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0" yWindow="45" windowWidth="15480" windowHeight="11640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4525"/>
</workbook>
</file>

<file path=xl/calcChain.xml><?xml version="1.0" encoding="utf-8"?>
<calcChain xmlns="http://schemas.openxmlformats.org/spreadsheetml/2006/main">
  <c r="D9" i="7" l="1"/>
  <c r="D28" i="7"/>
  <c r="D31" i="7"/>
  <c r="D38" i="7"/>
  <c r="D44" i="7"/>
  <c r="D46" i="7"/>
  <c r="D50" i="7"/>
  <c r="D54" i="7"/>
  <c r="D62" i="7"/>
  <c r="D66" i="7"/>
  <c r="D75" i="7"/>
  <c r="D69" i="7"/>
  <c r="D77" i="7"/>
  <c r="D87" i="7"/>
  <c r="D75" i="8"/>
  <c r="D9" i="8"/>
  <c r="D28" i="8"/>
  <c r="D31" i="8"/>
  <c r="D38" i="8"/>
  <c r="D44" i="8"/>
  <c r="D46" i="8"/>
  <c r="D50" i="8"/>
  <c r="D54" i="8"/>
  <c r="D66" i="8"/>
  <c r="D62" i="8"/>
  <c r="D69" i="8"/>
  <c r="D77" i="8"/>
  <c r="D87" i="8"/>
  <c r="G112" i="49"/>
  <c r="G108" i="49"/>
  <c r="G95" i="49"/>
  <c r="G93" i="49"/>
  <c r="G87" i="49"/>
  <c r="G84" i="49"/>
  <c r="G80" i="49"/>
  <c r="G67" i="49"/>
  <c r="G63" i="49"/>
  <c r="G52" i="49"/>
  <c r="G49" i="49"/>
  <c r="G41" i="49"/>
  <c r="G34" i="49"/>
  <c r="G31" i="49"/>
  <c r="G9" i="49"/>
  <c r="G86" i="49" l="1"/>
  <c r="G66" i="49"/>
  <c r="G33" i="49"/>
  <c r="G8" i="49"/>
  <c r="G112" i="48"/>
  <c r="G108" i="48"/>
  <c r="G95" i="48"/>
  <c r="G93" i="48"/>
  <c r="G87" i="48"/>
  <c r="G84" i="48"/>
  <c r="G80" i="48"/>
  <c r="G67" i="48"/>
  <c r="G63" i="48"/>
  <c r="G52" i="48"/>
  <c r="G49" i="48"/>
  <c r="G41" i="48"/>
  <c r="G34" i="48"/>
  <c r="G31" i="48"/>
  <c r="G9" i="48"/>
  <c r="G8" i="48" s="1"/>
  <c r="G4" i="61"/>
  <c r="F4" i="61"/>
  <c r="E4" i="61"/>
  <c r="D4" i="61"/>
  <c r="C4" i="61"/>
  <c r="D5" i="30"/>
  <c r="G65" i="49" l="1"/>
  <c r="G7" i="49"/>
  <c r="G86" i="48"/>
  <c r="G66" i="48"/>
  <c r="G33" i="48"/>
  <c r="G7" i="48" s="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12" i="49"/>
  <c r="E112" i="49"/>
  <c r="D112" i="49"/>
  <c r="C112" i="49"/>
  <c r="B112" i="49"/>
  <c r="F108" i="49"/>
  <c r="E108" i="49"/>
  <c r="D108" i="49"/>
  <c r="C108" i="49"/>
  <c r="B108" i="49"/>
  <c r="F95" i="49"/>
  <c r="E95" i="49"/>
  <c r="D95" i="49"/>
  <c r="C95" i="49"/>
  <c r="B95" i="49"/>
  <c r="F93" i="49"/>
  <c r="E93" i="49"/>
  <c r="D93" i="49"/>
  <c r="C93" i="49"/>
  <c r="B93" i="49"/>
  <c r="F87" i="49"/>
  <c r="E87" i="49"/>
  <c r="D87" i="49"/>
  <c r="C87" i="49"/>
  <c r="B87" i="49"/>
  <c r="F84" i="49"/>
  <c r="E84" i="49"/>
  <c r="D84" i="49"/>
  <c r="C84" i="49"/>
  <c r="B84" i="49"/>
  <c r="F80" i="49"/>
  <c r="E80" i="49"/>
  <c r="D80" i="49"/>
  <c r="C80" i="49"/>
  <c r="B80" i="49"/>
  <c r="F67" i="49"/>
  <c r="E67" i="49"/>
  <c r="D67" i="49"/>
  <c r="C67" i="49"/>
  <c r="B67" i="49"/>
  <c r="F63" i="49"/>
  <c r="E63" i="49"/>
  <c r="D63" i="49"/>
  <c r="C63" i="49"/>
  <c r="B63" i="49"/>
  <c r="F52" i="49"/>
  <c r="E52" i="49"/>
  <c r="D52" i="49"/>
  <c r="C52" i="49"/>
  <c r="B52" i="49"/>
  <c r="F49" i="49"/>
  <c r="E49" i="49"/>
  <c r="D49" i="49"/>
  <c r="C49" i="49"/>
  <c r="B49" i="49"/>
  <c r="F41" i="49"/>
  <c r="E41" i="49"/>
  <c r="D41" i="49"/>
  <c r="C41" i="49"/>
  <c r="B41" i="49"/>
  <c r="F34" i="49"/>
  <c r="E34" i="49"/>
  <c r="D34" i="49"/>
  <c r="C34" i="49"/>
  <c r="B34" i="49"/>
  <c r="F31" i="49"/>
  <c r="E31" i="49"/>
  <c r="D31" i="49"/>
  <c r="C31" i="49"/>
  <c r="B31" i="49"/>
  <c r="F9" i="49"/>
  <c r="E9" i="49"/>
  <c r="D9" i="49"/>
  <c r="C9" i="49"/>
  <c r="B9" i="49"/>
  <c r="G4" i="49"/>
  <c r="F112" i="48"/>
  <c r="E112" i="48"/>
  <c r="D112" i="48"/>
  <c r="C112" i="48"/>
  <c r="B112" i="48"/>
  <c r="F108" i="48"/>
  <c r="E108" i="48"/>
  <c r="D108" i="48"/>
  <c r="C108" i="48"/>
  <c r="B108" i="48"/>
  <c r="F95" i="48"/>
  <c r="E95" i="48"/>
  <c r="D95" i="48"/>
  <c r="C95" i="48"/>
  <c r="B95" i="48"/>
  <c r="F93" i="48"/>
  <c r="E93" i="48"/>
  <c r="D93" i="48"/>
  <c r="C93" i="48"/>
  <c r="B93" i="48"/>
  <c r="F87" i="48"/>
  <c r="E87" i="48"/>
  <c r="D87" i="48"/>
  <c r="C87" i="48"/>
  <c r="B87" i="48"/>
  <c r="F84" i="48"/>
  <c r="E84" i="48"/>
  <c r="D84" i="48"/>
  <c r="C84" i="48"/>
  <c r="B84" i="48"/>
  <c r="F80" i="48"/>
  <c r="E80" i="48"/>
  <c r="D80" i="48"/>
  <c r="C80" i="48"/>
  <c r="B80" i="48"/>
  <c r="F67" i="48"/>
  <c r="E67" i="48"/>
  <c r="D67" i="48"/>
  <c r="C67" i="48"/>
  <c r="B67" i="48"/>
  <c r="F63" i="48"/>
  <c r="E63" i="48"/>
  <c r="D63" i="48"/>
  <c r="C63" i="48"/>
  <c r="B63" i="48"/>
  <c r="F52" i="48"/>
  <c r="E52" i="48"/>
  <c r="D52" i="48"/>
  <c r="C52" i="48"/>
  <c r="B52" i="48"/>
  <c r="F49" i="48"/>
  <c r="E49" i="48"/>
  <c r="D49" i="48"/>
  <c r="C49" i="48"/>
  <c r="B49" i="48"/>
  <c r="F41" i="48"/>
  <c r="E41" i="48"/>
  <c r="D41" i="48"/>
  <c r="C41" i="48"/>
  <c r="B41" i="48"/>
  <c r="F34" i="48"/>
  <c r="E34" i="48"/>
  <c r="D34" i="48"/>
  <c r="C34" i="48"/>
  <c r="B34" i="48"/>
  <c r="F31" i="48"/>
  <c r="E31" i="48"/>
  <c r="D31" i="48"/>
  <c r="C31" i="48"/>
  <c r="B31" i="48"/>
  <c r="F9" i="48"/>
  <c r="E9" i="48"/>
  <c r="D9" i="48"/>
  <c r="D8" i="48" s="1"/>
  <c r="C9" i="48"/>
  <c r="B9" i="48"/>
  <c r="G4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G18" i="46" s="1"/>
  <c r="F20" i="46"/>
  <c r="E20" i="46"/>
  <c r="D20" i="46"/>
  <c r="C20" i="46"/>
  <c r="C18" i="46" s="1"/>
  <c r="B20" i="46"/>
  <c r="A20" i="46"/>
  <c r="G19" i="46"/>
  <c r="F19" i="46"/>
  <c r="F18" i="46" s="1"/>
  <c r="E19" i="46"/>
  <c r="D19" i="46"/>
  <c r="C19" i="46"/>
  <c r="B19" i="46"/>
  <c r="B18" i="46" s="1"/>
  <c r="A19" i="46"/>
  <c r="E18" i="46"/>
  <c r="D18" i="46"/>
  <c r="G17" i="46"/>
  <c r="F17" i="46"/>
  <c r="E17" i="46"/>
  <c r="D17" i="46"/>
  <c r="C17" i="46"/>
  <c r="B17" i="46"/>
  <c r="G14" i="46"/>
  <c r="F14" i="46"/>
  <c r="E14" i="46"/>
  <c r="E12" i="46" s="1"/>
  <c r="D14" i="46"/>
  <c r="C14" i="46"/>
  <c r="B14" i="46"/>
  <c r="A14" i="46"/>
  <c r="G13" i="46"/>
  <c r="G12" i="46" s="1"/>
  <c r="F13" i="46"/>
  <c r="E13" i="46"/>
  <c r="D13" i="46"/>
  <c r="C13" i="46"/>
  <c r="C12" i="46" s="1"/>
  <c r="B13" i="46"/>
  <c r="A13" i="46"/>
  <c r="F12" i="46"/>
  <c r="B12" i="46"/>
  <c r="G11" i="46"/>
  <c r="F11" i="46"/>
  <c r="E11" i="46"/>
  <c r="D11" i="46"/>
  <c r="C11" i="46"/>
  <c r="B11" i="46"/>
  <c r="G8" i="46"/>
  <c r="F8" i="46"/>
  <c r="E8" i="46"/>
  <c r="D8" i="46"/>
  <c r="C8" i="46"/>
  <c r="B8" i="46"/>
  <c r="A8" i="46"/>
  <c r="G7" i="46"/>
  <c r="F7" i="46"/>
  <c r="E7" i="46"/>
  <c r="D7" i="46"/>
  <c r="C7" i="46"/>
  <c r="B7" i="46"/>
  <c r="A7" i="46"/>
  <c r="E6" i="46"/>
  <c r="D6" i="46"/>
  <c r="G5" i="46"/>
  <c r="F5" i="46"/>
  <c r="E5" i="46"/>
  <c r="D5" i="46"/>
  <c r="C5" i="46"/>
  <c r="B5" i="46"/>
  <c r="G20" i="43"/>
  <c r="F20" i="43"/>
  <c r="E20" i="43"/>
  <c r="E18" i="43" s="1"/>
  <c r="D20" i="43"/>
  <c r="C20" i="43"/>
  <c r="B20" i="43"/>
  <c r="A20" i="43"/>
  <c r="G19" i="43"/>
  <c r="F19" i="43"/>
  <c r="E19" i="43"/>
  <c r="D19" i="43"/>
  <c r="D18" i="43" s="1"/>
  <c r="C19" i="43"/>
  <c r="B19" i="43"/>
  <c r="A19" i="43"/>
  <c r="G18" i="43"/>
  <c r="F18" i="43"/>
  <c r="C18" i="43"/>
  <c r="B18" i="43"/>
  <c r="G17" i="43"/>
  <c r="F17" i="43"/>
  <c r="E17" i="43"/>
  <c r="D17" i="43"/>
  <c r="C17" i="43"/>
  <c r="B17" i="43"/>
  <c r="G14" i="43"/>
  <c r="G12" i="43" s="1"/>
  <c r="F14" i="43"/>
  <c r="E14" i="43"/>
  <c r="D14" i="43"/>
  <c r="C14" i="43"/>
  <c r="C12" i="43" s="1"/>
  <c r="B14" i="43"/>
  <c r="A14" i="43"/>
  <c r="G13" i="43"/>
  <c r="F13" i="43"/>
  <c r="E13" i="43"/>
  <c r="E12" i="43" s="1"/>
  <c r="D13" i="43"/>
  <c r="C13" i="43"/>
  <c r="B13" i="43"/>
  <c r="A13" i="43"/>
  <c r="D12" i="43"/>
  <c r="G11" i="43"/>
  <c r="F11" i="43"/>
  <c r="E11" i="43"/>
  <c r="D11" i="43"/>
  <c r="C11" i="43"/>
  <c r="B11" i="43"/>
  <c r="G8" i="43"/>
  <c r="F8" i="43"/>
  <c r="E8" i="43"/>
  <c r="E6" i="43" s="1"/>
  <c r="D8" i="43"/>
  <c r="C8" i="43"/>
  <c r="B8" i="43"/>
  <c r="A8" i="43"/>
  <c r="G7" i="43"/>
  <c r="G6" i="43" s="1"/>
  <c r="F7" i="43"/>
  <c r="E7" i="43"/>
  <c r="D7" i="43"/>
  <c r="C7" i="43"/>
  <c r="C6" i="43" s="1"/>
  <c r="B7" i="43"/>
  <c r="A7" i="43"/>
  <c r="F6" i="43"/>
  <c r="B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G4" i="40"/>
  <c r="A4" i="40" s="1"/>
  <c r="C17" i="36"/>
  <c r="B17" i="36"/>
  <c r="C9" i="36"/>
  <c r="C8" i="36" s="1"/>
  <c r="B9" i="36"/>
  <c r="B8" i="36" s="1"/>
  <c r="D6" i="36"/>
  <c r="A3" i="36"/>
  <c r="A2" i="36"/>
  <c r="A1" i="36"/>
  <c r="D7" i="35"/>
  <c r="C7" i="35"/>
  <c r="B7" i="35"/>
  <c r="D5" i="35"/>
  <c r="A2" i="35"/>
  <c r="C86" i="31"/>
  <c r="B86" i="31"/>
  <c r="C78" i="31"/>
  <c r="B78" i="31"/>
  <c r="C76" i="31"/>
  <c r="B76" i="31"/>
  <c r="C70" i="31"/>
  <c r="B70" i="31"/>
  <c r="D69" i="31"/>
  <c r="C67" i="31"/>
  <c r="B67" i="31"/>
  <c r="C63" i="31"/>
  <c r="B63" i="31"/>
  <c r="C61" i="31"/>
  <c r="B61" i="31"/>
  <c r="C55" i="31"/>
  <c r="B55" i="31"/>
  <c r="C48" i="31"/>
  <c r="B48" i="31"/>
  <c r="D47" i="31"/>
  <c r="C44" i="31"/>
  <c r="B44" i="31"/>
  <c r="C40" i="31"/>
  <c r="B40" i="31"/>
  <c r="C32" i="31"/>
  <c r="B32" i="31"/>
  <c r="D31" i="31"/>
  <c r="C29" i="31"/>
  <c r="B29" i="31"/>
  <c r="C10" i="31"/>
  <c r="B10" i="31"/>
  <c r="D9" i="31"/>
  <c r="D5" i="31"/>
  <c r="A2" i="31"/>
  <c r="C86" i="30"/>
  <c r="B86" i="30"/>
  <c r="C78" i="30"/>
  <c r="B78" i="30"/>
  <c r="C76" i="30"/>
  <c r="B76" i="30"/>
  <c r="C70" i="30"/>
  <c r="B70" i="30"/>
  <c r="D69" i="30"/>
  <c r="C67" i="30"/>
  <c r="B67" i="30"/>
  <c r="C63" i="30"/>
  <c r="B63" i="30"/>
  <c r="C55" i="30"/>
  <c r="B55" i="30"/>
  <c r="D54" i="30"/>
  <c r="C51" i="30"/>
  <c r="B51" i="30"/>
  <c r="C47" i="30"/>
  <c r="B47" i="30"/>
  <c r="C45" i="30"/>
  <c r="B45" i="30"/>
  <c r="C39" i="30"/>
  <c r="B39" i="30"/>
  <c r="C32" i="30"/>
  <c r="B32" i="30"/>
  <c r="D31" i="30"/>
  <c r="C29" i="30"/>
  <c r="B29" i="30"/>
  <c r="C10" i="30"/>
  <c r="B10" i="30"/>
  <c r="D9" i="30"/>
  <c r="A2" i="30"/>
  <c r="C23" i="29"/>
  <c r="B23" i="29"/>
  <c r="C19" i="29"/>
  <c r="B19" i="29"/>
  <c r="B18" i="29" s="1"/>
  <c r="B7" i="29" s="1"/>
  <c r="D18" i="29"/>
  <c r="C18" i="29"/>
  <c r="C12" i="29"/>
  <c r="B12" i="29"/>
  <c r="C9" i="29"/>
  <c r="C8" i="29" s="1"/>
  <c r="B9" i="29"/>
  <c r="D8" i="29"/>
  <c r="B8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C32" i="26"/>
  <c r="B32" i="26"/>
  <c r="G25" i="26"/>
  <c r="G24" i="26" s="1"/>
  <c r="F25" i="26"/>
  <c r="E25" i="26"/>
  <c r="D25" i="26"/>
  <c r="C25" i="26"/>
  <c r="C24" i="26" s="1"/>
  <c r="B25" i="26"/>
  <c r="F24" i="26"/>
  <c r="E24" i="26"/>
  <c r="D24" i="26"/>
  <c r="B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B23" i="25" s="1"/>
  <c r="C23" i="25"/>
  <c r="D21" i="25"/>
  <c r="B21" i="25"/>
  <c r="D7" i="25"/>
  <c r="C7" i="25"/>
  <c r="B7" i="25"/>
  <c r="D5" i="25"/>
  <c r="A2" i="25"/>
  <c r="D7" i="24"/>
  <c r="C7" i="24"/>
  <c r="B7" i="24"/>
  <c r="D5" i="24"/>
  <c r="A2" i="24"/>
  <c r="G25" i="21"/>
  <c r="F25" i="21"/>
  <c r="E25" i="21"/>
  <c r="D25" i="21"/>
  <c r="C25" i="21"/>
  <c r="B25" i="21"/>
  <c r="G21" i="21"/>
  <c r="G20" i="21" s="1"/>
  <c r="F21" i="21"/>
  <c r="E21" i="21"/>
  <c r="D21" i="21"/>
  <c r="D20" i="21" s="1"/>
  <c r="C21" i="21"/>
  <c r="C20" i="21" s="1"/>
  <c r="B21" i="21"/>
  <c r="F20" i="21"/>
  <c r="E20" i="21"/>
  <c r="B20" i="21"/>
  <c r="H17" i="21"/>
  <c r="H13" i="21"/>
  <c r="H12" i="21"/>
  <c r="H11" i="21"/>
  <c r="H7" i="21" s="1"/>
  <c r="G7" i="21"/>
  <c r="F7" i="21"/>
  <c r="E7" i="21"/>
  <c r="D7" i="21"/>
  <c r="C7" i="21"/>
  <c r="B7" i="21"/>
  <c r="H4" i="21"/>
  <c r="C27" i="20"/>
  <c r="B27" i="20"/>
  <c r="C23" i="20"/>
  <c r="B23" i="20"/>
  <c r="B22" i="20" s="1"/>
  <c r="C22" i="20"/>
  <c r="D20" i="20"/>
  <c r="B20" i="20"/>
  <c r="D7" i="20"/>
  <c r="C7" i="20"/>
  <c r="B7" i="20"/>
  <c r="D5" i="20"/>
  <c r="A2" i="20"/>
  <c r="D7" i="19"/>
  <c r="C7" i="19"/>
  <c r="B7" i="19"/>
  <c r="D5" i="19"/>
  <c r="A2" i="19"/>
  <c r="C18" i="18"/>
  <c r="B18" i="18"/>
  <c r="C15" i="18"/>
  <c r="C14" i="18" s="1"/>
  <c r="B15" i="18"/>
  <c r="B14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D18" i="13"/>
  <c r="C18" i="13"/>
  <c r="B18" i="13"/>
  <c r="D12" i="13"/>
  <c r="C12" i="13"/>
  <c r="B12" i="13"/>
  <c r="D10" i="13"/>
  <c r="A10" i="13" s="1"/>
  <c r="D6" i="13"/>
  <c r="C6" i="13"/>
  <c r="B6" i="13"/>
  <c r="D4" i="13"/>
  <c r="A4" i="13" s="1"/>
  <c r="D20" i="12"/>
  <c r="C20" i="12"/>
  <c r="B20" i="12"/>
  <c r="A20" i="12"/>
  <c r="D19" i="12"/>
  <c r="D18" i="12" s="1"/>
  <c r="C19" i="12"/>
  <c r="B19" i="12"/>
  <c r="A19" i="12"/>
  <c r="A18" i="12"/>
  <c r="D17" i="12"/>
  <c r="C17" i="12"/>
  <c r="B17" i="12"/>
  <c r="D14" i="12"/>
  <c r="C14" i="12"/>
  <c r="B14" i="12"/>
  <c r="A14" i="12"/>
  <c r="D13" i="12"/>
  <c r="C13" i="12"/>
  <c r="B13" i="12"/>
  <c r="A13" i="12"/>
  <c r="A12" i="12"/>
  <c r="D11" i="12"/>
  <c r="C11" i="12"/>
  <c r="B11" i="12"/>
  <c r="D8" i="12"/>
  <c r="C8" i="12"/>
  <c r="B8" i="12"/>
  <c r="A8" i="12"/>
  <c r="D7" i="12"/>
  <c r="C7" i="12"/>
  <c r="B7" i="12"/>
  <c r="B6" i="12" s="1"/>
  <c r="A7" i="12"/>
  <c r="A6" i="12"/>
  <c r="D5" i="12"/>
  <c r="C5" i="12"/>
  <c r="B5" i="12"/>
  <c r="D18" i="11"/>
  <c r="C18" i="11"/>
  <c r="B18" i="11"/>
  <c r="D12" i="11"/>
  <c r="C12" i="11"/>
  <c r="B12" i="11"/>
  <c r="D10" i="11"/>
  <c r="A10" i="11" s="1"/>
  <c r="D6" i="11"/>
  <c r="C6" i="11"/>
  <c r="B6" i="11"/>
  <c r="D4" i="11"/>
  <c r="A4" i="11" s="1"/>
  <c r="C87" i="8"/>
  <c r="B87" i="8"/>
  <c r="C77" i="8"/>
  <c r="B77" i="8"/>
  <c r="C75" i="8"/>
  <c r="B75" i="8"/>
  <c r="C69" i="8"/>
  <c r="B69" i="8"/>
  <c r="D68" i="8"/>
  <c r="C66" i="8"/>
  <c r="B66" i="8"/>
  <c r="C62" i="8"/>
  <c r="B62" i="8"/>
  <c r="C54" i="8"/>
  <c r="B54" i="8"/>
  <c r="D53" i="8"/>
  <c r="C50" i="8"/>
  <c r="B50" i="8"/>
  <c r="C46" i="8"/>
  <c r="B46" i="8"/>
  <c r="C44" i="8"/>
  <c r="B44" i="8"/>
  <c r="C38" i="8"/>
  <c r="B38" i="8"/>
  <c r="C31" i="8"/>
  <c r="B31" i="8"/>
  <c r="D30" i="8"/>
  <c r="C28" i="8"/>
  <c r="B28" i="8"/>
  <c r="C9" i="8"/>
  <c r="B9" i="8"/>
  <c r="D8" i="8"/>
  <c r="D4" i="8"/>
  <c r="C87" i="7"/>
  <c r="B87" i="7"/>
  <c r="C77" i="7"/>
  <c r="B77" i="7"/>
  <c r="C75" i="7"/>
  <c r="B75" i="7"/>
  <c r="C69" i="7"/>
  <c r="B69" i="7"/>
  <c r="D68" i="7"/>
  <c r="C66" i="7"/>
  <c r="B66" i="7"/>
  <c r="C62" i="7"/>
  <c r="B62" i="7"/>
  <c r="C54" i="7"/>
  <c r="B54" i="7"/>
  <c r="D53" i="7"/>
  <c r="C50" i="7"/>
  <c r="B50" i="7"/>
  <c r="C46" i="7"/>
  <c r="B46" i="7"/>
  <c r="C44" i="7"/>
  <c r="B44" i="7"/>
  <c r="C38" i="7"/>
  <c r="B38" i="7"/>
  <c r="C31" i="7"/>
  <c r="B31" i="7"/>
  <c r="D30" i="7"/>
  <c r="C28" i="7"/>
  <c r="B28" i="7"/>
  <c r="C9" i="7"/>
  <c r="B9" i="7"/>
  <c r="D8" i="7"/>
  <c r="D4" i="7"/>
  <c r="C87" i="6"/>
  <c r="B87" i="6"/>
  <c r="C77" i="6"/>
  <c r="B77" i="6"/>
  <c r="C75" i="6"/>
  <c r="B75" i="6"/>
  <c r="C69" i="6"/>
  <c r="B69" i="6"/>
  <c r="D68" i="6"/>
  <c r="C66" i="6"/>
  <c r="B66" i="6"/>
  <c r="C62" i="6"/>
  <c r="B62" i="6"/>
  <c r="C60" i="6"/>
  <c r="B60" i="6"/>
  <c r="C54" i="6"/>
  <c r="B54" i="6"/>
  <c r="C47" i="6"/>
  <c r="B47" i="6"/>
  <c r="D46" i="6"/>
  <c r="C43" i="6"/>
  <c r="B43" i="6"/>
  <c r="C39" i="6"/>
  <c r="B39" i="6"/>
  <c r="C31" i="6"/>
  <c r="B31" i="6"/>
  <c r="D30" i="6"/>
  <c r="C28" i="6"/>
  <c r="B28" i="6"/>
  <c r="C9" i="6"/>
  <c r="B9" i="6"/>
  <c r="D8" i="6"/>
  <c r="D4" i="6"/>
  <c r="C87" i="5"/>
  <c r="B87" i="5"/>
  <c r="C77" i="5"/>
  <c r="B77" i="5"/>
  <c r="C75" i="5"/>
  <c r="B75" i="5"/>
  <c r="C69" i="5"/>
  <c r="B69" i="5"/>
  <c r="D68" i="5"/>
  <c r="C66" i="5"/>
  <c r="B66" i="5"/>
  <c r="C62" i="5"/>
  <c r="B62" i="5"/>
  <c r="C60" i="5"/>
  <c r="B60" i="5"/>
  <c r="C54" i="5"/>
  <c r="B54" i="5"/>
  <c r="C47" i="5"/>
  <c r="B47" i="5"/>
  <c r="D46" i="5"/>
  <c r="C43" i="5"/>
  <c r="B43" i="5"/>
  <c r="C39" i="5"/>
  <c r="B39" i="5"/>
  <c r="C31" i="5"/>
  <c r="B31" i="5"/>
  <c r="D30" i="5"/>
  <c r="C28" i="5"/>
  <c r="B28" i="5"/>
  <c r="C9" i="5"/>
  <c r="B9" i="5"/>
  <c r="D8" i="5"/>
  <c r="D4" i="5"/>
  <c r="E66" i="49" l="1"/>
  <c r="B86" i="49"/>
  <c r="F86" i="49"/>
  <c r="E8" i="49"/>
  <c r="D8" i="49"/>
  <c r="C8" i="49"/>
  <c r="F66" i="49"/>
  <c r="B8" i="49"/>
  <c r="F8" i="49"/>
  <c r="E33" i="49"/>
  <c r="D33" i="49"/>
  <c r="D66" i="49"/>
  <c r="C66" i="49"/>
  <c r="B66" i="49"/>
  <c r="G6" i="49"/>
  <c r="G65" i="48"/>
  <c r="G6" i="48"/>
  <c r="E8" i="48"/>
  <c r="C8" i="48"/>
  <c r="D66" i="48"/>
  <c r="C66" i="48"/>
  <c r="C69" i="31"/>
  <c r="D6" i="43"/>
  <c r="B12" i="43"/>
  <c r="F12" i="43"/>
  <c r="D12" i="46"/>
  <c r="B6" i="46"/>
  <c r="F6" i="46"/>
  <c r="C6" i="46"/>
  <c r="G6" i="46"/>
  <c r="D46" i="31"/>
  <c r="B31" i="31"/>
  <c r="B9" i="31"/>
  <c r="C9" i="31"/>
  <c r="B47" i="31"/>
  <c r="D8" i="31"/>
  <c r="B69" i="31"/>
  <c r="C31" i="31"/>
  <c r="C47" i="31"/>
  <c r="C33" i="48"/>
  <c r="E33" i="48"/>
  <c r="E7" i="48" s="1"/>
  <c r="D33" i="48"/>
  <c r="D7" i="48" s="1"/>
  <c r="C86" i="48"/>
  <c r="D8" i="30"/>
  <c r="C69" i="30"/>
  <c r="B69" i="30"/>
  <c r="C9" i="30"/>
  <c r="D53" i="30"/>
  <c r="B54" i="30"/>
  <c r="B31" i="30"/>
  <c r="C31" i="30"/>
  <c r="C8" i="30" s="1"/>
  <c r="C54" i="30"/>
  <c r="B9" i="30"/>
  <c r="B65" i="49"/>
  <c r="D7" i="49"/>
  <c r="F65" i="49"/>
  <c r="F33" i="49"/>
  <c r="F7" i="49" s="1"/>
  <c r="D86" i="49"/>
  <c r="E86" i="49"/>
  <c r="E65" i="49" s="1"/>
  <c r="B33" i="49"/>
  <c r="B7" i="49" s="1"/>
  <c r="C33" i="49"/>
  <c r="C7" i="49" s="1"/>
  <c r="C86" i="49"/>
  <c r="E66" i="48"/>
  <c r="D86" i="48"/>
  <c r="B8" i="48"/>
  <c r="F8" i="48"/>
  <c r="B33" i="48"/>
  <c r="F33" i="48"/>
  <c r="B66" i="48"/>
  <c r="F66" i="48"/>
  <c r="E86" i="48"/>
  <c r="B86" i="48"/>
  <c r="F86" i="48"/>
  <c r="D52" i="7"/>
  <c r="C68" i="7"/>
  <c r="C8" i="7"/>
  <c r="C30" i="7"/>
  <c r="B8" i="7"/>
  <c r="C53" i="7"/>
  <c r="C52" i="7" s="1"/>
  <c r="B68" i="7"/>
  <c r="B30" i="7"/>
  <c r="D7" i="7"/>
  <c r="D6" i="7" s="1"/>
  <c r="B53" i="7"/>
  <c r="B68" i="8"/>
  <c r="D7" i="8"/>
  <c r="D6" i="8" s="1"/>
  <c r="B53" i="8"/>
  <c r="D52" i="8"/>
  <c r="C8" i="8"/>
  <c r="B8" i="8"/>
  <c r="C30" i="8"/>
  <c r="B30" i="8"/>
  <c r="C68" i="8"/>
  <c r="C53" i="8"/>
  <c r="D12" i="12"/>
  <c r="D6" i="12"/>
  <c r="C12" i="12"/>
  <c r="C6" i="12"/>
  <c r="B18" i="12"/>
  <c r="B12" i="12"/>
  <c r="C18" i="12"/>
  <c r="D45" i="6"/>
  <c r="C30" i="6"/>
  <c r="C68" i="6"/>
  <c r="B8" i="6"/>
  <c r="C46" i="6"/>
  <c r="B68" i="6"/>
  <c r="C8" i="6"/>
  <c r="B30" i="6"/>
  <c r="B46" i="6"/>
  <c r="D7" i="6"/>
  <c r="C8" i="5"/>
  <c r="C68" i="5"/>
  <c r="B30" i="5"/>
  <c r="B46" i="5"/>
  <c r="C46" i="5"/>
  <c r="D7" i="5"/>
  <c r="B8" i="5"/>
  <c r="C30" i="5"/>
  <c r="B68" i="5"/>
  <c r="D45" i="5"/>
  <c r="C7" i="29"/>
  <c r="E7" i="49" l="1"/>
  <c r="E6" i="49" s="1"/>
  <c r="F6" i="49"/>
  <c r="C65" i="49"/>
  <c r="C6" i="49" s="1"/>
  <c r="D65" i="49"/>
  <c r="D6" i="49" s="1"/>
  <c r="D65" i="48"/>
  <c r="D6" i="48" s="1"/>
  <c r="C65" i="48"/>
  <c r="C7" i="48"/>
  <c r="B65" i="48"/>
  <c r="C46" i="31"/>
  <c r="B8" i="31"/>
  <c r="C8" i="31"/>
  <c r="B46" i="31"/>
  <c r="B6" i="49"/>
  <c r="B7" i="48"/>
  <c r="C53" i="30"/>
  <c r="C7" i="30" s="1"/>
  <c r="B53" i="30"/>
  <c r="B8" i="30"/>
  <c r="E65" i="48"/>
  <c r="E6" i="48" s="1"/>
  <c r="F65" i="48"/>
  <c r="F7" i="48"/>
  <c r="B52" i="7"/>
  <c r="C7" i="7"/>
  <c r="C6" i="7" s="1"/>
  <c r="B7" i="7"/>
  <c r="B52" i="8"/>
  <c r="C7" i="8"/>
  <c r="B7" i="8"/>
  <c r="C52" i="8"/>
  <c r="C45" i="6"/>
  <c r="B45" i="6"/>
  <c r="C7" i="6"/>
  <c r="C6" i="6" s="1"/>
  <c r="B7" i="6"/>
  <c r="B45" i="5"/>
  <c r="C7" i="5"/>
  <c r="B7" i="5"/>
  <c r="C45" i="5"/>
  <c r="F6" i="48" l="1"/>
  <c r="C6" i="48"/>
  <c r="B6" i="48"/>
  <c r="C7" i="31"/>
  <c r="B7" i="31"/>
  <c r="B7" i="30"/>
  <c r="B6" i="7"/>
  <c r="B6" i="8"/>
  <c r="C6" i="8"/>
  <c r="B6" i="6"/>
  <c r="B6" i="5"/>
  <c r="C6" i="5"/>
</calcChain>
</file>

<file path=xl/sharedStrings.xml><?xml version="1.0" encoding="utf-8"?>
<sst xmlns="http://schemas.openxmlformats.org/spreadsheetml/2006/main" count="1166" uniqueCount="188">
  <si>
    <t>ОВДП (3 - річні)</t>
  </si>
  <si>
    <t xml:space="preserve">            ОВДП (8 - річні)</t>
  </si>
  <si>
    <t>ОВДП (9 - місячні)</t>
  </si>
  <si>
    <t>грн.</t>
  </si>
  <si>
    <t>2. Заборгованість за позиками, одержаними від органів управління іноземних держав</t>
  </si>
  <si>
    <t>2021-31.12.2060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</si>
  <si>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</si>
  <si>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</si>
  <si>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</si>
  <si>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</si>
  <si>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</si>
  <si>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</si>
  <si>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 xml:space="preserve">            ОВДП (12 - місячні)</t>
  </si>
  <si>
    <t>Внутрішній борг за випущеними цінними паперами</t>
  </si>
  <si>
    <t>Deutsche Bank AG London</t>
  </si>
  <si>
    <t>Облігації ДП "ФІНІНПРО" (5 - річні)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</si>
  <si>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</si>
  <si>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</si>
  <si>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</si>
  <si>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ОЗДП 2003 року</t>
  </si>
  <si>
    <t>Державний та гарантований державою борг України за станом на ReportDate 
(за типом боргу)</t>
  </si>
  <si>
    <t>Облігації ХДАВП (6 -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</si>
  <si>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</si>
  <si>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</si>
  <si>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</si>
  <si>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</si>
  <si>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ОЗДП 2005 року</t>
  </si>
  <si>
    <t>Державний та гарантований державою борг України</t>
  </si>
  <si>
    <t>ОВДП (6 - річні)</t>
  </si>
  <si>
    <t>Європейське Співтовариство</t>
  </si>
  <si>
    <t>ПАТ АБ "Укргазбанк"</t>
  </si>
  <si>
    <t>Сбербанк Росії</t>
  </si>
  <si>
    <t>ОЗДП 2006 року</t>
  </si>
  <si>
    <t xml:space="preserve">      Гарантований внутрішній борг</t>
  </si>
  <si>
    <t>ОЗДП 2007 року</t>
  </si>
  <si>
    <t>Долар США</t>
  </si>
  <si>
    <t>Німеччина</t>
  </si>
  <si>
    <t>Aquasafety Invest plc</t>
  </si>
  <si>
    <t>JSC VTB Bank</t>
  </si>
  <si>
    <t>ОВДП (6 - місячні)</t>
  </si>
  <si>
    <t xml:space="preserve">            Казначейські зобов'язання</t>
  </si>
  <si>
    <t>Облігації Укравтодору (3 - річні)</t>
  </si>
  <si>
    <t xml:space="preserve">            ОВДП (4 - річні)</t>
  </si>
  <si>
    <t>курс до UAH</t>
  </si>
  <si>
    <t>ОВДП (11 - річні)</t>
  </si>
  <si>
    <t>Сессия</t>
  </si>
  <si>
    <t>Облігації ДІУ (10 - річні)</t>
  </si>
  <si>
    <t>(за ознакою умовності)</t>
  </si>
  <si>
    <t>млрд. дол.США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</si>
  <si>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</si>
  <si>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</si>
  <si>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</si>
  <si>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Казначейські зобов'язання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</si>
  <si>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</si>
  <si>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</si>
  <si>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</si>
  <si>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</si>
  <si>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Векселі Укравтодору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</si>
  <si>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</si>
  <si>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</si>
  <si>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Франція</t>
  </si>
  <si>
    <t>2017-2021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</si>
  <si>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</si>
  <si>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</si>
  <si>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</si>
  <si>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</si>
  <si>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</si>
  <si>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</si>
  <si>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</si>
  <si>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</si>
  <si>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</si>
  <si>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Внутрішня заборгованість, не віднесена до інших категорій</t>
  </si>
  <si>
    <t>ОВДП (12 - місячні)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</si>
  <si>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</si>
  <si>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</si>
  <si>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</si>
  <si>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</si>
  <si>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</si>
  <si>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Гарантований зовнішній борг</t>
  </si>
  <si>
    <t>Зовнішній борг</t>
  </si>
  <si>
    <t>млрд. грн.</t>
  </si>
  <si>
    <t>Борг, по якому сплата відсотків здійснюється за плаваючими процентними ставками</t>
  </si>
  <si>
    <t>Облігації ДП КАЗ "Авіант" (5 - річні)</t>
  </si>
  <si>
    <t xml:space="preserve">            ОВДП (1 - місячні)</t>
  </si>
  <si>
    <t xml:space="preserve">            ОВДП (9 - річні)</t>
  </si>
  <si>
    <t>ОВДП (4 -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</si>
  <si>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</si>
  <si>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</si>
  <si>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</si>
  <si>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</si>
  <si>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</si>
  <si>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</si>
  <si>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</si>
  <si>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</si>
  <si>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</si>
  <si>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</si>
  <si>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</si>
  <si>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</si>
  <si>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</si>
  <si>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</si>
  <si>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</si>
  <si>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</si>
  <si>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</si>
  <si>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</si>
  <si>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Італія</t>
  </si>
  <si>
    <t>ВАТ "Державний ощадний банк України"</t>
  </si>
  <si>
    <t xml:space="preserve">            ОВДП (11 - річні)</t>
  </si>
  <si>
    <t>ОВДП (7 - річні)</t>
  </si>
  <si>
    <t>курс до USD</t>
  </si>
  <si>
    <t>Середній термін обігу, років</t>
  </si>
  <si>
    <t>ОЗДП 2010 року</t>
  </si>
  <si>
    <t xml:space="preserve">         в т.ч. ОЗДП</t>
  </si>
  <si>
    <t>Гарантований державою борг</t>
  </si>
  <si>
    <t>ОЗДП 2011 року</t>
  </si>
  <si>
    <t>ОЗДП 2012 року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</si>
  <si>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</si>
  <si>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</si>
  <si>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</si>
  <si>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</si>
  <si>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</si>
  <si>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</si>
  <si>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</si>
  <si>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>Облігації НАК "Нафтогаз" (5 - річні)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</si>
  <si>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</si>
  <si>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</si>
  <si>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</si>
  <si>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</si>
  <si>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</si>
  <si>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</si>
  <si>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</si>
  <si>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</si>
  <si>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</si>
  <si>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</si>
  <si>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</si>
  <si>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</si>
  <si>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</si>
  <si>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>Внутрішній борг перед банківськими та іншими фінансовими установами</t>
  </si>
  <si>
    <t>Облігації Укравтодору (12 - місячні)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</si>
  <si>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</si>
  <si>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</si>
  <si>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</si>
  <si>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</si>
  <si>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</si>
  <si>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</si>
  <si>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</si>
  <si>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 xml:space="preserve">            ОВДП (3 - місячні)</t>
  </si>
  <si>
    <t>2016.02.29-2016.12.31</t>
  </si>
  <si>
    <t>Середня ставка,
 %</t>
  </si>
  <si>
    <t>Зміна структури</t>
  </si>
  <si>
    <t>Облігації ХДАВП (5 - річні)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</si>
  <si>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</si>
  <si>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</si>
  <si>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</si>
  <si>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</si>
  <si>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>ВАТ "Газпромбанк"</t>
  </si>
  <si>
    <t>Облігації ДП "ФІНІНПРО" (7 -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</si>
  <si>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</si>
  <si>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</si>
  <si>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</si>
  <si>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</si>
  <si>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</si>
  <si>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</si>
  <si>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</si>
  <si>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</si>
  <si>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</si>
  <si>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</si>
  <si>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</si>
  <si>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</si>
  <si>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</si>
  <si>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Державний та гарантований державою борг України за останні 5 років</t>
  </si>
  <si>
    <t>VTB Capital PLC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</si>
  <si>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</si>
  <si>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</si>
  <si>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</si>
  <si>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</si>
  <si>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</si>
  <si>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</si>
  <si>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</si>
  <si>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</si>
  <si>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Облігації ДІУ (7 - річні)</t>
  </si>
  <si>
    <t xml:space="preserve"> </t>
  </si>
  <si>
    <t>ОВДП (1 - місячні)</t>
  </si>
  <si>
    <t xml:space="preserve">            ОВДП (15 - річні)</t>
  </si>
  <si>
    <t>Зовнішній борг, не віднесений до інших категорій</t>
  </si>
  <si>
    <t>Державний та гарантований державою борг України за поточний рік</t>
  </si>
  <si>
    <t>STOP</t>
  </si>
  <si>
    <t>офіційний курс НБУ  27,054389 грн./дол.США</t>
  </si>
  <si>
    <t>fbc86297-f8e9-4b62-ac7b-683b70e69306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</si>
</sst>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1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8"/>
      <name val="Arial Cyr"/>
      <charset val="204"/>
    </font>
    <font>
      <i/>
      <sz val="10"/>
      <color indexed="9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9" fontId="30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</cellStyleXfs>
  <cellXfs count="294">
    <xf numFmtId="0" fontId="0" fillId="0" borderId="0" xfId="0"/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Alignment="1"/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6" fillId="10" borderId="1" xfId="0" applyFont="1" applyFill="1" applyBorder="1" applyAlignment="1">
      <alignment horizontal="left" wrapText="1" indent="1"/>
    </xf>
    <xf numFmtId="49" fontId="8" fillId="0" borderId="0" xfId="0" applyNumberFormat="1" applyFont="1" applyAlignment="1">
      <alignment horizontal="left"/>
    </xf>
    <xf numFmtId="165" fontId="8" fillId="0" borderId="0" xfId="0" applyNumberFormat="1" applyFont="1" applyAlignment="1"/>
    <xf numFmtId="10" fontId="9" fillId="11" borderId="1" xfId="13" applyNumberFormat="1" applyFont="1" applyFill="1" applyBorder="1" applyAlignment="1">
      <alignment horizontal="right"/>
    </xf>
    <xf numFmtId="0" fontId="8" fillId="0" borderId="1" xfId="0" applyFont="1" applyBorder="1"/>
    <xf numFmtId="4" fontId="10" fillId="6" borderId="1" xfId="11" applyNumberFormat="1" applyFont="1" applyBorder="1"/>
    <xf numFmtId="165" fontId="11" fillId="0" borderId="0" xfId="0" applyNumberFormat="1" applyFont="1" applyAlignment="1">
      <alignment horizontal="right"/>
    </xf>
    <xf numFmtId="0" fontId="11" fillId="0" borderId="0" xfId="0" applyFont="1"/>
    <xf numFmtId="10" fontId="3" fillId="6" borderId="1" xfId="11" applyNumberFormat="1" applyBorder="1" applyAlignment="1">
      <alignment horizontal="right"/>
    </xf>
    <xf numFmtId="164" fontId="12" fillId="12" borderId="1" xfId="2" applyNumberFormat="1" applyFont="1" applyFill="1" applyBorder="1" applyAlignment="1">
      <alignment horizontal="right" vertical="center"/>
    </xf>
    <xf numFmtId="165" fontId="13" fillId="8" borderId="1" xfId="0" applyNumberFormat="1" applyFont="1" applyFill="1" applyBorder="1" applyAlignment="1"/>
    <xf numFmtId="4" fontId="3" fillId="13" borderId="1" xfId="12" applyNumberFormat="1" applyFill="1" applyBorder="1" applyAlignment="1">
      <alignment horizontal="right" vertical="center"/>
    </xf>
    <xf numFmtId="10" fontId="8" fillId="0" borderId="0" xfId="0" applyNumberFormat="1" applyFont="1"/>
    <xf numFmtId="4" fontId="14" fillId="9" borderId="1" xfId="8" applyNumberFormat="1" applyFont="1" applyFill="1" applyBorder="1" applyAlignment="1"/>
    <xf numFmtId="166" fontId="15" fillId="11" borderId="1" xfId="1" applyNumberFormat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10" fontId="9" fillId="11" borderId="1" xfId="0" applyNumberFormat="1" applyFont="1" applyFill="1" applyBorder="1" applyAlignment="1">
      <alignment horizontal="right" vertical="center"/>
    </xf>
    <xf numFmtId="0" fontId="9" fillId="11" borderId="1" xfId="0" applyFont="1" applyFill="1" applyBorder="1" applyAlignment="1">
      <alignment horizontal="left" indent="1"/>
    </xf>
    <xf numFmtId="49" fontId="3" fillId="6" borderId="1" xfId="11" applyNumberFormat="1" applyBorder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2" applyNumberFormat="1" applyFont="1" applyFill="1" applyAlignment="1">
      <alignment horizontal="center" vertical="center"/>
    </xf>
    <xf numFmtId="4" fontId="9" fillId="11" borderId="1" xfId="0" applyNumberFormat="1" applyFont="1" applyFill="1" applyBorder="1" applyAlignment="1">
      <alignment horizontal="right"/>
    </xf>
    <xf numFmtId="10" fontId="3" fillId="14" borderId="1" xfId="13" applyNumberFormat="1" applyFont="1" applyFill="1" applyBorder="1" applyAlignment="1">
      <alignment horizontal="right"/>
    </xf>
    <xf numFmtId="0" fontId="11" fillId="0" borderId="0" xfId="0" applyFont="1" applyAlignment="1"/>
    <xf numFmtId="10" fontId="13" fillId="8" borderId="1" xfId="13" applyNumberFormat="1" applyFont="1" applyFill="1" applyBorder="1" applyAlignment="1">
      <alignment horizontal="right"/>
    </xf>
    <xf numFmtId="10" fontId="8" fillId="0" borderId="0" xfId="0" applyNumberFormat="1" applyFont="1" applyAlignment="1"/>
    <xf numFmtId="0" fontId="7" fillId="15" borderId="1" xfId="0" applyFont="1" applyFill="1" applyBorder="1" applyAlignment="1">
      <alignment horizontal="left" indent="1"/>
    </xf>
    <xf numFmtId="0" fontId="19" fillId="8" borderId="1" xfId="0" applyFont="1" applyFill="1" applyBorder="1" applyAlignment="1">
      <alignment horizontal="left" wrapText="1" indent="3"/>
    </xf>
    <xf numFmtId="164" fontId="19" fillId="16" borderId="1" xfId="6" applyNumberFormat="1" applyFont="1" applyFill="1" applyBorder="1" applyAlignment="1">
      <alignment horizontal="right" vertical="center"/>
    </xf>
    <xf numFmtId="49" fontId="9" fillId="11" borderId="1" xfId="0" applyNumberFormat="1" applyFont="1" applyFill="1" applyBorder="1" applyAlignment="1">
      <alignment horizontal="left" vertical="center" indent="1"/>
    </xf>
    <xf numFmtId="10" fontId="11" fillId="0" borderId="0" xfId="0" applyNumberFormat="1" applyFont="1" applyAlignment="1">
      <alignment horizontal="right"/>
    </xf>
    <xf numFmtId="49" fontId="15" fillId="17" borderId="1" xfId="1" applyNumberFormat="1" applyFont="1" applyFill="1" applyBorder="1" applyAlignment="1">
      <alignment horizontal="center" vertical="center" wrapText="1"/>
    </xf>
    <xf numFmtId="4" fontId="21" fillId="0" borderId="0" xfId="0" applyNumberFormat="1" applyFont="1"/>
    <xf numFmtId="0" fontId="13" fillId="8" borderId="1" xfId="0" applyFont="1" applyFill="1" applyBorder="1" applyAlignment="1">
      <alignment horizontal="left" indent="1"/>
    </xf>
    <xf numFmtId="165" fontId="9" fillId="11" borderId="1" xfId="0" applyNumberFormat="1" applyFont="1" applyFill="1" applyBorder="1" applyAlignment="1">
      <alignment horizontal="right" vertical="center"/>
    </xf>
    <xf numFmtId="164" fontId="19" fillId="8" borderId="1" xfId="0" applyNumberFormat="1" applyFont="1" applyFill="1" applyBorder="1" applyAlignment="1">
      <alignment horizontal="right" vertical="center"/>
    </xf>
    <xf numFmtId="166" fontId="0" fillId="0" borderId="0" xfId="0" applyNumberFormat="1"/>
    <xf numFmtId="10" fontId="8" fillId="11" borderId="1" xfId="4" applyNumberFormat="1" applyFont="1" applyFill="1" applyBorder="1" applyAlignment="1">
      <alignment horizontal="right" vertical="center"/>
    </xf>
    <xf numFmtId="4" fontId="13" fillId="8" borderId="1" xfId="0" applyNumberFormat="1" applyFont="1" applyFill="1" applyBorder="1" applyAlignment="1">
      <alignment horizontal="right"/>
    </xf>
    <xf numFmtId="0" fontId="6" fillId="11" borderId="1" xfId="0" applyFont="1" applyFill="1" applyBorder="1" applyAlignment="1">
      <alignment horizontal="left" wrapText="1" indent="2"/>
    </xf>
    <xf numFmtId="0" fontId="15" fillId="0" borderId="0" xfId="1" applyFont="1"/>
    <xf numFmtId="0" fontId="8" fillId="0" borderId="0" xfId="0" applyNumberFormat="1" applyFont="1" applyAlignment="1">
      <alignment horizontal="center" vertical="center"/>
    </xf>
    <xf numFmtId="4" fontId="6" fillId="11" borderId="1" xfId="0" applyNumberFormat="1" applyFont="1" applyFill="1" applyBorder="1" applyAlignment="1"/>
    <xf numFmtId="164" fontId="3" fillId="13" borderId="1" xfId="12" applyNumberFormat="1" applyFont="1" applyFill="1" applyBorder="1" applyAlignment="1">
      <alignment horizontal="right" vertical="center"/>
    </xf>
    <xf numFmtId="10" fontId="3" fillId="6" borderId="1" xfId="13" applyNumberFormat="1" applyFont="1" applyFill="1" applyBorder="1" applyAlignment="1">
      <alignment horizontal="right" vertical="center"/>
    </xf>
    <xf numFmtId="49" fontId="19" fillId="8" borderId="1" xfId="7" applyNumberFormat="1" applyFont="1" applyFill="1" applyBorder="1" applyAlignment="1">
      <alignment horizontal="left" vertical="center" indent="3"/>
    </xf>
    <xf numFmtId="49" fontId="22" fillId="11" borderId="1" xfId="0" applyNumberFormat="1" applyFont="1" applyFill="1" applyBorder="1" applyAlignment="1">
      <alignment horizontal="center" vertical="center"/>
    </xf>
    <xf numFmtId="4" fontId="8" fillId="11" borderId="1" xfId="5" applyNumberFormat="1" applyFont="1" applyFill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indent="1"/>
    </xf>
    <xf numFmtId="49" fontId="6" fillId="11" borderId="1" xfId="4" applyNumberFormat="1" applyFont="1" applyFill="1" applyBorder="1" applyAlignment="1">
      <alignment horizontal="left" vertical="center" indent="2"/>
    </xf>
    <xf numFmtId="4" fontId="21" fillId="0" borderId="0" xfId="0" applyNumberFormat="1" applyFont="1" applyAlignment="1"/>
    <xf numFmtId="4" fontId="24" fillId="0" borderId="0" xfId="0" applyNumberFormat="1" applyFont="1" applyAlignment="1">
      <alignment horizontal="center" vertical="center"/>
    </xf>
    <xf numFmtId="10" fontId="19" fillId="8" borderId="1" xfId="13" applyNumberFormat="1" applyFont="1" applyFill="1" applyBorder="1" applyAlignment="1">
      <alignment horizontal="right" vertical="center"/>
    </xf>
    <xf numFmtId="0" fontId="8" fillId="0" borderId="0" xfId="0" applyFont="1" applyAlignment="1">
      <alignment wrapText="1"/>
    </xf>
    <xf numFmtId="0" fontId="8" fillId="11" borderId="1" xfId="0" applyFont="1" applyFill="1" applyBorder="1" applyAlignment="1">
      <alignment horizontal="left" indent="3"/>
    </xf>
    <xf numFmtId="0" fontId="15" fillId="0" borderId="0" xfId="0" applyFont="1"/>
    <xf numFmtId="49" fontId="7" fillId="15" borderId="1" xfId="12" applyNumberFormat="1" applyFont="1" applyFill="1" applyBorder="1" applyAlignment="1">
      <alignment horizontal="left" vertical="center" wrapText="1" indent="1"/>
    </xf>
    <xf numFmtId="0" fontId="8" fillId="0" borderId="0" xfId="3" applyNumberFormat="1" applyFont="1"/>
    <xf numFmtId="10" fontId="23" fillId="14" borderId="1" xfId="12" applyNumberFormat="1" applyFont="1" applyFill="1" applyBorder="1" applyAlignment="1">
      <alignment horizontal="right" vertical="center"/>
    </xf>
    <xf numFmtId="49" fontId="6" fillId="10" borderId="1" xfId="3" applyNumberFormat="1" applyFont="1" applyFill="1" applyBorder="1" applyAlignment="1">
      <alignment horizontal="left" vertical="center" indent="1"/>
    </xf>
    <xf numFmtId="165" fontId="3" fillId="6" borderId="1" xfId="11" applyNumberFormat="1" applyBorder="1" applyAlignment="1">
      <alignment horizontal="right" vertical="center"/>
    </xf>
    <xf numFmtId="164" fontId="23" fillId="14" borderId="1" xfId="12" applyNumberFormat="1" applyFont="1" applyFill="1" applyBorder="1" applyAlignment="1">
      <alignment horizontal="right" vertical="center"/>
    </xf>
    <xf numFmtId="4" fontId="14" fillId="9" borderId="1" xfId="0" applyNumberFormat="1" applyFont="1" applyFill="1" applyBorder="1" applyAlignment="1"/>
    <xf numFmtId="164" fontId="9" fillId="11" borderId="1" xfId="0" applyNumberFormat="1" applyFont="1" applyFill="1" applyBorder="1" applyAlignment="1">
      <alignment horizontal="right" vertical="center"/>
    </xf>
    <xf numFmtId="49" fontId="25" fillId="10" borderId="1" xfId="2" applyNumberFormat="1" applyFont="1" applyFill="1" applyBorder="1" applyAlignment="1">
      <alignment horizontal="left" vertical="center"/>
    </xf>
    <xf numFmtId="49" fontId="23" fillId="14" borderId="1" xfId="12" applyNumberFormat="1" applyFont="1" applyFill="1" applyBorder="1" applyAlignment="1">
      <alignment horizontal="left" vertical="center"/>
    </xf>
    <xf numFmtId="49" fontId="9" fillId="11" borderId="1" xfId="0" applyNumberFormat="1" applyFont="1" applyFill="1" applyBorder="1" applyAlignment="1">
      <alignment horizontal="left" vertical="center"/>
    </xf>
    <xf numFmtId="10" fontId="13" fillId="8" borderId="1" xfId="9" applyNumberFormat="1" applyFont="1" applyFill="1" applyBorder="1" applyAlignment="1">
      <alignment horizontal="right" vertical="center"/>
    </xf>
    <xf numFmtId="4" fontId="10" fillId="6" borderId="1" xfId="11" applyNumberFormat="1" applyFont="1" applyBorder="1" applyAlignment="1">
      <alignment horizontal="right" vertical="center"/>
    </xf>
    <xf numFmtId="4" fontId="19" fillId="8" borderId="1" xfId="0" applyNumberFormat="1" applyFont="1" applyFill="1" applyBorder="1" applyAlignment="1"/>
    <xf numFmtId="4" fontId="13" fillId="8" borderId="1" xfId="9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4" fontId="22" fillId="11" borderId="1" xfId="0" applyNumberFormat="1" applyFont="1" applyFill="1" applyBorder="1" applyAlignment="1">
      <alignment horizontal="center" vertical="center"/>
    </xf>
    <xf numFmtId="10" fontId="6" fillId="11" borderId="1" xfId="13" applyNumberFormat="1" applyFont="1" applyFill="1" applyBorder="1" applyAlignment="1">
      <alignment horizontal="right" vertical="center"/>
    </xf>
    <xf numFmtId="49" fontId="15" fillId="0" borderId="1" xfId="0" applyNumberFormat="1" applyFont="1" applyBorder="1"/>
    <xf numFmtId="0" fontId="8" fillId="0" borderId="0" xfId="3" applyNumberFormat="1" applyFont="1" applyAlignment="1"/>
    <xf numFmtId="0" fontId="8" fillId="0" borderId="0" xfId="5" applyNumberFormat="1" applyFont="1" applyAlignment="1">
      <alignment horizontal="center" vertical="center"/>
    </xf>
    <xf numFmtId="4" fontId="15" fillId="11" borderId="1" xfId="1" applyNumberFormat="1" applyFont="1" applyFill="1" applyBorder="1" applyAlignment="1"/>
    <xf numFmtId="0" fontId="13" fillId="8" borderId="1" xfId="0" applyFont="1" applyFill="1" applyBorder="1" applyAlignment="1">
      <alignment horizontal="right" indent="1"/>
    </xf>
    <xf numFmtId="10" fontId="9" fillId="11" borderId="1" xfId="13" applyNumberFormat="1" applyFont="1" applyFill="1" applyBorder="1" applyAlignment="1">
      <alignment horizontal="right" vertical="center"/>
    </xf>
    <xf numFmtId="164" fontId="23" fillId="6" borderId="1" xfId="11" applyNumberFormat="1" applyFont="1" applyBorder="1" applyAlignment="1">
      <alignment horizontal="right" vertical="center"/>
    </xf>
    <xf numFmtId="49" fontId="13" fillId="8" borderId="1" xfId="9" applyNumberFormat="1" applyFont="1" applyFill="1" applyBorder="1" applyAlignment="1">
      <alignment horizontal="left" vertical="center" indent="1"/>
    </xf>
    <xf numFmtId="10" fontId="26" fillId="11" borderId="1" xfId="0" applyNumberFormat="1" applyFont="1" applyFill="1" applyBorder="1" applyAlignment="1">
      <alignment horizontal="right" vertical="center"/>
    </xf>
    <xf numFmtId="49" fontId="23" fillId="6" borderId="1" xfId="11" applyNumberFormat="1" applyFont="1" applyBorder="1" applyAlignment="1">
      <alignment horizontal="left" vertical="center"/>
    </xf>
    <xf numFmtId="49" fontId="15" fillId="11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0" fontId="8" fillId="0" borderId="0" xfId="0" applyNumberFormat="1" applyFont="1" applyAlignment="1">
      <alignment horizontal="right"/>
    </xf>
    <xf numFmtId="10" fontId="3" fillId="6" borderId="1" xfId="11" applyNumberFormat="1" applyBorder="1" applyAlignment="1">
      <alignment horizontal="right" vertical="center"/>
    </xf>
    <xf numFmtId="10" fontId="6" fillId="10" borderId="1" xfId="0" applyNumberFormat="1" applyFont="1" applyFill="1" applyBorder="1" applyAlignment="1"/>
    <xf numFmtId="4" fontId="6" fillId="8" borderId="1" xfId="0" applyNumberFormat="1" applyFont="1" applyFill="1" applyBorder="1" applyAlignment="1"/>
    <xf numFmtId="4" fontId="3" fillId="6" borderId="1" xfId="11" applyNumberFormat="1" applyBorder="1" applyAlignment="1">
      <alignment horizontal="right"/>
    </xf>
    <xf numFmtId="164" fontId="3" fillId="6" borderId="1" xfId="11" applyNumberFormat="1" applyBorder="1" applyAlignment="1">
      <alignment horizontal="right" vertical="center"/>
    </xf>
    <xf numFmtId="164" fontId="6" fillId="8" borderId="1" xfId="9" applyNumberFormat="1" applyFont="1" applyFill="1" applyBorder="1" applyAlignment="1">
      <alignment horizontal="right" vertical="center"/>
    </xf>
    <xf numFmtId="0" fontId="14" fillId="9" borderId="1" xfId="8" applyFont="1" applyFill="1" applyBorder="1" applyAlignment="1"/>
    <xf numFmtId="49" fontId="3" fillId="13" borderId="1" xfId="12" applyNumberFormat="1" applyFont="1" applyFill="1" applyBorder="1" applyAlignment="1">
      <alignment horizontal="left" vertical="center"/>
    </xf>
    <xf numFmtId="4" fontId="8" fillId="0" borderId="0" xfId="0" applyNumberFormat="1" applyFont="1"/>
    <xf numFmtId="10" fontId="8" fillId="0" borderId="1" xfId="0" applyNumberFormat="1" applyFont="1" applyBorder="1"/>
    <xf numFmtId="164" fontId="6" fillId="10" borderId="1" xfId="3" applyNumberFormat="1" applyFont="1" applyFill="1" applyBorder="1" applyAlignment="1">
      <alignment horizontal="right" vertical="center"/>
    </xf>
    <xf numFmtId="165" fontId="15" fillId="11" borderId="1" xfId="1" applyNumberFormat="1" applyFont="1" applyFill="1" applyBorder="1" applyAlignment="1">
      <alignment horizontal="center" vertical="center"/>
    </xf>
    <xf numFmtId="4" fontId="9" fillId="11" borderId="1" xfId="0" applyNumberFormat="1" applyFont="1" applyFill="1" applyBorder="1" applyAlignment="1"/>
    <xf numFmtId="10" fontId="3" fillId="14" borderId="1" xfId="12" applyNumberFormat="1" applyFont="1" applyFill="1" applyBorder="1" applyAlignment="1">
      <alignment horizontal="right"/>
    </xf>
    <xf numFmtId="49" fontId="26" fillId="11" borderId="1" xfId="0" applyNumberFormat="1" applyFont="1" applyFill="1" applyBorder="1" applyAlignment="1">
      <alignment horizontal="left" vertical="center" indent="1"/>
    </xf>
    <xf numFmtId="0" fontId="8" fillId="0" borderId="0" xfId="0" applyNumberFormat="1" applyFont="1"/>
    <xf numFmtId="164" fontId="3" fillId="14" borderId="1" xfId="12" applyNumberFormat="1" applyFont="1" applyFill="1" applyBorder="1" applyAlignment="1">
      <alignment horizontal="right"/>
    </xf>
    <xf numFmtId="10" fontId="13" fillId="8" borderId="1" xfId="8" applyNumberFormat="1" applyFont="1" applyFill="1" applyBorder="1" applyAlignment="1">
      <alignment horizontal="right"/>
    </xf>
    <xf numFmtId="10" fontId="19" fillId="16" borderId="1" xfId="13" applyNumberFormat="1" applyFont="1" applyFill="1" applyBorder="1" applyAlignment="1">
      <alignment horizontal="right" vertical="center"/>
    </xf>
    <xf numFmtId="49" fontId="10" fillId="6" borderId="1" xfId="11" applyNumberFormat="1" applyFont="1" applyBorder="1" applyAlignment="1">
      <alignment horizontal="left" vertical="center" wrapText="1"/>
    </xf>
    <xf numFmtId="0" fontId="9" fillId="11" borderId="1" xfId="0" applyFont="1" applyFill="1" applyBorder="1" applyAlignment="1">
      <alignment horizontal="left" indent="4"/>
    </xf>
    <xf numFmtId="49" fontId="8" fillId="11" borderId="1" xfId="5" applyNumberFormat="1" applyFont="1" applyFill="1" applyBorder="1" applyAlignment="1">
      <alignment horizontal="left" vertical="center" indent="3"/>
    </xf>
    <xf numFmtId="4" fontId="8" fillId="0" borderId="0" xfId="0" applyNumberFormat="1" applyFont="1" applyAlignment="1"/>
    <xf numFmtId="49" fontId="8" fillId="0" borderId="0" xfId="0" applyNumberFormat="1" applyFont="1"/>
    <xf numFmtId="4" fontId="7" fillId="15" borderId="1" xfId="0" applyNumberFormat="1" applyFont="1" applyFill="1" applyBorder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5" fillId="0" borderId="0" xfId="1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/>
    </xf>
    <xf numFmtId="0" fontId="21" fillId="0" borderId="0" xfId="0" applyFont="1"/>
    <xf numFmtId="4" fontId="13" fillId="8" borderId="1" xfId="0" applyNumberFormat="1" applyFont="1" applyFill="1" applyBorder="1" applyAlignment="1"/>
    <xf numFmtId="4" fontId="8" fillId="11" borderId="1" xfId="4" applyNumberFormat="1" applyFont="1" applyFill="1" applyBorder="1" applyAlignment="1">
      <alignment horizontal="right" vertical="center"/>
    </xf>
    <xf numFmtId="166" fontId="15" fillId="0" borderId="1" xfId="0" applyNumberFormat="1" applyFont="1" applyBorder="1"/>
    <xf numFmtId="49" fontId="9" fillId="11" borderId="1" xfId="0" applyNumberFormat="1" applyFont="1" applyFill="1" applyBorder="1" applyAlignment="1">
      <alignment horizontal="left" indent="2"/>
    </xf>
    <xf numFmtId="0" fontId="8" fillId="0" borderId="0" xfId="0" applyNumberFormat="1" applyFont="1" applyAlignment="1"/>
    <xf numFmtId="164" fontId="6" fillId="11" borderId="1" xfId="4" applyNumberFormat="1" applyFont="1" applyFill="1" applyBorder="1" applyAlignment="1">
      <alignment horizontal="right" vertical="center"/>
    </xf>
    <xf numFmtId="10" fontId="15" fillId="11" borderId="1" xfId="1" applyNumberFormat="1" applyFont="1" applyFill="1" applyBorder="1" applyAlignment="1">
      <alignment horizontal="center" vertical="center"/>
    </xf>
    <xf numFmtId="0" fontId="10" fillId="0" borderId="0" xfId="3" applyNumberFormat="1" applyFont="1" applyAlignment="1">
      <alignment horizontal="center" vertical="center"/>
    </xf>
    <xf numFmtId="0" fontId="15" fillId="0" borderId="1" xfId="1" applyFont="1" applyBorder="1"/>
    <xf numFmtId="4" fontId="19" fillId="16" borderId="1" xfId="0" applyNumberFormat="1" applyFont="1" applyFill="1" applyBorder="1" applyAlignment="1"/>
    <xf numFmtId="49" fontId="13" fillId="8" borderId="1" xfId="8" applyNumberFormat="1" applyFont="1" applyFill="1" applyBorder="1" applyAlignment="1">
      <alignment horizontal="left" indent="1"/>
    </xf>
    <xf numFmtId="10" fontId="23" fillId="13" borderId="1" xfId="12" applyNumberFormat="1" applyFont="1" applyFill="1" applyBorder="1" applyAlignment="1">
      <alignment horizontal="right" vertical="center"/>
    </xf>
    <xf numFmtId="4" fontId="15" fillId="11" borderId="1" xfId="1" applyNumberFormat="1" applyFont="1" applyFill="1" applyBorder="1" applyAlignment="1">
      <alignment horizontal="center"/>
    </xf>
    <xf numFmtId="49" fontId="9" fillId="11" borderId="1" xfId="0" applyNumberFormat="1" applyFont="1" applyFill="1" applyBorder="1" applyAlignment="1">
      <alignment horizontal="left" vertical="center" indent="4"/>
    </xf>
    <xf numFmtId="49" fontId="8" fillId="0" borderId="1" xfId="0" applyNumberFormat="1" applyFont="1" applyBorder="1" applyAlignment="1">
      <alignment horizontal="left" vertical="center" indent="1"/>
    </xf>
    <xf numFmtId="165" fontId="13" fillId="8" borderId="1" xfId="8" applyNumberFormat="1" applyFont="1" applyFill="1" applyBorder="1" applyAlignment="1">
      <alignment horizontal="right"/>
    </xf>
    <xf numFmtId="10" fontId="23" fillId="6" borderId="1" xfId="13" applyNumberFormat="1" applyFont="1" applyFill="1" applyBorder="1" applyAlignment="1">
      <alignment horizontal="right" vertical="center"/>
    </xf>
    <xf numFmtId="10" fontId="8" fillId="11" borderId="1" xfId="0" applyNumberFormat="1" applyFont="1" applyFill="1" applyBorder="1" applyAlignment="1"/>
    <xf numFmtId="49" fontId="11" fillId="0" borderId="0" xfId="0" applyNumberFormat="1" applyFont="1" applyAlignment="1">
      <alignment horizontal="right"/>
    </xf>
    <xf numFmtId="4" fontId="24" fillId="0" borderId="0" xfId="0" applyNumberFormat="1" applyFont="1" applyAlignment="1"/>
    <xf numFmtId="0" fontId="21" fillId="0" borderId="0" xfId="0" applyFont="1" applyAlignment="1"/>
    <xf numFmtId="0" fontId="24" fillId="0" borderId="0" xfId="0" applyFont="1" applyAlignment="1">
      <alignment horizontal="center" vertical="center"/>
    </xf>
    <xf numFmtId="10" fontId="3" fillId="13" borderId="1" xfId="12" applyNumberFormat="1" applyFill="1" applyBorder="1" applyAlignment="1">
      <alignment horizontal="right" vertical="center"/>
    </xf>
    <xf numFmtId="0" fontId="27" fillId="0" borderId="0" xfId="2" applyNumberFormat="1" applyFont="1" applyAlignment="1">
      <alignment horizontal="center" vertical="center"/>
    </xf>
    <xf numFmtId="0" fontId="6" fillId="10" borderId="1" xfId="0" applyFont="1" applyFill="1" applyBorder="1" applyAlignment="1">
      <alignment horizontal="left" indent="1"/>
    </xf>
    <xf numFmtId="49" fontId="6" fillId="8" borderId="1" xfId="9" applyNumberFormat="1" applyFont="1" applyFill="1" applyBorder="1" applyAlignment="1">
      <alignment horizontal="left" vertical="center" wrapText="1" indent="2"/>
    </xf>
    <xf numFmtId="49" fontId="3" fillId="6" borderId="1" xfId="11" applyNumberFormat="1" applyBorder="1" applyAlignment="1">
      <alignment horizontal="left" vertical="center"/>
    </xf>
    <xf numFmtId="0" fontId="11" fillId="0" borderId="0" xfId="2" applyNumberFormat="1" applyFont="1" applyAlignment="1">
      <alignment horizontal="center" vertical="center"/>
    </xf>
    <xf numFmtId="4" fontId="23" fillId="14" borderId="1" xfId="12" applyNumberFormat="1" applyFont="1" applyFill="1" applyBorder="1" applyAlignment="1">
      <alignment horizontal="right" vertical="center"/>
    </xf>
    <xf numFmtId="4" fontId="9" fillId="11" borderId="1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0" fontId="14" fillId="9" borderId="1" xfId="0" applyFont="1" applyFill="1" applyBorder="1" applyAlignment="1"/>
    <xf numFmtId="0" fontId="11" fillId="0" borderId="0" xfId="0" applyFont="1" applyAlignment="1">
      <alignment horizontal="left"/>
    </xf>
    <xf numFmtId="0" fontId="8" fillId="11" borderId="1" xfId="5" applyNumberFormat="1" applyFont="1" applyFill="1" applyBorder="1" applyAlignment="1">
      <alignment horizontal="left" vertical="center" indent="3"/>
    </xf>
    <xf numFmtId="164" fontId="19" fillId="8" borderId="1" xfId="7" applyNumberFormat="1" applyFont="1" applyFill="1" applyBorder="1" applyAlignment="1">
      <alignment horizontal="right" vertical="center"/>
    </xf>
    <xf numFmtId="0" fontId="8" fillId="0" borderId="0" xfId="4" applyNumberFormat="1" applyFont="1" applyAlignment="1">
      <alignment horizontal="center" vertical="center"/>
    </xf>
    <xf numFmtId="49" fontId="3" fillId="14" borderId="1" xfId="12" applyNumberFormat="1" applyFont="1" applyFill="1" applyBorder="1" applyAlignment="1">
      <alignment horizontal="left"/>
    </xf>
    <xf numFmtId="49" fontId="9" fillId="11" borderId="1" xfId="0" applyNumberFormat="1" applyFont="1" applyFill="1" applyBorder="1" applyAlignment="1">
      <alignment horizontal="left" indent="1"/>
    </xf>
    <xf numFmtId="164" fontId="13" fillId="8" borderId="1" xfId="8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9" fillId="11" borderId="1" xfId="0" applyNumberFormat="1" applyFont="1" applyFill="1" applyBorder="1" applyAlignment="1">
      <alignment horizontal="right"/>
    </xf>
    <xf numFmtId="49" fontId="22" fillId="11" borderId="1" xfId="0" applyNumberFormat="1" applyFont="1" applyFill="1" applyBorder="1" applyAlignment="1">
      <alignment horizontal="center" vertical="center" wrapText="1"/>
    </xf>
    <xf numFmtId="4" fontId="23" fillId="6" borderId="1" xfId="11" applyNumberFormat="1" applyFont="1" applyBorder="1" applyAlignment="1">
      <alignment horizontal="right" vertical="center"/>
    </xf>
    <xf numFmtId="49" fontId="15" fillId="11" borderId="1" xfId="1" applyNumberFormat="1" applyFont="1" applyFill="1" applyBorder="1" applyAlignment="1">
      <alignment horizontal="left" vertical="center" wrapText="1"/>
    </xf>
    <xf numFmtId="49" fontId="15" fillId="11" borderId="1" xfId="1" applyNumberFormat="1" applyFont="1" applyFill="1" applyBorder="1" applyAlignment="1">
      <alignment wrapText="1"/>
    </xf>
    <xf numFmtId="49" fontId="15" fillId="17" borderId="1" xfId="1" applyNumberFormat="1" applyFont="1" applyFill="1" applyBorder="1" applyAlignment="1">
      <alignment horizontal="center" vertical="center"/>
    </xf>
    <xf numFmtId="0" fontId="19" fillId="16" borderId="1" xfId="0" applyFont="1" applyFill="1" applyBorder="1" applyAlignment="1">
      <alignment horizontal="left" indent="3"/>
    </xf>
    <xf numFmtId="0" fontId="8" fillId="0" borderId="0" xfId="0" applyFont="1"/>
    <xf numFmtId="0" fontId="6" fillId="11" borderId="1" xfId="0" applyFont="1" applyFill="1" applyBorder="1" applyAlignment="1">
      <alignment horizontal="left" indent="2"/>
    </xf>
    <xf numFmtId="165" fontId="15" fillId="11" borderId="1" xfId="1" applyNumberFormat="1" applyFont="1" applyFill="1" applyBorder="1" applyAlignment="1"/>
    <xf numFmtId="49" fontId="19" fillId="16" borderId="1" xfId="6" applyNumberFormat="1" applyFont="1" applyFill="1" applyBorder="1" applyAlignment="1">
      <alignment horizontal="left" vertical="center" indent="3"/>
    </xf>
    <xf numFmtId="4" fontId="8" fillId="0" borderId="1" xfId="0" applyNumberFormat="1" applyFont="1" applyBorder="1"/>
    <xf numFmtId="49" fontId="12" fillId="12" borderId="1" xfId="2" applyNumberFormat="1" applyFont="1" applyFill="1" applyBorder="1" applyAlignment="1">
      <alignment horizontal="left" vertical="center" wrapText="1"/>
    </xf>
    <xf numFmtId="49" fontId="15" fillId="11" borderId="1" xfId="4" applyNumberFormat="1" applyFont="1" applyFill="1" applyBorder="1" applyAlignment="1">
      <alignment horizontal="left" vertical="center"/>
    </xf>
    <xf numFmtId="49" fontId="23" fillId="13" borderId="1" xfId="12" applyNumberFormat="1" applyFont="1" applyFill="1" applyBorder="1" applyAlignment="1">
      <alignment horizontal="left" vertical="center"/>
    </xf>
    <xf numFmtId="4" fontId="8" fillId="0" borderId="0" xfId="0" applyNumberFormat="1" applyFont="1" applyFill="1" applyAlignment="1"/>
    <xf numFmtId="0" fontId="27" fillId="0" borderId="0" xfId="2" applyNumberFormat="1" applyFont="1" applyAlignment="1">
      <alignment horizontal="right"/>
    </xf>
    <xf numFmtId="49" fontId="19" fillId="8" borderId="1" xfId="0" applyNumberFormat="1" applyFont="1" applyFill="1" applyBorder="1" applyAlignment="1">
      <alignment horizontal="left" vertical="center" indent="3"/>
    </xf>
    <xf numFmtId="0" fontId="15" fillId="0" borderId="0" xfId="1" applyFont="1" applyAlignment="1">
      <alignment horizontal="center" vertical="center"/>
    </xf>
    <xf numFmtId="0" fontId="27" fillId="0" borderId="0" xfId="0" applyFont="1" applyAlignment="1">
      <alignment horizontal="right"/>
    </xf>
    <xf numFmtId="49" fontId="3" fillId="13" borderId="1" xfId="12" applyNumberFormat="1" applyFill="1" applyBorder="1" applyAlignment="1">
      <alignment horizontal="left" vertical="center"/>
    </xf>
    <xf numFmtId="10" fontId="9" fillId="11" borderId="1" xfId="0" applyNumberFormat="1" applyFont="1" applyFill="1" applyBorder="1" applyAlignment="1">
      <alignment horizontal="right"/>
    </xf>
    <xf numFmtId="10" fontId="23" fillId="14" borderId="1" xfId="13" applyNumberFormat="1" applyFont="1" applyFill="1" applyBorder="1" applyAlignment="1">
      <alignment horizontal="right" vertical="center"/>
    </xf>
    <xf numFmtId="10" fontId="19" fillId="8" borderId="1" xfId="0" applyNumberFormat="1" applyFont="1" applyFill="1" applyBorder="1" applyAlignment="1"/>
    <xf numFmtId="164" fontId="9" fillId="11" borderId="1" xfId="0" applyNumberFormat="1" applyFont="1" applyFill="1" applyBorder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left" vertical="center"/>
    </xf>
    <xf numFmtId="4" fontId="22" fillId="11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64" fontId="10" fillId="6" borderId="1" xfId="11" applyNumberFormat="1" applyFont="1" applyBorder="1" applyAlignment="1">
      <alignment horizontal="right" vertical="center"/>
    </xf>
    <xf numFmtId="0" fontId="24" fillId="0" borderId="0" xfId="0" applyFont="1"/>
    <xf numFmtId="0" fontId="28" fillId="0" borderId="0" xfId="0" applyFont="1" applyAlignment="1">
      <alignment horizontal="center" vertical="center"/>
    </xf>
    <xf numFmtId="0" fontId="27" fillId="0" borderId="0" xfId="2" applyNumberFormat="1" applyFont="1"/>
    <xf numFmtId="4" fontId="13" fillId="8" borderId="1" xfId="9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9" fontId="15" fillId="10" borderId="1" xfId="3" applyNumberFormat="1" applyFont="1" applyFill="1" applyBorder="1" applyAlignment="1">
      <alignment horizontal="left" vertical="center"/>
    </xf>
    <xf numFmtId="10" fontId="15" fillId="11" borderId="1" xfId="1" applyNumberFormat="1" applyFont="1" applyFill="1" applyBorder="1" applyAlignment="1"/>
    <xf numFmtId="0" fontId="8" fillId="0" borderId="0" xfId="3" applyNumberFormat="1" applyFont="1" applyAlignment="1">
      <alignment horizontal="center" vertical="center"/>
    </xf>
    <xf numFmtId="10" fontId="6" fillId="10" borderId="1" xfId="13" applyNumberFormat="1" applyFont="1" applyFill="1" applyBorder="1" applyAlignment="1">
      <alignment horizontal="right" vertical="center"/>
    </xf>
    <xf numFmtId="4" fontId="15" fillId="11" borderId="1" xfId="1" applyNumberFormat="1" applyFont="1" applyFill="1" applyBorder="1" applyAlignment="1">
      <alignment horizontal="center" vertical="center"/>
    </xf>
    <xf numFmtId="0" fontId="11" fillId="0" borderId="0" xfId="2" applyNumberFormat="1" applyFont="1"/>
    <xf numFmtId="0" fontId="16" fillId="0" borderId="0" xfId="0" applyFont="1"/>
    <xf numFmtId="10" fontId="13" fillId="8" borderId="1" xfId="0" applyNumberFormat="1" applyFont="1" applyFill="1" applyBorder="1" applyAlignment="1">
      <alignment horizontal="right"/>
    </xf>
    <xf numFmtId="4" fontId="23" fillId="13" borderId="1" xfId="12" applyNumberFormat="1" applyFont="1" applyFill="1" applyBorder="1" applyAlignment="1">
      <alignment horizontal="right" vertical="center"/>
    </xf>
    <xf numFmtId="0" fontId="29" fillId="0" borderId="0" xfId="0" applyFont="1" applyAlignment="1">
      <alignment horizontal="right"/>
    </xf>
    <xf numFmtId="49" fontId="13" fillId="8" borderId="1" xfId="9" applyNumberFormat="1" applyFont="1" applyFill="1" applyBorder="1" applyAlignment="1">
      <alignment horizontal="left" indent="1"/>
    </xf>
    <xf numFmtId="10" fontId="6" fillId="11" borderId="1" xfId="0" applyNumberFormat="1" applyFont="1" applyFill="1" applyBorder="1" applyAlignment="1"/>
    <xf numFmtId="0" fontId="24" fillId="0" borderId="0" xfId="0" applyFont="1" applyAlignment="1"/>
    <xf numFmtId="10" fontId="3" fillId="13" borderId="1" xfId="13" applyNumberFormat="1" applyFont="1" applyFill="1" applyBorder="1" applyAlignment="1">
      <alignment horizontal="right" vertical="center"/>
    </xf>
    <xf numFmtId="4" fontId="8" fillId="11" borderId="1" xfId="0" applyNumberFormat="1" applyFont="1" applyFill="1" applyBorder="1" applyAlignment="1"/>
    <xf numFmtId="0" fontId="27" fillId="0" borderId="0" xfId="2" applyNumberFormat="1" applyFont="1" applyAlignment="1"/>
    <xf numFmtId="10" fontId="8" fillId="11" borderId="1" xfId="5" applyNumberFormat="1" applyFont="1" applyFill="1" applyBorder="1" applyAlignment="1">
      <alignment horizontal="right" vertical="center"/>
    </xf>
    <xf numFmtId="4" fontId="26" fillId="11" borderId="1" xfId="0" applyNumberFormat="1" applyFont="1" applyFill="1" applyBorder="1" applyAlignment="1">
      <alignment horizontal="right" vertical="center"/>
    </xf>
    <xf numFmtId="4" fontId="3" fillId="6" borderId="1" xfId="11" applyNumberFormat="1" applyBorder="1" applyAlignment="1">
      <alignment horizontal="right" vertical="center"/>
    </xf>
    <xf numFmtId="4" fontId="6" fillId="10" borderId="1" xfId="0" applyNumberFormat="1" applyFont="1" applyFill="1" applyBorder="1" applyAlignment="1"/>
    <xf numFmtId="10" fontId="9" fillId="11" borderId="1" xfId="0" applyNumberFormat="1" applyFont="1" applyFill="1" applyBorder="1" applyAlignment="1"/>
    <xf numFmtId="0" fontId="11" fillId="0" borderId="0" xfId="2" applyNumberFormat="1" applyFont="1" applyAlignment="1"/>
    <xf numFmtId="49" fontId="19" fillId="0" borderId="1" xfId="0" applyNumberFormat="1" applyFont="1" applyBorder="1" applyAlignment="1">
      <alignment horizontal="left" vertical="center"/>
    </xf>
    <xf numFmtId="49" fontId="15" fillId="11" borderId="1" xfId="1" applyNumberFormat="1" applyFont="1" applyFill="1" applyBorder="1" applyAlignment="1">
      <alignment horizontal="center" vertical="center"/>
    </xf>
    <xf numFmtId="0" fontId="15" fillId="0" borderId="0" xfId="1" applyNumberFormat="1" applyFont="1"/>
    <xf numFmtId="0" fontId="16" fillId="0" borderId="0" xfId="0" applyFont="1" applyAlignment="1"/>
    <xf numFmtId="4" fontId="9" fillId="11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 indent="2"/>
    </xf>
    <xf numFmtId="164" fontId="7" fillId="15" borderId="1" xfId="12" applyNumberFormat="1" applyFont="1" applyFill="1" applyBorder="1" applyAlignment="1">
      <alignment horizontal="right" vertical="center"/>
    </xf>
    <xf numFmtId="49" fontId="10" fillId="6" borderId="1" xfId="11" applyNumberFormat="1" applyFont="1" applyBorder="1"/>
    <xf numFmtId="0" fontId="15" fillId="0" borderId="0" xfId="1" applyFont="1" applyAlignment="1">
      <alignment horizontal="right"/>
    </xf>
    <xf numFmtId="4" fontId="3" fillId="14" borderId="1" xfId="12" applyNumberFormat="1" applyFont="1" applyFill="1" applyBorder="1" applyAlignment="1">
      <alignment horizontal="right"/>
    </xf>
    <xf numFmtId="0" fontId="9" fillId="11" borderId="1" xfId="0" applyFont="1" applyFill="1" applyBorder="1" applyAlignment="1">
      <alignment horizontal="left" indent="2"/>
    </xf>
    <xf numFmtId="0" fontId="21" fillId="0" borderId="0" xfId="0" applyNumberFormat="1" applyFont="1" applyAlignment="1">
      <alignment horizontal="center" vertical="center"/>
    </xf>
    <xf numFmtId="165" fontId="3" fillId="6" borderId="1" xfId="11" applyNumberFormat="1" applyBorder="1" applyAlignment="1">
      <alignment horizontal="right"/>
    </xf>
    <xf numFmtId="4" fontId="13" fillId="8" borderId="1" xfId="8" applyNumberFormat="1" applyFont="1" applyFill="1" applyBorder="1" applyAlignment="1">
      <alignment horizontal="right"/>
    </xf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15" fillId="0" borderId="0" xfId="1" applyNumberFormat="1" applyFont="1" applyAlignment="1"/>
    <xf numFmtId="10" fontId="13" fillId="8" borderId="1" xfId="0" applyNumberFormat="1" applyFont="1" applyFill="1" applyBorder="1" applyAlignment="1"/>
    <xf numFmtId="10" fontId="13" fillId="8" borderId="1" xfId="9" applyNumberFormat="1" applyFont="1" applyFill="1" applyBorder="1" applyAlignment="1">
      <alignment horizontal="right"/>
    </xf>
    <xf numFmtId="165" fontId="9" fillId="11" borderId="1" xfId="0" applyNumberFormat="1" applyFont="1" applyFill="1" applyBorder="1" applyAlignment="1"/>
    <xf numFmtId="49" fontId="10" fillId="6" borderId="1" xfId="11" applyNumberFormat="1" applyFont="1" applyBorder="1" applyAlignment="1">
      <alignment horizontal="left" vertical="center"/>
    </xf>
    <xf numFmtId="164" fontId="13" fillId="8" borderId="1" xfId="9" applyNumberFormat="1" applyFont="1" applyFill="1" applyBorder="1" applyAlignment="1">
      <alignment horizontal="right"/>
    </xf>
    <xf numFmtId="166" fontId="15" fillId="0" borderId="1" xfId="1" applyNumberFormat="1" applyFont="1" applyBorder="1" applyAlignment="1">
      <alignment horizontal="center" vertical="center"/>
    </xf>
    <xf numFmtId="10" fontId="19" fillId="16" borderId="1" xfId="0" applyNumberFormat="1" applyFont="1" applyFill="1" applyBorder="1" applyAlignment="1"/>
    <xf numFmtId="10" fontId="15" fillId="11" borderId="1" xfId="1" applyNumberFormat="1" applyFont="1" applyFill="1" applyBorder="1" applyAlignment="1">
      <alignment horizontal="center"/>
    </xf>
    <xf numFmtId="49" fontId="14" fillId="10" borderId="1" xfId="11" applyNumberFormat="1" applyFont="1" applyFill="1" applyBorder="1" applyAlignment="1">
      <alignment horizontal="left" vertical="center"/>
    </xf>
    <xf numFmtId="4" fontId="14" fillId="10" borderId="1" xfId="11" applyNumberFormat="1" applyFont="1" applyFill="1" applyBorder="1" applyAlignment="1">
      <alignment horizontal="right" vertical="center"/>
    </xf>
    <xf numFmtId="164" fontId="14" fillId="10" borderId="1" xfId="0" applyNumberFormat="1" applyFont="1" applyFill="1" applyBorder="1" applyAlignment="1">
      <alignment horizontal="right" vertical="center"/>
    </xf>
    <xf numFmtId="49" fontId="8" fillId="11" borderId="1" xfId="5" applyNumberFormat="1" applyFont="1" applyFill="1" applyBorder="1" applyAlignment="1">
      <alignment horizontal="left" vertical="center" wrapText="1" indent="3"/>
    </xf>
    <xf numFmtId="49" fontId="9" fillId="11" borderId="1" xfId="0" applyNumberFormat="1" applyFont="1" applyFill="1" applyBorder="1" applyAlignment="1">
      <alignment horizontal="left" vertical="center" wrapText="1" indent="4"/>
    </xf>
    <xf numFmtId="0" fontId="9" fillId="11" borderId="1" xfId="0" applyFont="1" applyFill="1" applyBorder="1" applyAlignment="1">
      <alignment horizontal="left" wrapText="1" indent="4"/>
    </xf>
    <xf numFmtId="0" fontId="8" fillId="11" borderId="1" xfId="0" applyFont="1" applyFill="1" applyBorder="1" applyAlignment="1">
      <alignment horizontal="left" wrapText="1" indent="3"/>
    </xf>
    <xf numFmtId="0" fontId="21" fillId="0" borderId="0" xfId="0" applyFont="1" applyAlignment="1">
      <alignment wrapText="1"/>
    </xf>
    <xf numFmtId="0" fontId="19" fillId="16" borderId="1" xfId="0" applyFont="1" applyFill="1" applyBorder="1" applyAlignment="1">
      <alignment horizontal="left" wrapText="1" indent="3"/>
    </xf>
    <xf numFmtId="164" fontId="11" fillId="0" borderId="0" xfId="2" applyNumberFormat="1" applyFont="1" applyAlignment="1">
      <alignment horizontal="center" vertical="center"/>
    </xf>
    <xf numFmtId="49" fontId="31" fillId="7" borderId="1" xfId="12" applyNumberFormat="1" applyFont="1" applyBorder="1" applyAlignment="1">
      <alignment horizontal="left" vertical="center" wrapText="1" indent="1"/>
    </xf>
    <xf numFmtId="164" fontId="31" fillId="7" borderId="1" xfId="12" applyNumberFormat="1" applyFont="1" applyBorder="1" applyAlignment="1">
      <alignment horizontal="right" vertical="center"/>
    </xf>
    <xf numFmtId="49" fontId="32" fillId="5" borderId="1" xfId="14" applyNumberFormat="1" applyFont="1" applyBorder="1" applyAlignment="1">
      <alignment horizontal="left" vertical="center" wrapText="1" indent="2"/>
    </xf>
    <xf numFmtId="164" fontId="32" fillId="5" borderId="1" xfId="14" applyNumberFormat="1" applyFont="1" applyBorder="1" applyAlignment="1">
      <alignment horizontal="right" vertical="center"/>
    </xf>
    <xf numFmtId="49" fontId="23" fillId="7" borderId="1" xfId="12" applyNumberFormat="1" applyFont="1" applyBorder="1" applyAlignment="1">
      <alignment horizontal="left" vertical="center"/>
    </xf>
    <xf numFmtId="164" fontId="23" fillId="7" borderId="1" xfId="12" applyNumberFormat="1" applyFont="1" applyBorder="1" applyAlignment="1">
      <alignment horizontal="right" vertical="center"/>
    </xf>
    <xf numFmtId="10" fontId="23" fillId="7" borderId="1" xfId="12" applyNumberFormat="1" applyFont="1" applyBorder="1" applyAlignment="1">
      <alignment horizontal="right" vertical="center"/>
    </xf>
    <xf numFmtId="49" fontId="33" fillId="11" borderId="1" xfId="0" applyNumberFormat="1" applyFont="1" applyFill="1" applyBorder="1" applyAlignment="1">
      <alignment horizontal="left" indent="1"/>
    </xf>
    <xf numFmtId="4" fontId="33" fillId="11" borderId="1" xfId="0" applyNumberFormat="1" applyFont="1" applyFill="1" applyBorder="1" applyAlignment="1">
      <alignment horizontal="right"/>
    </xf>
    <xf numFmtId="10" fontId="33" fillId="11" borderId="1" xfId="0" applyNumberFormat="1" applyFont="1" applyFill="1" applyBorder="1" applyAlignment="1">
      <alignment horizontal="right"/>
    </xf>
    <xf numFmtId="49" fontId="33" fillId="11" borderId="1" xfId="0" applyNumberFormat="1" applyFont="1" applyFill="1" applyBorder="1" applyAlignment="1">
      <alignment horizontal="left" vertical="center" indent="1"/>
    </xf>
    <xf numFmtId="4" fontId="33" fillId="11" borderId="1" xfId="0" applyNumberFormat="1" applyFont="1" applyFill="1" applyBorder="1" applyAlignment="1">
      <alignment horizontal="right" vertical="center"/>
    </xf>
    <xf numFmtId="10" fontId="33" fillId="11" borderId="1" xfId="0" applyNumberFormat="1" applyFont="1" applyFill="1" applyBorder="1" applyAlignment="1">
      <alignment horizontal="right" vertical="center"/>
    </xf>
    <xf numFmtId="0" fontId="33" fillId="11" borderId="1" xfId="0" applyFont="1" applyFill="1" applyBorder="1" applyAlignment="1">
      <alignment horizontal="left" indent="1"/>
    </xf>
    <xf numFmtId="4" fontId="33" fillId="11" borderId="1" xfId="0" applyNumberFormat="1" applyFont="1" applyFill="1" applyBorder="1" applyAlignment="1"/>
    <xf numFmtId="10" fontId="33" fillId="11" borderId="1" xfId="0" applyNumberFormat="1" applyFont="1" applyFill="1" applyBorder="1" applyAlignment="1"/>
    <xf numFmtId="49" fontId="31" fillId="6" borderId="1" xfId="11" applyNumberFormat="1" applyFont="1" applyBorder="1" applyAlignment="1">
      <alignment horizontal="left" vertical="center" wrapText="1" indent="1"/>
    </xf>
    <xf numFmtId="164" fontId="31" fillId="6" borderId="1" xfId="11" applyNumberFormat="1" applyFont="1" applyBorder="1" applyAlignment="1">
      <alignment horizontal="right" vertical="center"/>
    </xf>
    <xf numFmtId="49" fontId="32" fillId="4" borderId="1" xfId="15" applyNumberFormat="1" applyFont="1" applyBorder="1" applyAlignment="1">
      <alignment horizontal="left" vertical="center" wrapText="1" indent="2"/>
    </xf>
    <xf numFmtId="164" fontId="32" fillId="4" borderId="1" xfId="15" applyNumberFormat="1" applyFont="1" applyBorder="1" applyAlignment="1">
      <alignment horizontal="right" vertical="center"/>
    </xf>
    <xf numFmtId="49" fontId="34" fillId="5" borderId="1" xfId="14" applyNumberFormat="1" applyFont="1" applyBorder="1" applyAlignment="1">
      <alignment horizontal="left" vertical="center" indent="3"/>
    </xf>
    <xf numFmtId="164" fontId="34" fillId="5" borderId="1" xfId="14" applyNumberFormat="1" applyFont="1" applyBorder="1" applyAlignment="1">
      <alignment horizontal="right" vertical="center"/>
    </xf>
    <xf numFmtId="10" fontId="34" fillId="5" borderId="1" xfId="14" applyNumberFormat="1" applyFont="1" applyBorder="1" applyAlignment="1">
      <alignment horizontal="right" vertical="center"/>
    </xf>
    <xf numFmtId="49" fontId="34" fillId="5" borderId="1" xfId="14" applyNumberFormat="1" applyFont="1" applyBorder="1" applyAlignment="1">
      <alignment horizontal="left" vertical="center" wrapText="1" indent="3"/>
    </xf>
    <xf numFmtId="164" fontId="34" fillId="5" borderId="1" xfId="14" applyNumberFormat="1" applyFont="1" applyBorder="1" applyAlignment="1">
      <alignment horizontal="right"/>
    </xf>
    <xf numFmtId="10" fontId="34" fillId="5" borderId="1" xfId="14" applyNumberFormat="1" applyFont="1" applyBorder="1" applyAlignment="1">
      <alignment horizontal="right"/>
    </xf>
    <xf numFmtId="4" fontId="8" fillId="11" borderId="1" xfId="5" applyNumberFormat="1" applyFont="1" applyFill="1" applyBorder="1" applyAlignment="1">
      <alignment horizontal="right"/>
    </xf>
    <xf numFmtId="166" fontId="22" fillId="11" borderId="4" xfId="0" applyNumberFormat="1" applyFont="1" applyFill="1" applyBorder="1" applyAlignment="1">
      <alignment horizontal="center" vertical="center"/>
    </xf>
    <xf numFmtId="166" fontId="22" fillId="11" borderId="3" xfId="0" applyNumberFormat="1" applyFont="1" applyFill="1" applyBorder="1" applyAlignment="1">
      <alignment horizontal="center" vertical="center"/>
    </xf>
    <xf numFmtId="166" fontId="22" fillId="11" borderId="2" xfId="0" applyNumberFormat="1" applyFont="1" applyFill="1" applyBorder="1" applyAlignment="1">
      <alignment horizontal="center" vertical="center"/>
    </xf>
    <xf numFmtId="14" fontId="22" fillId="11" borderId="4" xfId="0" applyNumberFormat="1" applyFont="1" applyFill="1" applyBorder="1" applyAlignment="1">
      <alignment horizontal="center" vertical="center"/>
    </xf>
    <xf numFmtId="14" fontId="22" fillId="11" borderId="3" xfId="0" applyNumberFormat="1" applyFont="1" applyFill="1" applyBorder="1" applyAlignment="1">
      <alignment horizontal="center" vertical="center"/>
    </xf>
    <xf numFmtId="14" fontId="22" fillId="11" borderId="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24" fillId="0" borderId="0" xfId="0" applyFont="1" applyAlignment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16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1 3" xfId="15"/>
    <cellStyle name="40% – Акцентування2" xfId="9" builtinId="35"/>
    <cellStyle name="40% – Акцентування2 2" xfId="14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RU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MK_ALL!$B$5:$D$5</c:f>
              <c:numCache>
                <c:formatCode>dd\.mm\.yyyy;@</c:formatCode>
                <c:ptCount val="3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</c:numCache>
            </c:numRef>
          </c:cat>
          <c:val>
            <c:numRef>
              <c:f>MK_ALL!$B$7:$D$7</c:f>
              <c:numCache>
                <c:formatCode>#,##0.00</c:formatCode>
                <c:ptCount val="3"/>
                <c:pt idx="0">
                  <c:v>1334271.60129128</c:v>
                </c:pt>
                <c:pt idx="1">
                  <c:v>1392400.3449641599</c:v>
                </c:pt>
                <c:pt idx="2">
                  <c:v>1483853.51281361</c:v>
                </c:pt>
              </c:numCache>
            </c:numRef>
          </c:val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MK_ALL!$B$5:$D$5</c:f>
              <c:numCache>
                <c:formatCode>dd\.mm\.yyyy;@</c:formatCode>
                <c:ptCount val="3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</c:numCache>
            </c:numRef>
          </c:cat>
          <c:val>
            <c:numRef>
              <c:f>MK_ALL!$B$8:$D$8</c:f>
              <c:numCache>
                <c:formatCode>#,##0.00</c:formatCode>
                <c:ptCount val="3"/>
                <c:pt idx="0">
                  <c:v>237908.55769921999</c:v>
                </c:pt>
                <c:pt idx="1">
                  <c:v>253219.31773328999</c:v>
                </c:pt>
                <c:pt idx="2">
                  <c:v>257085.13917158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514432"/>
        <c:axId val="96515968"/>
        <c:axId val="0"/>
      </c:bar3DChart>
      <c:dateAx>
        <c:axId val="9651443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ru-RU"/>
          </a:p>
        </c:txPr>
        <c:crossAx val="96515968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96515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96514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29.02.2016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RU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29.697808130710001</c:v>
                </c:pt>
                <c:pt idx="1">
                  <c:v>3.8902838010099998</c:v>
                </c:pt>
                <c:pt idx="2">
                  <c:v>0.29528473179999998</c:v>
                </c:pt>
                <c:pt idx="3">
                  <c:v>12.445940154220001</c:v>
                </c:pt>
                <c:pt idx="4">
                  <c:v>17.771161420249999</c:v>
                </c:pt>
                <c:pt idx="5">
                  <c:v>0.24910481818999999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29.02.2016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RU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26470.24432401</c:v>
                </c:pt>
                <c:pt idx="1">
                  <c:v>3814.5624592700001</c:v>
                </c:pt>
                <c:pt idx="2">
                  <c:v>295.28473179999997</c:v>
                </c:pt>
                <c:pt idx="3">
                  <c:v>7021.0706331700003</c:v>
                </c:pt>
                <c:pt idx="4">
                  <c:v>16996.7862351</c:v>
                </c:pt>
                <c:pt idx="5">
                  <c:v>249.10481819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29.02.2016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RU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20627.822562779998</c:v>
                </c:pt>
                <c:pt idx="1">
                  <c:v>273.31357183</c:v>
                </c:pt>
                <c:pt idx="2">
                  <c:v>3.5286329999999998E-2</c:v>
                </c:pt>
                <c:pt idx="3">
                  <c:v>17618.202000000001</c:v>
                </c:pt>
                <c:pt idx="4">
                  <c:v>2434.9294182600001</c:v>
                </c:pt>
                <c:pt idx="5">
                  <c:v>20028.848946679998</c:v>
                </c:pt>
                <c:pt idx="6">
                  <c:v>1557.6778542899999</c:v>
                </c:pt>
                <c:pt idx="7">
                  <c:v>1808.7534160099999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29.02.2016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RU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20029.028348659998</c:v>
                </c:pt>
                <c:pt idx="1">
                  <c:v>97.767887130000005</c:v>
                </c:pt>
                <c:pt idx="2">
                  <c:v>17618.202000000001</c:v>
                </c:pt>
                <c:pt idx="3">
                  <c:v>5.6272799999999998E-2</c:v>
                </c:pt>
                <c:pt idx="4">
                  <c:v>14018.65264058</c:v>
                </c:pt>
                <c:pt idx="5">
                  <c:v>1387.0916109899999</c:v>
                </c:pt>
                <c:pt idx="6">
                  <c:v>1696.2544413799999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29.02.2016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RU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598.79421411999999</c:v>
                </c:pt>
                <c:pt idx="1">
                  <c:v>175.54568470000001</c:v>
                </c:pt>
                <c:pt idx="2">
                  <c:v>3.5286329999999998E-2</c:v>
                </c:pt>
                <c:pt idx="3">
                  <c:v>2434.8731454600002</c:v>
                </c:pt>
                <c:pt idx="4">
                  <c:v>6010.1963060999997</c:v>
                </c:pt>
                <c:pt idx="5">
                  <c:v>170.58624330000001</c:v>
                </c:pt>
                <c:pt idx="6">
                  <c:v>112.49897463000001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RU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42429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21749.004918350001</c:v>
                </c:pt>
                <c:pt idx="1">
                  <c:v>25836.446091900001</c:v>
                </c:pt>
                <c:pt idx="2">
                  <c:v>35542.190100170003</c:v>
                </c:pt>
                <c:pt idx="3">
                  <c:v>31002.642687809999</c:v>
                </c:pt>
                <c:pt idx="4">
                  <c:v>22060.244326389999</c:v>
                </c:pt>
                <c:pt idx="5">
                  <c:v>20901.171420940002</c:v>
                </c:pt>
              </c:numCache>
            </c:numRef>
          </c:val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42429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37474.653315770003</c:v>
                </c:pt>
                <c:pt idx="1">
                  <c:v>38658.841419490003</c:v>
                </c:pt>
                <c:pt idx="2">
                  <c:v>37620.148314780003</c:v>
                </c:pt>
                <c:pt idx="3">
                  <c:v>38809.28027512</c:v>
                </c:pt>
                <c:pt idx="4">
                  <c:v>43445.441785930001</c:v>
                </c:pt>
                <c:pt idx="5">
                  <c:v>43448.411635240001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806400"/>
        <c:axId val="120820480"/>
        <c:axId val="0"/>
      </c:bar3DChart>
      <c:dateAx>
        <c:axId val="1208064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2082048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20820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20806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RU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42429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173770.19949564</c:v>
                </c:pt>
                <c:pt idx="1">
                  <c:v>206510.71361042999</c:v>
                </c:pt>
                <c:pt idx="2">
                  <c:v>284088.72546875</c:v>
                </c:pt>
                <c:pt idx="3">
                  <c:v>488866.90736498003</c:v>
                </c:pt>
                <c:pt idx="4">
                  <c:v>529460.57801733003</c:v>
                </c:pt>
                <c:pt idx="5">
                  <c:v>565468.42217392998</c:v>
                </c:pt>
              </c:numCache>
            </c:numRef>
          </c:val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42429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299414.98506257002</c:v>
                </c:pt>
                <c:pt idx="1">
                  <c:v>309000.11946607003</c:v>
                </c:pt>
                <c:pt idx="2">
                  <c:v>300697.84548001998</c:v>
                </c:pt>
                <c:pt idx="3">
                  <c:v>611966.30933765997</c:v>
                </c:pt>
                <c:pt idx="4">
                  <c:v>1042719.58097317</c:v>
                </c:pt>
                <c:pt idx="5">
                  <c:v>1175470.22981126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678656"/>
        <c:axId val="120680448"/>
        <c:axId val="0"/>
      </c:bar3DChart>
      <c:dateAx>
        <c:axId val="12067865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2068044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2068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20678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42429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0.36723499999999998</c:v>
                </c:pt>
                <c:pt idx="1">
                  <c:v>0.40059400000000001</c:v>
                </c:pt>
                <c:pt idx="2">
                  <c:v>0.48579899999999998</c:v>
                </c:pt>
                <c:pt idx="3">
                  <c:v>0.44408799999999998</c:v>
                </c:pt>
                <c:pt idx="4">
                  <c:v>0.33676800000000001</c:v>
                </c:pt>
                <c:pt idx="5">
                  <c:v>0.32480700000000001</c:v>
                </c:pt>
              </c:numCache>
            </c:numRef>
          </c:val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42429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0.63276500000000002</c:v>
                </c:pt>
                <c:pt idx="1">
                  <c:v>0.59940599999999999</c:v>
                </c:pt>
                <c:pt idx="2">
                  <c:v>0.51420100000000002</c:v>
                </c:pt>
                <c:pt idx="3">
                  <c:v>0.55591199999999996</c:v>
                </c:pt>
                <c:pt idx="4">
                  <c:v>0.66323200000000004</c:v>
                </c:pt>
                <c:pt idx="5">
                  <c:v>0.67519300000000004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747520"/>
        <c:axId val="120749056"/>
        <c:axId val="0"/>
      </c:bar3DChart>
      <c:dateAx>
        <c:axId val="12074752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2074905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20749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20747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42429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473185.18455821002</c:v>
                </c:pt>
                <c:pt idx="1">
                  <c:v>515510.83307649998</c:v>
                </c:pt>
                <c:pt idx="2">
                  <c:v>584786.57094877004</c:v>
                </c:pt>
                <c:pt idx="3">
                  <c:v>1100833.2167026401</c:v>
                </c:pt>
                <c:pt idx="4">
                  <c:v>1572180.1589905</c:v>
                </c:pt>
                <c:pt idx="5">
                  <c:v>1740938.6519851899</c:v>
                </c:pt>
              </c:numCache>
            </c:numRef>
          </c:val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42429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173770.19949564</c:v>
                </c:pt>
                <c:pt idx="1">
                  <c:v>206510.71361042999</c:v>
                </c:pt>
                <c:pt idx="2">
                  <c:v>284088.72546875</c:v>
                </c:pt>
                <c:pt idx="3">
                  <c:v>488866.90736498003</c:v>
                </c:pt>
                <c:pt idx="4">
                  <c:v>529460.57801733003</c:v>
                </c:pt>
                <c:pt idx="5">
                  <c:v>565468.42217392998</c:v>
                </c:pt>
              </c:numCache>
            </c:numRef>
          </c:val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42429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299414.98506257002</c:v>
                </c:pt>
                <c:pt idx="1">
                  <c:v>309000.11946607003</c:v>
                </c:pt>
                <c:pt idx="2">
                  <c:v>300697.84548001998</c:v>
                </c:pt>
                <c:pt idx="3">
                  <c:v>611966.30933765997</c:v>
                </c:pt>
                <c:pt idx="4">
                  <c:v>1042719.58097317</c:v>
                </c:pt>
                <c:pt idx="5">
                  <c:v>1175470.22981126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978432"/>
        <c:axId val="121209600"/>
        <c:axId val="0"/>
      </c:bar3DChart>
      <c:dateAx>
        <c:axId val="1209784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2120960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21209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20978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ru-RU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42429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59223.658234120005</c:v>
                </c:pt>
                <c:pt idx="1">
                  <c:v>64495.287511390008</c:v>
                </c:pt>
                <c:pt idx="2">
                  <c:v>73162.338414950005</c:v>
                </c:pt>
                <c:pt idx="3">
                  <c:v>69811.922962929995</c:v>
                </c:pt>
                <c:pt idx="4">
                  <c:v>65505.68611232</c:v>
                </c:pt>
                <c:pt idx="5">
                  <c:v>64349.583056180003</c:v>
                </c:pt>
              </c:numCache>
            </c:numRef>
          </c:val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42429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21749.004918350001</c:v>
                </c:pt>
                <c:pt idx="1">
                  <c:v>25836.446091900001</c:v>
                </c:pt>
                <c:pt idx="2">
                  <c:v>35542.190100170003</c:v>
                </c:pt>
                <c:pt idx="3">
                  <c:v>31002.642687809999</c:v>
                </c:pt>
                <c:pt idx="4">
                  <c:v>22060.244326389999</c:v>
                </c:pt>
                <c:pt idx="5">
                  <c:v>20901.171420940002</c:v>
                </c:pt>
              </c:numCache>
            </c:numRef>
          </c:val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42429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37474.653315770003</c:v>
                </c:pt>
                <c:pt idx="1">
                  <c:v>38658.841419490003</c:v>
                </c:pt>
                <c:pt idx="2">
                  <c:v>37620.148314780003</c:v>
                </c:pt>
                <c:pt idx="3">
                  <c:v>38809.28027512</c:v>
                </c:pt>
                <c:pt idx="4">
                  <c:v>43445.441785930001</c:v>
                </c:pt>
                <c:pt idx="5">
                  <c:v>43448.411635240001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131008"/>
        <c:axId val="121132544"/>
        <c:axId val="0"/>
      </c:bar3DChart>
      <c:dateAx>
        <c:axId val="12113100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ru-RU"/>
          </a:p>
        </c:txPr>
        <c:crossAx val="12113254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21132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ru-RU"/>
          </a:p>
        </c:txPr>
        <c:crossAx val="121131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RU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MK_ALL!$B$11:$D$11</c:f>
              <c:numCache>
                <c:formatCode>dd\.mm\.yyyy;@</c:formatCode>
                <c:ptCount val="3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</c:numCache>
            </c:numRef>
          </c:cat>
          <c:val>
            <c:numRef>
              <c:f>MK_ALL!$B$13:$D$13</c:f>
              <c:numCache>
                <c:formatCode>#,##0.00</c:formatCode>
                <c:ptCount val="3"/>
                <c:pt idx="0">
                  <c:v>55593.105028710001</c:v>
                </c:pt>
                <c:pt idx="1">
                  <c:v>55359.936907720003</c:v>
                </c:pt>
                <c:pt idx="2">
                  <c:v>54847.053201540002</c:v>
                </c:pt>
              </c:numCache>
            </c:numRef>
          </c:val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MK_ALL!$B$11:$D$11</c:f>
              <c:numCache>
                <c:formatCode>dd\.mm\.yyyy;@</c:formatCode>
                <c:ptCount val="3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</c:numCache>
            </c:numRef>
          </c:cat>
          <c:val>
            <c:numRef>
              <c:f>MK_ALL!$B$14:$D$14</c:f>
              <c:numCache>
                <c:formatCode>#,##0.00</c:formatCode>
                <c:ptCount val="3"/>
                <c:pt idx="0">
                  <c:v>9912.5810836100009</c:v>
                </c:pt>
                <c:pt idx="1">
                  <c:v>10067.65439577</c:v>
                </c:pt>
                <c:pt idx="2">
                  <c:v>9502.5298546400008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632832"/>
        <c:axId val="118634368"/>
        <c:axId val="0"/>
      </c:bar3DChart>
      <c:dateAx>
        <c:axId val="11863283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ru-RU"/>
          </a:p>
        </c:txPr>
        <c:crossAx val="118634368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18634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18632832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42429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473185.18455821002</c:v>
                </c:pt>
                <c:pt idx="1">
                  <c:v>515510.83307649998</c:v>
                </c:pt>
                <c:pt idx="2">
                  <c:v>584786.57094877004</c:v>
                </c:pt>
                <c:pt idx="3">
                  <c:v>1100833.2167026401</c:v>
                </c:pt>
                <c:pt idx="4">
                  <c:v>1572180.1589905</c:v>
                </c:pt>
                <c:pt idx="5">
                  <c:v>1740938.6519851901</c:v>
                </c:pt>
              </c:numCache>
            </c:numRef>
          </c:val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42429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357273.86718598002</c:v>
                </c:pt>
                <c:pt idx="1">
                  <c:v>399218.23411786999</c:v>
                </c:pt>
                <c:pt idx="2">
                  <c:v>480218.62943661999</c:v>
                </c:pt>
                <c:pt idx="3">
                  <c:v>947030.46914465004</c:v>
                </c:pt>
                <c:pt idx="4">
                  <c:v>1334271.60129128</c:v>
                </c:pt>
                <c:pt idx="5">
                  <c:v>1483853.51281361</c:v>
                </c:pt>
              </c:numCache>
            </c:numRef>
          </c:val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42429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115911.31737223</c:v>
                </c:pt>
                <c:pt idx="1">
                  <c:v>116292.59895863</c:v>
                </c:pt>
                <c:pt idx="2">
                  <c:v>104567.94151215001</c:v>
                </c:pt>
                <c:pt idx="3">
                  <c:v>153802.74755798999</c:v>
                </c:pt>
                <c:pt idx="4">
                  <c:v>237908.55769921999</c:v>
                </c:pt>
                <c:pt idx="5">
                  <c:v>257085.13917158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669120"/>
        <c:axId val="121670656"/>
        <c:axId val="0"/>
      </c:bar3DChart>
      <c:dateAx>
        <c:axId val="12166912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2167065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2167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21669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ru-RU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42429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59223.658234119997</c:v>
                </c:pt>
                <c:pt idx="1">
                  <c:v>64495.287511390001</c:v>
                </c:pt>
                <c:pt idx="2">
                  <c:v>73162.338414950005</c:v>
                </c:pt>
                <c:pt idx="3">
                  <c:v>69811.922962929995</c:v>
                </c:pt>
                <c:pt idx="4">
                  <c:v>65505.68611232</c:v>
                </c:pt>
                <c:pt idx="5">
                  <c:v>64349.583056180003</c:v>
                </c:pt>
              </c:numCache>
            </c:numRef>
          </c:val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42429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44716.246612729999</c:v>
                </c:pt>
                <c:pt idx="1">
                  <c:v>49945.981999039999</c:v>
                </c:pt>
                <c:pt idx="2">
                  <c:v>60079.898590880002</c:v>
                </c:pt>
                <c:pt idx="3">
                  <c:v>60058.160629949998</c:v>
                </c:pt>
                <c:pt idx="4">
                  <c:v>55593.105028710001</c:v>
                </c:pt>
                <c:pt idx="5">
                  <c:v>54847.053201540002</c:v>
                </c:pt>
              </c:numCache>
            </c:numRef>
          </c:val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42429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14507.41162139</c:v>
                </c:pt>
                <c:pt idx="1">
                  <c:v>14549.30551235</c:v>
                </c:pt>
                <c:pt idx="2">
                  <c:v>13082.439824069999</c:v>
                </c:pt>
                <c:pt idx="3">
                  <c:v>9753.7623329800008</c:v>
                </c:pt>
                <c:pt idx="4">
                  <c:v>9912.5810836100009</c:v>
                </c:pt>
                <c:pt idx="5">
                  <c:v>9502.5298546400008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612544"/>
        <c:axId val="122232832"/>
        <c:axId val="0"/>
      </c:bar3DChart>
      <c:dateAx>
        <c:axId val="1216125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ru-RU"/>
          </a:p>
        </c:txPr>
        <c:crossAx val="12223283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22232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ru-RU"/>
          </a:p>
        </c:txPr>
        <c:crossAx val="121612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ru-RU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29.02.2016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RU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1483853.51281361</c:v>
                </c:pt>
                <c:pt idx="1">
                  <c:v>257085.13917158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</c:dLbls>
          <c:cat>
            <c:strRef>
              <c:f>DTR!$A$7:$A$9</c:f>
              <c:strCache>
                <c:ptCount val="3"/>
                <c:pt idx="0">
                  <c:v>2016.02.29-2016.12.31</c:v>
                </c:pt>
                <c:pt idx="1">
                  <c:v>2017-2021</c:v>
                </c:pt>
                <c:pt idx="2">
                  <c:v>2021-31.12.2060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6294.0607461</c:v>
                </c:pt>
                <c:pt idx="1">
                  <c:v>25674.857897189999</c:v>
                </c:pt>
                <c:pt idx="2">
                  <c:v>32380.664412890001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29.02.2016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(DEBT_TERM!$I$11,DEBT_TERM!$I$49,DEBT_TERM!$I$52,DEBT_TERM!$I$53)</c:f>
              <c:strCache>
                <c:ptCount val="4"/>
                <c:pt idx="0">
                  <c:v>      Державний внутрішній борг; 85,13%; 6,76р.</c:v>
                </c:pt>
                <c:pt idx="1">
                  <c:v>      Державний зовнішній борг; 3,847%; 12,46р.</c:v>
                </c:pt>
                <c:pt idx="2">
                  <c:v>      Гарантований внутрішній борг; 137,187%; 6,1р.</c:v>
                </c:pt>
                <c:pt idx="3">
                  <c:v>      Гарантований зовнішній борг; 17,56%; 12,68р.</c:v>
                </c:pt>
              </c:strCache>
            </c:strRef>
          </c:cat>
          <c:val>
            <c:numRef>
              <c:f>(DEBT_TERM!$J$11,DEBT_TERM!$J$49,DEBT_TERM!$J$52,DEBT_TERM!$J$53)</c:f>
              <c:numCache>
                <c:formatCode>#,##0.00</c:formatCode>
                <c:ptCount val="4"/>
                <c:pt idx="0">
                  <c:v>544518174.67999995</c:v>
                </c:pt>
                <c:pt idx="1">
                  <c:v>939335338.13</c:v>
                </c:pt>
                <c:pt idx="2">
                  <c:v>20950247.489999998</c:v>
                </c:pt>
                <c:pt idx="3">
                  <c:v>236134891.68000001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29.02.2016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22,501%; 9,94р.</c:v>
                </c:pt>
                <c:pt idx="2">
                  <c:v>            ОВДП (11 - річні); 11,147%; 11,89р.</c:v>
                </c:pt>
                <c:pt idx="3">
                  <c:v>            ОВДП (12 - місячні); 8,645%; 1р.</c:v>
                </c:pt>
                <c:pt idx="4">
                  <c:v>            ОВДП (12 - річні); 9,5%; 12,43р.</c:v>
                </c:pt>
                <c:pt idx="5">
                  <c:v>            ОВДП (13 - річні); 12,5%; 13,46р.</c:v>
                </c:pt>
                <c:pt idx="6">
                  <c:v>            ОВДП (14 - річні); 12,5%; 13,96р.</c:v>
                </c:pt>
                <c:pt idx="7">
                  <c:v>            ОВДП (15 - річні); 7,743%; 11,15р.</c:v>
                </c:pt>
                <c:pt idx="8">
                  <c:v>            ОВДП (18 - місячні); 75%; 1,5р.</c:v>
                </c:pt>
                <c:pt idx="9">
                  <c:v>            ОВДП (2 - річні); 252,739%; 1,85р.</c:v>
                </c:pt>
                <c:pt idx="10">
                  <c:v>            ОВДП (3 - місячні); 0%; 0р.</c:v>
                </c:pt>
                <c:pt idx="11">
                  <c:v>            ОВДП (3 - річні); 15,071%; 2,89р.</c:v>
                </c:pt>
                <c:pt idx="12">
                  <c:v>            ОВДП (4 - річні); 0%; 0р.</c:v>
                </c:pt>
                <c:pt idx="13">
                  <c:v>            ОВДП (5 - річні); 22,774%; 4,8р.</c:v>
                </c:pt>
                <c:pt idx="14">
                  <c:v>            ОВДП (6 - місячні); 18,5%; 0,73р.</c:v>
                </c:pt>
                <c:pt idx="15">
                  <c:v>            ОВДП (6 - річні); 13,601%; 6,31р.</c:v>
                </c:pt>
                <c:pt idx="16">
                  <c:v>            ОВДП (7 - річні); 11,622%; 7,16р.</c:v>
                </c:pt>
                <c:pt idx="17">
                  <c:v>            ОВДП (8 - річні); 11,891%; 8,08р.</c:v>
                </c:pt>
                <c:pt idx="18">
                  <c:v>            ОВДП (9 - місячні); 0%; 0р.</c:v>
                </c:pt>
                <c:pt idx="19">
                  <c:v>            ОВДП (9 - річні); 10,052%; 9,29р.</c:v>
                </c:pt>
                <c:pt idx="20">
                  <c:v>            Казначейські зобов'язання; 7%; 2р.</c:v>
                </c:pt>
                <c:pt idx="21">
                  <c:v>            ОВДП (1 - місячні); 0%; 0р.</c:v>
                </c:pt>
                <c:pt idx="22">
                  <c:v>            ОВДП (10 - річні); 9,465%; 10,03р.</c:v>
                </c:pt>
                <c:pt idx="23">
                  <c:v>            ОВДП (12 - місячні); 0%; 0р.</c:v>
                </c:pt>
                <c:pt idx="24">
                  <c:v>            ОВДП (18 - місячні); 0%; 0р.</c:v>
                </c:pt>
                <c:pt idx="25">
                  <c:v>            ОВДП (2 - річні); 0%; 0р.</c:v>
                </c:pt>
                <c:pt idx="26">
                  <c:v>            ОВДП (3 - місячні); 0%; 0р.</c:v>
                </c:pt>
                <c:pt idx="27">
                  <c:v>            ОВДП (3 - річні); 519,736%; 2,91р.</c:v>
                </c:pt>
                <c:pt idx="28">
                  <c:v>            ОВДП (4 - річні); 744,28%; 3,97р.</c:v>
                </c:pt>
                <c:pt idx="29">
                  <c:v>            ОВДП (5 - річні); 86,245%; 4,91р.</c:v>
                </c:pt>
                <c:pt idx="30">
                  <c:v>            ОВДП (6 - місячні); 0%; 0р.</c:v>
                </c:pt>
                <c:pt idx="31">
                  <c:v>            ОВДП (6 - річні); 9,5%; 6,18р.</c:v>
                </c:pt>
                <c:pt idx="32">
                  <c:v>            ОВДП (7 - річні); 117,744%; 6,98р.</c:v>
                </c:pt>
                <c:pt idx="33">
                  <c:v>            ОВДП (8 - річні); 9,5%; 7,92р.</c:v>
                </c:pt>
                <c:pt idx="34">
                  <c:v>            ОВДП (9 - місячні); 0%; 0р.</c:v>
                </c:pt>
                <c:pt idx="35">
                  <c:v>            ОВДП (9 - річні); 9,5%; 8,93р.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58128463</c:v>
                </c:pt>
                <c:pt idx="2">
                  <c:v>38882981</c:v>
                </c:pt>
                <c:pt idx="3">
                  <c:v>9437687.0899999999</c:v>
                </c:pt>
                <c:pt idx="4">
                  <c:v>1500000</c:v>
                </c:pt>
                <c:pt idx="5">
                  <c:v>2617630</c:v>
                </c:pt>
                <c:pt idx="6">
                  <c:v>3250000</c:v>
                </c:pt>
                <c:pt idx="7">
                  <c:v>15848840</c:v>
                </c:pt>
                <c:pt idx="8">
                  <c:v>1191042.44</c:v>
                </c:pt>
                <c:pt idx="9">
                  <c:v>47924630.509999998</c:v>
                </c:pt>
                <c:pt idx="10">
                  <c:v>0</c:v>
                </c:pt>
                <c:pt idx="11">
                  <c:v>8490537</c:v>
                </c:pt>
                <c:pt idx="12">
                  <c:v>0</c:v>
                </c:pt>
                <c:pt idx="13">
                  <c:v>87892065.099999994</c:v>
                </c:pt>
                <c:pt idx="14">
                  <c:v>50000</c:v>
                </c:pt>
                <c:pt idx="15">
                  <c:v>20600000</c:v>
                </c:pt>
                <c:pt idx="16">
                  <c:v>17465900</c:v>
                </c:pt>
                <c:pt idx="17">
                  <c:v>30201198</c:v>
                </c:pt>
                <c:pt idx="18">
                  <c:v>0</c:v>
                </c:pt>
                <c:pt idx="19">
                  <c:v>50048919</c:v>
                </c:pt>
                <c:pt idx="20">
                  <c:v>99600</c:v>
                </c:pt>
                <c:pt idx="21">
                  <c:v>0</c:v>
                </c:pt>
                <c:pt idx="22">
                  <c:v>2430000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29679446.739999998</c:v>
                </c:pt>
                <c:pt idx="28">
                  <c:v>4333702.24</c:v>
                </c:pt>
                <c:pt idx="29">
                  <c:v>71941591.109999999</c:v>
                </c:pt>
                <c:pt idx="30">
                  <c:v>0</c:v>
                </c:pt>
                <c:pt idx="31">
                  <c:v>6500000</c:v>
                </c:pt>
                <c:pt idx="32">
                  <c:v>31158891</c:v>
                </c:pt>
                <c:pt idx="33">
                  <c:v>1100000</c:v>
                </c:pt>
                <c:pt idx="34">
                  <c:v>0</c:v>
                </c:pt>
                <c:pt idx="35">
                  <c:v>1100000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29.02.2016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RU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MK_ALL!$D$19:$D$20</c:f>
              <c:numCache>
                <c:formatCode>0.00%</c:formatCode>
                <c:ptCount val="2"/>
                <c:pt idx="0">
                  <c:v>0.85233000000000003</c:v>
                </c:pt>
                <c:pt idx="1">
                  <c:v>0.14767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29.02.2016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RU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MT_ALL!$D$19:$D$20</c:f>
              <c:numCache>
                <c:formatCode>0.00%</c:formatCode>
                <c:ptCount val="2"/>
                <c:pt idx="0">
                  <c:v>0.32480700000000001</c:v>
                </c:pt>
                <c:pt idx="1">
                  <c:v>0.67519300000000004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RU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MT_ALL!$B$5:$D$5</c:f>
              <c:numCache>
                <c:formatCode>dd\.mm\.yyyy;@</c:formatCode>
                <c:ptCount val="3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</c:numCache>
            </c:numRef>
          </c:cat>
          <c:val>
            <c:numRef>
              <c:f>MT_ALL!$B$7:$D$7</c:f>
              <c:numCache>
                <c:formatCode>#,##0.00</c:formatCode>
                <c:ptCount val="3"/>
                <c:pt idx="0">
                  <c:v>529460.57801733003</c:v>
                </c:pt>
                <c:pt idx="1">
                  <c:v>549606.23667476</c:v>
                </c:pt>
                <c:pt idx="2">
                  <c:v>565468.42217392998</c:v>
                </c:pt>
              </c:numCache>
            </c:numRef>
          </c:val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MT_ALL!$B$5:$D$5</c:f>
              <c:numCache>
                <c:formatCode>dd\.mm\.yyyy;@</c:formatCode>
                <c:ptCount val="3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</c:numCache>
            </c:numRef>
          </c:cat>
          <c:val>
            <c:numRef>
              <c:f>MT_ALL!$B$8:$D$8</c:f>
              <c:numCache>
                <c:formatCode>#,##0.00</c:formatCode>
                <c:ptCount val="3"/>
                <c:pt idx="0">
                  <c:v>1042719.58097317</c:v>
                </c:pt>
                <c:pt idx="1">
                  <c:v>1096013.42602269</c:v>
                </c:pt>
                <c:pt idx="2">
                  <c:v>1175470.22981126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935552"/>
        <c:axId val="118937088"/>
        <c:axId val="0"/>
      </c:bar3DChart>
      <c:catAx>
        <c:axId val="11893555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ru-RU"/>
          </a:p>
        </c:txPr>
        <c:crossAx val="118937088"/>
        <c:crosses val="autoZero"/>
        <c:auto val="0"/>
        <c:lblAlgn val="ctr"/>
        <c:lblOffset val="100"/>
        <c:tickLblSkip val="1"/>
        <c:noMultiLvlLbl val="1"/>
      </c:catAx>
      <c:valAx>
        <c:axId val="118937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18935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RU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MT_ALL!$B$11:$D$11</c:f>
              <c:numCache>
                <c:formatCode>dd\.mm\.yyyy;@</c:formatCode>
                <c:ptCount val="3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</c:numCache>
            </c:numRef>
          </c:cat>
          <c:val>
            <c:numRef>
              <c:f>MT_ALL!$B$13:$D$13</c:f>
              <c:numCache>
                <c:formatCode>#,##0.00</c:formatCode>
                <c:ptCount val="3"/>
                <c:pt idx="0">
                  <c:v>22060.244326389999</c:v>
                </c:pt>
                <c:pt idx="1">
                  <c:v>21851.593685870001</c:v>
                </c:pt>
                <c:pt idx="2">
                  <c:v>20901.171420940002</c:v>
                </c:pt>
              </c:numCache>
            </c:numRef>
          </c:val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MT_ALL!$B$11:$D$11</c:f>
              <c:numCache>
                <c:formatCode>dd\.mm\.yyyy;@</c:formatCode>
                <c:ptCount val="3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</c:numCache>
            </c:numRef>
          </c:cat>
          <c:val>
            <c:numRef>
              <c:f>MT_ALL!$B$14:$D$14</c:f>
              <c:numCache>
                <c:formatCode>#,##0.00</c:formatCode>
                <c:ptCount val="3"/>
                <c:pt idx="0">
                  <c:v>43445.441785930001</c:v>
                </c:pt>
                <c:pt idx="1">
                  <c:v>43575.99761762</c:v>
                </c:pt>
                <c:pt idx="2">
                  <c:v>43448.411635240001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417856"/>
        <c:axId val="119436032"/>
        <c:axId val="0"/>
      </c:bar3DChart>
      <c:catAx>
        <c:axId val="11941785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ru-RU"/>
          </a:p>
        </c:txPr>
        <c:crossAx val="119436032"/>
        <c:crosses val="autoZero"/>
        <c:auto val="0"/>
        <c:lblAlgn val="ctr"/>
        <c:lblOffset val="100"/>
        <c:tickLblSkip val="1"/>
        <c:noMultiLvlLbl val="1"/>
      </c:catAx>
      <c:valAx>
        <c:axId val="119436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ru-RU"/>
          </a:p>
        </c:txPr>
        <c:crossAx val="1194178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29.02.2016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ru-RU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21104.121207529999</c:v>
                </c:pt>
                <c:pt idx="1">
                  <c:v>43245.461848649997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29.02.2016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ru-RU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RATE!$A$8:$A$10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RATE!$B$8:$B$10</c:f>
              <c:numCache>
                <c:formatCode>#,##0.00</c:formatCode>
                <c:ptCount val="3"/>
                <c:pt idx="0">
                  <c:v>8658.1810533099997</c:v>
                </c:pt>
                <c:pt idx="1">
                  <c:v>12445.940154219999</c:v>
                </c:pt>
                <c:pt idx="2">
                  <c:v>43245.461848649997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29.02.2016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RU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RATE!$A$24:$A$26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RATE!$B$24:$B$26</c:f>
              <c:numCache>
                <c:formatCode>#,##0.00;\-#,##0.00;</c:formatCode>
                <c:ptCount val="3"/>
                <c:pt idx="0" formatCode="#,##0.00">
                  <c:v>6260.65589817</c:v>
                </c:pt>
                <c:pt idx="1">
                  <c:v>7021.0706331700003</c:v>
                </c:pt>
                <c:pt idx="2" formatCode="#,##0.00">
                  <c:v>41565.326670199996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R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I180"/>
  <sheetViews>
    <sheetView workbookViewId="0"/>
  </sheetViews>
  <sheetFormatPr defaultRowHeight="11.25" outlineLevelRow="3" x14ac:dyDescent="0.2"/>
  <cols>
    <col min="1" max="1" width="52" style="122" customWidth="1"/>
    <col min="2" max="4" width="16.28515625" style="38" customWidth="1"/>
    <col min="5" max="16384" width="9.140625" style="122"/>
  </cols>
  <sheetData>
    <row r="1" spans="1:9" s="170" customFormat="1" ht="12.75" x14ac:dyDescent="0.2">
      <c r="B1" s="101"/>
      <c r="C1" s="101"/>
      <c r="D1" s="101"/>
    </row>
    <row r="2" spans="1:9" s="206" customFormat="1" ht="18.75" x14ac:dyDescent="0.3">
      <c r="A2" s="5" t="s">
        <v>184</v>
      </c>
      <c r="B2" s="5"/>
      <c r="C2" s="5"/>
      <c r="D2" s="5"/>
      <c r="E2" s="25"/>
      <c r="F2" s="25"/>
      <c r="G2" s="25"/>
      <c r="H2" s="25"/>
      <c r="I2" s="25"/>
    </row>
    <row r="3" spans="1:9" s="170" customFormat="1" ht="12.75" x14ac:dyDescent="0.2">
      <c r="B3" s="115"/>
      <c r="C3" s="115"/>
      <c r="D3" s="115"/>
      <c r="E3" s="188"/>
      <c r="F3" s="188"/>
      <c r="G3" s="188"/>
    </row>
    <row r="4" spans="1:9" s="193" customFormat="1" ht="12.75" x14ac:dyDescent="0.2">
      <c r="B4" s="121"/>
      <c r="C4" s="121"/>
      <c r="D4" s="121" t="str">
        <f>VALUAH</f>
        <v>млрд. грн</v>
      </c>
    </row>
    <row r="5" spans="1:9" s="181" customFormat="1" ht="12.75" x14ac:dyDescent="0.2">
      <c r="A5" s="90"/>
      <c r="B5" s="20">
        <v>42369</v>
      </c>
      <c r="C5" s="20">
        <v>42400</v>
      </c>
      <c r="D5" s="20">
        <v>42429</v>
      </c>
    </row>
    <row r="6" spans="1:9" s="150" customFormat="1" ht="31.5" x14ac:dyDescent="0.2">
      <c r="A6" s="175" t="s">
        <v>171</v>
      </c>
      <c r="B6" s="15">
        <f t="shared" ref="B6:C6" si="0">B$7+B$45</f>
        <v>1572180.1589905</v>
      </c>
      <c r="C6" s="15">
        <f t="shared" si="0"/>
        <v>1645619.6626974498</v>
      </c>
      <c r="D6" s="15">
        <v>1740938.6519851901</v>
      </c>
    </row>
    <row r="7" spans="1:9" s="130" customFormat="1" ht="15" x14ac:dyDescent="0.2">
      <c r="A7" s="62" t="s">
        <v>50</v>
      </c>
      <c r="B7" s="228">
        <f t="shared" ref="B7:D7" si="1">B$8+B$30</f>
        <v>529460.57801732991</v>
      </c>
      <c r="C7" s="228">
        <f t="shared" si="1"/>
        <v>549606.23667475989</v>
      </c>
      <c r="D7" s="228">
        <f t="shared" si="1"/>
        <v>565468.42217392998</v>
      </c>
    </row>
    <row r="8" spans="1:9" s="158" customFormat="1" ht="15" outlineLevel="1" x14ac:dyDescent="0.2">
      <c r="A8" s="148" t="s">
        <v>74</v>
      </c>
      <c r="B8" s="98">
        <f t="shared" ref="B8:D8" si="2">B$9+B$28</f>
        <v>508001.12311178993</v>
      </c>
      <c r="C8" s="98">
        <f t="shared" si="2"/>
        <v>528455.98918348993</v>
      </c>
      <c r="D8" s="98">
        <f t="shared" si="2"/>
        <v>544518.17468266003</v>
      </c>
    </row>
    <row r="9" spans="1:9" s="82" customFormat="1" ht="12.75" outlineLevel="2" x14ac:dyDescent="0.2">
      <c r="A9" s="114" t="s">
        <v>128</v>
      </c>
      <c r="B9" s="53">
        <f t="shared" ref="B9:C9" si="3">SUM(B$10:B$27)</f>
        <v>505356.07266168995</v>
      </c>
      <c r="C9" s="53">
        <f t="shared" si="3"/>
        <v>525810.93873338995</v>
      </c>
      <c r="D9" s="53">
        <v>541873.12423256005</v>
      </c>
    </row>
    <row r="10" spans="1:9" s="233" customFormat="1" ht="12.75" outlineLevel="3" x14ac:dyDescent="0.2">
      <c r="A10" s="136" t="s">
        <v>52</v>
      </c>
      <c r="B10" s="152">
        <v>98.638000000000005</v>
      </c>
      <c r="C10" s="152">
        <v>99.6</v>
      </c>
      <c r="D10" s="152">
        <v>99.6</v>
      </c>
    </row>
    <row r="11" spans="1:9" ht="12.75" outlineLevel="3" x14ac:dyDescent="0.2">
      <c r="A11" s="113" t="s">
        <v>160</v>
      </c>
      <c r="B11" s="105">
        <v>60558.463000000003</v>
      </c>
      <c r="C11" s="105">
        <v>60558.463000000003</v>
      </c>
      <c r="D11" s="105">
        <v>60558.463000000003</v>
      </c>
      <c r="E11" s="143"/>
      <c r="F11" s="143"/>
      <c r="G11" s="143"/>
    </row>
    <row r="12" spans="1:9" ht="12.75" outlineLevel="3" x14ac:dyDescent="0.2">
      <c r="A12" s="113" t="s">
        <v>44</v>
      </c>
      <c r="B12" s="105">
        <v>38882.981</v>
      </c>
      <c r="C12" s="105">
        <v>38882.981</v>
      </c>
      <c r="D12" s="105">
        <v>38882.981</v>
      </c>
      <c r="E12" s="143"/>
      <c r="F12" s="143"/>
      <c r="G12" s="143"/>
    </row>
    <row r="13" spans="1:9" ht="12.75" outlineLevel="3" x14ac:dyDescent="0.2">
      <c r="A13" s="113" t="s">
        <v>72</v>
      </c>
      <c r="B13" s="105">
        <v>8283.7102117199993</v>
      </c>
      <c r="C13" s="105">
        <v>8781.0073115100004</v>
      </c>
      <c r="D13" s="105">
        <v>9437.68709141</v>
      </c>
      <c r="E13" s="143"/>
      <c r="F13" s="143"/>
      <c r="G13" s="143"/>
    </row>
    <row r="14" spans="1:9" ht="12.75" outlineLevel="3" x14ac:dyDescent="0.2">
      <c r="A14" s="113" t="s">
        <v>119</v>
      </c>
      <c r="B14" s="105">
        <v>1500</v>
      </c>
      <c r="C14" s="105">
        <v>1500</v>
      </c>
      <c r="D14" s="105">
        <v>1500</v>
      </c>
      <c r="E14" s="143"/>
      <c r="F14" s="143"/>
      <c r="G14" s="143"/>
    </row>
    <row r="15" spans="1:9" ht="12.75" outlineLevel="3" x14ac:dyDescent="0.2">
      <c r="A15" s="113" t="s">
        <v>177</v>
      </c>
      <c r="B15" s="105">
        <v>2617.63</v>
      </c>
      <c r="C15" s="105">
        <v>2617.63</v>
      </c>
      <c r="D15" s="105">
        <v>2617.63</v>
      </c>
      <c r="E15" s="143"/>
      <c r="F15" s="143"/>
      <c r="G15" s="143"/>
    </row>
    <row r="16" spans="1:9" ht="12.75" outlineLevel="3" x14ac:dyDescent="0.2">
      <c r="A16" s="113" t="s">
        <v>76</v>
      </c>
      <c r="B16" s="105">
        <v>3250</v>
      </c>
      <c r="C16" s="105">
        <v>3250</v>
      </c>
      <c r="D16" s="105">
        <v>3250</v>
      </c>
      <c r="E16" s="143"/>
      <c r="F16" s="143"/>
      <c r="G16" s="143"/>
    </row>
    <row r="17" spans="1:7" ht="12.75" outlineLevel="3" x14ac:dyDescent="0.2">
      <c r="A17" s="113" t="s">
        <v>140</v>
      </c>
      <c r="B17" s="105">
        <v>15848.84</v>
      </c>
      <c r="C17" s="105">
        <v>15848.84</v>
      </c>
      <c r="D17" s="105">
        <v>15848.84</v>
      </c>
      <c r="E17" s="143"/>
      <c r="F17" s="143"/>
      <c r="G17" s="143"/>
    </row>
    <row r="18" spans="1:7" ht="12.75" outlineLevel="3" x14ac:dyDescent="0.2">
      <c r="A18" s="113" t="s">
        <v>138</v>
      </c>
      <c r="B18" s="105">
        <v>1048.92516</v>
      </c>
      <c r="C18" s="105">
        <v>1096.91896</v>
      </c>
      <c r="D18" s="105">
        <v>1191.0424399999999</v>
      </c>
      <c r="E18" s="143"/>
      <c r="F18" s="143"/>
      <c r="G18" s="143"/>
    </row>
    <row r="19" spans="1:7" ht="12.75" outlineLevel="3" x14ac:dyDescent="0.2">
      <c r="A19" s="113" t="s">
        <v>130</v>
      </c>
      <c r="B19" s="105">
        <v>21910.342336000002</v>
      </c>
      <c r="C19" s="105">
        <v>34250.910205499997</v>
      </c>
      <c r="D19" s="105">
        <v>47924.630512420001</v>
      </c>
      <c r="E19" s="143"/>
      <c r="F19" s="143"/>
      <c r="G19" s="143"/>
    </row>
    <row r="20" spans="1:7" ht="12.75" outlineLevel="3" x14ac:dyDescent="0.2">
      <c r="A20" s="113" t="s">
        <v>0</v>
      </c>
      <c r="B20" s="105">
        <v>43377.236129329998</v>
      </c>
      <c r="C20" s="105">
        <v>36344.621793209997</v>
      </c>
      <c r="D20" s="105">
        <v>38169.983743019999</v>
      </c>
      <c r="E20" s="143"/>
      <c r="F20" s="143"/>
      <c r="G20" s="143"/>
    </row>
    <row r="21" spans="1:7" ht="12.75" outlineLevel="3" x14ac:dyDescent="0.2">
      <c r="A21" s="113" t="s">
        <v>85</v>
      </c>
      <c r="B21" s="105">
        <v>3845.1067200000002</v>
      </c>
      <c r="C21" s="105">
        <v>4029.2830399999998</v>
      </c>
      <c r="D21" s="105">
        <v>4333.7022399999996</v>
      </c>
      <c r="E21" s="143"/>
      <c r="F21" s="143"/>
      <c r="G21" s="143"/>
    </row>
    <row r="22" spans="1:7" ht="12.75" outlineLevel="3" x14ac:dyDescent="0.2">
      <c r="A22" s="113" t="s">
        <v>151</v>
      </c>
      <c r="B22" s="105">
        <v>160233.81210464</v>
      </c>
      <c r="C22" s="105">
        <v>160325.77542317001</v>
      </c>
      <c r="D22" s="105">
        <v>159833.65620570999</v>
      </c>
      <c r="E22" s="143"/>
      <c r="F22" s="143"/>
      <c r="G22" s="143"/>
    </row>
    <row r="23" spans="1:7" ht="12.75" outlineLevel="3" x14ac:dyDescent="0.2">
      <c r="A23" s="113" t="s">
        <v>39</v>
      </c>
      <c r="B23" s="105">
        <v>0</v>
      </c>
      <c r="C23" s="105">
        <v>50</v>
      </c>
      <c r="D23" s="105">
        <v>50</v>
      </c>
      <c r="E23" s="143"/>
      <c r="F23" s="143"/>
      <c r="G23" s="143"/>
    </row>
    <row r="24" spans="1:7" ht="12.75" outlineLevel="3" x14ac:dyDescent="0.2">
      <c r="A24" s="113" t="s">
        <v>28</v>
      </c>
      <c r="B24" s="105">
        <v>27100</v>
      </c>
      <c r="C24" s="105">
        <v>27100</v>
      </c>
      <c r="D24" s="105">
        <v>27100</v>
      </c>
      <c r="E24" s="143"/>
      <c r="F24" s="143"/>
      <c r="G24" s="143"/>
    </row>
    <row r="25" spans="1:7" ht="12.75" outlineLevel="3" x14ac:dyDescent="0.2">
      <c r="A25" s="113" t="s">
        <v>107</v>
      </c>
      <c r="B25" s="105">
        <v>48624.790999999997</v>
      </c>
      <c r="C25" s="105">
        <v>48624.790999999997</v>
      </c>
      <c r="D25" s="105">
        <v>48624.790999999997</v>
      </c>
      <c r="E25" s="143"/>
      <c r="F25" s="143"/>
      <c r="G25" s="143"/>
    </row>
    <row r="26" spans="1:7" ht="12.75" outlineLevel="3" x14ac:dyDescent="0.2">
      <c r="A26" s="113" t="s">
        <v>168</v>
      </c>
      <c r="B26" s="105">
        <v>31301.198</v>
      </c>
      <c r="C26" s="105">
        <v>31301.198</v>
      </c>
      <c r="D26" s="105">
        <v>31301.198</v>
      </c>
      <c r="E26" s="143"/>
      <c r="F26" s="143"/>
      <c r="G26" s="143"/>
    </row>
    <row r="27" spans="1:7" ht="12.75" outlineLevel="3" x14ac:dyDescent="0.2">
      <c r="A27" s="113" t="s">
        <v>56</v>
      </c>
      <c r="B27" s="105">
        <v>36874.398999999998</v>
      </c>
      <c r="C27" s="105">
        <v>51148.919000000002</v>
      </c>
      <c r="D27" s="105">
        <v>51148.919000000002</v>
      </c>
      <c r="E27" s="143"/>
      <c r="F27" s="143"/>
      <c r="G27" s="143"/>
    </row>
    <row r="28" spans="1:7" ht="12.75" outlineLevel="2" x14ac:dyDescent="0.2">
      <c r="A28" s="60" t="s">
        <v>8</v>
      </c>
      <c r="B28" s="214">
        <f t="shared" ref="B28:C28" si="4">SUM(B$29:B$29)</f>
        <v>2645.0504501</v>
      </c>
      <c r="C28" s="214">
        <f t="shared" si="4"/>
        <v>2645.0504501</v>
      </c>
      <c r="D28" s="214">
        <v>2645.0504501</v>
      </c>
      <c r="E28" s="143"/>
      <c r="F28" s="143"/>
      <c r="G28" s="143"/>
    </row>
    <row r="29" spans="1:7" ht="12.75" outlineLevel="3" x14ac:dyDescent="0.2">
      <c r="A29" s="113" t="s">
        <v>96</v>
      </c>
      <c r="B29" s="105">
        <v>2645.0504501</v>
      </c>
      <c r="C29" s="105">
        <v>2645.0504501</v>
      </c>
      <c r="D29" s="105">
        <v>2645.0504501</v>
      </c>
      <c r="E29" s="143"/>
      <c r="F29" s="143"/>
      <c r="G29" s="143"/>
    </row>
    <row r="30" spans="1:7" ht="15" outlineLevel="1" x14ac:dyDescent="0.25">
      <c r="A30" s="227" t="s">
        <v>112</v>
      </c>
      <c r="B30" s="95">
        <f t="shared" ref="B30:D30" si="5">B$31+B$39+B$43</f>
        <v>21459.454905539998</v>
      </c>
      <c r="C30" s="95">
        <f t="shared" si="5"/>
        <v>21150.247491269998</v>
      </c>
      <c r="D30" s="95">
        <f t="shared" si="5"/>
        <v>20950.247491269998</v>
      </c>
      <c r="E30" s="143"/>
      <c r="F30" s="143"/>
      <c r="G30" s="143"/>
    </row>
    <row r="31" spans="1:7" ht="12.75" outlineLevel="2" x14ac:dyDescent="0.2">
      <c r="A31" s="60" t="s">
        <v>128</v>
      </c>
      <c r="B31" s="214">
        <f t="shared" ref="B31:C31" si="6">SUM(B$32:B$38)</f>
        <v>16400.011599999998</v>
      </c>
      <c r="C31" s="214">
        <f t="shared" si="6"/>
        <v>16400.011599999998</v>
      </c>
      <c r="D31" s="214">
        <v>16200.0116</v>
      </c>
      <c r="E31" s="143"/>
      <c r="F31" s="143"/>
      <c r="G31" s="143"/>
    </row>
    <row r="32" spans="1:7" ht="12.75" outlineLevel="3" x14ac:dyDescent="0.2">
      <c r="A32" s="113" t="s">
        <v>153</v>
      </c>
      <c r="B32" s="105">
        <v>1.1599999999999999E-2</v>
      </c>
      <c r="C32" s="105">
        <v>1.1599999999999999E-2</v>
      </c>
      <c r="D32" s="105">
        <v>1.1599999999999999E-2</v>
      </c>
      <c r="E32" s="143"/>
      <c r="F32" s="143"/>
      <c r="G32" s="143"/>
    </row>
    <row r="33" spans="1:7" ht="12.75" outlineLevel="3" x14ac:dyDescent="0.2">
      <c r="A33" s="113" t="s">
        <v>46</v>
      </c>
      <c r="B33" s="105">
        <v>1000</v>
      </c>
      <c r="C33" s="105">
        <v>1000</v>
      </c>
      <c r="D33" s="105">
        <v>1000</v>
      </c>
      <c r="E33" s="143"/>
      <c r="F33" s="143"/>
      <c r="G33" s="143"/>
    </row>
    <row r="34" spans="1:7" ht="12.75" outlineLevel="3" x14ac:dyDescent="0.2">
      <c r="A34" s="113" t="s">
        <v>51</v>
      </c>
      <c r="B34" s="105">
        <v>3000</v>
      </c>
      <c r="C34" s="105">
        <v>3000</v>
      </c>
      <c r="D34" s="105">
        <v>3000</v>
      </c>
      <c r="E34" s="143"/>
      <c r="F34" s="143"/>
      <c r="G34" s="143"/>
    </row>
    <row r="35" spans="1:7" ht="12.75" outlineLevel="3" x14ac:dyDescent="0.2">
      <c r="A35" s="113" t="s">
        <v>179</v>
      </c>
      <c r="B35" s="105">
        <v>3200</v>
      </c>
      <c r="C35" s="105">
        <v>3200</v>
      </c>
      <c r="D35" s="105">
        <v>3000</v>
      </c>
      <c r="E35" s="143"/>
      <c r="F35" s="143"/>
      <c r="G35" s="143"/>
    </row>
    <row r="36" spans="1:7" ht="12.75" outlineLevel="3" x14ac:dyDescent="0.2">
      <c r="A36" s="113" t="s">
        <v>144</v>
      </c>
      <c r="B36" s="105">
        <v>4800</v>
      </c>
      <c r="C36" s="105">
        <v>4800</v>
      </c>
      <c r="D36" s="105">
        <v>4800</v>
      </c>
      <c r="E36" s="143"/>
      <c r="F36" s="143"/>
      <c r="G36" s="143"/>
    </row>
    <row r="37" spans="1:7" ht="12.75" outlineLevel="3" x14ac:dyDescent="0.2">
      <c r="A37" s="113" t="s">
        <v>41</v>
      </c>
      <c r="B37" s="105">
        <v>250</v>
      </c>
      <c r="C37" s="105">
        <v>250</v>
      </c>
      <c r="D37" s="105">
        <v>250</v>
      </c>
      <c r="E37" s="143"/>
      <c r="F37" s="143"/>
      <c r="G37" s="143"/>
    </row>
    <row r="38" spans="1:7" ht="12.75" outlineLevel="3" x14ac:dyDescent="0.2">
      <c r="A38" s="113" t="s">
        <v>176</v>
      </c>
      <c r="B38" s="105">
        <v>4150</v>
      </c>
      <c r="C38" s="105">
        <v>4150</v>
      </c>
      <c r="D38" s="105">
        <v>4150</v>
      </c>
      <c r="E38" s="143"/>
      <c r="F38" s="143"/>
      <c r="G38" s="143"/>
    </row>
    <row r="39" spans="1:7" ht="12.75" outlineLevel="2" x14ac:dyDescent="0.2">
      <c r="A39" s="60" t="s">
        <v>8</v>
      </c>
      <c r="B39" s="214">
        <f t="shared" ref="B39:C39" si="7">SUM(B$40:B$42)</f>
        <v>5058.4886555400008</v>
      </c>
      <c r="C39" s="214">
        <f t="shared" si="7"/>
        <v>4749.2812412700005</v>
      </c>
      <c r="D39" s="214">
        <v>4749.2812412699996</v>
      </c>
      <c r="E39" s="143"/>
      <c r="F39" s="143"/>
      <c r="G39" s="143"/>
    </row>
    <row r="40" spans="1:7" ht="12.75" outlineLevel="3" x14ac:dyDescent="0.2">
      <c r="A40" s="113" t="s">
        <v>10</v>
      </c>
      <c r="B40" s="105">
        <v>1050</v>
      </c>
      <c r="C40" s="105">
        <v>787.5</v>
      </c>
      <c r="D40" s="105">
        <v>787.5</v>
      </c>
      <c r="E40" s="143"/>
      <c r="F40" s="143"/>
      <c r="G40" s="143"/>
    </row>
    <row r="41" spans="1:7" ht="12.75" outlineLevel="3" x14ac:dyDescent="0.2">
      <c r="A41" s="113" t="s">
        <v>105</v>
      </c>
      <c r="B41" s="105">
        <v>3859.8623181500002</v>
      </c>
      <c r="C41" s="105">
        <v>3822.3623181500002</v>
      </c>
      <c r="D41" s="105">
        <v>3822.3623181500002</v>
      </c>
      <c r="E41" s="143"/>
      <c r="F41" s="143"/>
      <c r="G41" s="143"/>
    </row>
    <row r="42" spans="1:7" ht="12.75" outlineLevel="3" x14ac:dyDescent="0.2">
      <c r="A42" s="113" t="s">
        <v>30</v>
      </c>
      <c r="B42" s="105">
        <v>148.62633739</v>
      </c>
      <c r="C42" s="105">
        <v>139.41892311999999</v>
      </c>
      <c r="D42" s="105">
        <v>139.41892311999999</v>
      </c>
      <c r="E42" s="143"/>
      <c r="F42" s="143"/>
      <c r="G42" s="143"/>
    </row>
    <row r="43" spans="1:7" ht="12.75" outlineLevel="2" x14ac:dyDescent="0.2">
      <c r="A43" s="60" t="s">
        <v>131</v>
      </c>
      <c r="B43" s="214">
        <f t="shared" ref="B43:C43" si="8">SUM(B$44:B$44)</f>
        <v>0.95465</v>
      </c>
      <c r="C43" s="214">
        <f t="shared" si="8"/>
        <v>0.95465</v>
      </c>
      <c r="D43" s="214">
        <v>0.95465</v>
      </c>
      <c r="E43" s="143"/>
      <c r="F43" s="143"/>
      <c r="G43" s="143"/>
    </row>
    <row r="44" spans="1:7" ht="12.75" outlineLevel="3" x14ac:dyDescent="0.2">
      <c r="A44" s="113" t="s">
        <v>174</v>
      </c>
      <c r="B44" s="105">
        <v>0.95465</v>
      </c>
      <c r="C44" s="105">
        <v>0.95465</v>
      </c>
      <c r="D44" s="105">
        <v>0.95465</v>
      </c>
      <c r="E44" s="143"/>
      <c r="F44" s="143"/>
      <c r="G44" s="143"/>
    </row>
    <row r="45" spans="1:7" ht="15" x14ac:dyDescent="0.25">
      <c r="A45" s="32" t="s">
        <v>79</v>
      </c>
      <c r="B45" s="117">
        <f t="shared" ref="B45:D45" si="9">B$46+B$68</f>
        <v>1042719.58097317</v>
      </c>
      <c r="C45" s="117">
        <f t="shared" si="9"/>
        <v>1096013.42602269</v>
      </c>
      <c r="D45" s="117">
        <f t="shared" si="9"/>
        <v>1175470.22981126</v>
      </c>
      <c r="E45" s="143"/>
      <c r="F45" s="143"/>
      <c r="G45" s="143"/>
    </row>
    <row r="46" spans="1:7" ht="15" outlineLevel="1" x14ac:dyDescent="0.25">
      <c r="A46" s="227" t="s">
        <v>74</v>
      </c>
      <c r="B46" s="95">
        <f t="shared" ref="B46:D46" si="10">B$47+B$54+B$60+B$62+B$66</f>
        <v>826270.47817949008</v>
      </c>
      <c r="C46" s="95">
        <f t="shared" si="10"/>
        <v>863944.35578066995</v>
      </c>
      <c r="D46" s="95">
        <f t="shared" si="10"/>
        <v>939335.33813095</v>
      </c>
      <c r="E46" s="143"/>
      <c r="F46" s="143"/>
      <c r="G46" s="143"/>
    </row>
    <row r="47" spans="1:7" ht="12.75" outlineLevel="2" x14ac:dyDescent="0.2">
      <c r="A47" s="60" t="s">
        <v>141</v>
      </c>
      <c r="B47" s="214">
        <f t="shared" ref="B47:C47" si="11">SUM(B$48:B$53)</f>
        <v>337449.29111161997</v>
      </c>
      <c r="C47" s="214">
        <f t="shared" si="11"/>
        <v>351875.21380503004</v>
      </c>
      <c r="D47" s="214">
        <v>379266.08179367002</v>
      </c>
      <c r="E47" s="143"/>
      <c r="F47" s="143"/>
      <c r="G47" s="143"/>
    </row>
    <row r="48" spans="1:7" ht="12.75" outlineLevel="3" x14ac:dyDescent="0.2">
      <c r="A48" s="113" t="s">
        <v>29</v>
      </c>
      <c r="B48" s="105">
        <v>57953.115089999999</v>
      </c>
      <c r="C48" s="105">
        <v>60604.772539999998</v>
      </c>
      <c r="D48" s="105">
        <v>65805.094809999995</v>
      </c>
      <c r="E48" s="143"/>
      <c r="F48" s="143"/>
      <c r="G48" s="143"/>
    </row>
    <row r="49" spans="1:7" ht="12.75" outlineLevel="3" x14ac:dyDescent="0.2">
      <c r="A49" s="113" t="s">
        <v>97</v>
      </c>
      <c r="B49" s="105">
        <v>13990.69907051</v>
      </c>
      <c r="C49" s="105">
        <v>14720.3780374</v>
      </c>
      <c r="D49" s="105">
        <v>15989.42881096</v>
      </c>
      <c r="E49" s="143"/>
      <c r="F49" s="143"/>
      <c r="G49" s="143"/>
    </row>
    <row r="50" spans="1:7" ht="12.75" outlineLevel="3" x14ac:dyDescent="0.2">
      <c r="A50" s="113" t="s">
        <v>77</v>
      </c>
      <c r="B50" s="105">
        <v>12530.14511808</v>
      </c>
      <c r="C50" s="105">
        <v>13103.464647160001</v>
      </c>
      <c r="D50" s="105">
        <v>14049.92352314</v>
      </c>
      <c r="E50" s="143"/>
      <c r="F50" s="143"/>
      <c r="G50" s="143"/>
    </row>
    <row r="51" spans="1:7" ht="12.75" outlineLevel="3" x14ac:dyDescent="0.2">
      <c r="A51" s="113" t="s">
        <v>66</v>
      </c>
      <c r="B51" s="105">
        <v>124747.12580343999</v>
      </c>
      <c r="C51" s="105">
        <v>129575.87763197999</v>
      </c>
      <c r="D51" s="105">
        <v>139338.86772974001</v>
      </c>
      <c r="E51" s="143"/>
      <c r="F51" s="143"/>
      <c r="G51" s="143"/>
    </row>
    <row r="52" spans="1:7" ht="12.75" outlineLevel="3" x14ac:dyDescent="0.2">
      <c r="A52" s="113" t="s">
        <v>93</v>
      </c>
      <c r="B52" s="105">
        <v>128207.69715962</v>
      </c>
      <c r="C52" s="105">
        <v>133849.22844748001</v>
      </c>
      <c r="D52" s="105">
        <v>144059.64860625</v>
      </c>
      <c r="E52" s="143"/>
      <c r="F52" s="143"/>
      <c r="G52" s="143"/>
    </row>
    <row r="53" spans="1:7" ht="12.75" outlineLevel="3" x14ac:dyDescent="0.2">
      <c r="A53" s="113" t="s">
        <v>23</v>
      </c>
      <c r="B53" s="105">
        <v>20.508869969999999</v>
      </c>
      <c r="C53" s="105">
        <v>21.492501010000002</v>
      </c>
      <c r="D53" s="105">
        <v>23.118313579999999</v>
      </c>
      <c r="E53" s="143"/>
      <c r="F53" s="143"/>
      <c r="G53" s="143"/>
    </row>
    <row r="54" spans="1:7" ht="12.75" outlineLevel="2" x14ac:dyDescent="0.2">
      <c r="A54" s="60" t="s">
        <v>4</v>
      </c>
      <c r="B54" s="214">
        <f t="shared" ref="B54:C54" si="12">SUM(B$55:B$59)</f>
        <v>32708.527153449999</v>
      </c>
      <c r="C54" s="214">
        <f t="shared" si="12"/>
        <v>34242.409410929999</v>
      </c>
      <c r="D54" s="214">
        <v>37526.916022509999</v>
      </c>
      <c r="E54" s="143"/>
      <c r="F54" s="143"/>
      <c r="G54" s="143"/>
    </row>
    <row r="55" spans="1:7" ht="12.75" outlineLevel="3" x14ac:dyDescent="0.2">
      <c r="A55" s="113" t="s">
        <v>102</v>
      </c>
      <c r="B55" s="105">
        <v>6914.0144</v>
      </c>
      <c r="C55" s="105">
        <v>7142.7943999999998</v>
      </c>
      <c r="D55" s="105">
        <v>7988.7479999999996</v>
      </c>
      <c r="E55" s="143"/>
      <c r="F55" s="143"/>
      <c r="G55" s="143"/>
    </row>
    <row r="56" spans="1:7" ht="12.75" outlineLevel="3" x14ac:dyDescent="0.2">
      <c r="A56" s="113" t="s">
        <v>36</v>
      </c>
      <c r="B56" s="105">
        <v>5428.1877029999996</v>
      </c>
      <c r="C56" s="105">
        <v>5676.5556180000003</v>
      </c>
      <c r="D56" s="105">
        <v>6163.6446269999997</v>
      </c>
      <c r="E56" s="143"/>
      <c r="F56" s="143"/>
      <c r="G56" s="143"/>
    </row>
    <row r="57" spans="1:7" ht="12.75" outlineLevel="3" x14ac:dyDescent="0.2">
      <c r="A57" s="113" t="s">
        <v>9</v>
      </c>
      <c r="B57" s="105">
        <v>14540.944745860001</v>
      </c>
      <c r="C57" s="105">
        <v>15238.346638020001</v>
      </c>
      <c r="D57" s="105">
        <v>16391.060114370001</v>
      </c>
      <c r="E57" s="143"/>
      <c r="F57" s="143"/>
      <c r="G57" s="143"/>
    </row>
    <row r="58" spans="1:7" ht="12.75" outlineLevel="3" x14ac:dyDescent="0.2">
      <c r="A58" s="113" t="s">
        <v>98</v>
      </c>
      <c r="B58" s="105">
        <v>216.53395599999999</v>
      </c>
      <c r="C58" s="105">
        <v>226.91919528</v>
      </c>
      <c r="D58" s="105">
        <v>244.08462803</v>
      </c>
      <c r="E58" s="143"/>
      <c r="F58" s="143"/>
      <c r="G58" s="143"/>
    </row>
    <row r="59" spans="1:7" ht="12.75" outlineLevel="3" x14ac:dyDescent="0.2">
      <c r="A59" s="113" t="s">
        <v>103</v>
      </c>
      <c r="B59" s="105">
        <v>5608.8463485900002</v>
      </c>
      <c r="C59" s="105">
        <v>5957.7935596300003</v>
      </c>
      <c r="D59" s="105">
        <v>6739.3786531100004</v>
      </c>
      <c r="E59" s="143"/>
      <c r="F59" s="143"/>
      <c r="G59" s="143"/>
    </row>
    <row r="60" spans="1:7" ht="12.75" outlineLevel="2" x14ac:dyDescent="0.2">
      <c r="A60" s="60" t="s">
        <v>22</v>
      </c>
      <c r="B60" s="214">
        <f t="shared" ref="B60:C60" si="13">SUM(B$61:B$61)</f>
        <v>1.3407676100000001</v>
      </c>
      <c r="C60" s="214">
        <f t="shared" si="13"/>
        <v>1.4021147199999999</v>
      </c>
      <c r="D60" s="214">
        <v>1.5224261800000001</v>
      </c>
      <c r="E60" s="143"/>
      <c r="F60" s="143"/>
      <c r="G60" s="143"/>
    </row>
    <row r="61" spans="1:7" ht="12.75" outlineLevel="3" x14ac:dyDescent="0.2">
      <c r="A61" s="113" t="s">
        <v>75</v>
      </c>
      <c r="B61" s="105">
        <v>1.3407676100000001</v>
      </c>
      <c r="C61" s="105">
        <v>1.4021147199999999</v>
      </c>
      <c r="D61" s="105">
        <v>1.5224261800000001</v>
      </c>
      <c r="E61" s="143"/>
      <c r="F61" s="143"/>
      <c r="G61" s="143"/>
    </row>
    <row r="62" spans="1:7" ht="12.75" outlineLevel="2" x14ac:dyDescent="0.2">
      <c r="A62" s="60" t="s">
        <v>142</v>
      </c>
      <c r="B62" s="214">
        <f t="shared" ref="B62:C62" si="14">SUM(B$63:B$65)</f>
        <v>415269.93272281002</v>
      </c>
      <c r="C62" s="214">
        <f t="shared" si="14"/>
        <v>435186.79795399</v>
      </c>
      <c r="D62" s="214">
        <v>476649.69038858998</v>
      </c>
      <c r="E62" s="143"/>
      <c r="F62" s="143"/>
      <c r="G62" s="143"/>
    </row>
    <row r="63" spans="1:7" ht="12.75" outlineLevel="3" x14ac:dyDescent="0.2">
      <c r="A63" s="113" t="s">
        <v>118</v>
      </c>
      <c r="B63" s="105">
        <v>72002.001000000004</v>
      </c>
      <c r="C63" s="105">
        <v>75455.307000000001</v>
      </c>
      <c r="D63" s="105">
        <v>81163.167000000001</v>
      </c>
      <c r="E63" s="143"/>
      <c r="F63" s="143"/>
      <c r="G63" s="143"/>
    </row>
    <row r="64" spans="1:7" ht="12.75" outlineLevel="3" x14ac:dyDescent="0.2">
      <c r="A64" s="113" t="s">
        <v>120</v>
      </c>
      <c r="B64" s="105">
        <v>24000.667000000001</v>
      </c>
      <c r="C64" s="105">
        <v>25151.769</v>
      </c>
      <c r="D64" s="105">
        <v>27054.388999999999</v>
      </c>
      <c r="E64" s="143"/>
      <c r="F64" s="143"/>
      <c r="G64" s="143"/>
    </row>
    <row r="65" spans="1:7" ht="12.75" outlineLevel="3" x14ac:dyDescent="0.2">
      <c r="A65" s="113" t="s">
        <v>124</v>
      </c>
      <c r="B65" s="105">
        <v>319267.26472281001</v>
      </c>
      <c r="C65" s="105">
        <v>334579.72195399</v>
      </c>
      <c r="D65" s="105">
        <v>368432.13438859</v>
      </c>
      <c r="E65" s="143"/>
      <c r="F65" s="143"/>
      <c r="G65" s="143"/>
    </row>
    <row r="66" spans="1:7" ht="12.75" outlineLevel="2" x14ac:dyDescent="0.2">
      <c r="A66" s="60" t="s">
        <v>6</v>
      </c>
      <c r="B66" s="214">
        <f t="shared" ref="B66:C66" si="15">SUM(B$67:B$67)</f>
        <v>40841.386423999997</v>
      </c>
      <c r="C66" s="214">
        <f t="shared" si="15"/>
        <v>42638.532496</v>
      </c>
      <c r="D66" s="214">
        <v>45891.127500000002</v>
      </c>
      <c r="E66" s="143"/>
      <c r="F66" s="143"/>
      <c r="G66" s="143"/>
    </row>
    <row r="67" spans="1:7" ht="12.75" outlineLevel="3" x14ac:dyDescent="0.2">
      <c r="A67" s="113" t="s">
        <v>93</v>
      </c>
      <c r="B67" s="105">
        <v>40841.386423999997</v>
      </c>
      <c r="C67" s="105">
        <v>42638.532496</v>
      </c>
      <c r="D67" s="105">
        <v>45891.127500000002</v>
      </c>
      <c r="E67" s="143"/>
      <c r="F67" s="143"/>
      <c r="G67" s="143"/>
    </row>
    <row r="68" spans="1:7" ht="15" outlineLevel="1" x14ac:dyDescent="0.25">
      <c r="A68" s="227" t="s">
        <v>112</v>
      </c>
      <c r="B68" s="95">
        <f t="shared" ref="B68:D68" si="16">B$69+B$75+B$77+B$86+B$87</f>
        <v>216449.10279367998</v>
      </c>
      <c r="C68" s="95">
        <f t="shared" si="16"/>
        <v>232069.07024202004</v>
      </c>
      <c r="D68" s="95">
        <f t="shared" si="16"/>
        <v>236134.89168031001</v>
      </c>
      <c r="E68" s="143"/>
      <c r="F68" s="143"/>
      <c r="G68" s="143"/>
    </row>
    <row r="69" spans="1:7" ht="12.75" outlineLevel="2" x14ac:dyDescent="0.2">
      <c r="A69" s="60" t="s">
        <v>141</v>
      </c>
      <c r="B69" s="214">
        <f t="shared" ref="B69:C69" si="17">SUM(B$70:B$74)</f>
        <v>140833.80311661999</v>
      </c>
      <c r="C69" s="214">
        <f t="shared" si="17"/>
        <v>153455.44023684002</v>
      </c>
      <c r="D69" s="214">
        <v>162602.18883142</v>
      </c>
      <c r="E69" s="143"/>
      <c r="F69" s="143"/>
      <c r="G69" s="143"/>
    </row>
    <row r="70" spans="1:7" ht="12.75" outlineLevel="3" x14ac:dyDescent="0.2">
      <c r="A70" s="113" t="s">
        <v>11</v>
      </c>
      <c r="B70" s="105">
        <v>456.63837268999998</v>
      </c>
      <c r="C70" s="105">
        <v>477.97529172999998</v>
      </c>
      <c r="D70" s="105">
        <v>516.84894581000003</v>
      </c>
      <c r="E70" s="143"/>
      <c r="F70" s="143"/>
      <c r="G70" s="143"/>
    </row>
    <row r="71" spans="1:7" ht="12.75" outlineLevel="3" x14ac:dyDescent="0.2">
      <c r="A71" s="113" t="s">
        <v>97</v>
      </c>
      <c r="B71" s="105">
        <v>3050.1432933199999</v>
      </c>
      <c r="C71" s="105">
        <v>9518.3667486300001</v>
      </c>
      <c r="D71" s="105">
        <v>7412.3609181399997</v>
      </c>
      <c r="E71" s="143"/>
      <c r="F71" s="143"/>
      <c r="G71" s="143"/>
    </row>
    <row r="72" spans="1:7" ht="12.75" outlineLevel="3" x14ac:dyDescent="0.2">
      <c r="A72" s="113" t="s">
        <v>77</v>
      </c>
      <c r="B72" s="105">
        <v>0</v>
      </c>
      <c r="C72" s="105">
        <v>0</v>
      </c>
      <c r="D72" s="105">
        <v>148.88030499999999</v>
      </c>
      <c r="E72" s="143"/>
      <c r="F72" s="143"/>
      <c r="G72" s="143"/>
    </row>
    <row r="73" spans="1:7" ht="12.75" outlineLevel="3" x14ac:dyDescent="0.2">
      <c r="A73" s="113" t="s">
        <v>66</v>
      </c>
      <c r="B73" s="105">
        <v>9418.9829975699995</v>
      </c>
      <c r="C73" s="105">
        <v>9922.7143563200007</v>
      </c>
      <c r="D73" s="105">
        <v>10801.159387469999</v>
      </c>
      <c r="E73" s="143"/>
      <c r="F73" s="143"/>
      <c r="G73" s="143"/>
    </row>
    <row r="74" spans="1:7" ht="12.75" outlineLevel="3" x14ac:dyDescent="0.2">
      <c r="A74" s="113" t="s">
        <v>93</v>
      </c>
      <c r="B74" s="105">
        <v>127908.03845304</v>
      </c>
      <c r="C74" s="105">
        <v>133536.38384016001</v>
      </c>
      <c r="D74" s="105">
        <v>143722.93927500001</v>
      </c>
      <c r="E74" s="143"/>
      <c r="F74" s="143"/>
      <c r="G74" s="143"/>
    </row>
    <row r="75" spans="1:7" ht="12.75" outlineLevel="2" x14ac:dyDescent="0.2">
      <c r="A75" s="60" t="s">
        <v>4</v>
      </c>
      <c r="B75" s="214">
        <f t="shared" ref="B75:C75" si="18">SUM(B$76:B$76)</f>
        <v>4679.0669948200002</v>
      </c>
      <c r="C75" s="214">
        <f t="shared" si="18"/>
        <v>4290.54578606</v>
      </c>
      <c r="D75" s="214">
        <v>4615.1065842899998</v>
      </c>
      <c r="E75" s="143"/>
      <c r="F75" s="143"/>
      <c r="G75" s="143"/>
    </row>
    <row r="76" spans="1:7" ht="12.75" outlineLevel="3" x14ac:dyDescent="0.2">
      <c r="A76" s="113" t="s">
        <v>102</v>
      </c>
      <c r="B76" s="105">
        <v>4679.0669948200002</v>
      </c>
      <c r="C76" s="105">
        <v>4290.54578606</v>
      </c>
      <c r="D76" s="105">
        <v>4615.1065842899998</v>
      </c>
      <c r="E76" s="143"/>
      <c r="F76" s="143"/>
      <c r="G76" s="143"/>
    </row>
    <row r="77" spans="1:7" ht="12.75" outlineLevel="2" x14ac:dyDescent="0.2">
      <c r="A77" s="60" t="s">
        <v>22</v>
      </c>
      <c r="B77" s="214">
        <f t="shared" ref="B77:C77" si="19">SUM(B$78:B$85)</f>
        <v>68227.550551149994</v>
      </c>
      <c r="C77" s="214">
        <f t="shared" si="19"/>
        <v>71495.211779420002</v>
      </c>
      <c r="D77" s="214">
        <v>65874.005242879997</v>
      </c>
      <c r="E77" s="143"/>
      <c r="F77" s="143"/>
      <c r="G77" s="143"/>
    </row>
    <row r="78" spans="1:7" ht="12.75" outlineLevel="3" x14ac:dyDescent="0.2">
      <c r="A78" s="113" t="s">
        <v>65</v>
      </c>
      <c r="B78" s="105">
        <v>978.60044465999999</v>
      </c>
      <c r="C78" s="105">
        <v>1023.37652194</v>
      </c>
      <c r="D78" s="105">
        <v>0</v>
      </c>
      <c r="E78" s="143"/>
      <c r="F78" s="143"/>
      <c r="G78" s="143"/>
    </row>
    <row r="79" spans="1:7" ht="12.75" outlineLevel="3" x14ac:dyDescent="0.2">
      <c r="A79" s="113" t="s">
        <v>135</v>
      </c>
      <c r="B79" s="105">
        <v>2419.2672336000001</v>
      </c>
      <c r="C79" s="105">
        <v>2535.2983152000002</v>
      </c>
      <c r="D79" s="105">
        <v>2727.0824112</v>
      </c>
      <c r="E79" s="143"/>
      <c r="F79" s="143"/>
      <c r="G79" s="143"/>
    </row>
    <row r="80" spans="1:7" ht="12.75" outlineLevel="3" x14ac:dyDescent="0.2">
      <c r="A80" s="113" t="s">
        <v>121</v>
      </c>
      <c r="B80" s="105">
        <v>1114.48297594</v>
      </c>
      <c r="C80" s="105">
        <v>1165.4763881399999</v>
      </c>
      <c r="D80" s="105">
        <v>1265.48258506</v>
      </c>
      <c r="E80" s="143"/>
      <c r="F80" s="143"/>
      <c r="G80" s="143"/>
    </row>
    <row r="81" spans="1:7" ht="12.75" outlineLevel="3" x14ac:dyDescent="0.2">
      <c r="A81" s="113" t="s">
        <v>154</v>
      </c>
      <c r="B81" s="105">
        <v>12000.333500000001</v>
      </c>
      <c r="C81" s="105">
        <v>12575.8845</v>
      </c>
      <c r="D81" s="105">
        <v>13527.1945</v>
      </c>
      <c r="E81" s="143"/>
      <c r="F81" s="143"/>
      <c r="G81" s="143"/>
    </row>
    <row r="82" spans="1:7" ht="12.75" outlineLevel="3" x14ac:dyDescent="0.2">
      <c r="A82" s="113" t="s">
        <v>70</v>
      </c>
      <c r="B82" s="105">
        <v>1729.9680773600001</v>
      </c>
      <c r="C82" s="105">
        <v>1812.93950952</v>
      </c>
      <c r="D82" s="105">
        <v>1950.0803591199999</v>
      </c>
      <c r="E82" s="143"/>
      <c r="F82" s="143"/>
      <c r="G82" s="143"/>
    </row>
    <row r="83" spans="1:7" ht="12.75" outlineLevel="3" x14ac:dyDescent="0.2">
      <c r="A83" s="113" t="s">
        <v>73</v>
      </c>
      <c r="B83" s="105">
        <v>37252.00874664</v>
      </c>
      <c r="C83" s="105">
        <v>39038.661666419997</v>
      </c>
      <c r="D83" s="105">
        <v>41991.763631529997</v>
      </c>
      <c r="E83" s="143"/>
      <c r="F83" s="143"/>
      <c r="G83" s="143"/>
    </row>
    <row r="84" spans="1:7" ht="12.75" outlineLevel="3" x14ac:dyDescent="0.2">
      <c r="A84" s="113" t="s">
        <v>159</v>
      </c>
      <c r="B84" s="105">
        <v>3914.35878353</v>
      </c>
      <c r="C84" s="105">
        <v>4102.0963253399996</v>
      </c>
      <c r="D84" s="105">
        <v>4412.4017559699996</v>
      </c>
      <c r="E84" s="143"/>
      <c r="F84" s="143"/>
      <c r="G84" s="143"/>
    </row>
    <row r="85" spans="1:7" ht="12.75" outlineLevel="3" x14ac:dyDescent="0.2">
      <c r="A85" s="113" t="s">
        <v>31</v>
      </c>
      <c r="B85" s="105">
        <v>8818.5307894199996</v>
      </c>
      <c r="C85" s="105">
        <v>9241.4785528600005</v>
      </c>
      <c r="D85" s="105">
        <v>0</v>
      </c>
      <c r="E85" s="143"/>
      <c r="F85" s="143"/>
      <c r="G85" s="143"/>
    </row>
    <row r="86" spans="1:7" ht="12.75" outlineLevel="2" x14ac:dyDescent="0.2">
      <c r="A86" s="60" t="s">
        <v>142</v>
      </c>
      <c r="B86" s="214"/>
      <c r="C86" s="214"/>
      <c r="D86" s="214"/>
      <c r="E86" s="143"/>
      <c r="F86" s="143"/>
      <c r="G86" s="143"/>
    </row>
    <row r="87" spans="1:7" ht="12.75" outlineLevel="2" x14ac:dyDescent="0.2">
      <c r="A87" s="60" t="s">
        <v>6</v>
      </c>
      <c r="B87" s="214">
        <f t="shared" ref="B87:C87" si="20">SUM(B$88:B$88)</f>
        <v>2708.68213109</v>
      </c>
      <c r="C87" s="214">
        <f t="shared" si="20"/>
        <v>2827.8724397000001</v>
      </c>
      <c r="D87" s="214">
        <v>3043.5910217199998</v>
      </c>
      <c r="E87" s="143"/>
      <c r="F87" s="143"/>
      <c r="G87" s="143"/>
    </row>
    <row r="88" spans="1:7" ht="12.75" outlineLevel="3" x14ac:dyDescent="0.2">
      <c r="A88" s="113" t="s">
        <v>93</v>
      </c>
      <c r="B88" s="105">
        <v>2708.68213109</v>
      </c>
      <c r="C88" s="105">
        <v>2827.8724397000001</v>
      </c>
      <c r="D88" s="105">
        <v>3043.5910217199998</v>
      </c>
      <c r="E88" s="143"/>
      <c r="F88" s="143"/>
      <c r="G88" s="143"/>
    </row>
    <row r="89" spans="1:7" x14ac:dyDescent="0.2">
      <c r="B89" s="56"/>
      <c r="C89" s="56"/>
      <c r="D89" s="56"/>
      <c r="E89" s="143"/>
      <c r="F89" s="143"/>
      <c r="G89" s="143"/>
    </row>
    <row r="90" spans="1:7" x14ac:dyDescent="0.2">
      <c r="B90" s="56"/>
      <c r="C90" s="56"/>
      <c r="D90" s="56"/>
      <c r="E90" s="143"/>
      <c r="F90" s="143"/>
      <c r="G90" s="143"/>
    </row>
    <row r="91" spans="1:7" x14ac:dyDescent="0.2">
      <c r="B91" s="56"/>
      <c r="C91" s="56"/>
      <c r="D91" s="56"/>
      <c r="E91" s="143"/>
      <c r="F91" s="143"/>
      <c r="G91" s="143"/>
    </row>
    <row r="92" spans="1:7" x14ac:dyDescent="0.2">
      <c r="B92" s="56"/>
      <c r="C92" s="56"/>
      <c r="D92" s="56"/>
      <c r="E92" s="143"/>
      <c r="F92" s="143"/>
      <c r="G92" s="143"/>
    </row>
    <row r="93" spans="1:7" x14ac:dyDescent="0.2">
      <c r="B93" s="56"/>
      <c r="C93" s="56"/>
      <c r="D93" s="56"/>
      <c r="E93" s="143"/>
      <c r="F93" s="143"/>
      <c r="G93" s="143"/>
    </row>
    <row r="94" spans="1:7" x14ac:dyDescent="0.2">
      <c r="B94" s="56"/>
      <c r="C94" s="56"/>
      <c r="D94" s="56"/>
      <c r="E94" s="143"/>
      <c r="F94" s="143"/>
      <c r="G94" s="143"/>
    </row>
    <row r="95" spans="1:7" x14ac:dyDescent="0.2">
      <c r="B95" s="56"/>
      <c r="C95" s="56"/>
      <c r="D95" s="56"/>
      <c r="E95" s="143"/>
      <c r="F95" s="143"/>
      <c r="G95" s="143"/>
    </row>
    <row r="96" spans="1:7" x14ac:dyDescent="0.2">
      <c r="B96" s="56"/>
      <c r="C96" s="56"/>
      <c r="D96" s="56"/>
      <c r="E96" s="143"/>
      <c r="F96" s="143"/>
      <c r="G96" s="143"/>
    </row>
    <row r="97" spans="2:7" x14ac:dyDescent="0.2">
      <c r="B97" s="56"/>
      <c r="C97" s="56"/>
      <c r="D97" s="56"/>
      <c r="E97" s="143"/>
      <c r="F97" s="143"/>
      <c r="G97" s="143"/>
    </row>
    <row r="98" spans="2:7" x14ac:dyDescent="0.2">
      <c r="B98" s="56"/>
      <c r="C98" s="56"/>
      <c r="D98" s="56"/>
      <c r="E98" s="143"/>
      <c r="F98" s="143"/>
      <c r="G98" s="143"/>
    </row>
    <row r="99" spans="2:7" x14ac:dyDescent="0.2">
      <c r="B99" s="56"/>
      <c r="C99" s="56"/>
      <c r="D99" s="56"/>
      <c r="E99" s="143"/>
      <c r="F99" s="143"/>
      <c r="G99" s="143"/>
    </row>
    <row r="100" spans="2:7" x14ac:dyDescent="0.2">
      <c r="B100" s="56"/>
      <c r="C100" s="56"/>
      <c r="D100" s="56"/>
      <c r="E100" s="143"/>
      <c r="F100" s="143"/>
      <c r="G100" s="143"/>
    </row>
    <row r="101" spans="2:7" x14ac:dyDescent="0.2">
      <c r="B101" s="56"/>
      <c r="C101" s="56"/>
      <c r="D101" s="56"/>
      <c r="E101" s="143"/>
      <c r="F101" s="143"/>
      <c r="G101" s="143"/>
    </row>
    <row r="102" spans="2:7" x14ac:dyDescent="0.2">
      <c r="B102" s="56"/>
      <c r="C102" s="56"/>
      <c r="D102" s="56"/>
      <c r="E102" s="143"/>
      <c r="F102" s="143"/>
      <c r="G102" s="143"/>
    </row>
    <row r="103" spans="2:7" x14ac:dyDescent="0.2">
      <c r="B103" s="56"/>
      <c r="C103" s="56"/>
      <c r="D103" s="56"/>
      <c r="E103" s="143"/>
      <c r="F103" s="143"/>
      <c r="G103" s="143"/>
    </row>
    <row r="104" spans="2:7" x14ac:dyDescent="0.2">
      <c r="B104" s="56"/>
      <c r="C104" s="56"/>
      <c r="D104" s="56"/>
      <c r="E104" s="143"/>
      <c r="F104" s="143"/>
      <c r="G104" s="143"/>
    </row>
    <row r="105" spans="2:7" x14ac:dyDescent="0.2">
      <c r="B105" s="56"/>
      <c r="C105" s="56"/>
      <c r="D105" s="56"/>
      <c r="E105" s="143"/>
      <c r="F105" s="143"/>
      <c r="G105" s="143"/>
    </row>
    <row r="106" spans="2:7" x14ac:dyDescent="0.2">
      <c r="B106" s="56"/>
      <c r="C106" s="56"/>
      <c r="D106" s="56"/>
      <c r="E106" s="143"/>
      <c r="F106" s="143"/>
      <c r="G106" s="143"/>
    </row>
    <row r="107" spans="2:7" x14ac:dyDescent="0.2">
      <c r="B107" s="56"/>
      <c r="C107" s="56"/>
      <c r="D107" s="56"/>
      <c r="E107" s="143"/>
      <c r="F107" s="143"/>
      <c r="G107" s="143"/>
    </row>
    <row r="108" spans="2:7" x14ac:dyDescent="0.2">
      <c r="B108" s="56"/>
      <c r="C108" s="56"/>
      <c r="D108" s="56"/>
      <c r="E108" s="143"/>
      <c r="F108" s="143"/>
      <c r="G108" s="143"/>
    </row>
    <row r="109" spans="2:7" x14ac:dyDescent="0.2">
      <c r="B109" s="56"/>
      <c r="C109" s="56"/>
      <c r="D109" s="56"/>
      <c r="E109" s="143"/>
      <c r="F109" s="143"/>
      <c r="G109" s="143"/>
    </row>
    <row r="110" spans="2:7" x14ac:dyDescent="0.2">
      <c r="B110" s="56"/>
      <c r="C110" s="56"/>
      <c r="D110" s="56"/>
      <c r="E110" s="143"/>
      <c r="F110" s="143"/>
      <c r="G110" s="143"/>
    </row>
    <row r="111" spans="2:7" x14ac:dyDescent="0.2">
      <c r="B111" s="56"/>
      <c r="C111" s="56"/>
      <c r="D111" s="56"/>
      <c r="E111" s="143"/>
      <c r="F111" s="143"/>
      <c r="G111" s="143"/>
    </row>
    <row r="112" spans="2:7" x14ac:dyDescent="0.2">
      <c r="B112" s="56"/>
      <c r="C112" s="56"/>
      <c r="D112" s="56"/>
      <c r="E112" s="143"/>
      <c r="F112" s="143"/>
      <c r="G112" s="143"/>
    </row>
    <row r="113" spans="2:7" x14ac:dyDescent="0.2">
      <c r="B113" s="56"/>
      <c r="C113" s="56"/>
      <c r="D113" s="56"/>
      <c r="E113" s="143"/>
      <c r="F113" s="143"/>
      <c r="G113" s="143"/>
    </row>
    <row r="114" spans="2:7" x14ac:dyDescent="0.2">
      <c r="B114" s="56"/>
      <c r="C114" s="56"/>
      <c r="D114" s="56"/>
      <c r="E114" s="143"/>
      <c r="F114" s="143"/>
      <c r="G114" s="143"/>
    </row>
    <row r="115" spans="2:7" x14ac:dyDescent="0.2">
      <c r="B115" s="56"/>
      <c r="C115" s="56"/>
      <c r="D115" s="56"/>
      <c r="E115" s="143"/>
      <c r="F115" s="143"/>
      <c r="G115" s="143"/>
    </row>
    <row r="116" spans="2:7" x14ac:dyDescent="0.2">
      <c r="B116" s="56"/>
      <c r="C116" s="56"/>
      <c r="D116" s="56"/>
      <c r="E116" s="143"/>
      <c r="F116" s="143"/>
      <c r="G116" s="143"/>
    </row>
    <row r="117" spans="2:7" x14ac:dyDescent="0.2">
      <c r="B117" s="56"/>
      <c r="C117" s="56"/>
      <c r="D117" s="56"/>
      <c r="E117" s="143"/>
      <c r="F117" s="143"/>
      <c r="G117" s="143"/>
    </row>
    <row r="118" spans="2:7" x14ac:dyDescent="0.2">
      <c r="B118" s="56"/>
      <c r="C118" s="56"/>
      <c r="D118" s="56"/>
      <c r="E118" s="143"/>
      <c r="F118" s="143"/>
      <c r="G118" s="143"/>
    </row>
    <row r="119" spans="2:7" x14ac:dyDescent="0.2">
      <c r="B119" s="56"/>
      <c r="C119" s="56"/>
      <c r="D119" s="56"/>
      <c r="E119" s="143"/>
      <c r="F119" s="143"/>
      <c r="G119" s="143"/>
    </row>
    <row r="120" spans="2:7" x14ac:dyDescent="0.2">
      <c r="B120" s="56"/>
      <c r="C120" s="56"/>
      <c r="D120" s="56"/>
      <c r="E120" s="143"/>
      <c r="F120" s="143"/>
      <c r="G120" s="143"/>
    </row>
    <row r="121" spans="2:7" x14ac:dyDescent="0.2">
      <c r="B121" s="56"/>
      <c r="C121" s="56"/>
      <c r="D121" s="56"/>
      <c r="E121" s="143"/>
      <c r="F121" s="143"/>
      <c r="G121" s="143"/>
    </row>
    <row r="122" spans="2:7" x14ac:dyDescent="0.2">
      <c r="B122" s="56"/>
      <c r="C122" s="56"/>
      <c r="D122" s="56"/>
      <c r="E122" s="143"/>
      <c r="F122" s="143"/>
      <c r="G122" s="143"/>
    </row>
    <row r="123" spans="2:7" x14ac:dyDescent="0.2">
      <c r="B123" s="56"/>
      <c r="C123" s="56"/>
      <c r="D123" s="56"/>
      <c r="E123" s="143"/>
      <c r="F123" s="143"/>
      <c r="G123" s="143"/>
    </row>
    <row r="124" spans="2:7" x14ac:dyDescent="0.2">
      <c r="B124" s="56"/>
      <c r="C124" s="56"/>
      <c r="D124" s="56"/>
      <c r="E124" s="143"/>
      <c r="F124" s="143"/>
      <c r="G124" s="143"/>
    </row>
    <row r="125" spans="2:7" x14ac:dyDescent="0.2">
      <c r="B125" s="56"/>
      <c r="C125" s="56"/>
      <c r="D125" s="56"/>
      <c r="E125" s="143"/>
      <c r="F125" s="143"/>
      <c r="G125" s="143"/>
    </row>
    <row r="126" spans="2:7" x14ac:dyDescent="0.2">
      <c r="B126" s="56"/>
      <c r="C126" s="56"/>
      <c r="D126" s="56"/>
      <c r="E126" s="143"/>
      <c r="F126" s="143"/>
      <c r="G126" s="143"/>
    </row>
    <row r="127" spans="2:7" x14ac:dyDescent="0.2">
      <c r="B127" s="56"/>
      <c r="C127" s="56"/>
      <c r="D127" s="56"/>
      <c r="E127" s="143"/>
      <c r="F127" s="143"/>
      <c r="G127" s="143"/>
    </row>
    <row r="128" spans="2:7" x14ac:dyDescent="0.2">
      <c r="B128" s="56"/>
      <c r="C128" s="56"/>
      <c r="D128" s="56"/>
      <c r="E128" s="143"/>
      <c r="F128" s="143"/>
      <c r="G128" s="143"/>
    </row>
    <row r="129" spans="2:7" x14ac:dyDescent="0.2">
      <c r="B129" s="56"/>
      <c r="C129" s="56"/>
      <c r="D129" s="56"/>
      <c r="E129" s="143"/>
      <c r="F129" s="143"/>
      <c r="G129" s="143"/>
    </row>
    <row r="130" spans="2:7" x14ac:dyDescent="0.2">
      <c r="B130" s="56"/>
      <c r="C130" s="56"/>
      <c r="D130" s="56"/>
      <c r="E130" s="143"/>
      <c r="F130" s="143"/>
      <c r="G130" s="143"/>
    </row>
    <row r="131" spans="2:7" x14ac:dyDescent="0.2">
      <c r="B131" s="56"/>
      <c r="C131" s="56"/>
      <c r="D131" s="56"/>
      <c r="E131" s="143"/>
      <c r="F131" s="143"/>
      <c r="G131" s="143"/>
    </row>
    <row r="132" spans="2:7" x14ac:dyDescent="0.2">
      <c r="B132" s="56"/>
      <c r="C132" s="56"/>
      <c r="D132" s="56"/>
      <c r="E132" s="143"/>
      <c r="F132" s="143"/>
      <c r="G132" s="143"/>
    </row>
    <row r="133" spans="2:7" x14ac:dyDescent="0.2">
      <c r="B133" s="56"/>
      <c r="C133" s="56"/>
      <c r="D133" s="56"/>
      <c r="E133" s="143"/>
      <c r="F133" s="143"/>
      <c r="G133" s="143"/>
    </row>
    <row r="134" spans="2:7" x14ac:dyDescent="0.2">
      <c r="B134" s="56"/>
      <c r="C134" s="56"/>
      <c r="D134" s="56"/>
      <c r="E134" s="143"/>
      <c r="F134" s="143"/>
      <c r="G134" s="143"/>
    </row>
    <row r="135" spans="2:7" x14ac:dyDescent="0.2">
      <c r="B135" s="56"/>
      <c r="C135" s="56"/>
      <c r="D135" s="56"/>
      <c r="E135" s="143"/>
      <c r="F135" s="143"/>
      <c r="G135" s="143"/>
    </row>
    <row r="136" spans="2:7" x14ac:dyDescent="0.2">
      <c r="B136" s="56"/>
      <c r="C136" s="56"/>
      <c r="D136" s="56"/>
      <c r="E136" s="143"/>
      <c r="F136" s="143"/>
      <c r="G136" s="143"/>
    </row>
    <row r="137" spans="2:7" x14ac:dyDescent="0.2">
      <c r="B137" s="56"/>
      <c r="C137" s="56"/>
      <c r="D137" s="56"/>
      <c r="E137" s="143"/>
      <c r="F137" s="143"/>
      <c r="G137" s="143"/>
    </row>
    <row r="138" spans="2:7" x14ac:dyDescent="0.2">
      <c r="B138" s="56"/>
      <c r="C138" s="56"/>
      <c r="D138" s="56"/>
      <c r="E138" s="143"/>
      <c r="F138" s="143"/>
      <c r="G138" s="143"/>
    </row>
    <row r="139" spans="2:7" x14ac:dyDescent="0.2">
      <c r="B139" s="56"/>
      <c r="C139" s="56"/>
      <c r="D139" s="56"/>
      <c r="E139" s="143"/>
      <c r="F139" s="143"/>
      <c r="G139" s="143"/>
    </row>
    <row r="140" spans="2:7" x14ac:dyDescent="0.2">
      <c r="B140" s="56"/>
      <c r="C140" s="56"/>
      <c r="D140" s="56"/>
      <c r="E140" s="143"/>
      <c r="F140" s="143"/>
      <c r="G140" s="143"/>
    </row>
    <row r="141" spans="2:7" x14ac:dyDescent="0.2">
      <c r="B141" s="56"/>
      <c r="C141" s="56"/>
      <c r="D141" s="56"/>
      <c r="E141" s="143"/>
      <c r="F141" s="143"/>
      <c r="G141" s="143"/>
    </row>
    <row r="142" spans="2:7" x14ac:dyDescent="0.2">
      <c r="B142" s="56"/>
      <c r="C142" s="56"/>
      <c r="D142" s="56"/>
      <c r="E142" s="143"/>
      <c r="F142" s="143"/>
      <c r="G142" s="143"/>
    </row>
    <row r="143" spans="2:7" x14ac:dyDescent="0.2">
      <c r="B143" s="56"/>
      <c r="C143" s="56"/>
      <c r="D143" s="56"/>
      <c r="E143" s="143"/>
      <c r="F143" s="143"/>
      <c r="G143" s="143"/>
    </row>
    <row r="144" spans="2:7" x14ac:dyDescent="0.2">
      <c r="B144" s="56"/>
      <c r="C144" s="56"/>
      <c r="D144" s="56"/>
      <c r="E144" s="143"/>
      <c r="F144" s="143"/>
      <c r="G144" s="143"/>
    </row>
    <row r="145" spans="2:7" x14ac:dyDescent="0.2">
      <c r="B145" s="56"/>
      <c r="C145" s="56"/>
      <c r="D145" s="56"/>
      <c r="E145" s="143"/>
      <c r="F145" s="143"/>
      <c r="G145" s="143"/>
    </row>
    <row r="146" spans="2:7" x14ac:dyDescent="0.2">
      <c r="B146" s="56"/>
      <c r="C146" s="56"/>
      <c r="D146" s="56"/>
      <c r="E146" s="143"/>
      <c r="F146" s="143"/>
      <c r="G146" s="143"/>
    </row>
    <row r="147" spans="2:7" x14ac:dyDescent="0.2">
      <c r="B147" s="56"/>
      <c r="C147" s="56"/>
      <c r="D147" s="56"/>
      <c r="E147" s="143"/>
      <c r="F147" s="143"/>
      <c r="G147" s="143"/>
    </row>
    <row r="148" spans="2:7" x14ac:dyDescent="0.2">
      <c r="B148" s="56"/>
      <c r="C148" s="56"/>
      <c r="D148" s="56"/>
      <c r="E148" s="143"/>
      <c r="F148" s="143"/>
      <c r="G148" s="143"/>
    </row>
    <row r="149" spans="2:7" x14ac:dyDescent="0.2">
      <c r="B149" s="56"/>
      <c r="C149" s="56"/>
      <c r="D149" s="56"/>
      <c r="E149" s="143"/>
      <c r="F149" s="143"/>
      <c r="G149" s="143"/>
    </row>
    <row r="150" spans="2:7" x14ac:dyDescent="0.2">
      <c r="B150" s="56"/>
      <c r="C150" s="56"/>
      <c r="D150" s="56"/>
      <c r="E150" s="143"/>
      <c r="F150" s="143"/>
      <c r="G150" s="143"/>
    </row>
    <row r="151" spans="2:7" x14ac:dyDescent="0.2">
      <c r="B151" s="56"/>
      <c r="C151" s="56"/>
      <c r="D151" s="56"/>
      <c r="E151" s="143"/>
      <c r="F151" s="143"/>
      <c r="G151" s="143"/>
    </row>
    <row r="152" spans="2:7" x14ac:dyDescent="0.2">
      <c r="B152" s="56"/>
      <c r="C152" s="56"/>
      <c r="D152" s="56"/>
      <c r="E152" s="143"/>
      <c r="F152" s="143"/>
      <c r="G152" s="143"/>
    </row>
    <row r="153" spans="2:7" x14ac:dyDescent="0.2">
      <c r="B153" s="56"/>
      <c r="C153" s="56"/>
      <c r="D153" s="56"/>
      <c r="E153" s="143"/>
      <c r="F153" s="143"/>
      <c r="G153" s="143"/>
    </row>
    <row r="154" spans="2:7" x14ac:dyDescent="0.2">
      <c r="B154" s="56"/>
      <c r="C154" s="56"/>
      <c r="D154" s="56"/>
      <c r="E154" s="143"/>
      <c r="F154" s="143"/>
      <c r="G154" s="143"/>
    </row>
    <row r="155" spans="2:7" x14ac:dyDescent="0.2">
      <c r="B155" s="56"/>
      <c r="C155" s="56"/>
      <c r="D155" s="56"/>
      <c r="E155" s="143"/>
      <c r="F155" s="143"/>
      <c r="G155" s="143"/>
    </row>
    <row r="156" spans="2:7" x14ac:dyDescent="0.2">
      <c r="B156" s="56"/>
      <c r="C156" s="56"/>
      <c r="D156" s="56"/>
      <c r="E156" s="143"/>
      <c r="F156" s="143"/>
      <c r="G156" s="143"/>
    </row>
    <row r="157" spans="2:7" x14ac:dyDescent="0.2">
      <c r="B157" s="56"/>
      <c r="C157" s="56"/>
      <c r="D157" s="56"/>
      <c r="E157" s="143"/>
      <c r="F157" s="143"/>
      <c r="G157" s="143"/>
    </row>
    <row r="158" spans="2:7" x14ac:dyDescent="0.2">
      <c r="B158" s="56"/>
      <c r="C158" s="56"/>
      <c r="D158" s="56"/>
      <c r="E158" s="143"/>
      <c r="F158" s="143"/>
      <c r="G158" s="143"/>
    </row>
    <row r="159" spans="2:7" x14ac:dyDescent="0.2">
      <c r="B159" s="56"/>
      <c r="C159" s="56"/>
      <c r="D159" s="56"/>
      <c r="E159" s="143"/>
      <c r="F159" s="143"/>
      <c r="G159" s="143"/>
    </row>
    <row r="160" spans="2:7" x14ac:dyDescent="0.2">
      <c r="B160" s="56"/>
      <c r="C160" s="56"/>
      <c r="D160" s="56"/>
      <c r="E160" s="143"/>
      <c r="F160" s="143"/>
      <c r="G160" s="143"/>
    </row>
    <row r="161" spans="2:7" x14ac:dyDescent="0.2">
      <c r="B161" s="56"/>
      <c r="C161" s="56"/>
      <c r="D161" s="56"/>
      <c r="E161" s="143"/>
      <c r="F161" s="143"/>
      <c r="G161" s="143"/>
    </row>
    <row r="162" spans="2:7" x14ac:dyDescent="0.2">
      <c r="B162" s="56"/>
      <c r="C162" s="56"/>
      <c r="D162" s="56"/>
      <c r="E162" s="143"/>
      <c r="F162" s="143"/>
      <c r="G162" s="143"/>
    </row>
    <row r="163" spans="2:7" x14ac:dyDescent="0.2">
      <c r="B163" s="56"/>
      <c r="C163" s="56"/>
      <c r="D163" s="56"/>
      <c r="E163" s="143"/>
      <c r="F163" s="143"/>
      <c r="G163" s="143"/>
    </row>
    <row r="164" spans="2:7" x14ac:dyDescent="0.2">
      <c r="B164" s="56"/>
      <c r="C164" s="56"/>
      <c r="D164" s="56"/>
      <c r="E164" s="143"/>
      <c r="F164" s="143"/>
      <c r="G164" s="143"/>
    </row>
    <row r="165" spans="2:7" x14ac:dyDescent="0.2">
      <c r="B165" s="56"/>
      <c r="C165" s="56"/>
      <c r="D165" s="56"/>
      <c r="E165" s="143"/>
      <c r="F165" s="143"/>
      <c r="G165" s="143"/>
    </row>
    <row r="166" spans="2:7" x14ac:dyDescent="0.2">
      <c r="B166" s="56"/>
      <c r="C166" s="56"/>
      <c r="D166" s="56"/>
      <c r="E166" s="143"/>
      <c r="F166" s="143"/>
      <c r="G166" s="143"/>
    </row>
    <row r="167" spans="2:7" x14ac:dyDescent="0.2">
      <c r="B167" s="56"/>
      <c r="C167" s="56"/>
      <c r="D167" s="56"/>
      <c r="E167" s="143"/>
      <c r="F167" s="143"/>
      <c r="G167" s="143"/>
    </row>
    <row r="168" spans="2:7" x14ac:dyDescent="0.2">
      <c r="B168" s="56"/>
      <c r="C168" s="56"/>
      <c r="D168" s="56"/>
      <c r="E168" s="143"/>
      <c r="F168" s="143"/>
      <c r="G168" s="143"/>
    </row>
    <row r="169" spans="2:7" x14ac:dyDescent="0.2">
      <c r="B169" s="56"/>
      <c r="C169" s="56"/>
      <c r="D169" s="56"/>
      <c r="E169" s="143"/>
      <c r="F169" s="143"/>
      <c r="G169" s="143"/>
    </row>
    <row r="170" spans="2:7" x14ac:dyDescent="0.2">
      <c r="B170" s="56"/>
      <c r="C170" s="56"/>
      <c r="D170" s="56"/>
      <c r="E170" s="143"/>
      <c r="F170" s="143"/>
      <c r="G170" s="143"/>
    </row>
    <row r="171" spans="2:7" x14ac:dyDescent="0.2">
      <c r="B171" s="56"/>
      <c r="C171" s="56"/>
      <c r="D171" s="56"/>
      <c r="E171" s="143"/>
      <c r="F171" s="143"/>
      <c r="G171" s="143"/>
    </row>
    <row r="172" spans="2:7" x14ac:dyDescent="0.2">
      <c r="B172" s="56"/>
      <c r="C172" s="56"/>
      <c r="D172" s="56"/>
      <c r="E172" s="143"/>
      <c r="F172" s="143"/>
      <c r="G172" s="143"/>
    </row>
    <row r="173" spans="2:7" x14ac:dyDescent="0.2">
      <c r="B173" s="56"/>
      <c r="C173" s="56"/>
      <c r="D173" s="56"/>
      <c r="E173" s="143"/>
      <c r="F173" s="143"/>
      <c r="G173" s="143"/>
    </row>
    <row r="174" spans="2:7" x14ac:dyDescent="0.2">
      <c r="B174" s="56"/>
      <c r="C174" s="56"/>
      <c r="D174" s="56"/>
      <c r="E174" s="143"/>
      <c r="F174" s="143"/>
      <c r="G174" s="143"/>
    </row>
    <row r="175" spans="2:7" x14ac:dyDescent="0.2">
      <c r="B175" s="56"/>
      <c r="C175" s="56"/>
      <c r="D175" s="56"/>
      <c r="E175" s="143"/>
      <c r="F175" s="143"/>
      <c r="G175" s="143"/>
    </row>
    <row r="176" spans="2:7" x14ac:dyDescent="0.2">
      <c r="B176" s="56"/>
      <c r="C176" s="56"/>
      <c r="D176" s="56"/>
      <c r="E176" s="143"/>
      <c r="F176" s="143"/>
      <c r="G176" s="143"/>
    </row>
    <row r="177" spans="2:7" x14ac:dyDescent="0.2">
      <c r="B177" s="56"/>
      <c r="C177" s="56"/>
      <c r="D177" s="56"/>
      <c r="E177" s="143"/>
      <c r="F177" s="143"/>
      <c r="G177" s="143"/>
    </row>
    <row r="178" spans="2:7" x14ac:dyDescent="0.2">
      <c r="B178" s="56"/>
      <c r="C178" s="56"/>
      <c r="D178" s="56"/>
      <c r="E178" s="143"/>
      <c r="F178" s="143"/>
      <c r="G178" s="143"/>
    </row>
    <row r="179" spans="2:7" x14ac:dyDescent="0.2">
      <c r="B179" s="56"/>
      <c r="C179" s="56"/>
      <c r="D179" s="56"/>
      <c r="E179" s="143"/>
      <c r="F179" s="143"/>
      <c r="G179" s="143"/>
    </row>
    <row r="180" spans="2:7" x14ac:dyDescent="0.2">
      <c r="B180" s="56"/>
      <c r="C180" s="56"/>
      <c r="D180" s="56"/>
      <c r="E180" s="143"/>
      <c r="F180" s="143"/>
      <c r="G180" s="143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170" bestFit="1" customWidth="1"/>
    <col min="2" max="2" width="18" style="170" customWidth="1"/>
    <col min="3" max="3" width="19.85546875" style="170" customWidth="1"/>
    <col min="4" max="4" width="11.42578125" style="170" bestFit="1" customWidth="1"/>
    <col min="5" max="16384" width="9.140625" style="170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29.02.2016</v>
      </c>
      <c r="B2" s="3"/>
      <c r="C2" s="3"/>
      <c r="D2" s="3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19" ht="18.75" x14ac:dyDescent="0.3">
      <c r="A3" s="2" t="s">
        <v>69</v>
      </c>
      <c r="B3" s="2"/>
      <c r="C3" s="2"/>
      <c r="D3" s="2"/>
    </row>
    <row r="4" spans="1:19" x14ac:dyDescent="0.2"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</row>
    <row r="5" spans="1:19" s="193" customFormat="1" x14ac:dyDescent="0.2">
      <c r="D5" s="193" t="str">
        <f>VALVAL</f>
        <v>млрд. одиниць</v>
      </c>
    </row>
    <row r="6" spans="1:19" s="181" customFormat="1" x14ac:dyDescent="0.2">
      <c r="A6" s="21"/>
      <c r="B6" s="223" t="s">
        <v>172</v>
      </c>
      <c r="C6" s="223" t="s">
        <v>3</v>
      </c>
      <c r="D6" s="223" t="s">
        <v>67</v>
      </c>
    </row>
    <row r="7" spans="1:19" s="146" customFormat="1" ht="15.75" x14ac:dyDescent="0.2">
      <c r="A7" s="71" t="s">
        <v>171</v>
      </c>
      <c r="B7" s="67">
        <f t="shared" ref="B7:D7" si="0">SUM(B$8+ B$9)</f>
        <v>64349.583056179996</v>
      </c>
      <c r="C7" s="67">
        <f t="shared" si="0"/>
        <v>1740938.6519851899</v>
      </c>
      <c r="D7" s="185">
        <f t="shared" si="0"/>
        <v>1</v>
      </c>
    </row>
    <row r="8" spans="1:19" s="47" customFormat="1" ht="14.25" x14ac:dyDescent="0.2">
      <c r="A8" s="222" t="str">
        <f>SRATE_M!A7</f>
        <v>Борг, по якому сплата відсотків здійснюється за плаваючими процентними ставками</v>
      </c>
      <c r="B8" s="217">
        <f>SRATE_M!B7</f>
        <v>21104.121207529999</v>
      </c>
      <c r="C8" s="217">
        <f>SRATE_M!C7</f>
        <v>570959.10465102002</v>
      </c>
      <c r="D8" s="88">
        <f>SRATE_M!D7</f>
        <v>0.32795999999999997</v>
      </c>
    </row>
    <row r="9" spans="1:19" s="47" customFormat="1" ht="14.25" x14ac:dyDescent="0.2">
      <c r="A9" s="222" t="str">
        <f>SRATE_M!A8</f>
        <v>Борг, по якому сплата відсотків здійснюється за фіксованими процентними ставками</v>
      </c>
      <c r="B9" s="217">
        <f>SRATE_M!B8</f>
        <v>43245.461848649997</v>
      </c>
      <c r="C9" s="217">
        <f>SRATE_M!C8</f>
        <v>1169979.54733417</v>
      </c>
      <c r="D9" s="88">
        <f>SRATE_M!D8</f>
        <v>0.67203999999999997</v>
      </c>
    </row>
    <row r="10" spans="1:19" x14ac:dyDescent="0.2"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</row>
    <row r="11" spans="1:19" x14ac:dyDescent="0.2">
      <c r="A11" s="116" t="s">
        <v>101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</row>
    <row r="12" spans="1:19" x14ac:dyDescent="0.2">
      <c r="B12" s="188"/>
      <c r="C12" s="188"/>
      <c r="D12" s="193" t="str">
        <f>VALVAL</f>
        <v>млрд. одиниць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</row>
    <row r="13" spans="1:19" s="46" customFormat="1" x14ac:dyDescent="0.2">
      <c r="A13" s="90"/>
      <c r="B13" s="223" t="s">
        <v>172</v>
      </c>
      <c r="C13" s="223" t="s">
        <v>3</v>
      </c>
      <c r="D13" s="223" t="s">
        <v>67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</row>
    <row r="14" spans="1:19" s="197" customFormat="1" ht="15" x14ac:dyDescent="0.25">
      <c r="A14" s="159" t="s">
        <v>171</v>
      </c>
      <c r="B14" s="109">
        <f t="shared" ref="B14:C14" si="1">B$18+B$15</f>
        <v>64349.583056179996</v>
      </c>
      <c r="C14" s="109">
        <f t="shared" si="1"/>
        <v>1740938.6519851901</v>
      </c>
      <c r="D14" s="28">
        <v>1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</row>
    <row r="15" spans="1:19" s="63" customFormat="1" ht="15" x14ac:dyDescent="0.25">
      <c r="A15" s="210" t="s">
        <v>74</v>
      </c>
      <c r="B15" s="243">
        <f t="shared" ref="B15:C15" si="2">SUM(B$16:B$17)</f>
        <v>54847.053201539995</v>
      </c>
      <c r="C15" s="243">
        <f t="shared" si="2"/>
        <v>1483853.51281361</v>
      </c>
      <c r="D15" s="30">
        <v>1.0587299999999999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s="108" customFormat="1" outlineLevel="1" x14ac:dyDescent="0.2">
      <c r="A16" s="126" t="s">
        <v>81</v>
      </c>
      <c r="B16" s="27">
        <v>13281.72653134</v>
      </c>
      <c r="C16" s="27">
        <v>359328.99617008999</v>
      </c>
      <c r="D16" s="184">
        <v>0.2064</v>
      </c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1:17" s="108" customFormat="1" outlineLevel="1" x14ac:dyDescent="0.2">
      <c r="A17" s="126" t="s">
        <v>86</v>
      </c>
      <c r="B17" s="27">
        <v>41565.326670199996</v>
      </c>
      <c r="C17" s="27">
        <v>1124524.51664352</v>
      </c>
      <c r="D17" s="184">
        <v>0.64593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s="63" customFormat="1" ht="15" x14ac:dyDescent="0.25">
      <c r="A18" s="210" t="s">
        <v>112</v>
      </c>
      <c r="B18" s="243">
        <f t="shared" ref="B18:C18" si="3">SUM(B$19:B$20)</f>
        <v>9502.529854639999</v>
      </c>
      <c r="C18" s="243">
        <f t="shared" si="3"/>
        <v>257085.13917158</v>
      </c>
      <c r="D18" s="30">
        <v>0.269231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 s="108" customFormat="1" outlineLevel="1" x14ac:dyDescent="0.2">
      <c r="A19" s="126" t="s">
        <v>81</v>
      </c>
      <c r="B19" s="27">
        <v>7822.3946761899997</v>
      </c>
      <c r="C19" s="27">
        <v>211630.10848093001</v>
      </c>
      <c r="D19" s="184">
        <v>0.121561</v>
      </c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1:17" s="108" customFormat="1" outlineLevel="1" x14ac:dyDescent="0.2">
      <c r="A20" s="126" t="s">
        <v>86</v>
      </c>
      <c r="B20" s="27">
        <v>1680.13517845</v>
      </c>
      <c r="C20" s="27">
        <v>45455.030690649997</v>
      </c>
      <c r="D20" s="184">
        <v>2.6109E-2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1:17" x14ac:dyDescent="0.2">
      <c r="B21" s="115"/>
      <c r="C21" s="115"/>
      <c r="D21" s="31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</row>
    <row r="22" spans="1:17" x14ac:dyDescent="0.2">
      <c r="B22" s="115"/>
      <c r="C22" s="115"/>
      <c r="D22" s="31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</row>
    <row r="23" spans="1:17" x14ac:dyDescent="0.2">
      <c r="B23" s="115"/>
      <c r="C23" s="115"/>
      <c r="D23" s="31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</row>
    <row r="24" spans="1:17" x14ac:dyDescent="0.2">
      <c r="B24" s="115"/>
      <c r="C24" s="115"/>
      <c r="D24" s="31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</row>
    <row r="25" spans="1:17" x14ac:dyDescent="0.2">
      <c r="B25" s="115"/>
      <c r="C25" s="115"/>
      <c r="D25" s="31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</row>
    <row r="26" spans="1:17" x14ac:dyDescent="0.2">
      <c r="B26" s="115"/>
      <c r="C26" s="115"/>
      <c r="D26" s="31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</row>
    <row r="27" spans="1:17" x14ac:dyDescent="0.2">
      <c r="B27" s="115"/>
      <c r="C27" s="115"/>
      <c r="D27" s="31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</row>
    <row r="28" spans="1:17" x14ac:dyDescent="0.2">
      <c r="B28" s="115"/>
      <c r="C28" s="115"/>
      <c r="D28" s="31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</row>
    <row r="29" spans="1:17" x14ac:dyDescent="0.2">
      <c r="B29" s="115"/>
      <c r="C29" s="115"/>
      <c r="D29" s="31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</row>
    <row r="30" spans="1:17" x14ac:dyDescent="0.2">
      <c r="B30" s="115"/>
      <c r="C30" s="115"/>
      <c r="D30" s="31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</row>
    <row r="31" spans="1:17" x14ac:dyDescent="0.2">
      <c r="B31" s="115"/>
      <c r="C31" s="115"/>
      <c r="D31" s="31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</row>
    <row r="32" spans="1:17" x14ac:dyDescent="0.2">
      <c r="B32" s="115"/>
      <c r="C32" s="115"/>
      <c r="D32" s="31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</row>
    <row r="33" spans="2:17" x14ac:dyDescent="0.2">
      <c r="B33" s="115"/>
      <c r="C33" s="115"/>
      <c r="D33" s="31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</row>
    <row r="34" spans="2:17" x14ac:dyDescent="0.2">
      <c r="B34" s="115"/>
      <c r="C34" s="115"/>
      <c r="D34" s="31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</row>
    <row r="35" spans="2:17" x14ac:dyDescent="0.2">
      <c r="B35" s="115"/>
      <c r="C35" s="115"/>
      <c r="D35" s="31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</row>
    <row r="36" spans="2:17" x14ac:dyDescent="0.2">
      <c r="B36" s="115"/>
      <c r="C36" s="115"/>
      <c r="D36" s="31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</row>
    <row r="37" spans="2:17" x14ac:dyDescent="0.2">
      <c r="B37" s="115"/>
      <c r="C37" s="115"/>
      <c r="D37" s="31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</row>
    <row r="38" spans="2:17" x14ac:dyDescent="0.2">
      <c r="B38" s="115"/>
      <c r="C38" s="115"/>
      <c r="D38" s="31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</row>
    <row r="39" spans="2:17" x14ac:dyDescent="0.2">
      <c r="B39" s="115"/>
      <c r="C39" s="115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</row>
    <row r="40" spans="2:17" x14ac:dyDescent="0.2"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</row>
    <row r="41" spans="2:17" x14ac:dyDescent="0.2"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</row>
    <row r="42" spans="2:17" x14ac:dyDescent="0.2"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</row>
    <row r="43" spans="2:17" x14ac:dyDescent="0.2"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</row>
    <row r="44" spans="2:17" x14ac:dyDescent="0.2"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</row>
    <row r="45" spans="2:17" x14ac:dyDescent="0.2"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</row>
    <row r="46" spans="2:17" x14ac:dyDescent="0.2"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</row>
    <row r="47" spans="2:17" x14ac:dyDescent="0.2"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</row>
    <row r="48" spans="2:17" x14ac:dyDescent="0.2"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</row>
    <row r="49" spans="2:17" x14ac:dyDescent="0.2"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</row>
    <row r="50" spans="2:17" x14ac:dyDescent="0.2"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</row>
    <row r="51" spans="2:17" x14ac:dyDescent="0.2"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</row>
    <row r="52" spans="2:17" x14ac:dyDescent="0.2"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</row>
    <row r="53" spans="2:17" x14ac:dyDescent="0.2"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</row>
    <row r="54" spans="2:17" x14ac:dyDescent="0.2"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</row>
    <row r="55" spans="2:17" x14ac:dyDescent="0.2"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</row>
    <row r="56" spans="2:17" x14ac:dyDescent="0.2"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</row>
    <row r="57" spans="2:17" x14ac:dyDescent="0.2"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</row>
    <row r="58" spans="2:17" x14ac:dyDescent="0.2"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</row>
    <row r="59" spans="2:17" x14ac:dyDescent="0.2"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</row>
    <row r="60" spans="2:17" x14ac:dyDescent="0.2"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</row>
    <row r="61" spans="2:17" x14ac:dyDescent="0.2"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</row>
    <row r="62" spans="2:17" x14ac:dyDescent="0.2"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</row>
    <row r="63" spans="2:17" x14ac:dyDescent="0.2"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</row>
    <row r="64" spans="2:17" x14ac:dyDescent="0.2"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</row>
    <row r="65" spans="2:17" x14ac:dyDescent="0.2"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</row>
    <row r="66" spans="2:17" x14ac:dyDescent="0.2"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</row>
    <row r="67" spans="2:17" x14ac:dyDescent="0.2"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</row>
    <row r="68" spans="2:17" x14ac:dyDescent="0.2"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</row>
    <row r="69" spans="2:17" x14ac:dyDescent="0.2"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</row>
    <row r="70" spans="2:17" x14ac:dyDescent="0.2"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2:17" x14ac:dyDescent="0.2"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</row>
    <row r="72" spans="2:17" x14ac:dyDescent="0.2"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2:17" x14ac:dyDescent="0.2"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</row>
    <row r="74" spans="2:17" x14ac:dyDescent="0.2"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</row>
    <row r="75" spans="2:17" x14ac:dyDescent="0.2"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</row>
    <row r="76" spans="2:17" x14ac:dyDescent="0.2"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</row>
    <row r="77" spans="2:17" x14ac:dyDescent="0.2">
      <c r="B77" s="188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</row>
    <row r="78" spans="2:17" x14ac:dyDescent="0.2">
      <c r="B78" s="188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</row>
    <row r="79" spans="2:17" x14ac:dyDescent="0.2">
      <c r="B79" s="188"/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</row>
    <row r="80" spans="2:17" x14ac:dyDescent="0.2"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</row>
    <row r="81" spans="2:17" x14ac:dyDescent="0.2">
      <c r="B81" s="188"/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</row>
    <row r="82" spans="2:17" x14ac:dyDescent="0.2">
      <c r="B82" s="188"/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</row>
    <row r="83" spans="2:17" x14ac:dyDescent="0.2">
      <c r="B83" s="188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</row>
    <row r="84" spans="2:17" x14ac:dyDescent="0.2">
      <c r="B84" s="188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</row>
    <row r="85" spans="2:17" x14ac:dyDescent="0.2"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</row>
    <row r="86" spans="2:17" x14ac:dyDescent="0.2">
      <c r="B86" s="188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</row>
    <row r="87" spans="2:17" x14ac:dyDescent="0.2">
      <c r="B87" s="188"/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</row>
    <row r="88" spans="2:17" x14ac:dyDescent="0.2">
      <c r="B88" s="188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</row>
    <row r="89" spans="2:17" x14ac:dyDescent="0.2">
      <c r="B89" s="188"/>
      <c r="C89" s="188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</row>
    <row r="90" spans="2:17" x14ac:dyDescent="0.2">
      <c r="B90" s="188"/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</row>
    <row r="91" spans="2:17" x14ac:dyDescent="0.2">
      <c r="B91" s="188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</row>
    <row r="92" spans="2:17" x14ac:dyDescent="0.2">
      <c r="B92" s="188"/>
      <c r="C92" s="188"/>
      <c r="D92" s="188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</row>
    <row r="93" spans="2:17" x14ac:dyDescent="0.2">
      <c r="B93" s="188"/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</row>
    <row r="94" spans="2:17" x14ac:dyDescent="0.2"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</row>
    <row r="95" spans="2:17" x14ac:dyDescent="0.2">
      <c r="B95" s="188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</row>
    <row r="96" spans="2:17" x14ac:dyDescent="0.2"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</row>
    <row r="97" spans="2:17" x14ac:dyDescent="0.2"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</row>
    <row r="98" spans="2:17" x14ac:dyDescent="0.2"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</row>
    <row r="99" spans="2:17" x14ac:dyDescent="0.2">
      <c r="B99" s="188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</row>
    <row r="100" spans="2:17" x14ac:dyDescent="0.2">
      <c r="B100" s="188"/>
      <c r="C100" s="188"/>
      <c r="D100" s="188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</row>
    <row r="101" spans="2:17" x14ac:dyDescent="0.2">
      <c r="B101" s="188"/>
      <c r="C101" s="188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</row>
    <row r="102" spans="2:17" x14ac:dyDescent="0.2"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</row>
    <row r="103" spans="2:17" x14ac:dyDescent="0.2"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</row>
    <row r="104" spans="2:17" x14ac:dyDescent="0.2"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</row>
    <row r="105" spans="2:17" x14ac:dyDescent="0.2"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</row>
    <row r="106" spans="2:17" x14ac:dyDescent="0.2"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</row>
    <row r="107" spans="2:17" x14ac:dyDescent="0.2"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</row>
    <row r="108" spans="2:17" x14ac:dyDescent="0.2"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</row>
    <row r="109" spans="2:17" x14ac:dyDescent="0.2"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</row>
    <row r="110" spans="2:17" x14ac:dyDescent="0.2"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</row>
    <row r="111" spans="2:17" x14ac:dyDescent="0.2"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</row>
    <row r="112" spans="2:17" x14ac:dyDescent="0.2">
      <c r="B112" s="188"/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</row>
    <row r="113" spans="2:17" x14ac:dyDescent="0.2"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</row>
    <row r="114" spans="2:17" x14ac:dyDescent="0.2">
      <c r="B114" s="188"/>
      <c r="C114" s="188"/>
      <c r="D114" s="188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</row>
    <row r="115" spans="2:17" x14ac:dyDescent="0.2">
      <c r="B115" s="188"/>
      <c r="C115" s="188"/>
      <c r="D115" s="188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</row>
    <row r="116" spans="2:17" x14ac:dyDescent="0.2">
      <c r="B116" s="188"/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</row>
    <row r="117" spans="2:17" x14ac:dyDescent="0.2">
      <c r="B117" s="188"/>
      <c r="C117" s="188"/>
      <c r="D117" s="188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</row>
    <row r="118" spans="2:17" x14ac:dyDescent="0.2">
      <c r="B118" s="188"/>
      <c r="C118" s="188"/>
      <c r="D118" s="188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</row>
    <row r="119" spans="2:17" x14ac:dyDescent="0.2">
      <c r="B119" s="188"/>
      <c r="C119" s="188"/>
      <c r="D119" s="188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</row>
    <row r="120" spans="2:17" x14ac:dyDescent="0.2">
      <c r="B120" s="188"/>
      <c r="C120" s="188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</row>
    <row r="121" spans="2:17" x14ac:dyDescent="0.2">
      <c r="B121" s="188"/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</row>
    <row r="122" spans="2:17" x14ac:dyDescent="0.2"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</row>
    <row r="123" spans="2:17" x14ac:dyDescent="0.2">
      <c r="B123" s="188"/>
      <c r="C123" s="188"/>
      <c r="D123" s="188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</row>
    <row r="124" spans="2:17" x14ac:dyDescent="0.2">
      <c r="B124" s="188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</row>
    <row r="125" spans="2:17" x14ac:dyDescent="0.2"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</row>
    <row r="126" spans="2:17" x14ac:dyDescent="0.2">
      <c r="B126" s="188"/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</row>
    <row r="127" spans="2:17" x14ac:dyDescent="0.2">
      <c r="B127" s="188"/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</row>
    <row r="128" spans="2:17" x14ac:dyDescent="0.2">
      <c r="B128" s="188"/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</row>
    <row r="129" spans="2:17" x14ac:dyDescent="0.2">
      <c r="B129" s="188"/>
      <c r="C129" s="188"/>
      <c r="D129" s="188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</row>
    <row r="130" spans="2:17" x14ac:dyDescent="0.2">
      <c r="B130" s="188"/>
      <c r="C130" s="188"/>
      <c r="D130" s="188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</row>
    <row r="131" spans="2:17" x14ac:dyDescent="0.2">
      <c r="B131" s="188"/>
      <c r="C131" s="188"/>
      <c r="D131" s="188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</row>
    <row r="132" spans="2:17" x14ac:dyDescent="0.2">
      <c r="B132" s="188"/>
      <c r="C132" s="188"/>
      <c r="D132" s="188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</row>
    <row r="133" spans="2:17" x14ac:dyDescent="0.2"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</row>
    <row r="134" spans="2:17" x14ac:dyDescent="0.2"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</row>
    <row r="135" spans="2:17" x14ac:dyDescent="0.2"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</row>
    <row r="136" spans="2:17" x14ac:dyDescent="0.2"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</row>
    <row r="137" spans="2:17" x14ac:dyDescent="0.2">
      <c r="B137" s="188"/>
      <c r="C137" s="188"/>
      <c r="D137" s="188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</row>
    <row r="138" spans="2:17" x14ac:dyDescent="0.2"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</row>
    <row r="139" spans="2:17" x14ac:dyDescent="0.2"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2:17" x14ac:dyDescent="0.2"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</row>
    <row r="141" spans="2:17" x14ac:dyDescent="0.2"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2:17" x14ac:dyDescent="0.2">
      <c r="B142" s="188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</row>
    <row r="143" spans="2:17" x14ac:dyDescent="0.2"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</row>
    <row r="144" spans="2:17" x14ac:dyDescent="0.2">
      <c r="B144" s="188"/>
      <c r="C144" s="188"/>
      <c r="D144" s="188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</row>
    <row r="145" spans="2:17" x14ac:dyDescent="0.2"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</row>
    <row r="146" spans="2:17" x14ac:dyDescent="0.2">
      <c r="B146" s="188"/>
      <c r="C146" s="188"/>
      <c r="D146" s="188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</row>
    <row r="147" spans="2:17" x14ac:dyDescent="0.2">
      <c r="B147" s="188"/>
      <c r="C147" s="188"/>
      <c r="D147" s="188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</row>
    <row r="148" spans="2:17" x14ac:dyDescent="0.2">
      <c r="B148" s="188"/>
      <c r="C148" s="188"/>
      <c r="D148" s="188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</row>
    <row r="149" spans="2:17" x14ac:dyDescent="0.2"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</row>
    <row r="150" spans="2:17" x14ac:dyDescent="0.2">
      <c r="B150" s="188"/>
      <c r="C150" s="188"/>
      <c r="D150" s="188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</row>
    <row r="151" spans="2:17" x14ac:dyDescent="0.2">
      <c r="B151" s="188"/>
      <c r="C151" s="188"/>
      <c r="D151" s="188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</row>
    <row r="152" spans="2:17" x14ac:dyDescent="0.2">
      <c r="B152" s="188"/>
      <c r="C152" s="188"/>
      <c r="D152" s="188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</row>
    <row r="153" spans="2:17" x14ac:dyDescent="0.2">
      <c r="B153" s="188"/>
      <c r="C153" s="188"/>
      <c r="D153" s="188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</row>
    <row r="154" spans="2:17" x14ac:dyDescent="0.2">
      <c r="B154" s="188"/>
      <c r="C154" s="188"/>
      <c r="D154" s="188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</row>
    <row r="155" spans="2:17" x14ac:dyDescent="0.2">
      <c r="B155" s="188"/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</row>
    <row r="156" spans="2:17" x14ac:dyDescent="0.2">
      <c r="B156" s="188"/>
      <c r="C156" s="188"/>
      <c r="D156" s="188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</row>
    <row r="157" spans="2:17" x14ac:dyDescent="0.2">
      <c r="B157" s="188"/>
      <c r="C157" s="188"/>
      <c r="D157" s="188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</row>
    <row r="158" spans="2:17" x14ac:dyDescent="0.2">
      <c r="B158" s="188"/>
      <c r="C158" s="188"/>
      <c r="D158" s="188"/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</row>
    <row r="159" spans="2:17" x14ac:dyDescent="0.2">
      <c r="B159" s="188"/>
      <c r="C159" s="188"/>
      <c r="D159" s="188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</row>
    <row r="160" spans="2:17" x14ac:dyDescent="0.2">
      <c r="B160" s="188"/>
      <c r="C160" s="188"/>
      <c r="D160" s="188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</row>
    <row r="161" spans="2:17" x14ac:dyDescent="0.2"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</row>
    <row r="162" spans="2:17" x14ac:dyDescent="0.2">
      <c r="B162" s="188"/>
      <c r="C162" s="188"/>
      <c r="D162" s="188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</row>
    <row r="163" spans="2:17" x14ac:dyDescent="0.2"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</row>
    <row r="164" spans="2:17" x14ac:dyDescent="0.2">
      <c r="B164" s="188"/>
      <c r="C164" s="188"/>
      <c r="D164" s="188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</row>
    <row r="165" spans="2:17" x14ac:dyDescent="0.2">
      <c r="B165" s="188"/>
      <c r="C165" s="188"/>
      <c r="D165" s="188"/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</row>
    <row r="166" spans="2:17" x14ac:dyDescent="0.2">
      <c r="B166" s="188"/>
      <c r="C166" s="188"/>
      <c r="D166" s="188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</row>
    <row r="167" spans="2:17" x14ac:dyDescent="0.2">
      <c r="B167" s="188"/>
      <c r="C167" s="188"/>
      <c r="D167" s="188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</row>
    <row r="168" spans="2:17" x14ac:dyDescent="0.2">
      <c r="B168" s="188"/>
      <c r="C168" s="188"/>
      <c r="D168" s="188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</row>
    <row r="169" spans="2:17" x14ac:dyDescent="0.2">
      <c r="B169" s="188"/>
      <c r="C169" s="188"/>
      <c r="D169" s="188"/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</row>
    <row r="170" spans="2:17" x14ac:dyDescent="0.2">
      <c r="B170" s="188"/>
      <c r="C170" s="188"/>
      <c r="D170" s="188"/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</row>
    <row r="171" spans="2:17" x14ac:dyDescent="0.2">
      <c r="B171" s="188"/>
      <c r="C171" s="188"/>
      <c r="D171" s="188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</row>
    <row r="172" spans="2:17" x14ac:dyDescent="0.2">
      <c r="B172" s="188"/>
      <c r="C172" s="188"/>
      <c r="D172" s="188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</row>
    <row r="173" spans="2:17" x14ac:dyDescent="0.2">
      <c r="B173" s="188"/>
      <c r="C173" s="188"/>
      <c r="D173" s="188"/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P173" s="188"/>
      <c r="Q173" s="188"/>
    </row>
    <row r="174" spans="2:17" x14ac:dyDescent="0.2">
      <c r="B174" s="188"/>
      <c r="C174" s="188"/>
      <c r="D174" s="188"/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88"/>
      <c r="P174" s="188"/>
      <c r="Q174" s="188"/>
    </row>
    <row r="175" spans="2:17" x14ac:dyDescent="0.2">
      <c r="B175" s="188"/>
      <c r="C175" s="188"/>
      <c r="D175" s="188"/>
      <c r="E175" s="188"/>
      <c r="F175" s="188"/>
      <c r="G175" s="188"/>
      <c r="H175" s="188"/>
      <c r="I175" s="188"/>
      <c r="J175" s="188"/>
      <c r="K175" s="188"/>
      <c r="L175" s="188"/>
      <c r="M175" s="188"/>
      <c r="N175" s="188"/>
      <c r="O175" s="188"/>
      <c r="P175" s="188"/>
      <c r="Q175" s="188"/>
    </row>
    <row r="176" spans="2:17" x14ac:dyDescent="0.2">
      <c r="B176" s="188"/>
      <c r="C176" s="188"/>
      <c r="D176" s="188"/>
      <c r="E176" s="188"/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</row>
    <row r="177" spans="2:17" x14ac:dyDescent="0.2">
      <c r="B177" s="188"/>
      <c r="C177" s="188"/>
      <c r="D177" s="188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</row>
    <row r="178" spans="2:17" x14ac:dyDescent="0.2">
      <c r="B178" s="188"/>
      <c r="C178" s="188"/>
      <c r="D178" s="188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</row>
    <row r="179" spans="2:17" x14ac:dyDescent="0.2">
      <c r="B179" s="188"/>
      <c r="C179" s="188"/>
      <c r="D179" s="188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</row>
    <row r="180" spans="2:17" x14ac:dyDescent="0.2">
      <c r="B180" s="188"/>
      <c r="C180" s="188"/>
      <c r="D180" s="188"/>
      <c r="E180" s="18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</row>
    <row r="181" spans="2:17" x14ac:dyDescent="0.2">
      <c r="B181" s="188"/>
      <c r="C181" s="188"/>
      <c r="D181" s="188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</row>
    <row r="182" spans="2:17" x14ac:dyDescent="0.2">
      <c r="B182" s="188"/>
      <c r="C182" s="188"/>
      <c r="D182" s="188"/>
      <c r="E182" s="188"/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</row>
    <row r="183" spans="2:17" x14ac:dyDescent="0.2">
      <c r="B183" s="188"/>
      <c r="C183" s="188"/>
      <c r="D183" s="188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</row>
    <row r="184" spans="2:17" x14ac:dyDescent="0.2">
      <c r="B184" s="188"/>
      <c r="C184" s="188"/>
      <c r="D184" s="188"/>
      <c r="E184" s="188"/>
      <c r="F184" s="188"/>
      <c r="G184" s="188"/>
      <c r="H184" s="188"/>
      <c r="I184" s="188"/>
      <c r="J184" s="188"/>
      <c r="K184" s="188"/>
      <c r="L184" s="188"/>
      <c r="M184" s="188"/>
      <c r="N184" s="188"/>
      <c r="O184" s="188"/>
      <c r="P184" s="188"/>
      <c r="Q184" s="188"/>
    </row>
    <row r="185" spans="2:17" x14ac:dyDescent="0.2">
      <c r="B185" s="188"/>
      <c r="C185" s="188"/>
      <c r="D185" s="188"/>
      <c r="E185" s="188"/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</row>
    <row r="186" spans="2:17" x14ac:dyDescent="0.2">
      <c r="B186" s="188"/>
      <c r="C186" s="188"/>
      <c r="D186" s="188"/>
      <c r="E186" s="18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</row>
    <row r="187" spans="2:17" x14ac:dyDescent="0.2">
      <c r="B187" s="188"/>
      <c r="C187" s="188"/>
      <c r="D187" s="188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 s="188"/>
      <c r="Q187" s="188"/>
    </row>
    <row r="188" spans="2:17" x14ac:dyDescent="0.2">
      <c r="B188" s="188"/>
      <c r="C188" s="188"/>
      <c r="D188" s="188"/>
      <c r="E188" s="188"/>
      <c r="F188" s="188"/>
      <c r="G188" s="188"/>
      <c r="H188" s="188"/>
      <c r="I188" s="188"/>
      <c r="J188" s="188"/>
      <c r="K188" s="188"/>
      <c r="L188" s="188"/>
      <c r="M188" s="188"/>
      <c r="N188" s="188"/>
      <c r="O188" s="188"/>
      <c r="P188" s="188"/>
      <c r="Q188" s="188"/>
    </row>
    <row r="189" spans="2:17" x14ac:dyDescent="0.2">
      <c r="B189" s="188"/>
      <c r="C189" s="188"/>
      <c r="D189" s="188"/>
      <c r="E189" s="188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</row>
    <row r="190" spans="2:17" x14ac:dyDescent="0.2">
      <c r="B190" s="188"/>
      <c r="C190" s="188"/>
      <c r="D190" s="188"/>
      <c r="E190" s="188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</row>
    <row r="191" spans="2:17" x14ac:dyDescent="0.2">
      <c r="B191" s="188"/>
      <c r="C191" s="188"/>
      <c r="D191" s="188"/>
      <c r="E191" s="188"/>
      <c r="F191" s="188"/>
      <c r="G191" s="188"/>
      <c r="H191" s="188"/>
      <c r="I191" s="188"/>
      <c r="J191" s="188"/>
      <c r="K191" s="188"/>
      <c r="L191" s="188"/>
      <c r="M191" s="188"/>
      <c r="N191" s="188"/>
      <c r="O191" s="188"/>
      <c r="P191" s="188"/>
      <c r="Q191" s="188"/>
    </row>
    <row r="192" spans="2:17" x14ac:dyDescent="0.2">
      <c r="B192" s="188"/>
      <c r="C192" s="188"/>
      <c r="D192" s="188"/>
      <c r="E192" s="188"/>
      <c r="F192" s="188"/>
      <c r="G192" s="188"/>
      <c r="H192" s="188"/>
      <c r="I192" s="188"/>
      <c r="J192" s="188"/>
      <c r="K192" s="188"/>
      <c r="L192" s="188"/>
      <c r="M192" s="188"/>
      <c r="N192" s="188"/>
      <c r="O192" s="188"/>
      <c r="P192" s="188"/>
      <c r="Q192" s="188"/>
    </row>
    <row r="193" spans="2:17" x14ac:dyDescent="0.2">
      <c r="B193" s="188"/>
      <c r="C193" s="188"/>
      <c r="D193" s="188"/>
      <c r="E193" s="188"/>
      <c r="F193" s="188"/>
      <c r="G193" s="188"/>
      <c r="H193" s="188"/>
      <c r="I193" s="188"/>
      <c r="J193" s="188"/>
      <c r="K193" s="188"/>
      <c r="L193" s="188"/>
      <c r="M193" s="188"/>
      <c r="N193" s="188"/>
      <c r="O193" s="188"/>
      <c r="P193" s="188"/>
      <c r="Q193" s="188"/>
    </row>
    <row r="194" spans="2:17" x14ac:dyDescent="0.2">
      <c r="B194" s="188"/>
      <c r="C194" s="188"/>
      <c r="D194" s="188"/>
      <c r="E194" s="188"/>
      <c r="F194" s="188"/>
      <c r="G194" s="188"/>
      <c r="H194" s="188"/>
      <c r="I194" s="188"/>
      <c r="J194" s="188"/>
      <c r="K194" s="188"/>
      <c r="L194" s="188"/>
      <c r="M194" s="188"/>
      <c r="N194" s="188"/>
      <c r="O194" s="188"/>
      <c r="P194" s="188"/>
      <c r="Q194" s="188"/>
    </row>
    <row r="195" spans="2:17" x14ac:dyDescent="0.2">
      <c r="B195" s="188"/>
      <c r="C195" s="188"/>
      <c r="D195" s="188"/>
      <c r="E195" s="188"/>
      <c r="F195" s="188"/>
      <c r="G195" s="188"/>
      <c r="H195" s="188"/>
      <c r="I195" s="188"/>
      <c r="J195" s="188"/>
      <c r="K195" s="188"/>
      <c r="L195" s="188"/>
      <c r="M195" s="188"/>
      <c r="N195" s="188"/>
      <c r="O195" s="188"/>
      <c r="P195" s="188"/>
      <c r="Q195" s="188"/>
    </row>
    <row r="196" spans="2:17" x14ac:dyDescent="0.2">
      <c r="B196" s="188"/>
      <c r="C196" s="188"/>
      <c r="D196" s="188"/>
      <c r="E196" s="188"/>
      <c r="F196" s="188"/>
      <c r="G196" s="188"/>
      <c r="H196" s="188"/>
      <c r="I196" s="188"/>
      <c r="J196" s="188"/>
      <c r="K196" s="188"/>
      <c r="L196" s="188"/>
      <c r="M196" s="188"/>
      <c r="N196" s="188"/>
      <c r="O196" s="188"/>
      <c r="P196" s="188"/>
      <c r="Q196" s="188"/>
    </row>
    <row r="197" spans="2:17" x14ac:dyDescent="0.2">
      <c r="B197" s="188"/>
      <c r="C197" s="188"/>
      <c r="D197" s="188"/>
      <c r="E197" s="188"/>
      <c r="F197" s="188"/>
      <c r="G197" s="188"/>
      <c r="H197" s="188"/>
      <c r="I197" s="188"/>
      <c r="J197" s="188"/>
      <c r="K197" s="188"/>
      <c r="L197" s="188"/>
      <c r="M197" s="188"/>
      <c r="N197" s="188"/>
      <c r="O197" s="188"/>
      <c r="P197" s="188"/>
      <c r="Q197" s="188"/>
    </row>
    <row r="198" spans="2:17" x14ac:dyDescent="0.2">
      <c r="B198" s="188"/>
      <c r="C198" s="188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  <c r="P198" s="188"/>
      <c r="Q198" s="188"/>
    </row>
    <row r="199" spans="2:17" x14ac:dyDescent="0.2">
      <c r="B199" s="188"/>
      <c r="C199" s="188"/>
      <c r="D199" s="188"/>
      <c r="E199" s="188"/>
      <c r="F199" s="188"/>
      <c r="G199" s="188"/>
      <c r="H199" s="188"/>
      <c r="I199" s="188"/>
      <c r="J199" s="188"/>
      <c r="K199" s="188"/>
      <c r="L199" s="188"/>
      <c r="M199" s="188"/>
      <c r="N199" s="188"/>
      <c r="O199" s="188"/>
      <c r="P199" s="188"/>
      <c r="Q199" s="188"/>
    </row>
    <row r="200" spans="2:17" x14ac:dyDescent="0.2">
      <c r="B200" s="188"/>
      <c r="C200" s="188"/>
      <c r="D200" s="188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  <c r="P200" s="188"/>
      <c r="Q200" s="188"/>
    </row>
    <row r="201" spans="2:17" x14ac:dyDescent="0.2">
      <c r="B201" s="188"/>
      <c r="C201" s="188"/>
      <c r="D201" s="188"/>
      <c r="E201" s="188"/>
      <c r="F201" s="188"/>
      <c r="G201" s="188"/>
      <c r="H201" s="188"/>
      <c r="I201" s="188"/>
      <c r="J201" s="188"/>
      <c r="K201" s="188"/>
      <c r="L201" s="188"/>
      <c r="M201" s="188"/>
      <c r="N201" s="188"/>
      <c r="O201" s="188"/>
      <c r="P201" s="188"/>
      <c r="Q201" s="188"/>
    </row>
    <row r="202" spans="2:17" x14ac:dyDescent="0.2">
      <c r="B202" s="188"/>
      <c r="C202" s="188"/>
      <c r="D202" s="188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</row>
    <row r="203" spans="2:17" x14ac:dyDescent="0.2">
      <c r="B203" s="188"/>
      <c r="C203" s="188"/>
      <c r="D203" s="188"/>
      <c r="E203" s="188"/>
      <c r="F203" s="188"/>
      <c r="G203" s="188"/>
      <c r="H203" s="188"/>
      <c r="I203" s="188"/>
      <c r="J203" s="188"/>
      <c r="K203" s="188"/>
      <c r="L203" s="188"/>
      <c r="M203" s="188"/>
      <c r="N203" s="188"/>
      <c r="O203" s="188"/>
      <c r="P203" s="188"/>
      <c r="Q203" s="188"/>
    </row>
    <row r="204" spans="2:17" x14ac:dyDescent="0.2">
      <c r="B204" s="188"/>
      <c r="C204" s="188"/>
      <c r="D204" s="188"/>
      <c r="E204" s="188"/>
      <c r="F204" s="188"/>
      <c r="G204" s="188"/>
      <c r="H204" s="188"/>
      <c r="I204" s="188"/>
      <c r="J204" s="188"/>
      <c r="K204" s="188"/>
      <c r="L204" s="188"/>
      <c r="M204" s="188"/>
      <c r="N204" s="188"/>
      <c r="O204" s="188"/>
      <c r="P204" s="188"/>
      <c r="Q204" s="188"/>
    </row>
    <row r="205" spans="2:17" x14ac:dyDescent="0.2">
      <c r="B205" s="188"/>
      <c r="C205" s="188"/>
      <c r="D205" s="188"/>
      <c r="E205" s="188"/>
      <c r="F205" s="188"/>
      <c r="G205" s="188"/>
      <c r="H205" s="188"/>
      <c r="I205" s="188"/>
      <c r="J205" s="188"/>
      <c r="K205" s="188"/>
      <c r="L205" s="188"/>
      <c r="M205" s="188"/>
      <c r="N205" s="188"/>
      <c r="O205" s="188"/>
      <c r="P205" s="188"/>
      <c r="Q205" s="188"/>
    </row>
    <row r="206" spans="2:17" x14ac:dyDescent="0.2">
      <c r="B206" s="188"/>
      <c r="C206" s="188"/>
      <c r="D206" s="188"/>
      <c r="E206" s="18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P206" s="188"/>
      <c r="Q206" s="188"/>
    </row>
    <row r="207" spans="2:17" x14ac:dyDescent="0.2">
      <c r="B207" s="188"/>
      <c r="C207" s="188"/>
      <c r="D207" s="188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</row>
    <row r="208" spans="2:17" x14ac:dyDescent="0.2">
      <c r="B208" s="188"/>
      <c r="C208" s="188"/>
      <c r="D208" s="188"/>
      <c r="E208" s="188"/>
      <c r="F208" s="188"/>
      <c r="G208" s="188"/>
      <c r="H208" s="188"/>
      <c r="I208" s="188"/>
      <c r="J208" s="188"/>
      <c r="K208" s="188"/>
      <c r="L208" s="188"/>
      <c r="M208" s="188"/>
      <c r="N208" s="188"/>
      <c r="O208" s="188"/>
      <c r="P208" s="188"/>
      <c r="Q208" s="188"/>
    </row>
    <row r="209" spans="2:17" x14ac:dyDescent="0.2">
      <c r="B209" s="188"/>
      <c r="C209" s="188"/>
      <c r="D209" s="188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</row>
    <row r="210" spans="2:17" x14ac:dyDescent="0.2">
      <c r="B210" s="188"/>
      <c r="C210" s="188"/>
      <c r="D210" s="188"/>
      <c r="E210" s="188"/>
      <c r="F210" s="188"/>
      <c r="G210" s="188"/>
      <c r="H210" s="188"/>
      <c r="I210" s="188"/>
      <c r="J210" s="188"/>
      <c r="K210" s="188"/>
      <c r="L210" s="188"/>
      <c r="M210" s="188"/>
      <c r="N210" s="188"/>
      <c r="O210" s="188"/>
      <c r="P210" s="188"/>
      <c r="Q210" s="188"/>
    </row>
    <row r="211" spans="2:17" x14ac:dyDescent="0.2">
      <c r="B211" s="188"/>
      <c r="C211" s="188"/>
      <c r="D211" s="188"/>
      <c r="E211" s="188"/>
      <c r="F211" s="188"/>
      <c r="G211" s="188"/>
      <c r="H211" s="188"/>
      <c r="I211" s="188"/>
      <c r="J211" s="188"/>
      <c r="K211" s="188"/>
      <c r="L211" s="188"/>
      <c r="M211" s="188"/>
      <c r="N211" s="188"/>
      <c r="O211" s="188"/>
      <c r="P211" s="188"/>
      <c r="Q211" s="188"/>
    </row>
    <row r="212" spans="2:17" x14ac:dyDescent="0.2">
      <c r="B212" s="188"/>
      <c r="C212" s="188"/>
      <c r="D212" s="188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  <c r="O212" s="188"/>
      <c r="P212" s="188"/>
      <c r="Q212" s="188"/>
    </row>
    <row r="213" spans="2:17" x14ac:dyDescent="0.2">
      <c r="B213" s="188"/>
      <c r="C213" s="188"/>
      <c r="D213" s="188"/>
      <c r="E213" s="188"/>
      <c r="F213" s="188"/>
      <c r="G213" s="188"/>
      <c r="H213" s="188"/>
      <c r="I213" s="188"/>
      <c r="J213" s="188"/>
      <c r="K213" s="188"/>
      <c r="L213" s="188"/>
      <c r="M213" s="188"/>
      <c r="N213" s="188"/>
      <c r="O213" s="188"/>
      <c r="P213" s="188"/>
      <c r="Q213" s="188"/>
    </row>
    <row r="214" spans="2:17" x14ac:dyDescent="0.2">
      <c r="B214" s="188"/>
      <c r="C214" s="188"/>
      <c r="D214" s="188"/>
      <c r="E214" s="188"/>
      <c r="F214" s="188"/>
      <c r="G214" s="188"/>
      <c r="H214" s="188"/>
      <c r="I214" s="188"/>
      <c r="J214" s="188"/>
      <c r="K214" s="188"/>
      <c r="L214" s="188"/>
      <c r="M214" s="188"/>
      <c r="N214" s="188"/>
      <c r="O214" s="188"/>
      <c r="P214" s="188"/>
      <c r="Q214" s="188"/>
    </row>
    <row r="215" spans="2:17" x14ac:dyDescent="0.2">
      <c r="B215" s="188"/>
      <c r="C215" s="188"/>
      <c r="D215" s="188"/>
      <c r="E215" s="188"/>
      <c r="F215" s="188"/>
      <c r="G215" s="188"/>
      <c r="H215" s="188"/>
      <c r="I215" s="188"/>
      <c r="J215" s="188"/>
      <c r="K215" s="188"/>
      <c r="L215" s="188"/>
      <c r="M215" s="188"/>
      <c r="N215" s="188"/>
      <c r="O215" s="188"/>
      <c r="P215" s="188"/>
      <c r="Q215" s="188"/>
    </row>
    <row r="216" spans="2:17" x14ac:dyDescent="0.2">
      <c r="B216" s="188"/>
      <c r="C216" s="188"/>
      <c r="D216" s="188"/>
      <c r="E216" s="188"/>
      <c r="F216" s="188"/>
      <c r="G216" s="188"/>
      <c r="H216" s="188"/>
      <c r="I216" s="188"/>
      <c r="J216" s="188"/>
      <c r="K216" s="188"/>
      <c r="L216" s="188"/>
      <c r="M216" s="188"/>
      <c r="N216" s="188"/>
      <c r="O216" s="188"/>
      <c r="P216" s="188"/>
      <c r="Q216" s="188"/>
    </row>
    <row r="217" spans="2:17" x14ac:dyDescent="0.2">
      <c r="B217" s="188"/>
      <c r="C217" s="188"/>
      <c r="D217" s="188"/>
      <c r="E217" s="188"/>
      <c r="F217" s="188"/>
      <c r="G217" s="188"/>
      <c r="H217" s="188"/>
      <c r="I217" s="188"/>
      <c r="J217" s="188"/>
      <c r="K217" s="188"/>
      <c r="L217" s="188"/>
      <c r="M217" s="188"/>
      <c r="N217" s="188"/>
      <c r="O217" s="188"/>
      <c r="P217" s="188"/>
      <c r="Q217" s="188"/>
    </row>
    <row r="218" spans="2:17" x14ac:dyDescent="0.2">
      <c r="B218" s="188"/>
      <c r="C218" s="188"/>
      <c r="D218" s="188"/>
      <c r="E218" s="188"/>
      <c r="F218" s="188"/>
      <c r="G218" s="188"/>
      <c r="H218" s="188"/>
      <c r="I218" s="188"/>
      <c r="J218" s="188"/>
      <c r="K218" s="188"/>
      <c r="L218" s="188"/>
      <c r="M218" s="188"/>
      <c r="N218" s="188"/>
      <c r="O218" s="188"/>
      <c r="P218" s="188"/>
      <c r="Q218" s="188"/>
    </row>
    <row r="219" spans="2:17" x14ac:dyDescent="0.2">
      <c r="B219" s="188"/>
      <c r="C219" s="188"/>
      <c r="D219" s="188"/>
      <c r="E219" s="188"/>
      <c r="F219" s="188"/>
      <c r="G219" s="188"/>
      <c r="H219" s="188"/>
      <c r="I219" s="188"/>
      <c r="J219" s="188"/>
      <c r="K219" s="188"/>
      <c r="L219" s="188"/>
      <c r="M219" s="188"/>
      <c r="N219" s="188"/>
      <c r="O219" s="188"/>
      <c r="P219" s="188"/>
      <c r="Q219" s="188"/>
    </row>
    <row r="220" spans="2:17" x14ac:dyDescent="0.2">
      <c r="B220" s="188"/>
      <c r="C220" s="188"/>
      <c r="D220" s="188"/>
      <c r="E220" s="188"/>
      <c r="F220" s="188"/>
      <c r="G220" s="188"/>
      <c r="H220" s="188"/>
      <c r="I220" s="188"/>
      <c r="J220" s="188"/>
      <c r="K220" s="188"/>
      <c r="L220" s="188"/>
      <c r="M220" s="188"/>
      <c r="N220" s="188"/>
      <c r="O220" s="188"/>
      <c r="P220" s="188"/>
      <c r="Q220" s="188"/>
    </row>
    <row r="221" spans="2:17" x14ac:dyDescent="0.2">
      <c r="B221" s="188"/>
      <c r="C221" s="188"/>
      <c r="D221" s="188"/>
      <c r="E221" s="188"/>
      <c r="F221" s="188"/>
      <c r="G221" s="188"/>
      <c r="H221" s="188"/>
      <c r="I221" s="188"/>
      <c r="J221" s="188"/>
      <c r="K221" s="188"/>
      <c r="L221" s="188"/>
      <c r="M221" s="188"/>
      <c r="N221" s="188"/>
      <c r="O221" s="188"/>
      <c r="P221" s="188"/>
      <c r="Q221" s="188"/>
    </row>
    <row r="222" spans="2:17" x14ac:dyDescent="0.2">
      <c r="B222" s="188"/>
      <c r="C222" s="188"/>
      <c r="D222" s="188"/>
      <c r="E222" s="188"/>
      <c r="F222" s="188"/>
      <c r="G222" s="188"/>
      <c r="H222" s="188"/>
      <c r="I222" s="188"/>
      <c r="J222" s="188"/>
      <c r="K222" s="188"/>
      <c r="L222" s="188"/>
      <c r="M222" s="188"/>
      <c r="N222" s="188"/>
      <c r="O222" s="188"/>
      <c r="P222" s="188"/>
      <c r="Q222" s="188"/>
    </row>
    <row r="223" spans="2:17" x14ac:dyDescent="0.2">
      <c r="B223" s="188"/>
      <c r="C223" s="188"/>
      <c r="D223" s="188"/>
      <c r="E223" s="188"/>
      <c r="F223" s="188"/>
      <c r="G223" s="188"/>
      <c r="H223" s="188"/>
      <c r="I223" s="188"/>
      <c r="J223" s="188"/>
      <c r="K223" s="188"/>
      <c r="L223" s="188"/>
      <c r="M223" s="188"/>
      <c r="N223" s="188"/>
      <c r="O223" s="188"/>
      <c r="P223" s="188"/>
      <c r="Q223" s="188"/>
    </row>
    <row r="224" spans="2:17" x14ac:dyDescent="0.2">
      <c r="B224" s="188"/>
      <c r="C224" s="188"/>
      <c r="D224" s="188"/>
      <c r="E224" s="188"/>
      <c r="F224" s="188"/>
      <c r="G224" s="188"/>
      <c r="H224" s="188"/>
      <c r="I224" s="188"/>
      <c r="J224" s="188"/>
      <c r="K224" s="188"/>
      <c r="L224" s="188"/>
      <c r="M224" s="188"/>
      <c r="N224" s="188"/>
      <c r="O224" s="188"/>
      <c r="P224" s="188"/>
      <c r="Q224" s="188"/>
    </row>
    <row r="225" spans="2:17" x14ac:dyDescent="0.2">
      <c r="B225" s="188"/>
      <c r="C225" s="188"/>
      <c r="D225" s="188"/>
      <c r="E225" s="188"/>
      <c r="F225" s="188"/>
      <c r="G225" s="188"/>
      <c r="H225" s="188"/>
      <c r="I225" s="188"/>
      <c r="J225" s="188"/>
      <c r="K225" s="188"/>
      <c r="L225" s="188"/>
      <c r="M225" s="188"/>
      <c r="N225" s="188"/>
      <c r="O225" s="188"/>
      <c r="P225" s="188"/>
      <c r="Q225" s="188"/>
    </row>
    <row r="226" spans="2:17" x14ac:dyDescent="0.2">
      <c r="B226" s="188"/>
      <c r="C226" s="188"/>
      <c r="D226" s="188"/>
      <c r="E226" s="188"/>
      <c r="F226" s="188"/>
      <c r="G226" s="188"/>
      <c r="H226" s="188"/>
      <c r="I226" s="188"/>
      <c r="J226" s="188"/>
      <c r="K226" s="188"/>
      <c r="L226" s="188"/>
      <c r="M226" s="188"/>
      <c r="N226" s="188"/>
      <c r="O226" s="188"/>
      <c r="P226" s="188"/>
      <c r="Q226" s="188"/>
    </row>
    <row r="227" spans="2:17" x14ac:dyDescent="0.2">
      <c r="B227" s="188"/>
      <c r="C227" s="188"/>
      <c r="D227" s="188"/>
      <c r="E227" s="188"/>
      <c r="F227" s="188"/>
      <c r="G227" s="188"/>
      <c r="H227" s="188"/>
      <c r="I227" s="188"/>
      <c r="J227" s="188"/>
      <c r="K227" s="188"/>
      <c r="L227" s="188"/>
      <c r="M227" s="188"/>
      <c r="N227" s="188"/>
      <c r="O227" s="188"/>
      <c r="P227" s="188"/>
      <c r="Q227" s="188"/>
    </row>
    <row r="228" spans="2:17" x14ac:dyDescent="0.2">
      <c r="B228" s="188"/>
      <c r="C228" s="188"/>
      <c r="D228" s="188"/>
      <c r="E228" s="188"/>
      <c r="F228" s="188"/>
      <c r="G228" s="188"/>
      <c r="H228" s="188"/>
      <c r="I228" s="188"/>
      <c r="J228" s="188"/>
      <c r="K228" s="188"/>
      <c r="L228" s="188"/>
      <c r="M228" s="188"/>
      <c r="N228" s="188"/>
      <c r="O228" s="188"/>
      <c r="P228" s="188"/>
      <c r="Q228" s="188"/>
    </row>
    <row r="229" spans="2:17" x14ac:dyDescent="0.2">
      <c r="B229" s="188"/>
      <c r="C229" s="188"/>
      <c r="D229" s="188"/>
      <c r="E229" s="188"/>
      <c r="F229" s="188"/>
      <c r="G229" s="188"/>
      <c r="H229" s="188"/>
      <c r="I229" s="188"/>
      <c r="J229" s="188"/>
      <c r="K229" s="188"/>
      <c r="L229" s="188"/>
      <c r="M229" s="188"/>
      <c r="N229" s="188"/>
      <c r="O229" s="188"/>
      <c r="P229" s="188"/>
      <c r="Q229" s="188"/>
    </row>
    <row r="230" spans="2:17" x14ac:dyDescent="0.2">
      <c r="B230" s="188"/>
      <c r="C230" s="188"/>
      <c r="D230" s="188"/>
      <c r="E230" s="188"/>
      <c r="F230" s="188"/>
      <c r="G230" s="188"/>
      <c r="H230" s="188"/>
      <c r="I230" s="188"/>
      <c r="J230" s="188"/>
      <c r="K230" s="188"/>
      <c r="L230" s="188"/>
      <c r="M230" s="188"/>
      <c r="N230" s="188"/>
      <c r="O230" s="188"/>
      <c r="P230" s="188"/>
      <c r="Q230" s="188"/>
    </row>
    <row r="231" spans="2:17" x14ac:dyDescent="0.2">
      <c r="B231" s="188"/>
      <c r="C231" s="188"/>
      <c r="D231" s="188"/>
      <c r="E231" s="188"/>
      <c r="F231" s="188"/>
      <c r="G231" s="188"/>
      <c r="H231" s="188"/>
      <c r="I231" s="188"/>
      <c r="J231" s="188"/>
      <c r="K231" s="188"/>
      <c r="L231" s="188"/>
      <c r="M231" s="188"/>
      <c r="N231" s="188"/>
      <c r="O231" s="188"/>
      <c r="P231" s="188"/>
      <c r="Q231" s="188"/>
    </row>
    <row r="232" spans="2:17" x14ac:dyDescent="0.2">
      <c r="B232" s="188"/>
      <c r="C232" s="188"/>
      <c r="D232" s="188"/>
      <c r="E232" s="188"/>
      <c r="F232" s="188"/>
      <c r="G232" s="188"/>
      <c r="H232" s="188"/>
      <c r="I232" s="188"/>
      <c r="J232" s="188"/>
      <c r="K232" s="188"/>
      <c r="L232" s="188"/>
      <c r="M232" s="188"/>
      <c r="N232" s="188"/>
      <c r="O232" s="188"/>
      <c r="P232" s="188"/>
      <c r="Q232" s="188"/>
    </row>
    <row r="233" spans="2:17" x14ac:dyDescent="0.2">
      <c r="B233" s="188"/>
      <c r="C233" s="188"/>
      <c r="D233" s="188"/>
      <c r="E233" s="188"/>
      <c r="F233" s="188"/>
      <c r="G233" s="188"/>
      <c r="H233" s="188"/>
      <c r="I233" s="188"/>
      <c r="J233" s="188"/>
      <c r="K233" s="188"/>
      <c r="L233" s="188"/>
      <c r="M233" s="188"/>
      <c r="N233" s="188"/>
      <c r="O233" s="188"/>
      <c r="P233" s="188"/>
      <c r="Q233" s="188"/>
    </row>
    <row r="234" spans="2:17" x14ac:dyDescent="0.2">
      <c r="B234" s="188"/>
      <c r="C234" s="188"/>
      <c r="D234" s="188"/>
      <c r="E234" s="188"/>
      <c r="F234" s="188"/>
      <c r="G234" s="188"/>
      <c r="H234" s="188"/>
      <c r="I234" s="188"/>
      <c r="J234" s="188"/>
      <c r="K234" s="188"/>
      <c r="L234" s="188"/>
      <c r="M234" s="188"/>
      <c r="N234" s="188"/>
      <c r="O234" s="188"/>
      <c r="P234" s="188"/>
      <c r="Q234" s="188"/>
    </row>
    <row r="235" spans="2:17" x14ac:dyDescent="0.2">
      <c r="B235" s="188"/>
      <c r="C235" s="188"/>
      <c r="D235" s="188"/>
      <c r="E235" s="188"/>
      <c r="F235" s="188"/>
      <c r="G235" s="188"/>
      <c r="H235" s="188"/>
      <c r="I235" s="188"/>
      <c r="J235" s="188"/>
      <c r="K235" s="188"/>
      <c r="L235" s="188"/>
      <c r="M235" s="188"/>
      <c r="N235" s="188"/>
      <c r="O235" s="188"/>
      <c r="P235" s="188"/>
      <c r="Q235" s="188"/>
    </row>
    <row r="236" spans="2:17" x14ac:dyDescent="0.2">
      <c r="B236" s="188"/>
      <c r="C236" s="188"/>
      <c r="D236" s="188"/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  <c r="Q236" s="188"/>
    </row>
    <row r="237" spans="2:17" x14ac:dyDescent="0.2">
      <c r="B237" s="188"/>
      <c r="C237" s="188"/>
      <c r="D237" s="188"/>
      <c r="E237" s="188"/>
      <c r="F237" s="188"/>
      <c r="G237" s="188"/>
      <c r="H237" s="188"/>
      <c r="I237" s="188"/>
      <c r="J237" s="188"/>
      <c r="K237" s="188"/>
      <c r="L237" s="188"/>
      <c r="M237" s="188"/>
      <c r="N237" s="188"/>
      <c r="O237" s="188"/>
      <c r="P237" s="188"/>
      <c r="Q237" s="188"/>
    </row>
    <row r="238" spans="2:17" x14ac:dyDescent="0.2">
      <c r="B238" s="188"/>
      <c r="C238" s="188"/>
      <c r="D238" s="188"/>
      <c r="E238" s="188"/>
      <c r="F238" s="188"/>
      <c r="G238" s="188"/>
      <c r="H238" s="188"/>
      <c r="I238" s="188"/>
      <c r="J238" s="188"/>
      <c r="K238" s="188"/>
      <c r="L238" s="188"/>
      <c r="M238" s="188"/>
      <c r="N238" s="188"/>
      <c r="O238" s="188"/>
      <c r="P238" s="188"/>
      <c r="Q238" s="188"/>
    </row>
    <row r="239" spans="2:17" x14ac:dyDescent="0.2">
      <c r="B239" s="188"/>
      <c r="C239" s="188"/>
      <c r="D239" s="188"/>
      <c r="E239" s="188"/>
      <c r="F239" s="188"/>
      <c r="G239" s="188"/>
      <c r="H239" s="188"/>
      <c r="I239" s="188"/>
      <c r="J239" s="188"/>
      <c r="K239" s="188"/>
      <c r="L239" s="188"/>
      <c r="M239" s="188"/>
      <c r="N239" s="188"/>
      <c r="O239" s="188"/>
      <c r="P239" s="188"/>
      <c r="Q239" s="188"/>
    </row>
    <row r="240" spans="2:17" x14ac:dyDescent="0.2">
      <c r="B240" s="188"/>
      <c r="C240" s="188"/>
      <c r="D240" s="188"/>
      <c r="E240" s="188"/>
      <c r="F240" s="188"/>
      <c r="G240" s="188"/>
      <c r="H240" s="188"/>
      <c r="I240" s="188"/>
      <c r="J240" s="188"/>
      <c r="K240" s="188"/>
      <c r="L240" s="188"/>
      <c r="M240" s="188"/>
      <c r="N240" s="188"/>
      <c r="O240" s="188"/>
      <c r="P240" s="188"/>
      <c r="Q240" s="188"/>
    </row>
    <row r="241" spans="2:17" x14ac:dyDescent="0.2">
      <c r="B241" s="188"/>
      <c r="C241" s="188"/>
      <c r="D241" s="188"/>
      <c r="E241" s="188"/>
      <c r="F241" s="188"/>
      <c r="G241" s="188"/>
      <c r="H241" s="188"/>
      <c r="I241" s="188"/>
      <c r="J241" s="188"/>
      <c r="K241" s="188"/>
      <c r="L241" s="188"/>
      <c r="M241" s="188"/>
      <c r="N241" s="188"/>
      <c r="O241" s="188"/>
      <c r="P241" s="188"/>
      <c r="Q241" s="188"/>
    </row>
    <row r="242" spans="2:17" x14ac:dyDescent="0.2">
      <c r="B242" s="188"/>
      <c r="C242" s="188"/>
      <c r="D242" s="188"/>
      <c r="E242" s="188"/>
      <c r="F242" s="188"/>
      <c r="G242" s="188"/>
      <c r="H242" s="188"/>
      <c r="I242" s="188"/>
      <c r="J242" s="188"/>
      <c r="K242" s="188"/>
      <c r="L242" s="188"/>
      <c r="M242" s="188"/>
      <c r="N242" s="188"/>
      <c r="O242" s="188"/>
      <c r="P242" s="188"/>
      <c r="Q242" s="188"/>
    </row>
    <row r="243" spans="2:17" x14ac:dyDescent="0.2">
      <c r="B243" s="188"/>
      <c r="C243" s="188"/>
      <c r="D243" s="188"/>
      <c r="E243" s="188"/>
      <c r="F243" s="188"/>
      <c r="G243" s="188"/>
      <c r="H243" s="188"/>
      <c r="I243" s="188"/>
      <c r="J243" s="188"/>
      <c r="K243" s="188"/>
      <c r="L243" s="188"/>
      <c r="M243" s="188"/>
      <c r="N243" s="188"/>
      <c r="O243" s="188"/>
      <c r="P243" s="188"/>
      <c r="Q243" s="188"/>
    </row>
    <row r="244" spans="2:17" x14ac:dyDescent="0.2">
      <c r="B244" s="188"/>
      <c r="C244" s="188"/>
      <c r="D244" s="188"/>
      <c r="E244" s="188"/>
      <c r="F244" s="188"/>
      <c r="G244" s="188"/>
      <c r="H244" s="188"/>
      <c r="I244" s="188"/>
      <c r="J244" s="188"/>
      <c r="K244" s="188"/>
      <c r="L244" s="188"/>
      <c r="M244" s="188"/>
      <c r="N244" s="188"/>
      <c r="O244" s="188"/>
      <c r="P244" s="188"/>
      <c r="Q244" s="188"/>
    </row>
    <row r="245" spans="2:17" x14ac:dyDescent="0.2">
      <c r="B245" s="188"/>
      <c r="C245" s="188"/>
      <c r="D245" s="188"/>
      <c r="E245" s="188"/>
      <c r="F245" s="188"/>
      <c r="G245" s="188"/>
      <c r="H245" s="188"/>
      <c r="I245" s="188"/>
      <c r="J245" s="188"/>
      <c r="K245" s="188"/>
      <c r="L245" s="188"/>
      <c r="M245" s="188"/>
      <c r="N245" s="188"/>
      <c r="O245" s="188"/>
      <c r="P245" s="188"/>
      <c r="Q245" s="188"/>
    </row>
    <row r="246" spans="2:17" x14ac:dyDescent="0.2">
      <c r="B246" s="188"/>
      <c r="C246" s="188"/>
      <c r="D246" s="188"/>
      <c r="E246" s="188"/>
      <c r="F246" s="188"/>
      <c r="G246" s="188"/>
      <c r="H246" s="188"/>
      <c r="I246" s="188"/>
      <c r="J246" s="188"/>
      <c r="K246" s="188"/>
      <c r="L246" s="188"/>
      <c r="M246" s="188"/>
      <c r="N246" s="188"/>
      <c r="O246" s="188"/>
      <c r="P246" s="188"/>
      <c r="Q246" s="188"/>
    </row>
    <row r="247" spans="2:17" x14ac:dyDescent="0.2">
      <c r="B247" s="188"/>
      <c r="C247" s="188"/>
      <c r="D247" s="188"/>
      <c r="E247" s="188"/>
      <c r="F247" s="188"/>
      <c r="G247" s="188"/>
      <c r="H247" s="188"/>
      <c r="I247" s="188"/>
      <c r="J247" s="188"/>
      <c r="K247" s="188"/>
      <c r="L247" s="188"/>
      <c r="M247" s="188"/>
      <c r="N247" s="188"/>
      <c r="O247" s="188"/>
      <c r="P247" s="188"/>
      <c r="Q247" s="188"/>
    </row>
    <row r="248" spans="2:17" x14ac:dyDescent="0.2">
      <c r="B248" s="188"/>
      <c r="C248" s="188"/>
      <c r="D248" s="188"/>
      <c r="E248" s="188"/>
      <c r="F248" s="188"/>
      <c r="G248" s="188"/>
      <c r="H248" s="188"/>
      <c r="I248" s="188"/>
      <c r="J248" s="188"/>
      <c r="K248" s="188"/>
      <c r="L248" s="188"/>
      <c r="M248" s="188"/>
      <c r="N248" s="188"/>
      <c r="O248" s="188"/>
      <c r="P248" s="188"/>
      <c r="Q248" s="18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6" sqref="A6"/>
    </sheetView>
  </sheetViews>
  <sheetFormatPr defaultRowHeight="12.75" x14ac:dyDescent="0.2"/>
  <cols>
    <col min="1" max="1" width="66" style="170" bestFit="1" customWidth="1"/>
    <col min="2" max="2" width="12.7109375" style="101" customWidth="1"/>
    <col min="3" max="3" width="14.42578125" style="101" customWidth="1"/>
    <col min="4" max="4" width="10.28515625" style="18" customWidth="1"/>
    <col min="5" max="16384" width="9.140625" style="17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29.02.2016</v>
      </c>
      <c r="B2" s="3"/>
      <c r="C2" s="3"/>
      <c r="D2" s="3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19" ht="18.75" x14ac:dyDescent="0.3">
      <c r="A3" s="2" t="s">
        <v>69</v>
      </c>
      <c r="B3" s="2"/>
      <c r="C3" s="2"/>
      <c r="D3" s="2"/>
    </row>
    <row r="4" spans="1:19" x14ac:dyDescent="0.2">
      <c r="B4" s="178" t="s">
        <v>186</v>
      </c>
      <c r="C4" s="115"/>
      <c r="D4" s="31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</row>
    <row r="5" spans="1:19" s="193" customFormat="1" x14ac:dyDescent="0.2">
      <c r="B5" s="121"/>
      <c r="C5" s="121"/>
      <c r="D5" s="193" t="str">
        <f>VALVAL</f>
        <v>млрд. одиниць</v>
      </c>
    </row>
    <row r="6" spans="1:19" s="230" customFormat="1" x14ac:dyDescent="0.2">
      <c r="A6" s="90"/>
      <c r="B6" s="204" t="s">
        <v>172</v>
      </c>
      <c r="C6" s="204" t="s">
        <v>3</v>
      </c>
      <c r="D6" s="129" t="s">
        <v>67</v>
      </c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</row>
    <row r="7" spans="1:19" s="179" customFormat="1" ht="15.75" x14ac:dyDescent="0.2">
      <c r="A7" s="261" t="s">
        <v>171</v>
      </c>
      <c r="B7" s="262">
        <f t="shared" ref="B7:D7" si="0">SUM(B8:B19)</f>
        <v>64.349583056179995</v>
      </c>
      <c r="C7" s="262">
        <f t="shared" si="0"/>
        <v>1740.9386519851901</v>
      </c>
      <c r="D7" s="263">
        <f t="shared" si="0"/>
        <v>1</v>
      </c>
    </row>
    <row r="8" spans="1:19" s="92" customFormat="1" ht="15" x14ac:dyDescent="0.25">
      <c r="A8" s="264" t="s">
        <v>126</v>
      </c>
      <c r="B8" s="265">
        <v>8.6581810533100008</v>
      </c>
      <c r="C8" s="265">
        <v>234.24179824805</v>
      </c>
      <c r="D8" s="266">
        <v>0.134549</v>
      </c>
    </row>
    <row r="9" spans="1:19" s="92" customFormat="1" ht="15" x14ac:dyDescent="0.25">
      <c r="A9" s="264" t="s">
        <v>53</v>
      </c>
      <c r="B9" s="265">
        <v>12.445940154220001</v>
      </c>
      <c r="C9" s="265">
        <v>336.71730640297</v>
      </c>
      <c r="D9" s="266">
        <v>0.193411</v>
      </c>
    </row>
    <row r="10" spans="1:19" s="92" customFormat="1" ht="15" x14ac:dyDescent="0.25">
      <c r="A10" s="264" t="s">
        <v>95</v>
      </c>
      <c r="B10" s="265">
        <v>43.245461848650002</v>
      </c>
      <c r="C10" s="265">
        <v>1169.9795473341701</v>
      </c>
      <c r="D10" s="266">
        <v>0.67203999999999997</v>
      </c>
    </row>
    <row r="11" spans="1:19" x14ac:dyDescent="0.2">
      <c r="B11" s="115"/>
      <c r="C11" s="115"/>
      <c r="D11" s="31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</row>
    <row r="12" spans="1:19" x14ac:dyDescent="0.2">
      <c r="B12" s="115"/>
      <c r="C12" s="115"/>
      <c r="D12" s="31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</row>
    <row r="13" spans="1:19" x14ac:dyDescent="0.2">
      <c r="B13" s="115"/>
      <c r="C13" s="115"/>
      <c r="D13" s="31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</row>
    <row r="14" spans="1:19" x14ac:dyDescent="0.2">
      <c r="B14" s="115"/>
      <c r="C14" s="115"/>
      <c r="D14" s="31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</row>
    <row r="15" spans="1:19" x14ac:dyDescent="0.2">
      <c r="B15" s="115"/>
      <c r="C15" s="115"/>
      <c r="D15" s="31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9" x14ac:dyDescent="0.2">
      <c r="B16" s="115"/>
      <c r="C16" s="115"/>
      <c r="D16" s="31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</row>
    <row r="17" spans="2:17" x14ac:dyDescent="0.2">
      <c r="B17" s="115"/>
      <c r="C17" s="115"/>
      <c r="D17" s="31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</row>
    <row r="18" spans="2:17" x14ac:dyDescent="0.2">
      <c r="B18" s="115"/>
      <c r="C18" s="115"/>
      <c r="D18" s="31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2:17" x14ac:dyDescent="0.2">
      <c r="B19" s="115"/>
      <c r="C19" s="115"/>
      <c r="D19" s="31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</row>
    <row r="20" spans="2:17" x14ac:dyDescent="0.2">
      <c r="B20" s="115"/>
      <c r="C20" s="115"/>
      <c r="D20" s="31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</row>
    <row r="21" spans="2:17" x14ac:dyDescent="0.2">
      <c r="B21" s="115"/>
      <c r="C21" s="115"/>
      <c r="D21" s="31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</row>
    <row r="22" spans="2:17" x14ac:dyDescent="0.2">
      <c r="B22" s="115"/>
      <c r="C22" s="115"/>
      <c r="D22" s="31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</row>
    <row r="23" spans="2:17" x14ac:dyDescent="0.2">
      <c r="B23" s="115"/>
      <c r="C23" s="115"/>
      <c r="D23" s="31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</row>
    <row r="24" spans="2:17" x14ac:dyDescent="0.2">
      <c r="B24" s="115"/>
      <c r="C24" s="115"/>
      <c r="D24" s="31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</row>
    <row r="25" spans="2:17" x14ac:dyDescent="0.2">
      <c r="B25" s="115"/>
      <c r="C25" s="115"/>
      <c r="D25" s="31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</row>
    <row r="26" spans="2:17" x14ac:dyDescent="0.2">
      <c r="B26" s="115"/>
      <c r="C26" s="115"/>
      <c r="D26" s="31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</row>
    <row r="27" spans="2:17" x14ac:dyDescent="0.2">
      <c r="B27" s="115"/>
      <c r="C27" s="115"/>
      <c r="D27" s="31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</row>
    <row r="28" spans="2:17" x14ac:dyDescent="0.2">
      <c r="B28" s="115"/>
      <c r="C28" s="115"/>
      <c r="D28" s="31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</row>
    <row r="29" spans="2:17" x14ac:dyDescent="0.2">
      <c r="B29" s="115"/>
      <c r="C29" s="115"/>
      <c r="D29" s="31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</row>
    <row r="30" spans="2:17" x14ac:dyDescent="0.2">
      <c r="B30" s="115"/>
      <c r="C30" s="115"/>
      <c r="D30" s="31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</row>
    <row r="31" spans="2:17" x14ac:dyDescent="0.2">
      <c r="B31" s="115"/>
      <c r="C31" s="115"/>
      <c r="D31" s="31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</row>
    <row r="32" spans="2:17" x14ac:dyDescent="0.2">
      <c r="B32" s="115"/>
      <c r="C32" s="115"/>
      <c r="D32" s="31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</row>
    <row r="33" spans="2:17" x14ac:dyDescent="0.2">
      <c r="B33" s="115"/>
      <c r="C33" s="115"/>
      <c r="D33" s="31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</row>
    <row r="34" spans="2:17" x14ac:dyDescent="0.2">
      <c r="B34" s="115"/>
      <c r="C34" s="115"/>
      <c r="D34" s="31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</row>
    <row r="35" spans="2:17" x14ac:dyDescent="0.2">
      <c r="B35" s="115"/>
      <c r="C35" s="115"/>
      <c r="D35" s="31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</row>
    <row r="36" spans="2:17" x14ac:dyDescent="0.2">
      <c r="B36" s="115"/>
      <c r="C36" s="115"/>
      <c r="D36" s="31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</row>
    <row r="37" spans="2:17" x14ac:dyDescent="0.2">
      <c r="B37" s="115"/>
      <c r="C37" s="115"/>
      <c r="D37" s="31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</row>
    <row r="38" spans="2:17" x14ac:dyDescent="0.2">
      <c r="B38" s="115"/>
      <c r="C38" s="115"/>
      <c r="D38" s="31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</row>
    <row r="39" spans="2:17" x14ac:dyDescent="0.2">
      <c r="B39" s="115"/>
      <c r="C39" s="115"/>
      <c r="D39" s="31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</row>
    <row r="40" spans="2:17" x14ac:dyDescent="0.2">
      <c r="B40" s="115"/>
      <c r="C40" s="115"/>
      <c r="D40" s="31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</row>
    <row r="41" spans="2:17" x14ac:dyDescent="0.2">
      <c r="B41" s="115"/>
      <c r="C41" s="115"/>
      <c r="D41" s="31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</row>
    <row r="42" spans="2:17" x14ac:dyDescent="0.2">
      <c r="B42" s="115"/>
      <c r="C42" s="115"/>
      <c r="D42" s="31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</row>
    <row r="43" spans="2:17" x14ac:dyDescent="0.2">
      <c r="B43" s="115"/>
      <c r="C43" s="115"/>
      <c r="D43" s="31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</row>
    <row r="44" spans="2:17" x14ac:dyDescent="0.2">
      <c r="B44" s="115"/>
      <c r="C44" s="115"/>
      <c r="D44" s="31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</row>
    <row r="45" spans="2:17" x14ac:dyDescent="0.2">
      <c r="B45" s="115"/>
      <c r="C45" s="115"/>
      <c r="D45" s="31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</row>
    <row r="46" spans="2:17" x14ac:dyDescent="0.2">
      <c r="B46" s="115"/>
      <c r="C46" s="115"/>
      <c r="D46" s="31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</row>
    <row r="47" spans="2:17" x14ac:dyDescent="0.2">
      <c r="B47" s="115"/>
      <c r="C47" s="115"/>
      <c r="D47" s="31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</row>
    <row r="48" spans="2:17" x14ac:dyDescent="0.2">
      <c r="B48" s="115"/>
      <c r="C48" s="115"/>
      <c r="D48" s="31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</row>
    <row r="49" spans="2:17" x14ac:dyDescent="0.2">
      <c r="B49" s="115"/>
      <c r="C49" s="115"/>
      <c r="D49" s="31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</row>
    <row r="50" spans="2:17" x14ac:dyDescent="0.2">
      <c r="B50" s="115"/>
      <c r="C50" s="115"/>
      <c r="D50" s="31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</row>
    <row r="51" spans="2:17" x14ac:dyDescent="0.2">
      <c r="B51" s="115"/>
      <c r="C51" s="115"/>
      <c r="D51" s="31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</row>
    <row r="52" spans="2:17" x14ac:dyDescent="0.2">
      <c r="B52" s="115"/>
      <c r="C52" s="115"/>
      <c r="D52" s="31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</row>
    <row r="53" spans="2:17" x14ac:dyDescent="0.2">
      <c r="B53" s="115"/>
      <c r="C53" s="115"/>
      <c r="D53" s="31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</row>
    <row r="54" spans="2:17" x14ac:dyDescent="0.2">
      <c r="B54" s="115"/>
      <c r="C54" s="115"/>
      <c r="D54" s="31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</row>
    <row r="55" spans="2:17" x14ac:dyDescent="0.2">
      <c r="B55" s="115"/>
      <c r="C55" s="115"/>
      <c r="D55" s="31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</row>
    <row r="56" spans="2:17" x14ac:dyDescent="0.2">
      <c r="B56" s="115"/>
      <c r="C56" s="115"/>
      <c r="D56" s="31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</row>
    <row r="57" spans="2:17" x14ac:dyDescent="0.2">
      <c r="B57" s="115"/>
      <c r="C57" s="115"/>
      <c r="D57" s="31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</row>
    <row r="58" spans="2:17" x14ac:dyDescent="0.2">
      <c r="B58" s="115"/>
      <c r="C58" s="115"/>
      <c r="D58" s="31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</row>
    <row r="59" spans="2:17" x14ac:dyDescent="0.2">
      <c r="B59" s="115"/>
      <c r="C59" s="115"/>
      <c r="D59" s="31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</row>
    <row r="60" spans="2:17" x14ac:dyDescent="0.2">
      <c r="B60" s="115"/>
      <c r="C60" s="115"/>
      <c r="D60" s="31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</row>
    <row r="61" spans="2:17" x14ac:dyDescent="0.2">
      <c r="B61" s="115"/>
      <c r="C61" s="115"/>
      <c r="D61" s="31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</row>
    <row r="62" spans="2:17" x14ac:dyDescent="0.2">
      <c r="B62" s="115"/>
      <c r="C62" s="115"/>
      <c r="D62" s="31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</row>
    <row r="63" spans="2:17" x14ac:dyDescent="0.2">
      <c r="B63" s="115"/>
      <c r="C63" s="115"/>
      <c r="D63" s="31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</row>
    <row r="64" spans="2:17" x14ac:dyDescent="0.2">
      <c r="B64" s="115"/>
      <c r="C64" s="115"/>
      <c r="D64" s="31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</row>
    <row r="65" spans="2:17" x14ac:dyDescent="0.2">
      <c r="B65" s="115"/>
      <c r="C65" s="115"/>
      <c r="D65" s="31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</row>
    <row r="66" spans="2:17" x14ac:dyDescent="0.2">
      <c r="B66" s="115"/>
      <c r="C66" s="115"/>
      <c r="D66" s="31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</row>
    <row r="67" spans="2:17" x14ac:dyDescent="0.2">
      <c r="B67" s="115"/>
      <c r="C67" s="115"/>
      <c r="D67" s="31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</row>
    <row r="68" spans="2:17" x14ac:dyDescent="0.2">
      <c r="B68" s="115"/>
      <c r="C68" s="115"/>
      <c r="D68" s="31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</row>
    <row r="69" spans="2:17" x14ac:dyDescent="0.2">
      <c r="B69" s="115"/>
      <c r="C69" s="115"/>
      <c r="D69" s="31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</row>
    <row r="70" spans="2:17" x14ac:dyDescent="0.2">
      <c r="B70" s="115"/>
      <c r="C70" s="115"/>
      <c r="D70" s="31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2:17" x14ac:dyDescent="0.2">
      <c r="B71" s="115"/>
      <c r="C71" s="115"/>
      <c r="D71" s="31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</row>
    <row r="72" spans="2:17" x14ac:dyDescent="0.2">
      <c r="B72" s="115"/>
      <c r="C72" s="115"/>
      <c r="D72" s="31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2:17" x14ac:dyDescent="0.2">
      <c r="B73" s="115"/>
      <c r="C73" s="115"/>
      <c r="D73" s="31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</row>
    <row r="74" spans="2:17" x14ac:dyDescent="0.2">
      <c r="B74" s="115"/>
      <c r="C74" s="115"/>
      <c r="D74" s="31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</row>
    <row r="75" spans="2:17" x14ac:dyDescent="0.2">
      <c r="B75" s="115"/>
      <c r="C75" s="115"/>
      <c r="D75" s="31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</row>
    <row r="76" spans="2:17" x14ac:dyDescent="0.2">
      <c r="B76" s="115"/>
      <c r="C76" s="115"/>
      <c r="D76" s="31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</row>
    <row r="77" spans="2:17" x14ac:dyDescent="0.2">
      <c r="B77" s="115"/>
      <c r="C77" s="115"/>
      <c r="D77" s="31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</row>
    <row r="78" spans="2:17" x14ac:dyDescent="0.2">
      <c r="B78" s="115"/>
      <c r="C78" s="115"/>
      <c r="D78" s="31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</row>
    <row r="79" spans="2:17" x14ac:dyDescent="0.2">
      <c r="B79" s="115"/>
      <c r="C79" s="115"/>
      <c r="D79" s="31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</row>
    <row r="80" spans="2:17" x14ac:dyDescent="0.2">
      <c r="B80" s="115"/>
      <c r="C80" s="115"/>
      <c r="D80" s="31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</row>
    <row r="81" spans="2:17" x14ac:dyDescent="0.2">
      <c r="B81" s="115"/>
      <c r="C81" s="115"/>
      <c r="D81" s="31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</row>
    <row r="82" spans="2:17" x14ac:dyDescent="0.2">
      <c r="B82" s="115"/>
      <c r="C82" s="115"/>
      <c r="D82" s="31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</row>
    <row r="83" spans="2:17" x14ac:dyDescent="0.2">
      <c r="B83" s="115"/>
      <c r="C83" s="115"/>
      <c r="D83" s="31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</row>
    <row r="84" spans="2:17" x14ac:dyDescent="0.2">
      <c r="B84" s="115"/>
      <c r="C84" s="115"/>
      <c r="D84" s="31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</row>
    <row r="85" spans="2:17" x14ac:dyDescent="0.2">
      <c r="B85" s="115"/>
      <c r="C85" s="115"/>
      <c r="D85" s="31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</row>
    <row r="86" spans="2:17" x14ac:dyDescent="0.2">
      <c r="B86" s="115"/>
      <c r="C86" s="115"/>
      <c r="D86" s="31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</row>
    <row r="87" spans="2:17" x14ac:dyDescent="0.2">
      <c r="B87" s="115"/>
      <c r="C87" s="115"/>
      <c r="D87" s="31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</row>
    <row r="88" spans="2:17" x14ac:dyDescent="0.2">
      <c r="B88" s="115"/>
      <c r="C88" s="115"/>
      <c r="D88" s="31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</row>
    <row r="89" spans="2:17" x14ac:dyDescent="0.2">
      <c r="B89" s="115"/>
      <c r="C89" s="115"/>
      <c r="D89" s="31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</row>
    <row r="90" spans="2:17" x14ac:dyDescent="0.2">
      <c r="B90" s="115"/>
      <c r="C90" s="115"/>
      <c r="D90" s="31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</row>
    <row r="91" spans="2:17" x14ac:dyDescent="0.2">
      <c r="B91" s="115"/>
      <c r="C91" s="115"/>
      <c r="D91" s="31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</row>
    <row r="92" spans="2:17" x14ac:dyDescent="0.2">
      <c r="B92" s="115"/>
      <c r="C92" s="115"/>
      <c r="D92" s="31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</row>
    <row r="93" spans="2:17" x14ac:dyDescent="0.2">
      <c r="B93" s="115"/>
      <c r="C93" s="115"/>
      <c r="D93" s="31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</row>
    <row r="94" spans="2:17" x14ac:dyDescent="0.2">
      <c r="B94" s="115"/>
      <c r="C94" s="115"/>
      <c r="D94" s="31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</row>
    <row r="95" spans="2:17" x14ac:dyDescent="0.2">
      <c r="B95" s="115"/>
      <c r="C95" s="115"/>
      <c r="D95" s="31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</row>
    <row r="96" spans="2:17" x14ac:dyDescent="0.2">
      <c r="B96" s="115"/>
      <c r="C96" s="115"/>
      <c r="D96" s="31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</row>
    <row r="97" spans="2:17" x14ac:dyDescent="0.2">
      <c r="B97" s="115"/>
      <c r="C97" s="115"/>
      <c r="D97" s="31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</row>
    <row r="98" spans="2:17" x14ac:dyDescent="0.2">
      <c r="B98" s="115"/>
      <c r="C98" s="115"/>
      <c r="D98" s="31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</row>
    <row r="99" spans="2:17" x14ac:dyDescent="0.2">
      <c r="B99" s="115"/>
      <c r="C99" s="115"/>
      <c r="D99" s="31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</row>
    <row r="100" spans="2:17" x14ac:dyDescent="0.2">
      <c r="B100" s="115"/>
      <c r="C100" s="115"/>
      <c r="D100" s="31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</row>
    <row r="101" spans="2:17" x14ac:dyDescent="0.2">
      <c r="B101" s="115"/>
      <c r="C101" s="115"/>
      <c r="D101" s="31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</row>
    <row r="102" spans="2:17" x14ac:dyDescent="0.2">
      <c r="B102" s="115"/>
      <c r="C102" s="115"/>
      <c r="D102" s="31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</row>
    <row r="103" spans="2:17" x14ac:dyDescent="0.2">
      <c r="B103" s="115"/>
      <c r="C103" s="115"/>
      <c r="D103" s="31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</row>
    <row r="104" spans="2:17" x14ac:dyDescent="0.2">
      <c r="B104" s="115"/>
      <c r="C104" s="115"/>
      <c r="D104" s="31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</row>
    <row r="105" spans="2:17" x14ac:dyDescent="0.2">
      <c r="B105" s="115"/>
      <c r="C105" s="115"/>
      <c r="D105" s="31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</row>
    <row r="106" spans="2:17" x14ac:dyDescent="0.2">
      <c r="B106" s="115"/>
      <c r="C106" s="115"/>
      <c r="D106" s="31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</row>
    <row r="107" spans="2:17" x14ac:dyDescent="0.2">
      <c r="B107" s="115"/>
      <c r="C107" s="115"/>
      <c r="D107" s="31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</row>
    <row r="108" spans="2:17" x14ac:dyDescent="0.2">
      <c r="B108" s="115"/>
      <c r="C108" s="115"/>
      <c r="D108" s="31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</row>
    <row r="109" spans="2:17" x14ac:dyDescent="0.2">
      <c r="B109" s="115"/>
      <c r="C109" s="115"/>
      <c r="D109" s="31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</row>
    <row r="110" spans="2:17" x14ac:dyDescent="0.2">
      <c r="B110" s="115"/>
      <c r="C110" s="115"/>
      <c r="D110" s="31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</row>
    <row r="111" spans="2:17" x14ac:dyDescent="0.2">
      <c r="B111" s="115"/>
      <c r="C111" s="115"/>
      <c r="D111" s="31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</row>
    <row r="112" spans="2:17" x14ac:dyDescent="0.2">
      <c r="B112" s="115"/>
      <c r="C112" s="115"/>
      <c r="D112" s="31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</row>
    <row r="113" spans="2:17" x14ac:dyDescent="0.2">
      <c r="B113" s="115"/>
      <c r="C113" s="115"/>
      <c r="D113" s="31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</row>
    <row r="114" spans="2:17" x14ac:dyDescent="0.2">
      <c r="B114" s="115"/>
      <c r="C114" s="115"/>
      <c r="D114" s="31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</row>
    <row r="115" spans="2:17" x14ac:dyDescent="0.2">
      <c r="B115" s="115"/>
      <c r="C115" s="115"/>
      <c r="D115" s="31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</row>
    <row r="116" spans="2:17" x14ac:dyDescent="0.2">
      <c r="B116" s="115"/>
      <c r="C116" s="115"/>
      <c r="D116" s="31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</row>
    <row r="117" spans="2:17" x14ac:dyDescent="0.2">
      <c r="B117" s="115"/>
      <c r="C117" s="115"/>
      <c r="D117" s="31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</row>
    <row r="118" spans="2:17" x14ac:dyDescent="0.2">
      <c r="B118" s="115"/>
      <c r="C118" s="115"/>
      <c r="D118" s="31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</row>
    <row r="119" spans="2:17" x14ac:dyDescent="0.2">
      <c r="B119" s="115"/>
      <c r="C119" s="115"/>
      <c r="D119" s="31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</row>
    <row r="120" spans="2:17" x14ac:dyDescent="0.2">
      <c r="B120" s="115"/>
      <c r="C120" s="115"/>
      <c r="D120" s="31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</row>
    <row r="121" spans="2:17" x14ac:dyDescent="0.2">
      <c r="B121" s="115"/>
      <c r="C121" s="115"/>
      <c r="D121" s="31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</row>
    <row r="122" spans="2:17" x14ac:dyDescent="0.2">
      <c r="B122" s="115"/>
      <c r="C122" s="115"/>
      <c r="D122" s="31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</row>
    <row r="123" spans="2:17" x14ac:dyDescent="0.2">
      <c r="B123" s="115"/>
      <c r="C123" s="115"/>
      <c r="D123" s="31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</row>
    <row r="124" spans="2:17" x14ac:dyDescent="0.2">
      <c r="B124" s="115"/>
      <c r="C124" s="115"/>
      <c r="D124" s="31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</row>
    <row r="125" spans="2:17" x14ac:dyDescent="0.2">
      <c r="B125" s="115"/>
      <c r="C125" s="115"/>
      <c r="D125" s="31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</row>
    <row r="126" spans="2:17" x14ac:dyDescent="0.2">
      <c r="B126" s="115"/>
      <c r="C126" s="115"/>
      <c r="D126" s="31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</row>
    <row r="127" spans="2:17" x14ac:dyDescent="0.2">
      <c r="B127" s="115"/>
      <c r="C127" s="115"/>
      <c r="D127" s="31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</row>
    <row r="128" spans="2:17" x14ac:dyDescent="0.2">
      <c r="B128" s="115"/>
      <c r="C128" s="115"/>
      <c r="D128" s="31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</row>
    <row r="129" spans="2:17" x14ac:dyDescent="0.2">
      <c r="B129" s="115"/>
      <c r="C129" s="115"/>
      <c r="D129" s="31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</row>
    <row r="130" spans="2:17" x14ac:dyDescent="0.2">
      <c r="B130" s="115"/>
      <c r="C130" s="115"/>
      <c r="D130" s="31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</row>
    <row r="131" spans="2:17" x14ac:dyDescent="0.2">
      <c r="B131" s="115"/>
      <c r="C131" s="115"/>
      <c r="D131" s="31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</row>
    <row r="132" spans="2:17" x14ac:dyDescent="0.2">
      <c r="B132" s="115"/>
      <c r="C132" s="115"/>
      <c r="D132" s="31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</row>
    <row r="133" spans="2:17" x14ac:dyDescent="0.2">
      <c r="B133" s="115"/>
      <c r="C133" s="115"/>
      <c r="D133" s="31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</row>
    <row r="134" spans="2:17" x14ac:dyDescent="0.2">
      <c r="B134" s="115"/>
      <c r="C134" s="115"/>
      <c r="D134" s="31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</row>
    <row r="135" spans="2:17" x14ac:dyDescent="0.2">
      <c r="B135" s="115"/>
      <c r="C135" s="115"/>
      <c r="D135" s="31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</row>
    <row r="136" spans="2:17" x14ac:dyDescent="0.2">
      <c r="B136" s="115"/>
      <c r="C136" s="115"/>
      <c r="D136" s="31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</row>
    <row r="137" spans="2:17" x14ac:dyDescent="0.2">
      <c r="B137" s="115"/>
      <c r="C137" s="115"/>
      <c r="D137" s="31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</row>
    <row r="138" spans="2:17" x14ac:dyDescent="0.2">
      <c r="B138" s="115"/>
      <c r="C138" s="115"/>
      <c r="D138" s="31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</row>
    <row r="139" spans="2:17" x14ac:dyDescent="0.2">
      <c r="B139" s="115"/>
      <c r="C139" s="115"/>
      <c r="D139" s="31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2:17" x14ac:dyDescent="0.2">
      <c r="B140" s="115"/>
      <c r="C140" s="115"/>
      <c r="D140" s="31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</row>
    <row r="141" spans="2:17" x14ac:dyDescent="0.2">
      <c r="B141" s="115"/>
      <c r="C141" s="115"/>
      <c r="D141" s="31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2:17" x14ac:dyDescent="0.2">
      <c r="B142" s="115"/>
      <c r="C142" s="115"/>
      <c r="D142" s="31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</row>
    <row r="143" spans="2:17" x14ac:dyDescent="0.2">
      <c r="B143" s="115"/>
      <c r="C143" s="115"/>
      <c r="D143" s="31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</row>
    <row r="144" spans="2:17" x14ac:dyDescent="0.2">
      <c r="B144" s="115"/>
      <c r="C144" s="115"/>
      <c r="D144" s="31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</row>
    <row r="145" spans="2:17" x14ac:dyDescent="0.2">
      <c r="B145" s="115"/>
      <c r="C145" s="115"/>
      <c r="D145" s="31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</row>
    <row r="146" spans="2:17" x14ac:dyDescent="0.2">
      <c r="B146" s="115"/>
      <c r="C146" s="115"/>
      <c r="D146" s="31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</row>
    <row r="147" spans="2:17" x14ac:dyDescent="0.2">
      <c r="B147" s="115"/>
      <c r="C147" s="115"/>
      <c r="D147" s="31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</row>
    <row r="148" spans="2:17" x14ac:dyDescent="0.2">
      <c r="B148" s="115"/>
      <c r="C148" s="115"/>
      <c r="D148" s="31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</row>
    <row r="149" spans="2:17" x14ac:dyDescent="0.2">
      <c r="B149" s="115"/>
      <c r="C149" s="115"/>
      <c r="D149" s="31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</row>
    <row r="150" spans="2:17" x14ac:dyDescent="0.2">
      <c r="B150" s="115"/>
      <c r="C150" s="115"/>
      <c r="D150" s="31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</row>
    <row r="151" spans="2:17" x14ac:dyDescent="0.2">
      <c r="B151" s="115"/>
      <c r="C151" s="115"/>
      <c r="D151" s="31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</row>
    <row r="152" spans="2:17" x14ac:dyDescent="0.2">
      <c r="B152" s="115"/>
      <c r="C152" s="115"/>
      <c r="D152" s="31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</row>
    <row r="153" spans="2:17" x14ac:dyDescent="0.2">
      <c r="B153" s="115"/>
      <c r="C153" s="115"/>
      <c r="D153" s="31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</row>
    <row r="154" spans="2:17" x14ac:dyDescent="0.2">
      <c r="B154" s="115"/>
      <c r="C154" s="115"/>
      <c r="D154" s="31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</row>
    <row r="155" spans="2:17" x14ac:dyDescent="0.2">
      <c r="B155" s="115"/>
      <c r="C155" s="115"/>
      <c r="D155" s="31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</row>
    <row r="156" spans="2:17" x14ac:dyDescent="0.2">
      <c r="B156" s="115"/>
      <c r="C156" s="115"/>
      <c r="D156" s="31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</row>
    <row r="157" spans="2:17" x14ac:dyDescent="0.2">
      <c r="B157" s="115"/>
      <c r="C157" s="115"/>
      <c r="D157" s="31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</row>
    <row r="158" spans="2:17" x14ac:dyDescent="0.2">
      <c r="B158" s="115"/>
      <c r="C158" s="115"/>
      <c r="D158" s="31"/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</row>
    <row r="159" spans="2:17" x14ac:dyDescent="0.2">
      <c r="B159" s="115"/>
      <c r="C159" s="115"/>
      <c r="D159" s="31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</row>
    <row r="160" spans="2:17" x14ac:dyDescent="0.2">
      <c r="B160" s="115"/>
      <c r="C160" s="115"/>
      <c r="D160" s="31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</row>
    <row r="161" spans="2:17" x14ac:dyDescent="0.2">
      <c r="B161" s="115"/>
      <c r="C161" s="115"/>
      <c r="D161" s="31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</row>
    <row r="162" spans="2:17" x14ac:dyDescent="0.2">
      <c r="B162" s="115"/>
      <c r="C162" s="115"/>
      <c r="D162" s="31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</row>
    <row r="163" spans="2:17" x14ac:dyDescent="0.2">
      <c r="B163" s="115"/>
      <c r="C163" s="115"/>
      <c r="D163" s="31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</row>
    <row r="164" spans="2:17" x14ac:dyDescent="0.2">
      <c r="B164" s="115"/>
      <c r="C164" s="115"/>
      <c r="D164" s="31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</row>
    <row r="165" spans="2:17" x14ac:dyDescent="0.2">
      <c r="B165" s="115"/>
      <c r="C165" s="115"/>
      <c r="D165" s="31"/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</row>
    <row r="166" spans="2:17" x14ac:dyDescent="0.2">
      <c r="B166" s="115"/>
      <c r="C166" s="115"/>
      <c r="D166" s="31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</row>
    <row r="167" spans="2:17" x14ac:dyDescent="0.2">
      <c r="B167" s="115"/>
      <c r="C167" s="115"/>
      <c r="D167" s="31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</row>
    <row r="168" spans="2:17" x14ac:dyDescent="0.2">
      <c r="B168" s="115"/>
      <c r="C168" s="115"/>
      <c r="D168" s="31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</row>
    <row r="169" spans="2:17" x14ac:dyDescent="0.2">
      <c r="B169" s="115"/>
      <c r="C169" s="115"/>
      <c r="D169" s="31"/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</row>
    <row r="170" spans="2:17" x14ac:dyDescent="0.2">
      <c r="B170" s="115"/>
      <c r="C170" s="115"/>
      <c r="D170" s="31"/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</row>
    <row r="171" spans="2:17" x14ac:dyDescent="0.2">
      <c r="B171" s="115"/>
      <c r="C171" s="115"/>
      <c r="D171" s="31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</row>
    <row r="172" spans="2:17" x14ac:dyDescent="0.2">
      <c r="B172" s="115"/>
      <c r="C172" s="115"/>
      <c r="D172" s="31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</row>
    <row r="173" spans="2:17" x14ac:dyDescent="0.2">
      <c r="B173" s="115"/>
      <c r="C173" s="115"/>
      <c r="D173" s="31"/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P173" s="188"/>
      <c r="Q173" s="188"/>
    </row>
    <row r="174" spans="2:17" x14ac:dyDescent="0.2">
      <c r="B174" s="115"/>
      <c r="C174" s="115"/>
      <c r="D174" s="31"/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88"/>
      <c r="P174" s="188"/>
      <c r="Q174" s="188"/>
    </row>
    <row r="175" spans="2:17" x14ac:dyDescent="0.2">
      <c r="B175" s="115"/>
      <c r="C175" s="115"/>
      <c r="D175" s="31"/>
      <c r="E175" s="188"/>
      <c r="F175" s="188"/>
      <c r="G175" s="188"/>
      <c r="H175" s="188"/>
      <c r="I175" s="188"/>
      <c r="J175" s="188"/>
      <c r="K175" s="188"/>
      <c r="L175" s="188"/>
      <c r="M175" s="188"/>
      <c r="N175" s="188"/>
      <c r="O175" s="188"/>
      <c r="P175" s="188"/>
      <c r="Q175" s="188"/>
    </row>
    <row r="176" spans="2:17" x14ac:dyDescent="0.2">
      <c r="B176" s="115"/>
      <c r="C176" s="115"/>
      <c r="D176" s="31"/>
      <c r="E176" s="188"/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</row>
    <row r="177" spans="2:17" x14ac:dyDescent="0.2">
      <c r="B177" s="115"/>
      <c r="C177" s="115"/>
      <c r="D177" s="31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</row>
    <row r="178" spans="2:17" x14ac:dyDescent="0.2">
      <c r="B178" s="115"/>
      <c r="C178" s="115"/>
      <c r="D178" s="31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</row>
    <row r="179" spans="2:17" x14ac:dyDescent="0.2">
      <c r="B179" s="115"/>
      <c r="C179" s="115"/>
      <c r="D179" s="31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</row>
    <row r="180" spans="2:17" x14ac:dyDescent="0.2">
      <c r="B180" s="115"/>
      <c r="C180" s="115"/>
      <c r="D180" s="31"/>
      <c r="E180" s="18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</row>
    <row r="181" spans="2:17" x14ac:dyDescent="0.2">
      <c r="B181" s="115"/>
      <c r="C181" s="115"/>
      <c r="D181" s="31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</row>
    <row r="182" spans="2:17" x14ac:dyDescent="0.2">
      <c r="B182" s="115"/>
      <c r="C182" s="115"/>
      <c r="D182" s="31"/>
      <c r="E182" s="188"/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</row>
    <row r="183" spans="2:17" x14ac:dyDescent="0.2">
      <c r="B183" s="115"/>
      <c r="C183" s="115"/>
      <c r="D183" s="31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</row>
    <row r="184" spans="2:17" x14ac:dyDescent="0.2">
      <c r="B184" s="115"/>
      <c r="C184" s="115"/>
      <c r="D184" s="31"/>
      <c r="E184" s="188"/>
      <c r="F184" s="188"/>
      <c r="G184" s="188"/>
      <c r="H184" s="188"/>
      <c r="I184" s="188"/>
      <c r="J184" s="188"/>
      <c r="K184" s="188"/>
      <c r="L184" s="188"/>
      <c r="M184" s="188"/>
      <c r="N184" s="188"/>
      <c r="O184" s="188"/>
      <c r="P184" s="188"/>
      <c r="Q184" s="188"/>
    </row>
    <row r="185" spans="2:17" x14ac:dyDescent="0.2">
      <c r="B185" s="115"/>
      <c r="C185" s="115"/>
      <c r="D185" s="31"/>
      <c r="E185" s="188"/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</row>
    <row r="186" spans="2:17" x14ac:dyDescent="0.2">
      <c r="B186" s="115"/>
      <c r="C186" s="115"/>
      <c r="D186" s="31"/>
      <c r="E186" s="18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</row>
    <row r="187" spans="2:17" x14ac:dyDescent="0.2">
      <c r="B187" s="115"/>
      <c r="C187" s="115"/>
      <c r="D187" s="31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 s="188"/>
      <c r="Q187" s="188"/>
    </row>
    <row r="188" spans="2:17" x14ac:dyDescent="0.2">
      <c r="B188" s="115"/>
      <c r="C188" s="115"/>
      <c r="D188" s="31"/>
      <c r="E188" s="188"/>
      <c r="F188" s="188"/>
      <c r="G188" s="188"/>
      <c r="H188" s="188"/>
      <c r="I188" s="188"/>
      <c r="J188" s="188"/>
      <c r="K188" s="188"/>
      <c r="L188" s="188"/>
      <c r="M188" s="188"/>
      <c r="N188" s="188"/>
      <c r="O188" s="188"/>
      <c r="P188" s="188"/>
      <c r="Q188" s="188"/>
    </row>
    <row r="189" spans="2:17" x14ac:dyDescent="0.2">
      <c r="B189" s="115"/>
      <c r="C189" s="115"/>
      <c r="D189" s="31"/>
      <c r="E189" s="188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</row>
    <row r="190" spans="2:17" x14ac:dyDescent="0.2">
      <c r="B190" s="115"/>
      <c r="C190" s="115"/>
      <c r="D190" s="31"/>
      <c r="E190" s="188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</row>
    <row r="191" spans="2:17" x14ac:dyDescent="0.2">
      <c r="B191" s="115"/>
      <c r="C191" s="115"/>
      <c r="D191" s="31"/>
      <c r="E191" s="188"/>
      <c r="F191" s="188"/>
      <c r="G191" s="188"/>
      <c r="H191" s="188"/>
      <c r="I191" s="188"/>
      <c r="J191" s="188"/>
      <c r="K191" s="188"/>
      <c r="L191" s="188"/>
      <c r="M191" s="188"/>
      <c r="N191" s="188"/>
      <c r="O191" s="188"/>
      <c r="P191" s="188"/>
      <c r="Q191" s="188"/>
    </row>
    <row r="192" spans="2:17" x14ac:dyDescent="0.2">
      <c r="B192" s="115"/>
      <c r="C192" s="115"/>
      <c r="D192" s="31"/>
      <c r="E192" s="188"/>
      <c r="F192" s="188"/>
      <c r="G192" s="188"/>
      <c r="H192" s="188"/>
      <c r="I192" s="188"/>
      <c r="J192" s="188"/>
      <c r="K192" s="188"/>
      <c r="L192" s="188"/>
      <c r="M192" s="188"/>
      <c r="N192" s="188"/>
      <c r="O192" s="188"/>
      <c r="P192" s="188"/>
      <c r="Q192" s="188"/>
    </row>
    <row r="193" spans="2:17" x14ac:dyDescent="0.2">
      <c r="B193" s="115"/>
      <c r="C193" s="115"/>
      <c r="D193" s="31"/>
      <c r="E193" s="188"/>
      <c r="F193" s="188"/>
      <c r="G193" s="188"/>
      <c r="H193" s="188"/>
      <c r="I193" s="188"/>
      <c r="J193" s="188"/>
      <c r="K193" s="188"/>
      <c r="L193" s="188"/>
      <c r="M193" s="188"/>
      <c r="N193" s="188"/>
      <c r="O193" s="188"/>
      <c r="P193" s="188"/>
      <c r="Q193" s="188"/>
    </row>
    <row r="194" spans="2:17" x14ac:dyDescent="0.2">
      <c r="B194" s="115"/>
      <c r="C194" s="115"/>
      <c r="D194" s="31"/>
      <c r="E194" s="188"/>
      <c r="F194" s="188"/>
      <c r="G194" s="188"/>
      <c r="H194" s="188"/>
      <c r="I194" s="188"/>
      <c r="J194" s="188"/>
      <c r="K194" s="188"/>
      <c r="L194" s="188"/>
      <c r="M194" s="188"/>
      <c r="N194" s="188"/>
      <c r="O194" s="188"/>
      <c r="P194" s="188"/>
      <c r="Q194" s="188"/>
    </row>
    <row r="195" spans="2:17" x14ac:dyDescent="0.2">
      <c r="B195" s="115"/>
      <c r="C195" s="115"/>
      <c r="D195" s="31"/>
      <c r="E195" s="188"/>
      <c r="F195" s="188"/>
      <c r="G195" s="188"/>
      <c r="H195" s="188"/>
      <c r="I195" s="188"/>
      <c r="J195" s="188"/>
      <c r="K195" s="188"/>
      <c r="L195" s="188"/>
      <c r="M195" s="188"/>
      <c r="N195" s="188"/>
      <c r="O195" s="188"/>
      <c r="P195" s="188"/>
      <c r="Q195" s="188"/>
    </row>
    <row r="196" spans="2:17" x14ac:dyDescent="0.2">
      <c r="B196" s="115"/>
      <c r="C196" s="115"/>
      <c r="D196" s="31"/>
      <c r="E196" s="188"/>
      <c r="F196" s="188"/>
      <c r="G196" s="188"/>
      <c r="H196" s="188"/>
      <c r="I196" s="188"/>
      <c r="J196" s="188"/>
      <c r="K196" s="188"/>
      <c r="L196" s="188"/>
      <c r="M196" s="188"/>
      <c r="N196" s="188"/>
      <c r="O196" s="188"/>
      <c r="P196" s="188"/>
      <c r="Q196" s="188"/>
    </row>
    <row r="197" spans="2:17" x14ac:dyDescent="0.2">
      <c r="B197" s="115"/>
      <c r="C197" s="115"/>
      <c r="D197" s="31"/>
      <c r="E197" s="188"/>
      <c r="F197" s="188"/>
      <c r="G197" s="188"/>
      <c r="H197" s="188"/>
      <c r="I197" s="188"/>
      <c r="J197" s="188"/>
      <c r="K197" s="188"/>
      <c r="L197" s="188"/>
      <c r="M197" s="188"/>
      <c r="N197" s="188"/>
      <c r="O197" s="188"/>
      <c r="P197" s="188"/>
      <c r="Q197" s="188"/>
    </row>
    <row r="198" spans="2:17" x14ac:dyDescent="0.2">
      <c r="B198" s="115"/>
      <c r="C198" s="115"/>
      <c r="D198" s="31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  <c r="P198" s="188"/>
      <c r="Q198" s="188"/>
    </row>
    <row r="199" spans="2:17" x14ac:dyDescent="0.2">
      <c r="B199" s="115"/>
      <c r="C199" s="115"/>
      <c r="D199" s="31"/>
      <c r="E199" s="188"/>
      <c r="F199" s="188"/>
      <c r="G199" s="188"/>
      <c r="H199" s="188"/>
      <c r="I199" s="188"/>
      <c r="J199" s="188"/>
      <c r="K199" s="188"/>
      <c r="L199" s="188"/>
      <c r="M199" s="188"/>
      <c r="N199" s="188"/>
      <c r="O199" s="188"/>
      <c r="P199" s="188"/>
      <c r="Q199" s="188"/>
    </row>
    <row r="200" spans="2:17" x14ac:dyDescent="0.2">
      <c r="B200" s="115"/>
      <c r="C200" s="115"/>
      <c r="D200" s="31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  <c r="P200" s="188"/>
      <c r="Q200" s="188"/>
    </row>
    <row r="201" spans="2:17" x14ac:dyDescent="0.2">
      <c r="B201" s="115"/>
      <c r="C201" s="115"/>
      <c r="D201" s="31"/>
      <c r="E201" s="188"/>
      <c r="F201" s="188"/>
      <c r="G201" s="188"/>
      <c r="H201" s="188"/>
      <c r="I201" s="188"/>
      <c r="J201" s="188"/>
      <c r="K201" s="188"/>
      <c r="L201" s="188"/>
      <c r="M201" s="188"/>
      <c r="N201" s="188"/>
      <c r="O201" s="188"/>
      <c r="P201" s="188"/>
      <c r="Q201" s="188"/>
    </row>
    <row r="202" spans="2:17" x14ac:dyDescent="0.2">
      <c r="B202" s="115"/>
      <c r="C202" s="115"/>
      <c r="D202" s="31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</row>
    <row r="203" spans="2:17" x14ac:dyDescent="0.2">
      <c r="B203" s="115"/>
      <c r="C203" s="115"/>
      <c r="D203" s="31"/>
      <c r="E203" s="188"/>
      <c r="F203" s="188"/>
      <c r="G203" s="188"/>
      <c r="H203" s="188"/>
      <c r="I203" s="188"/>
      <c r="J203" s="188"/>
      <c r="K203" s="188"/>
      <c r="L203" s="188"/>
      <c r="M203" s="188"/>
      <c r="N203" s="188"/>
      <c r="O203" s="188"/>
      <c r="P203" s="188"/>
      <c r="Q203" s="188"/>
    </row>
    <row r="204" spans="2:17" x14ac:dyDescent="0.2">
      <c r="B204" s="115"/>
      <c r="C204" s="115"/>
      <c r="D204" s="31"/>
      <c r="E204" s="188"/>
      <c r="F204" s="188"/>
      <c r="G204" s="188"/>
      <c r="H204" s="188"/>
      <c r="I204" s="188"/>
      <c r="J204" s="188"/>
      <c r="K204" s="188"/>
      <c r="L204" s="188"/>
      <c r="M204" s="188"/>
      <c r="N204" s="188"/>
      <c r="O204" s="188"/>
      <c r="P204" s="188"/>
      <c r="Q204" s="188"/>
    </row>
    <row r="205" spans="2:17" x14ac:dyDescent="0.2">
      <c r="B205" s="115"/>
      <c r="C205" s="115"/>
      <c r="D205" s="31"/>
      <c r="E205" s="188"/>
      <c r="F205" s="188"/>
      <c r="G205" s="188"/>
      <c r="H205" s="188"/>
      <c r="I205" s="188"/>
      <c r="J205" s="188"/>
      <c r="K205" s="188"/>
      <c r="L205" s="188"/>
      <c r="M205" s="188"/>
      <c r="N205" s="188"/>
      <c r="O205" s="188"/>
      <c r="P205" s="188"/>
      <c r="Q205" s="188"/>
    </row>
    <row r="206" spans="2:17" x14ac:dyDescent="0.2">
      <c r="B206" s="115"/>
      <c r="C206" s="115"/>
      <c r="D206" s="31"/>
      <c r="E206" s="18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P206" s="188"/>
      <c r="Q206" s="188"/>
    </row>
    <row r="207" spans="2:17" x14ac:dyDescent="0.2">
      <c r="B207" s="115"/>
      <c r="C207" s="115"/>
      <c r="D207" s="31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</row>
    <row r="208" spans="2:17" x14ac:dyDescent="0.2">
      <c r="B208" s="115"/>
      <c r="C208" s="115"/>
      <c r="D208" s="31"/>
      <c r="E208" s="188"/>
      <c r="F208" s="188"/>
      <c r="G208" s="188"/>
      <c r="H208" s="188"/>
      <c r="I208" s="188"/>
      <c r="J208" s="188"/>
      <c r="K208" s="188"/>
      <c r="L208" s="188"/>
      <c r="M208" s="188"/>
      <c r="N208" s="188"/>
      <c r="O208" s="188"/>
      <c r="P208" s="188"/>
      <c r="Q208" s="188"/>
    </row>
    <row r="209" spans="2:17" x14ac:dyDescent="0.2">
      <c r="B209" s="115"/>
      <c r="C209" s="115"/>
      <c r="D209" s="31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</row>
    <row r="210" spans="2:17" x14ac:dyDescent="0.2">
      <c r="B210" s="115"/>
      <c r="C210" s="115"/>
      <c r="D210" s="31"/>
      <c r="E210" s="188"/>
      <c r="F210" s="188"/>
      <c r="G210" s="188"/>
      <c r="H210" s="188"/>
      <c r="I210" s="188"/>
      <c r="J210" s="188"/>
      <c r="K210" s="188"/>
      <c r="L210" s="188"/>
      <c r="M210" s="188"/>
      <c r="N210" s="188"/>
      <c r="O210" s="188"/>
      <c r="P210" s="188"/>
      <c r="Q210" s="188"/>
    </row>
    <row r="211" spans="2:17" x14ac:dyDescent="0.2">
      <c r="B211" s="115"/>
      <c r="C211" s="115"/>
      <c r="D211" s="31"/>
      <c r="E211" s="188"/>
      <c r="F211" s="188"/>
      <c r="G211" s="188"/>
      <c r="H211" s="188"/>
      <c r="I211" s="188"/>
      <c r="J211" s="188"/>
      <c r="K211" s="188"/>
      <c r="L211" s="188"/>
      <c r="M211" s="188"/>
      <c r="N211" s="188"/>
      <c r="O211" s="188"/>
      <c r="P211" s="188"/>
      <c r="Q211" s="188"/>
    </row>
    <row r="212" spans="2:17" x14ac:dyDescent="0.2">
      <c r="B212" s="115"/>
      <c r="C212" s="115"/>
      <c r="D212" s="31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  <c r="O212" s="188"/>
      <c r="P212" s="188"/>
      <c r="Q212" s="188"/>
    </row>
    <row r="213" spans="2:17" x14ac:dyDescent="0.2">
      <c r="B213" s="115"/>
      <c r="C213" s="115"/>
      <c r="D213" s="31"/>
      <c r="E213" s="188"/>
      <c r="F213" s="188"/>
      <c r="G213" s="188"/>
      <c r="H213" s="188"/>
      <c r="I213" s="188"/>
      <c r="J213" s="188"/>
      <c r="K213" s="188"/>
      <c r="L213" s="188"/>
      <c r="M213" s="188"/>
      <c r="N213" s="188"/>
      <c r="O213" s="188"/>
      <c r="P213" s="188"/>
      <c r="Q213" s="188"/>
    </row>
    <row r="214" spans="2:17" x14ac:dyDescent="0.2">
      <c r="B214" s="115"/>
      <c r="C214" s="115"/>
      <c r="D214" s="31"/>
      <c r="E214" s="188"/>
      <c r="F214" s="188"/>
      <c r="G214" s="188"/>
      <c r="H214" s="188"/>
      <c r="I214" s="188"/>
      <c r="J214" s="188"/>
      <c r="K214" s="188"/>
      <c r="L214" s="188"/>
      <c r="M214" s="188"/>
      <c r="N214" s="188"/>
      <c r="O214" s="188"/>
      <c r="P214" s="188"/>
      <c r="Q214" s="188"/>
    </row>
    <row r="215" spans="2:17" x14ac:dyDescent="0.2">
      <c r="B215" s="115"/>
      <c r="C215" s="115"/>
      <c r="D215" s="31"/>
      <c r="E215" s="188"/>
      <c r="F215" s="188"/>
      <c r="G215" s="188"/>
      <c r="H215" s="188"/>
      <c r="I215" s="188"/>
      <c r="J215" s="188"/>
      <c r="K215" s="188"/>
      <c r="L215" s="188"/>
      <c r="M215" s="188"/>
      <c r="N215" s="188"/>
      <c r="O215" s="188"/>
      <c r="P215" s="188"/>
      <c r="Q215" s="188"/>
    </row>
    <row r="216" spans="2:17" x14ac:dyDescent="0.2">
      <c r="B216" s="115"/>
      <c r="C216" s="115"/>
      <c r="D216" s="31"/>
      <c r="E216" s="188"/>
      <c r="F216" s="188"/>
      <c r="G216" s="188"/>
      <c r="H216" s="188"/>
      <c r="I216" s="188"/>
      <c r="J216" s="188"/>
      <c r="K216" s="188"/>
      <c r="L216" s="188"/>
      <c r="M216" s="188"/>
      <c r="N216" s="188"/>
      <c r="O216" s="188"/>
      <c r="P216" s="188"/>
      <c r="Q216" s="188"/>
    </row>
    <row r="217" spans="2:17" x14ac:dyDescent="0.2">
      <c r="B217" s="115"/>
      <c r="C217" s="115"/>
      <c r="D217" s="31"/>
      <c r="E217" s="188"/>
      <c r="F217" s="188"/>
      <c r="G217" s="188"/>
      <c r="H217" s="188"/>
      <c r="I217" s="188"/>
      <c r="J217" s="188"/>
      <c r="K217" s="188"/>
      <c r="L217" s="188"/>
      <c r="M217" s="188"/>
      <c r="N217" s="188"/>
      <c r="O217" s="188"/>
      <c r="P217" s="188"/>
      <c r="Q217" s="188"/>
    </row>
    <row r="218" spans="2:17" x14ac:dyDescent="0.2">
      <c r="B218" s="115"/>
      <c r="C218" s="115"/>
      <c r="D218" s="31"/>
      <c r="E218" s="188"/>
      <c r="F218" s="188"/>
      <c r="G218" s="188"/>
      <c r="H218" s="188"/>
      <c r="I218" s="188"/>
      <c r="J218" s="188"/>
      <c r="K218" s="188"/>
      <c r="L218" s="188"/>
      <c r="M218" s="188"/>
      <c r="N218" s="188"/>
      <c r="O218" s="188"/>
      <c r="P218" s="188"/>
      <c r="Q218" s="188"/>
    </row>
    <row r="219" spans="2:17" x14ac:dyDescent="0.2">
      <c r="B219" s="115"/>
      <c r="C219" s="115"/>
      <c r="D219" s="31"/>
      <c r="E219" s="188"/>
      <c r="F219" s="188"/>
      <c r="G219" s="188"/>
      <c r="H219" s="188"/>
      <c r="I219" s="188"/>
      <c r="J219" s="188"/>
      <c r="K219" s="188"/>
      <c r="L219" s="188"/>
      <c r="M219" s="188"/>
      <c r="N219" s="188"/>
      <c r="O219" s="188"/>
      <c r="P219" s="188"/>
      <c r="Q219" s="188"/>
    </row>
    <row r="220" spans="2:17" x14ac:dyDescent="0.2">
      <c r="B220" s="115"/>
      <c r="C220" s="115"/>
      <c r="D220" s="31"/>
      <c r="E220" s="188"/>
      <c r="F220" s="188"/>
      <c r="G220" s="188"/>
      <c r="H220" s="188"/>
      <c r="I220" s="188"/>
      <c r="J220" s="188"/>
      <c r="K220" s="188"/>
      <c r="L220" s="188"/>
      <c r="M220" s="188"/>
      <c r="N220" s="188"/>
      <c r="O220" s="188"/>
      <c r="P220" s="188"/>
      <c r="Q220" s="188"/>
    </row>
    <row r="221" spans="2:17" x14ac:dyDescent="0.2">
      <c r="B221" s="115"/>
      <c r="C221" s="115"/>
      <c r="D221" s="31"/>
      <c r="E221" s="188"/>
      <c r="F221" s="188"/>
      <c r="G221" s="188"/>
      <c r="H221" s="188"/>
      <c r="I221" s="188"/>
      <c r="J221" s="188"/>
      <c r="K221" s="188"/>
      <c r="L221" s="188"/>
      <c r="M221" s="188"/>
      <c r="N221" s="188"/>
      <c r="O221" s="188"/>
      <c r="P221" s="188"/>
      <c r="Q221" s="188"/>
    </row>
    <row r="222" spans="2:17" x14ac:dyDescent="0.2">
      <c r="B222" s="115"/>
      <c r="C222" s="115"/>
      <c r="D222" s="31"/>
      <c r="E222" s="188"/>
      <c r="F222" s="188"/>
      <c r="G222" s="188"/>
      <c r="H222" s="188"/>
      <c r="I222" s="188"/>
      <c r="J222" s="188"/>
      <c r="K222" s="188"/>
      <c r="L222" s="188"/>
      <c r="M222" s="188"/>
      <c r="N222" s="188"/>
      <c r="O222" s="188"/>
      <c r="P222" s="188"/>
      <c r="Q222" s="188"/>
    </row>
    <row r="223" spans="2:17" x14ac:dyDescent="0.2">
      <c r="B223" s="115"/>
      <c r="C223" s="115"/>
      <c r="D223" s="31"/>
      <c r="E223" s="188"/>
      <c r="F223" s="188"/>
      <c r="G223" s="188"/>
      <c r="H223" s="188"/>
      <c r="I223" s="188"/>
      <c r="J223" s="188"/>
      <c r="K223" s="188"/>
      <c r="L223" s="188"/>
      <c r="M223" s="188"/>
      <c r="N223" s="188"/>
      <c r="O223" s="188"/>
      <c r="P223" s="188"/>
      <c r="Q223" s="188"/>
    </row>
    <row r="224" spans="2:17" x14ac:dyDescent="0.2">
      <c r="B224" s="115"/>
      <c r="C224" s="115"/>
      <c r="D224" s="31"/>
      <c r="E224" s="188"/>
      <c r="F224" s="188"/>
      <c r="G224" s="188"/>
      <c r="H224" s="188"/>
      <c r="I224" s="188"/>
      <c r="J224" s="188"/>
      <c r="K224" s="188"/>
      <c r="L224" s="188"/>
      <c r="M224" s="188"/>
      <c r="N224" s="188"/>
      <c r="O224" s="188"/>
      <c r="P224" s="188"/>
      <c r="Q224" s="188"/>
    </row>
    <row r="225" spans="2:17" x14ac:dyDescent="0.2">
      <c r="B225" s="115"/>
      <c r="C225" s="115"/>
      <c r="D225" s="31"/>
      <c r="E225" s="188"/>
      <c r="F225" s="188"/>
      <c r="G225" s="188"/>
      <c r="H225" s="188"/>
      <c r="I225" s="188"/>
      <c r="J225" s="188"/>
      <c r="K225" s="188"/>
      <c r="L225" s="188"/>
      <c r="M225" s="188"/>
      <c r="N225" s="188"/>
      <c r="O225" s="188"/>
      <c r="P225" s="188"/>
      <c r="Q225" s="188"/>
    </row>
    <row r="226" spans="2:17" x14ac:dyDescent="0.2">
      <c r="B226" s="115"/>
      <c r="C226" s="115"/>
      <c r="D226" s="31"/>
      <c r="E226" s="188"/>
      <c r="F226" s="188"/>
      <c r="G226" s="188"/>
      <c r="H226" s="188"/>
      <c r="I226" s="188"/>
      <c r="J226" s="188"/>
      <c r="K226" s="188"/>
      <c r="L226" s="188"/>
      <c r="M226" s="188"/>
      <c r="N226" s="188"/>
      <c r="O226" s="188"/>
      <c r="P226" s="188"/>
      <c r="Q226" s="188"/>
    </row>
    <row r="227" spans="2:17" x14ac:dyDescent="0.2">
      <c r="B227" s="115"/>
      <c r="C227" s="115"/>
      <c r="D227" s="31"/>
      <c r="E227" s="188"/>
      <c r="F227" s="188"/>
      <c r="G227" s="188"/>
      <c r="H227" s="188"/>
      <c r="I227" s="188"/>
      <c r="J227" s="188"/>
      <c r="K227" s="188"/>
      <c r="L227" s="188"/>
      <c r="M227" s="188"/>
      <c r="N227" s="188"/>
      <c r="O227" s="188"/>
      <c r="P227" s="188"/>
      <c r="Q227" s="188"/>
    </row>
    <row r="228" spans="2:17" x14ac:dyDescent="0.2">
      <c r="B228" s="115"/>
      <c r="C228" s="115"/>
      <c r="D228" s="31"/>
      <c r="E228" s="188"/>
      <c r="F228" s="188"/>
      <c r="G228" s="188"/>
      <c r="H228" s="188"/>
      <c r="I228" s="188"/>
      <c r="J228" s="188"/>
      <c r="K228" s="188"/>
      <c r="L228" s="188"/>
      <c r="M228" s="188"/>
      <c r="N228" s="188"/>
      <c r="O228" s="188"/>
      <c r="P228" s="188"/>
      <c r="Q228" s="188"/>
    </row>
    <row r="229" spans="2:17" x14ac:dyDescent="0.2">
      <c r="B229" s="115"/>
      <c r="C229" s="115"/>
      <c r="D229" s="31"/>
      <c r="E229" s="188"/>
      <c r="F229" s="188"/>
      <c r="G229" s="188"/>
      <c r="H229" s="188"/>
      <c r="I229" s="188"/>
      <c r="J229" s="188"/>
      <c r="K229" s="188"/>
      <c r="L229" s="188"/>
      <c r="M229" s="188"/>
      <c r="N229" s="188"/>
      <c r="O229" s="188"/>
      <c r="P229" s="188"/>
      <c r="Q229" s="188"/>
    </row>
    <row r="230" spans="2:17" x14ac:dyDescent="0.2">
      <c r="B230" s="115"/>
      <c r="C230" s="115"/>
      <c r="D230" s="31"/>
      <c r="E230" s="188"/>
      <c r="F230" s="188"/>
      <c r="G230" s="188"/>
      <c r="H230" s="188"/>
      <c r="I230" s="188"/>
      <c r="J230" s="188"/>
      <c r="K230" s="188"/>
      <c r="L230" s="188"/>
      <c r="M230" s="188"/>
      <c r="N230" s="188"/>
      <c r="O230" s="188"/>
      <c r="P230" s="188"/>
      <c r="Q230" s="188"/>
    </row>
    <row r="231" spans="2:17" x14ac:dyDescent="0.2">
      <c r="B231" s="115"/>
      <c r="C231" s="115"/>
      <c r="D231" s="31"/>
      <c r="E231" s="188"/>
      <c r="F231" s="188"/>
      <c r="G231" s="188"/>
      <c r="H231" s="188"/>
      <c r="I231" s="188"/>
      <c r="J231" s="188"/>
      <c r="K231" s="188"/>
      <c r="L231" s="188"/>
      <c r="M231" s="188"/>
      <c r="N231" s="188"/>
      <c r="O231" s="188"/>
      <c r="P231" s="188"/>
      <c r="Q231" s="188"/>
    </row>
    <row r="232" spans="2:17" x14ac:dyDescent="0.2">
      <c r="B232" s="115"/>
      <c r="C232" s="115"/>
      <c r="D232" s="31"/>
      <c r="E232" s="188"/>
      <c r="F232" s="188"/>
      <c r="G232" s="188"/>
      <c r="H232" s="188"/>
      <c r="I232" s="188"/>
      <c r="J232" s="188"/>
      <c r="K232" s="188"/>
      <c r="L232" s="188"/>
      <c r="M232" s="188"/>
      <c r="N232" s="188"/>
      <c r="O232" s="188"/>
      <c r="P232" s="188"/>
      <c r="Q232" s="188"/>
    </row>
    <row r="233" spans="2:17" x14ac:dyDescent="0.2">
      <c r="B233" s="115"/>
      <c r="C233" s="115"/>
      <c r="D233" s="31"/>
      <c r="E233" s="188"/>
      <c r="F233" s="188"/>
      <c r="G233" s="188"/>
      <c r="H233" s="188"/>
      <c r="I233" s="188"/>
      <c r="J233" s="188"/>
      <c r="K233" s="188"/>
      <c r="L233" s="188"/>
      <c r="M233" s="188"/>
      <c r="N233" s="188"/>
      <c r="O233" s="188"/>
      <c r="P233" s="188"/>
      <c r="Q233" s="188"/>
    </row>
    <row r="234" spans="2:17" x14ac:dyDescent="0.2">
      <c r="B234" s="115"/>
      <c r="C234" s="115"/>
      <c r="D234" s="31"/>
      <c r="E234" s="188"/>
      <c r="F234" s="188"/>
      <c r="G234" s="188"/>
      <c r="H234" s="188"/>
      <c r="I234" s="188"/>
      <c r="J234" s="188"/>
      <c r="K234" s="188"/>
      <c r="L234" s="188"/>
      <c r="M234" s="188"/>
      <c r="N234" s="188"/>
      <c r="O234" s="188"/>
      <c r="P234" s="188"/>
      <c r="Q234" s="188"/>
    </row>
    <row r="235" spans="2:17" x14ac:dyDescent="0.2">
      <c r="B235" s="115"/>
      <c r="C235" s="115"/>
      <c r="D235" s="31"/>
      <c r="E235" s="188"/>
      <c r="F235" s="188"/>
      <c r="G235" s="188"/>
      <c r="H235" s="188"/>
      <c r="I235" s="188"/>
      <c r="J235" s="188"/>
      <c r="K235" s="188"/>
      <c r="L235" s="188"/>
      <c r="M235" s="188"/>
      <c r="N235" s="188"/>
      <c r="O235" s="188"/>
      <c r="P235" s="188"/>
      <c r="Q235" s="188"/>
    </row>
    <row r="236" spans="2:17" x14ac:dyDescent="0.2">
      <c r="B236" s="115"/>
      <c r="C236" s="115"/>
      <c r="D236" s="31"/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  <c r="Q236" s="188"/>
    </row>
    <row r="237" spans="2:17" x14ac:dyDescent="0.2">
      <c r="B237" s="115"/>
      <c r="C237" s="115"/>
      <c r="D237" s="31"/>
      <c r="E237" s="188"/>
      <c r="F237" s="188"/>
      <c r="G237" s="188"/>
      <c r="H237" s="188"/>
      <c r="I237" s="188"/>
      <c r="J237" s="188"/>
      <c r="K237" s="188"/>
      <c r="L237" s="188"/>
      <c r="M237" s="188"/>
      <c r="N237" s="188"/>
      <c r="O237" s="188"/>
      <c r="P237" s="188"/>
      <c r="Q237" s="188"/>
    </row>
    <row r="238" spans="2:17" x14ac:dyDescent="0.2">
      <c r="B238" s="115"/>
      <c r="C238" s="115"/>
      <c r="D238" s="31"/>
      <c r="E238" s="188"/>
      <c r="F238" s="188"/>
      <c r="G238" s="188"/>
      <c r="H238" s="188"/>
      <c r="I238" s="188"/>
      <c r="J238" s="188"/>
      <c r="K238" s="188"/>
      <c r="L238" s="188"/>
      <c r="M238" s="188"/>
      <c r="N238" s="188"/>
      <c r="O238" s="188"/>
      <c r="P238" s="188"/>
      <c r="Q238" s="188"/>
    </row>
    <row r="239" spans="2:17" x14ac:dyDescent="0.2">
      <c r="B239" s="115"/>
      <c r="C239" s="115"/>
      <c r="D239" s="31"/>
      <c r="E239" s="188"/>
      <c r="F239" s="188"/>
      <c r="G239" s="188"/>
      <c r="H239" s="188"/>
      <c r="I239" s="188"/>
      <c r="J239" s="188"/>
      <c r="K239" s="188"/>
      <c r="L239" s="188"/>
      <c r="M239" s="188"/>
      <c r="N239" s="188"/>
      <c r="O239" s="188"/>
      <c r="P239" s="188"/>
      <c r="Q239" s="188"/>
    </row>
    <row r="240" spans="2:17" x14ac:dyDescent="0.2">
      <c r="B240" s="115"/>
      <c r="C240" s="115"/>
      <c r="D240" s="31"/>
      <c r="E240" s="188"/>
      <c r="F240" s="188"/>
      <c r="G240" s="188"/>
      <c r="H240" s="188"/>
      <c r="I240" s="188"/>
      <c r="J240" s="188"/>
      <c r="K240" s="188"/>
      <c r="L240" s="188"/>
      <c r="M240" s="188"/>
      <c r="N240" s="188"/>
      <c r="O240" s="188"/>
      <c r="P240" s="188"/>
      <c r="Q240" s="188"/>
    </row>
    <row r="241" spans="2:17" x14ac:dyDescent="0.2">
      <c r="B241" s="115"/>
      <c r="C241" s="115"/>
      <c r="D241" s="31"/>
      <c r="E241" s="188"/>
      <c r="F241" s="188"/>
      <c r="G241" s="188"/>
      <c r="H241" s="188"/>
      <c r="I241" s="188"/>
      <c r="J241" s="188"/>
      <c r="K241" s="188"/>
      <c r="L241" s="188"/>
      <c r="M241" s="188"/>
      <c r="N241" s="188"/>
      <c r="O241" s="188"/>
      <c r="P241" s="188"/>
      <c r="Q241" s="188"/>
    </row>
    <row r="242" spans="2:17" x14ac:dyDescent="0.2">
      <c r="B242" s="115"/>
      <c r="C242" s="115"/>
      <c r="D242" s="31"/>
      <c r="E242" s="188"/>
      <c r="F242" s="188"/>
      <c r="G242" s="188"/>
      <c r="H242" s="188"/>
      <c r="I242" s="188"/>
      <c r="J242" s="188"/>
      <c r="K242" s="188"/>
      <c r="L242" s="188"/>
      <c r="M242" s="188"/>
      <c r="N242" s="188"/>
      <c r="O242" s="188"/>
      <c r="P242" s="188"/>
      <c r="Q242" s="188"/>
    </row>
    <row r="243" spans="2:17" x14ac:dyDescent="0.2">
      <c r="B243" s="115"/>
      <c r="C243" s="115"/>
      <c r="D243" s="31"/>
      <c r="E243" s="188"/>
      <c r="F243" s="188"/>
      <c r="G243" s="188"/>
      <c r="H243" s="188"/>
      <c r="I243" s="188"/>
      <c r="J243" s="188"/>
      <c r="K243" s="188"/>
      <c r="L243" s="188"/>
      <c r="M243" s="188"/>
      <c r="N243" s="188"/>
      <c r="O243" s="188"/>
      <c r="P243" s="188"/>
      <c r="Q243" s="188"/>
    </row>
    <row r="244" spans="2:17" x14ac:dyDescent="0.2">
      <c r="B244" s="115"/>
      <c r="C244" s="115"/>
      <c r="D244" s="31"/>
      <c r="E244" s="188"/>
      <c r="F244" s="188"/>
      <c r="G244" s="188"/>
      <c r="H244" s="188"/>
      <c r="I244" s="188"/>
      <c r="J244" s="188"/>
      <c r="K244" s="188"/>
      <c r="L244" s="188"/>
      <c r="M244" s="188"/>
      <c r="N244" s="188"/>
      <c r="O244" s="188"/>
      <c r="P244" s="188"/>
      <c r="Q244" s="188"/>
    </row>
    <row r="245" spans="2:17" x14ac:dyDescent="0.2">
      <c r="B245" s="115"/>
      <c r="C245" s="115"/>
      <c r="D245" s="31"/>
      <c r="E245" s="188"/>
      <c r="F245" s="188"/>
      <c r="G245" s="188"/>
      <c r="H245" s="188"/>
      <c r="I245" s="188"/>
      <c r="J245" s="188"/>
      <c r="K245" s="188"/>
      <c r="L245" s="188"/>
      <c r="M245" s="188"/>
      <c r="N245" s="188"/>
      <c r="O245" s="188"/>
      <c r="P245" s="188"/>
      <c r="Q245" s="188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170" bestFit="1" customWidth="1"/>
    <col min="2" max="2" width="17.7109375" style="101" customWidth="1"/>
    <col min="3" max="3" width="17.85546875" style="101" customWidth="1"/>
    <col min="4" max="4" width="11.42578125" style="18" bestFit="1" customWidth="1"/>
    <col min="5" max="16384" width="9.140625" style="17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29.02.2016</v>
      </c>
      <c r="B2" s="3"/>
      <c r="C2" s="3"/>
      <c r="D2" s="3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19" ht="18.75" x14ac:dyDescent="0.3">
      <c r="A3" s="2" t="s">
        <v>69</v>
      </c>
      <c r="B3" s="2"/>
      <c r="C3" s="2"/>
      <c r="D3" s="2"/>
    </row>
    <row r="4" spans="1:19" x14ac:dyDescent="0.2">
      <c r="B4" s="115"/>
      <c r="C4" s="115"/>
      <c r="D4" s="31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</row>
    <row r="5" spans="1:19" s="193" customFormat="1" x14ac:dyDescent="0.2">
      <c r="A5" s="155"/>
      <c r="B5" s="121"/>
      <c r="C5" s="121"/>
      <c r="D5" s="193" t="str">
        <f>VALVAL</f>
        <v>млрд. одиниць</v>
      </c>
    </row>
    <row r="6" spans="1:19" s="181" customFormat="1" x14ac:dyDescent="0.2">
      <c r="A6" s="166"/>
      <c r="B6" s="204" t="s">
        <v>172</v>
      </c>
      <c r="C6" s="204" t="s">
        <v>3</v>
      </c>
      <c r="D6" s="129" t="s">
        <v>67</v>
      </c>
    </row>
    <row r="7" spans="1:19" s="146" customFormat="1" ht="15.75" x14ac:dyDescent="0.2">
      <c r="A7" s="71" t="s">
        <v>171</v>
      </c>
      <c r="B7" s="67">
        <f t="shared" ref="B7:D7" si="0">SUM(B8:B18)</f>
        <v>64349.583056179996</v>
      </c>
      <c r="C7" s="67">
        <f t="shared" si="0"/>
        <v>1740938.6519851899</v>
      </c>
      <c r="D7" s="185">
        <f t="shared" si="0"/>
        <v>1</v>
      </c>
    </row>
    <row r="8" spans="1:19" s="47" customFormat="1" x14ac:dyDescent="0.2">
      <c r="A8" s="35" t="s">
        <v>126</v>
      </c>
      <c r="B8" s="152">
        <v>8658.1810533099997</v>
      </c>
      <c r="C8" s="152">
        <v>234241.79824805001</v>
      </c>
      <c r="D8" s="22">
        <v>0.134549</v>
      </c>
    </row>
    <row r="9" spans="1:19" s="47" customFormat="1" x14ac:dyDescent="0.2">
      <c r="A9" s="35" t="s">
        <v>53</v>
      </c>
      <c r="B9" s="152">
        <v>12445.940154219999</v>
      </c>
      <c r="C9" s="152">
        <v>336717.30640296999</v>
      </c>
      <c r="D9" s="22">
        <v>0.193411</v>
      </c>
    </row>
    <row r="10" spans="1:19" s="47" customFormat="1" x14ac:dyDescent="0.2">
      <c r="A10" s="35" t="s">
        <v>95</v>
      </c>
      <c r="B10" s="152">
        <v>43245.461848649997</v>
      </c>
      <c r="C10" s="152">
        <v>1169979.54733417</v>
      </c>
      <c r="D10" s="22">
        <v>0.67203999999999997</v>
      </c>
    </row>
    <row r="11" spans="1:19" x14ac:dyDescent="0.2">
      <c r="A11" s="119"/>
      <c r="B11" s="115"/>
      <c r="C11" s="115"/>
      <c r="D11" s="31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</row>
    <row r="12" spans="1:19" x14ac:dyDescent="0.2">
      <c r="A12" s="119"/>
      <c r="B12" s="115"/>
      <c r="C12" s="115"/>
      <c r="D12" s="31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</row>
    <row r="13" spans="1:19" x14ac:dyDescent="0.2">
      <c r="A13" s="119"/>
      <c r="B13" s="115"/>
      <c r="C13" s="115"/>
      <c r="D13" s="31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</row>
    <row r="14" spans="1:19" x14ac:dyDescent="0.2">
      <c r="A14" s="119"/>
      <c r="B14" s="115"/>
      <c r="C14" s="115"/>
      <c r="D14" s="31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</row>
    <row r="15" spans="1:19" x14ac:dyDescent="0.2">
      <c r="A15" s="119"/>
      <c r="B15" s="115"/>
      <c r="C15" s="115"/>
      <c r="D15" s="31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9" x14ac:dyDescent="0.2">
      <c r="A16" s="119"/>
      <c r="B16" s="115"/>
      <c r="C16" s="115"/>
      <c r="D16" s="31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</row>
    <row r="17" spans="1:19" x14ac:dyDescent="0.2">
      <c r="A17" s="119"/>
      <c r="B17" s="115"/>
      <c r="C17" s="115"/>
      <c r="D17" s="31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</row>
    <row r="18" spans="1:19" x14ac:dyDescent="0.2">
      <c r="A18" s="119"/>
      <c r="B18" s="115"/>
      <c r="C18" s="115"/>
      <c r="D18" s="31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9" x14ac:dyDescent="0.2">
      <c r="A19" s="7" t="s">
        <v>101</v>
      </c>
      <c r="B19" s="115"/>
      <c r="C19" s="115"/>
      <c r="D19" s="31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</row>
    <row r="20" spans="1:19" x14ac:dyDescent="0.2">
      <c r="B20" s="142" t="str">
        <f>"Державний борг України за станом на " &amp; TEXT(DREPORTDATE,"dd.MM.yyyy")</f>
        <v>Державний борг України за станом на 29.02.2016</v>
      </c>
      <c r="C20" s="115"/>
      <c r="D20" s="193" t="str">
        <f>VALVAL</f>
        <v>млрд. одиниць</v>
      </c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</row>
    <row r="21" spans="1:19" s="46" customFormat="1" x14ac:dyDescent="0.2">
      <c r="A21" s="166"/>
      <c r="B21" s="204" t="s">
        <v>172</v>
      </c>
      <c r="C21" s="204" t="s">
        <v>3</v>
      </c>
      <c r="D21" s="129" t="s">
        <v>67</v>
      </c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</row>
    <row r="22" spans="1:19" s="197" customFormat="1" ht="15" x14ac:dyDescent="0.25">
      <c r="A22" s="159" t="s">
        <v>171</v>
      </c>
      <c r="B22" s="109">
        <f t="shared" ref="B22:C22" si="1">B$27+B$23</f>
        <v>64349.583056179996</v>
      </c>
      <c r="C22" s="109">
        <f t="shared" si="1"/>
        <v>1740938.6519851901</v>
      </c>
      <c r="D22" s="28">
        <v>0.99999899999999997</v>
      </c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</row>
    <row r="23" spans="1:19" s="108" customFormat="1" ht="15" x14ac:dyDescent="0.25">
      <c r="A23" s="210" t="s">
        <v>74</v>
      </c>
      <c r="B23" s="243">
        <f t="shared" ref="B23:C23" si="2">SUM(B$24:B$26)</f>
        <v>54847.053201539995</v>
      </c>
      <c r="C23" s="243">
        <f t="shared" si="2"/>
        <v>1483853.51281361</v>
      </c>
      <c r="D23" s="30">
        <v>0.852329</v>
      </c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1:19" s="108" customFormat="1" outlineLevel="1" x14ac:dyDescent="0.2">
      <c r="A24" s="126" t="s">
        <v>126</v>
      </c>
      <c r="B24" s="27">
        <v>6260.65589817</v>
      </c>
      <c r="C24" s="27">
        <v>169378.22006384001</v>
      </c>
      <c r="D24" s="184">
        <v>9.7291000000000002E-2</v>
      </c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1:19" s="108" customFormat="1" outlineLevel="1" x14ac:dyDescent="0.2">
      <c r="A25" s="126" t="s">
        <v>53</v>
      </c>
      <c r="B25" s="187">
        <v>7021.0706331700003</v>
      </c>
      <c r="C25" s="187">
        <v>189950.77610625001</v>
      </c>
      <c r="D25" s="9">
        <v>0.109108</v>
      </c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1:19" s="108" customFormat="1" outlineLevel="1" x14ac:dyDescent="0.2">
      <c r="A26" s="232" t="s">
        <v>95</v>
      </c>
      <c r="B26" s="105">
        <v>41565.326670199996</v>
      </c>
      <c r="C26" s="105">
        <v>1124524.51664352</v>
      </c>
      <c r="D26" s="220">
        <v>0.64593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1:19" s="108" customFormat="1" ht="15" x14ac:dyDescent="0.25">
      <c r="A27" s="39" t="s">
        <v>112</v>
      </c>
      <c r="B27" s="123">
        <f t="shared" ref="B27:C27" si="3">SUM(B$28:B$30)</f>
        <v>9502.5298546400008</v>
      </c>
      <c r="C27" s="123">
        <f t="shared" si="3"/>
        <v>257085.13917158</v>
      </c>
      <c r="D27" s="239">
        <v>0.14767</v>
      </c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1:19" s="63" customFormat="1" outlineLevel="1" x14ac:dyDescent="0.2">
      <c r="A28" s="232" t="s">
        <v>126</v>
      </c>
      <c r="B28" s="105">
        <v>2397.5251551400002</v>
      </c>
      <c r="C28" s="105">
        <v>64863.578184209997</v>
      </c>
      <c r="D28" s="220">
        <v>3.7257999999999999E-2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9" s="108" customFormat="1" outlineLevel="1" x14ac:dyDescent="0.2">
      <c r="A29" s="232" t="s">
        <v>53</v>
      </c>
      <c r="B29" s="105">
        <v>5424.86952105</v>
      </c>
      <c r="C29" s="105">
        <v>146766.53029672001</v>
      </c>
      <c r="D29" s="220">
        <v>8.4303000000000003E-2</v>
      </c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</row>
    <row r="30" spans="1:19" s="108" customFormat="1" outlineLevel="1" x14ac:dyDescent="0.2">
      <c r="A30" s="232" t="s">
        <v>95</v>
      </c>
      <c r="B30" s="105">
        <v>1680.13517845</v>
      </c>
      <c r="C30" s="105">
        <v>45455.030690649997</v>
      </c>
      <c r="D30" s="220">
        <v>2.6109E-2</v>
      </c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</row>
    <row r="31" spans="1:19" s="108" customFormat="1" x14ac:dyDescent="0.2">
      <c r="A31" s="119"/>
      <c r="B31" s="115"/>
      <c r="C31" s="115"/>
      <c r="D31" s="31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</row>
    <row r="32" spans="1:19" s="108" customFormat="1" x14ac:dyDescent="0.2">
      <c r="A32" s="119"/>
      <c r="B32" s="115"/>
      <c r="C32" s="115"/>
      <c r="D32" s="31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</row>
    <row r="33" spans="1:17" x14ac:dyDescent="0.2">
      <c r="A33" s="119"/>
      <c r="B33" s="115"/>
      <c r="C33" s="115"/>
      <c r="D33" s="31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</row>
    <row r="34" spans="1:17" x14ac:dyDescent="0.2">
      <c r="A34" s="119"/>
      <c r="B34" s="115"/>
      <c r="C34" s="115"/>
      <c r="D34" s="31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</row>
    <row r="35" spans="1:17" x14ac:dyDescent="0.2">
      <c r="A35" s="119"/>
      <c r="B35" s="115"/>
      <c r="C35" s="115"/>
      <c r="D35" s="31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</row>
    <row r="36" spans="1:17" x14ac:dyDescent="0.2">
      <c r="A36" s="119"/>
      <c r="B36" s="115"/>
      <c r="C36" s="115"/>
      <c r="D36" s="31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</row>
    <row r="37" spans="1:17" x14ac:dyDescent="0.2">
      <c r="A37" s="119"/>
      <c r="B37" s="115"/>
      <c r="C37" s="115"/>
      <c r="D37" s="31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</row>
    <row r="38" spans="1:17" x14ac:dyDescent="0.2">
      <c r="A38" s="119"/>
      <c r="B38" s="115"/>
      <c r="C38" s="115"/>
      <c r="D38" s="31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</row>
    <row r="39" spans="1:17" x14ac:dyDescent="0.2">
      <c r="B39" s="115"/>
      <c r="C39" s="115"/>
      <c r="D39" s="31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</row>
    <row r="40" spans="1:17" x14ac:dyDescent="0.2">
      <c r="B40" s="115"/>
      <c r="C40" s="115"/>
      <c r="D40" s="31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</row>
    <row r="41" spans="1:17" x14ac:dyDescent="0.2">
      <c r="B41" s="115"/>
      <c r="C41" s="115"/>
      <c r="D41" s="31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</row>
    <row r="42" spans="1:17" x14ac:dyDescent="0.2">
      <c r="B42" s="115"/>
      <c r="C42" s="115"/>
      <c r="D42" s="31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</row>
    <row r="43" spans="1:17" x14ac:dyDescent="0.2">
      <c r="B43" s="115"/>
      <c r="C43" s="115"/>
      <c r="D43" s="31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</row>
    <row r="44" spans="1:17" x14ac:dyDescent="0.2">
      <c r="B44" s="115"/>
      <c r="C44" s="115"/>
      <c r="D44" s="31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</row>
    <row r="45" spans="1:17" x14ac:dyDescent="0.2">
      <c r="B45" s="115"/>
      <c r="C45" s="115"/>
      <c r="D45" s="31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</row>
    <row r="46" spans="1:17" x14ac:dyDescent="0.2">
      <c r="B46" s="115"/>
      <c r="C46" s="115"/>
      <c r="D46" s="31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</row>
    <row r="47" spans="1:17" x14ac:dyDescent="0.2">
      <c r="B47" s="115"/>
      <c r="C47" s="115"/>
      <c r="D47" s="31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</row>
    <row r="48" spans="1:17" x14ac:dyDescent="0.2">
      <c r="B48" s="115"/>
      <c r="C48" s="115"/>
      <c r="D48" s="31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</row>
    <row r="49" spans="2:17" x14ac:dyDescent="0.2">
      <c r="B49" s="115"/>
      <c r="C49" s="115"/>
      <c r="D49" s="31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</row>
    <row r="50" spans="2:17" x14ac:dyDescent="0.2">
      <c r="B50" s="115"/>
      <c r="C50" s="115"/>
      <c r="D50" s="31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</row>
    <row r="51" spans="2:17" x14ac:dyDescent="0.2">
      <c r="B51" s="115"/>
      <c r="C51" s="115"/>
      <c r="D51" s="31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</row>
    <row r="52" spans="2:17" x14ac:dyDescent="0.2">
      <c r="B52" s="115"/>
      <c r="C52" s="115"/>
      <c r="D52" s="31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</row>
    <row r="53" spans="2:17" x14ac:dyDescent="0.2">
      <c r="B53" s="115"/>
      <c r="C53" s="115"/>
      <c r="D53" s="31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</row>
    <row r="54" spans="2:17" x14ac:dyDescent="0.2">
      <c r="B54" s="115"/>
      <c r="C54" s="115"/>
      <c r="D54" s="31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</row>
    <row r="55" spans="2:17" x14ac:dyDescent="0.2">
      <c r="B55" s="115"/>
      <c r="C55" s="115"/>
      <c r="D55" s="31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</row>
    <row r="56" spans="2:17" x14ac:dyDescent="0.2">
      <c r="B56" s="115"/>
      <c r="C56" s="115"/>
      <c r="D56" s="31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</row>
    <row r="57" spans="2:17" x14ac:dyDescent="0.2">
      <c r="B57" s="115"/>
      <c r="C57" s="115"/>
      <c r="D57" s="31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</row>
    <row r="58" spans="2:17" x14ac:dyDescent="0.2">
      <c r="B58" s="115"/>
      <c r="C58" s="115"/>
      <c r="D58" s="31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</row>
    <row r="59" spans="2:17" x14ac:dyDescent="0.2">
      <c r="B59" s="115"/>
      <c r="C59" s="115"/>
      <c r="D59" s="31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</row>
    <row r="60" spans="2:17" x14ac:dyDescent="0.2">
      <c r="B60" s="115"/>
      <c r="C60" s="115"/>
      <c r="D60" s="31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</row>
    <row r="61" spans="2:17" x14ac:dyDescent="0.2">
      <c r="B61" s="115"/>
      <c r="C61" s="115"/>
      <c r="D61" s="31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</row>
    <row r="62" spans="2:17" x14ac:dyDescent="0.2">
      <c r="B62" s="115"/>
      <c r="C62" s="115"/>
      <c r="D62" s="31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</row>
    <row r="63" spans="2:17" x14ac:dyDescent="0.2">
      <c r="B63" s="115"/>
      <c r="C63" s="115"/>
      <c r="D63" s="31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</row>
    <row r="64" spans="2:17" x14ac:dyDescent="0.2">
      <c r="B64" s="115"/>
      <c r="C64" s="115"/>
      <c r="D64" s="31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</row>
    <row r="65" spans="2:17" x14ac:dyDescent="0.2">
      <c r="B65" s="115"/>
      <c r="C65" s="115"/>
      <c r="D65" s="31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</row>
    <row r="66" spans="2:17" x14ac:dyDescent="0.2">
      <c r="B66" s="115"/>
      <c r="C66" s="115"/>
      <c r="D66" s="31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</row>
    <row r="67" spans="2:17" x14ac:dyDescent="0.2">
      <c r="B67" s="115"/>
      <c r="C67" s="115"/>
      <c r="D67" s="31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</row>
    <row r="68" spans="2:17" x14ac:dyDescent="0.2">
      <c r="B68" s="115"/>
      <c r="C68" s="115"/>
      <c r="D68" s="31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</row>
    <row r="69" spans="2:17" x14ac:dyDescent="0.2">
      <c r="B69" s="115"/>
      <c r="C69" s="115"/>
      <c r="D69" s="31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</row>
    <row r="70" spans="2:17" x14ac:dyDescent="0.2">
      <c r="B70" s="115"/>
      <c r="C70" s="115"/>
      <c r="D70" s="31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2:17" x14ac:dyDescent="0.2">
      <c r="B71" s="115"/>
      <c r="C71" s="115"/>
      <c r="D71" s="31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</row>
    <row r="72" spans="2:17" x14ac:dyDescent="0.2">
      <c r="B72" s="115"/>
      <c r="C72" s="115"/>
      <c r="D72" s="31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2:17" x14ac:dyDescent="0.2">
      <c r="B73" s="115"/>
      <c r="C73" s="115"/>
      <c r="D73" s="31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</row>
    <row r="74" spans="2:17" x14ac:dyDescent="0.2">
      <c r="B74" s="115"/>
      <c r="C74" s="115"/>
      <c r="D74" s="31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</row>
    <row r="75" spans="2:17" x14ac:dyDescent="0.2">
      <c r="B75" s="115"/>
      <c r="C75" s="115"/>
      <c r="D75" s="31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</row>
    <row r="76" spans="2:17" x14ac:dyDescent="0.2">
      <c r="B76" s="115"/>
      <c r="C76" s="115"/>
      <c r="D76" s="31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</row>
    <row r="77" spans="2:17" x14ac:dyDescent="0.2">
      <c r="B77" s="115"/>
      <c r="C77" s="115"/>
      <c r="D77" s="31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</row>
    <row r="78" spans="2:17" x14ac:dyDescent="0.2">
      <c r="B78" s="115"/>
      <c r="C78" s="115"/>
      <c r="D78" s="31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</row>
    <row r="79" spans="2:17" x14ac:dyDescent="0.2">
      <c r="B79" s="115"/>
      <c r="C79" s="115"/>
      <c r="D79" s="31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</row>
    <row r="80" spans="2:17" x14ac:dyDescent="0.2">
      <c r="B80" s="115"/>
      <c r="C80" s="115"/>
      <c r="D80" s="31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</row>
    <row r="81" spans="2:17" x14ac:dyDescent="0.2">
      <c r="B81" s="115"/>
      <c r="C81" s="115"/>
      <c r="D81" s="31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</row>
    <row r="82" spans="2:17" x14ac:dyDescent="0.2">
      <c r="B82" s="115"/>
      <c r="C82" s="115"/>
      <c r="D82" s="31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</row>
    <row r="83" spans="2:17" x14ac:dyDescent="0.2">
      <c r="B83" s="115"/>
      <c r="C83" s="115"/>
      <c r="D83" s="31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</row>
    <row r="84" spans="2:17" x14ac:dyDescent="0.2">
      <c r="B84" s="115"/>
      <c r="C84" s="115"/>
      <c r="D84" s="31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</row>
    <row r="85" spans="2:17" x14ac:dyDescent="0.2">
      <c r="B85" s="115"/>
      <c r="C85" s="115"/>
      <c r="D85" s="31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</row>
    <row r="86" spans="2:17" x14ac:dyDescent="0.2">
      <c r="B86" s="115"/>
      <c r="C86" s="115"/>
      <c r="D86" s="31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</row>
    <row r="87" spans="2:17" x14ac:dyDescent="0.2">
      <c r="B87" s="115"/>
      <c r="C87" s="115"/>
      <c r="D87" s="31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</row>
    <row r="88" spans="2:17" x14ac:dyDescent="0.2">
      <c r="B88" s="115"/>
      <c r="C88" s="115"/>
      <c r="D88" s="31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</row>
    <row r="89" spans="2:17" x14ac:dyDescent="0.2">
      <c r="B89" s="115"/>
      <c r="C89" s="115"/>
      <c r="D89" s="31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</row>
    <row r="90" spans="2:17" x14ac:dyDescent="0.2">
      <c r="B90" s="115"/>
      <c r="C90" s="115"/>
      <c r="D90" s="31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</row>
    <row r="91" spans="2:17" x14ac:dyDescent="0.2">
      <c r="B91" s="115"/>
      <c r="C91" s="115"/>
      <c r="D91" s="31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</row>
    <row r="92" spans="2:17" x14ac:dyDescent="0.2">
      <c r="B92" s="115"/>
      <c r="C92" s="115"/>
      <c r="D92" s="31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</row>
    <row r="93" spans="2:17" x14ac:dyDescent="0.2">
      <c r="B93" s="115"/>
      <c r="C93" s="115"/>
      <c r="D93" s="31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</row>
    <row r="94" spans="2:17" x14ac:dyDescent="0.2">
      <c r="B94" s="115"/>
      <c r="C94" s="115"/>
      <c r="D94" s="31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</row>
    <row r="95" spans="2:17" x14ac:dyDescent="0.2">
      <c r="B95" s="115"/>
      <c r="C95" s="115"/>
      <c r="D95" s="31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</row>
    <row r="96" spans="2:17" x14ac:dyDescent="0.2">
      <c r="B96" s="115"/>
      <c r="C96" s="115"/>
      <c r="D96" s="31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</row>
    <row r="97" spans="2:17" x14ac:dyDescent="0.2">
      <c r="B97" s="115"/>
      <c r="C97" s="115"/>
      <c r="D97" s="31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</row>
    <row r="98" spans="2:17" x14ac:dyDescent="0.2">
      <c r="B98" s="115"/>
      <c r="C98" s="115"/>
      <c r="D98" s="31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</row>
    <row r="99" spans="2:17" x14ac:dyDescent="0.2">
      <c r="B99" s="115"/>
      <c r="C99" s="115"/>
      <c r="D99" s="31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</row>
    <row r="100" spans="2:17" x14ac:dyDescent="0.2">
      <c r="B100" s="115"/>
      <c r="C100" s="115"/>
      <c r="D100" s="31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</row>
    <row r="101" spans="2:17" x14ac:dyDescent="0.2">
      <c r="B101" s="115"/>
      <c r="C101" s="115"/>
      <c r="D101" s="31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</row>
    <row r="102" spans="2:17" x14ac:dyDescent="0.2">
      <c r="B102" s="115"/>
      <c r="C102" s="115"/>
      <c r="D102" s="31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</row>
    <row r="103" spans="2:17" x14ac:dyDescent="0.2">
      <c r="B103" s="115"/>
      <c r="C103" s="115"/>
      <c r="D103" s="31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</row>
    <row r="104" spans="2:17" x14ac:dyDescent="0.2">
      <c r="B104" s="115"/>
      <c r="C104" s="115"/>
      <c r="D104" s="31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</row>
    <row r="105" spans="2:17" x14ac:dyDescent="0.2">
      <c r="B105" s="115"/>
      <c r="C105" s="115"/>
      <c r="D105" s="31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</row>
    <row r="106" spans="2:17" x14ac:dyDescent="0.2">
      <c r="B106" s="115"/>
      <c r="C106" s="115"/>
      <c r="D106" s="31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</row>
    <row r="107" spans="2:17" x14ac:dyDescent="0.2">
      <c r="B107" s="115"/>
      <c r="C107" s="115"/>
      <c r="D107" s="31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</row>
    <row r="108" spans="2:17" x14ac:dyDescent="0.2">
      <c r="B108" s="115"/>
      <c r="C108" s="115"/>
      <c r="D108" s="31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</row>
    <row r="109" spans="2:17" x14ac:dyDescent="0.2">
      <c r="B109" s="115"/>
      <c r="C109" s="115"/>
      <c r="D109" s="31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</row>
    <row r="110" spans="2:17" x14ac:dyDescent="0.2">
      <c r="B110" s="115"/>
      <c r="C110" s="115"/>
      <c r="D110" s="31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</row>
    <row r="111" spans="2:17" x14ac:dyDescent="0.2">
      <c r="B111" s="115"/>
      <c r="C111" s="115"/>
      <c r="D111" s="31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</row>
    <row r="112" spans="2:17" x14ac:dyDescent="0.2">
      <c r="B112" s="115"/>
      <c r="C112" s="115"/>
      <c r="D112" s="31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</row>
    <row r="113" spans="2:17" x14ac:dyDescent="0.2">
      <c r="B113" s="115"/>
      <c r="C113" s="115"/>
      <c r="D113" s="31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</row>
    <row r="114" spans="2:17" x14ac:dyDescent="0.2">
      <c r="B114" s="115"/>
      <c r="C114" s="115"/>
      <c r="D114" s="31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</row>
    <row r="115" spans="2:17" x14ac:dyDescent="0.2">
      <c r="B115" s="115"/>
      <c r="C115" s="115"/>
      <c r="D115" s="31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</row>
    <row r="116" spans="2:17" x14ac:dyDescent="0.2">
      <c r="B116" s="115"/>
      <c r="C116" s="115"/>
      <c r="D116" s="31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</row>
    <row r="117" spans="2:17" x14ac:dyDescent="0.2">
      <c r="B117" s="115"/>
      <c r="C117" s="115"/>
      <c r="D117" s="31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</row>
    <row r="118" spans="2:17" x14ac:dyDescent="0.2">
      <c r="B118" s="115"/>
      <c r="C118" s="115"/>
      <c r="D118" s="31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</row>
    <row r="119" spans="2:17" x14ac:dyDescent="0.2">
      <c r="B119" s="115"/>
      <c r="C119" s="115"/>
      <c r="D119" s="31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</row>
    <row r="120" spans="2:17" x14ac:dyDescent="0.2">
      <c r="B120" s="115"/>
      <c r="C120" s="115"/>
      <c r="D120" s="31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</row>
    <row r="121" spans="2:17" x14ac:dyDescent="0.2">
      <c r="B121" s="115"/>
      <c r="C121" s="115"/>
      <c r="D121" s="31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</row>
    <row r="122" spans="2:17" x14ac:dyDescent="0.2">
      <c r="B122" s="115"/>
      <c r="C122" s="115"/>
      <c r="D122" s="31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</row>
    <row r="123" spans="2:17" x14ac:dyDescent="0.2">
      <c r="B123" s="115"/>
      <c r="C123" s="115"/>
      <c r="D123" s="31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</row>
    <row r="124" spans="2:17" x14ac:dyDescent="0.2">
      <c r="B124" s="115"/>
      <c r="C124" s="115"/>
      <c r="D124" s="31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</row>
    <row r="125" spans="2:17" x14ac:dyDescent="0.2">
      <c r="B125" s="115"/>
      <c r="C125" s="115"/>
      <c r="D125" s="31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</row>
    <row r="126" spans="2:17" x14ac:dyDescent="0.2">
      <c r="B126" s="115"/>
      <c r="C126" s="115"/>
      <c r="D126" s="31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</row>
    <row r="127" spans="2:17" x14ac:dyDescent="0.2">
      <c r="B127" s="115"/>
      <c r="C127" s="115"/>
      <c r="D127" s="31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</row>
    <row r="128" spans="2:17" x14ac:dyDescent="0.2">
      <c r="B128" s="115"/>
      <c r="C128" s="115"/>
      <c r="D128" s="31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</row>
    <row r="129" spans="2:17" x14ac:dyDescent="0.2">
      <c r="B129" s="115"/>
      <c r="C129" s="115"/>
      <c r="D129" s="31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</row>
    <row r="130" spans="2:17" x14ac:dyDescent="0.2">
      <c r="B130" s="115"/>
      <c r="C130" s="115"/>
      <c r="D130" s="31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</row>
    <row r="131" spans="2:17" x14ac:dyDescent="0.2">
      <c r="B131" s="115"/>
      <c r="C131" s="115"/>
      <c r="D131" s="31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</row>
    <row r="132" spans="2:17" x14ac:dyDescent="0.2">
      <c r="B132" s="115"/>
      <c r="C132" s="115"/>
      <c r="D132" s="31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</row>
    <row r="133" spans="2:17" x14ac:dyDescent="0.2">
      <c r="B133" s="115"/>
      <c r="C133" s="115"/>
      <c r="D133" s="31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</row>
    <row r="134" spans="2:17" x14ac:dyDescent="0.2">
      <c r="B134" s="115"/>
      <c r="C134" s="115"/>
      <c r="D134" s="31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</row>
    <row r="135" spans="2:17" x14ac:dyDescent="0.2">
      <c r="B135" s="115"/>
      <c r="C135" s="115"/>
      <c r="D135" s="31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</row>
    <row r="136" spans="2:17" x14ac:dyDescent="0.2">
      <c r="B136" s="115"/>
      <c r="C136" s="115"/>
      <c r="D136" s="31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</row>
    <row r="137" spans="2:17" x14ac:dyDescent="0.2">
      <c r="B137" s="115"/>
      <c r="C137" s="115"/>
      <c r="D137" s="31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</row>
    <row r="138" spans="2:17" x14ac:dyDescent="0.2">
      <c r="B138" s="115"/>
      <c r="C138" s="115"/>
      <c r="D138" s="31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</row>
    <row r="139" spans="2:17" x14ac:dyDescent="0.2">
      <c r="B139" s="115"/>
      <c r="C139" s="115"/>
      <c r="D139" s="31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2:17" x14ac:dyDescent="0.2">
      <c r="B140" s="115"/>
      <c r="C140" s="115"/>
      <c r="D140" s="31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</row>
    <row r="141" spans="2:17" x14ac:dyDescent="0.2">
      <c r="B141" s="115"/>
      <c r="C141" s="115"/>
      <c r="D141" s="31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2:17" x14ac:dyDescent="0.2">
      <c r="B142" s="115"/>
      <c r="C142" s="115"/>
      <c r="D142" s="31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</row>
    <row r="143" spans="2:17" x14ac:dyDescent="0.2">
      <c r="B143" s="115"/>
      <c r="C143" s="115"/>
      <c r="D143" s="31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</row>
    <row r="144" spans="2:17" x14ac:dyDescent="0.2">
      <c r="B144" s="115"/>
      <c r="C144" s="115"/>
      <c r="D144" s="31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</row>
    <row r="145" spans="2:17" x14ac:dyDescent="0.2">
      <c r="B145" s="115"/>
      <c r="C145" s="115"/>
      <c r="D145" s="31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</row>
    <row r="146" spans="2:17" x14ac:dyDescent="0.2">
      <c r="B146" s="115"/>
      <c r="C146" s="115"/>
      <c r="D146" s="31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</row>
    <row r="147" spans="2:17" x14ac:dyDescent="0.2">
      <c r="B147" s="115"/>
      <c r="C147" s="115"/>
      <c r="D147" s="31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</row>
    <row r="148" spans="2:17" x14ac:dyDescent="0.2">
      <c r="B148" s="115"/>
      <c r="C148" s="115"/>
      <c r="D148" s="31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</row>
    <row r="149" spans="2:17" x14ac:dyDescent="0.2">
      <c r="B149" s="115"/>
      <c r="C149" s="115"/>
      <c r="D149" s="31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</row>
    <row r="150" spans="2:17" x14ac:dyDescent="0.2">
      <c r="B150" s="115"/>
      <c r="C150" s="115"/>
      <c r="D150" s="31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</row>
    <row r="151" spans="2:17" x14ac:dyDescent="0.2">
      <c r="B151" s="115"/>
      <c r="C151" s="115"/>
      <c r="D151" s="31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</row>
    <row r="152" spans="2:17" x14ac:dyDescent="0.2">
      <c r="B152" s="115"/>
      <c r="C152" s="115"/>
      <c r="D152" s="31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</row>
    <row r="153" spans="2:17" x14ac:dyDescent="0.2">
      <c r="B153" s="115"/>
      <c r="C153" s="115"/>
      <c r="D153" s="31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</row>
    <row r="154" spans="2:17" x14ac:dyDescent="0.2">
      <c r="B154" s="115"/>
      <c r="C154" s="115"/>
      <c r="D154" s="31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</row>
    <row r="155" spans="2:17" x14ac:dyDescent="0.2">
      <c r="B155" s="115"/>
      <c r="C155" s="115"/>
      <c r="D155" s="31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</row>
    <row r="156" spans="2:17" x14ac:dyDescent="0.2">
      <c r="B156" s="115"/>
      <c r="C156" s="115"/>
      <c r="D156" s="31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</row>
    <row r="157" spans="2:17" x14ac:dyDescent="0.2">
      <c r="B157" s="115"/>
      <c r="C157" s="115"/>
      <c r="D157" s="31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</row>
    <row r="158" spans="2:17" x14ac:dyDescent="0.2">
      <c r="B158" s="115"/>
      <c r="C158" s="115"/>
      <c r="D158" s="31"/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</row>
    <row r="159" spans="2:17" x14ac:dyDescent="0.2">
      <c r="B159" s="115"/>
      <c r="C159" s="115"/>
      <c r="D159" s="31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</row>
    <row r="160" spans="2:17" x14ac:dyDescent="0.2">
      <c r="B160" s="115"/>
      <c r="C160" s="115"/>
      <c r="D160" s="31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</row>
    <row r="161" spans="2:17" x14ac:dyDescent="0.2">
      <c r="B161" s="115"/>
      <c r="C161" s="115"/>
      <c r="D161" s="31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</row>
    <row r="162" spans="2:17" x14ac:dyDescent="0.2">
      <c r="B162" s="115"/>
      <c r="C162" s="115"/>
      <c r="D162" s="31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</row>
    <row r="163" spans="2:17" x14ac:dyDescent="0.2">
      <c r="B163" s="115"/>
      <c r="C163" s="115"/>
      <c r="D163" s="31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</row>
    <row r="164" spans="2:17" x14ac:dyDescent="0.2">
      <c r="B164" s="115"/>
      <c r="C164" s="115"/>
      <c r="D164" s="31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</row>
    <row r="165" spans="2:17" x14ac:dyDescent="0.2">
      <c r="B165" s="115"/>
      <c r="C165" s="115"/>
      <c r="D165" s="31"/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</row>
    <row r="166" spans="2:17" x14ac:dyDescent="0.2">
      <c r="B166" s="115"/>
      <c r="C166" s="115"/>
      <c r="D166" s="31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</row>
    <row r="167" spans="2:17" x14ac:dyDescent="0.2">
      <c r="B167" s="115"/>
      <c r="C167" s="115"/>
      <c r="D167" s="31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</row>
    <row r="168" spans="2:17" x14ac:dyDescent="0.2">
      <c r="B168" s="115"/>
      <c r="C168" s="115"/>
      <c r="D168" s="31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</row>
    <row r="169" spans="2:17" x14ac:dyDescent="0.2">
      <c r="B169" s="115"/>
      <c r="C169" s="115"/>
      <c r="D169" s="31"/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</row>
    <row r="170" spans="2:17" x14ac:dyDescent="0.2">
      <c r="B170" s="115"/>
      <c r="C170" s="115"/>
      <c r="D170" s="31"/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</row>
    <row r="171" spans="2:17" x14ac:dyDescent="0.2">
      <c r="B171" s="115"/>
      <c r="C171" s="115"/>
      <c r="D171" s="31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</row>
    <row r="172" spans="2:17" x14ac:dyDescent="0.2">
      <c r="B172" s="115"/>
      <c r="C172" s="115"/>
      <c r="D172" s="31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</row>
    <row r="173" spans="2:17" x14ac:dyDescent="0.2">
      <c r="B173" s="115"/>
      <c r="C173" s="115"/>
      <c r="D173" s="31"/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P173" s="188"/>
      <c r="Q173" s="188"/>
    </row>
    <row r="174" spans="2:17" x14ac:dyDescent="0.2">
      <c r="B174" s="115"/>
      <c r="C174" s="115"/>
      <c r="D174" s="31"/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88"/>
      <c r="P174" s="188"/>
      <c r="Q174" s="188"/>
    </row>
    <row r="175" spans="2:17" x14ac:dyDescent="0.2">
      <c r="B175" s="115"/>
      <c r="C175" s="115"/>
      <c r="D175" s="31"/>
      <c r="E175" s="188"/>
      <c r="F175" s="188"/>
      <c r="G175" s="188"/>
      <c r="H175" s="188"/>
      <c r="I175" s="188"/>
      <c r="J175" s="188"/>
      <c r="K175" s="188"/>
      <c r="L175" s="188"/>
      <c r="M175" s="188"/>
      <c r="N175" s="188"/>
      <c r="O175" s="188"/>
      <c r="P175" s="188"/>
      <c r="Q175" s="188"/>
    </row>
    <row r="176" spans="2:17" x14ac:dyDescent="0.2">
      <c r="B176" s="115"/>
      <c r="C176" s="115"/>
      <c r="D176" s="31"/>
      <c r="E176" s="188"/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</row>
    <row r="177" spans="2:17" x14ac:dyDescent="0.2">
      <c r="B177" s="115"/>
      <c r="C177" s="115"/>
      <c r="D177" s="31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</row>
    <row r="178" spans="2:17" x14ac:dyDescent="0.2">
      <c r="B178" s="115"/>
      <c r="C178" s="115"/>
      <c r="D178" s="31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</row>
    <row r="179" spans="2:17" x14ac:dyDescent="0.2">
      <c r="B179" s="115"/>
      <c r="C179" s="115"/>
      <c r="D179" s="31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</row>
    <row r="180" spans="2:17" x14ac:dyDescent="0.2">
      <c r="B180" s="115"/>
      <c r="C180" s="115"/>
      <c r="D180" s="31"/>
      <c r="E180" s="18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</row>
    <row r="181" spans="2:17" x14ac:dyDescent="0.2">
      <c r="B181" s="115"/>
      <c r="C181" s="115"/>
      <c r="D181" s="31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</row>
    <row r="182" spans="2:17" x14ac:dyDescent="0.2">
      <c r="B182" s="115"/>
      <c r="C182" s="115"/>
      <c r="D182" s="31"/>
      <c r="E182" s="188"/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</row>
    <row r="183" spans="2:17" x14ac:dyDescent="0.2">
      <c r="B183" s="115"/>
      <c r="C183" s="115"/>
      <c r="D183" s="31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</row>
    <row r="184" spans="2:17" x14ac:dyDescent="0.2">
      <c r="B184" s="115"/>
      <c r="C184" s="115"/>
      <c r="D184" s="31"/>
      <c r="E184" s="188"/>
      <c r="F184" s="188"/>
      <c r="G184" s="188"/>
      <c r="H184" s="188"/>
      <c r="I184" s="188"/>
      <c r="J184" s="188"/>
      <c r="K184" s="188"/>
      <c r="L184" s="188"/>
      <c r="M184" s="188"/>
      <c r="N184" s="188"/>
      <c r="O184" s="188"/>
      <c r="P184" s="188"/>
      <c r="Q184" s="188"/>
    </row>
    <row r="185" spans="2:17" x14ac:dyDescent="0.2">
      <c r="B185" s="115"/>
      <c r="C185" s="115"/>
      <c r="D185" s="31"/>
      <c r="E185" s="188"/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</row>
    <row r="186" spans="2:17" x14ac:dyDescent="0.2">
      <c r="B186" s="115"/>
      <c r="C186" s="115"/>
      <c r="D186" s="31"/>
      <c r="E186" s="18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</row>
    <row r="187" spans="2:17" x14ac:dyDescent="0.2">
      <c r="B187" s="115"/>
      <c r="C187" s="115"/>
      <c r="D187" s="31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 s="188"/>
      <c r="Q187" s="188"/>
    </row>
    <row r="188" spans="2:17" x14ac:dyDescent="0.2">
      <c r="B188" s="115"/>
      <c r="C188" s="115"/>
      <c r="D188" s="31"/>
      <c r="E188" s="188"/>
      <c r="F188" s="188"/>
      <c r="G188" s="188"/>
      <c r="H188" s="188"/>
      <c r="I188" s="188"/>
      <c r="J188" s="188"/>
      <c r="K188" s="188"/>
      <c r="L188" s="188"/>
      <c r="M188" s="188"/>
      <c r="N188" s="188"/>
      <c r="O188" s="188"/>
      <c r="P188" s="188"/>
      <c r="Q188" s="188"/>
    </row>
    <row r="189" spans="2:17" x14ac:dyDescent="0.2">
      <c r="B189" s="115"/>
      <c r="C189" s="115"/>
      <c r="D189" s="31"/>
      <c r="E189" s="188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</row>
    <row r="190" spans="2:17" x14ac:dyDescent="0.2">
      <c r="B190" s="115"/>
      <c r="C190" s="115"/>
      <c r="D190" s="31"/>
      <c r="E190" s="188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</row>
    <row r="191" spans="2:17" x14ac:dyDescent="0.2">
      <c r="B191" s="115"/>
      <c r="C191" s="115"/>
      <c r="D191" s="31"/>
      <c r="E191" s="188"/>
      <c r="F191" s="188"/>
      <c r="G191" s="188"/>
      <c r="H191" s="188"/>
      <c r="I191" s="188"/>
      <c r="J191" s="188"/>
      <c r="K191" s="188"/>
      <c r="L191" s="188"/>
      <c r="M191" s="188"/>
      <c r="N191" s="188"/>
      <c r="O191" s="188"/>
      <c r="P191" s="188"/>
      <c r="Q191" s="188"/>
    </row>
    <row r="192" spans="2:17" x14ac:dyDescent="0.2">
      <c r="B192" s="115"/>
      <c r="C192" s="115"/>
      <c r="D192" s="31"/>
      <c r="E192" s="188"/>
      <c r="F192" s="188"/>
      <c r="G192" s="188"/>
      <c r="H192" s="188"/>
      <c r="I192" s="188"/>
      <c r="J192" s="188"/>
      <c r="K192" s="188"/>
      <c r="L192" s="188"/>
      <c r="M192" s="188"/>
      <c r="N192" s="188"/>
      <c r="O192" s="188"/>
      <c r="P192" s="188"/>
      <c r="Q192" s="188"/>
    </row>
    <row r="193" spans="2:17" x14ac:dyDescent="0.2">
      <c r="B193" s="115"/>
      <c r="C193" s="115"/>
      <c r="D193" s="31"/>
      <c r="E193" s="188"/>
      <c r="F193" s="188"/>
      <c r="G193" s="188"/>
      <c r="H193" s="188"/>
      <c r="I193" s="188"/>
      <c r="J193" s="188"/>
      <c r="K193" s="188"/>
      <c r="L193" s="188"/>
      <c r="M193" s="188"/>
      <c r="N193" s="188"/>
      <c r="O193" s="188"/>
      <c r="P193" s="188"/>
      <c r="Q193" s="188"/>
    </row>
    <row r="194" spans="2:17" x14ac:dyDescent="0.2">
      <c r="B194" s="115"/>
      <c r="C194" s="115"/>
      <c r="D194" s="31"/>
      <c r="E194" s="188"/>
      <c r="F194" s="188"/>
      <c r="G194" s="188"/>
      <c r="H194" s="188"/>
      <c r="I194" s="188"/>
      <c r="J194" s="188"/>
      <c r="K194" s="188"/>
      <c r="L194" s="188"/>
      <c r="M194" s="188"/>
      <c r="N194" s="188"/>
      <c r="O194" s="188"/>
      <c r="P194" s="188"/>
      <c r="Q194" s="188"/>
    </row>
    <row r="195" spans="2:17" x14ac:dyDescent="0.2">
      <c r="B195" s="115"/>
      <c r="C195" s="115"/>
      <c r="D195" s="31"/>
      <c r="E195" s="188"/>
      <c r="F195" s="188"/>
      <c r="G195" s="188"/>
      <c r="H195" s="188"/>
      <c r="I195" s="188"/>
      <c r="J195" s="188"/>
      <c r="K195" s="188"/>
      <c r="L195" s="188"/>
      <c r="M195" s="188"/>
      <c r="N195" s="188"/>
      <c r="O195" s="188"/>
      <c r="P195" s="188"/>
      <c r="Q195" s="188"/>
    </row>
    <row r="196" spans="2:17" x14ac:dyDescent="0.2">
      <c r="B196" s="115"/>
      <c r="C196" s="115"/>
      <c r="D196" s="31"/>
      <c r="E196" s="188"/>
      <c r="F196" s="188"/>
      <c r="G196" s="188"/>
      <c r="H196" s="188"/>
      <c r="I196" s="188"/>
      <c r="J196" s="188"/>
      <c r="K196" s="188"/>
      <c r="L196" s="188"/>
      <c r="M196" s="188"/>
      <c r="N196" s="188"/>
      <c r="O196" s="188"/>
      <c r="P196" s="188"/>
      <c r="Q196" s="188"/>
    </row>
    <row r="197" spans="2:17" x14ac:dyDescent="0.2">
      <c r="B197" s="115"/>
      <c r="C197" s="115"/>
      <c r="D197" s="31"/>
      <c r="E197" s="188"/>
      <c r="F197" s="188"/>
      <c r="G197" s="188"/>
      <c r="H197" s="188"/>
      <c r="I197" s="188"/>
      <c r="J197" s="188"/>
      <c r="K197" s="188"/>
      <c r="L197" s="188"/>
      <c r="M197" s="188"/>
      <c r="N197" s="188"/>
      <c r="O197" s="188"/>
      <c r="P197" s="188"/>
      <c r="Q197" s="188"/>
    </row>
    <row r="198" spans="2:17" x14ac:dyDescent="0.2">
      <c r="B198" s="115"/>
      <c r="C198" s="115"/>
      <c r="D198" s="31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  <c r="P198" s="188"/>
      <c r="Q198" s="188"/>
    </row>
    <row r="199" spans="2:17" x14ac:dyDescent="0.2">
      <c r="B199" s="115"/>
      <c r="C199" s="115"/>
      <c r="D199" s="31"/>
      <c r="E199" s="188"/>
      <c r="F199" s="188"/>
      <c r="G199" s="188"/>
      <c r="H199" s="188"/>
      <c r="I199" s="188"/>
      <c r="J199" s="188"/>
      <c r="K199" s="188"/>
      <c r="L199" s="188"/>
      <c r="M199" s="188"/>
      <c r="N199" s="188"/>
      <c r="O199" s="188"/>
      <c r="P199" s="188"/>
      <c r="Q199" s="188"/>
    </row>
    <row r="200" spans="2:17" x14ac:dyDescent="0.2">
      <c r="B200" s="115"/>
      <c r="C200" s="115"/>
      <c r="D200" s="31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  <c r="P200" s="188"/>
      <c r="Q200" s="188"/>
    </row>
    <row r="201" spans="2:17" x14ac:dyDescent="0.2">
      <c r="B201" s="115"/>
      <c r="C201" s="115"/>
      <c r="D201" s="31"/>
      <c r="E201" s="188"/>
      <c r="F201" s="188"/>
      <c r="G201" s="188"/>
      <c r="H201" s="188"/>
      <c r="I201" s="188"/>
      <c r="J201" s="188"/>
      <c r="K201" s="188"/>
      <c r="L201" s="188"/>
      <c r="M201" s="188"/>
      <c r="N201" s="188"/>
      <c r="O201" s="188"/>
      <c r="P201" s="188"/>
      <c r="Q201" s="188"/>
    </row>
    <row r="202" spans="2:17" x14ac:dyDescent="0.2">
      <c r="B202" s="115"/>
      <c r="C202" s="115"/>
      <c r="D202" s="31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</row>
    <row r="203" spans="2:17" x14ac:dyDescent="0.2">
      <c r="B203" s="115"/>
      <c r="C203" s="115"/>
      <c r="D203" s="31"/>
      <c r="E203" s="188"/>
      <c r="F203" s="188"/>
      <c r="G203" s="188"/>
      <c r="H203" s="188"/>
      <c r="I203" s="188"/>
      <c r="J203" s="188"/>
      <c r="K203" s="188"/>
      <c r="L203" s="188"/>
      <c r="M203" s="188"/>
      <c r="N203" s="188"/>
      <c r="O203" s="188"/>
      <c r="P203" s="188"/>
      <c r="Q203" s="188"/>
    </row>
    <row r="204" spans="2:17" x14ac:dyDescent="0.2">
      <c r="B204" s="115"/>
      <c r="C204" s="115"/>
      <c r="D204" s="31"/>
      <c r="E204" s="188"/>
      <c r="F204" s="188"/>
      <c r="G204" s="188"/>
      <c r="H204" s="188"/>
      <c r="I204" s="188"/>
      <c r="J204" s="188"/>
      <c r="K204" s="188"/>
      <c r="L204" s="188"/>
      <c r="M204" s="188"/>
      <c r="N204" s="188"/>
      <c r="O204" s="188"/>
      <c r="P204" s="188"/>
      <c r="Q204" s="188"/>
    </row>
    <row r="205" spans="2:17" x14ac:dyDescent="0.2">
      <c r="B205" s="115"/>
      <c r="C205" s="115"/>
      <c r="D205" s="31"/>
      <c r="E205" s="188"/>
      <c r="F205" s="188"/>
      <c r="G205" s="188"/>
      <c r="H205" s="188"/>
      <c r="I205" s="188"/>
      <c r="J205" s="188"/>
      <c r="K205" s="188"/>
      <c r="L205" s="188"/>
      <c r="M205" s="188"/>
      <c r="N205" s="188"/>
      <c r="O205" s="188"/>
      <c r="P205" s="188"/>
      <c r="Q205" s="188"/>
    </row>
    <row r="206" spans="2:17" x14ac:dyDescent="0.2">
      <c r="B206" s="115"/>
      <c r="C206" s="115"/>
      <c r="D206" s="31"/>
      <c r="E206" s="18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P206" s="188"/>
      <c r="Q206" s="188"/>
    </row>
    <row r="207" spans="2:17" x14ac:dyDescent="0.2">
      <c r="B207" s="115"/>
      <c r="C207" s="115"/>
      <c r="D207" s="31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</row>
    <row r="208" spans="2:17" x14ac:dyDescent="0.2">
      <c r="B208" s="115"/>
      <c r="C208" s="115"/>
      <c r="D208" s="31"/>
      <c r="E208" s="188"/>
      <c r="F208" s="188"/>
      <c r="G208" s="188"/>
      <c r="H208" s="188"/>
      <c r="I208" s="188"/>
      <c r="J208" s="188"/>
      <c r="K208" s="188"/>
      <c r="L208" s="188"/>
      <c r="M208" s="188"/>
      <c r="N208" s="188"/>
      <c r="O208" s="188"/>
      <c r="P208" s="188"/>
      <c r="Q208" s="188"/>
    </row>
    <row r="209" spans="2:17" x14ac:dyDescent="0.2">
      <c r="B209" s="115"/>
      <c r="C209" s="115"/>
      <c r="D209" s="31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</row>
    <row r="210" spans="2:17" x14ac:dyDescent="0.2">
      <c r="B210" s="115"/>
      <c r="C210" s="115"/>
      <c r="D210" s="31"/>
      <c r="E210" s="188"/>
      <c r="F210" s="188"/>
      <c r="G210" s="188"/>
      <c r="H210" s="188"/>
      <c r="I210" s="188"/>
      <c r="J210" s="188"/>
      <c r="K210" s="188"/>
      <c r="L210" s="188"/>
      <c r="M210" s="188"/>
      <c r="N210" s="188"/>
      <c r="O210" s="188"/>
      <c r="P210" s="188"/>
      <c r="Q210" s="188"/>
    </row>
    <row r="211" spans="2:17" x14ac:dyDescent="0.2">
      <c r="B211" s="115"/>
      <c r="C211" s="115"/>
      <c r="D211" s="31"/>
      <c r="E211" s="188"/>
      <c r="F211" s="188"/>
      <c r="G211" s="188"/>
      <c r="H211" s="188"/>
      <c r="I211" s="188"/>
      <c r="J211" s="188"/>
      <c r="K211" s="188"/>
      <c r="L211" s="188"/>
      <c r="M211" s="188"/>
      <c r="N211" s="188"/>
      <c r="O211" s="188"/>
      <c r="P211" s="188"/>
      <c r="Q211" s="188"/>
    </row>
    <row r="212" spans="2:17" x14ac:dyDescent="0.2">
      <c r="B212" s="115"/>
      <c r="C212" s="115"/>
      <c r="D212" s="31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  <c r="O212" s="188"/>
      <c r="P212" s="188"/>
      <c r="Q212" s="188"/>
    </row>
    <row r="213" spans="2:17" x14ac:dyDescent="0.2">
      <c r="B213" s="115"/>
      <c r="C213" s="115"/>
      <c r="D213" s="31"/>
      <c r="E213" s="188"/>
      <c r="F213" s="188"/>
      <c r="G213" s="188"/>
      <c r="H213" s="188"/>
      <c r="I213" s="188"/>
      <c r="J213" s="188"/>
      <c r="K213" s="188"/>
      <c r="L213" s="188"/>
      <c r="M213" s="188"/>
      <c r="N213" s="188"/>
      <c r="O213" s="188"/>
      <c r="P213" s="188"/>
      <c r="Q213" s="188"/>
    </row>
    <row r="214" spans="2:17" x14ac:dyDescent="0.2">
      <c r="B214" s="115"/>
      <c r="C214" s="115"/>
      <c r="D214" s="31"/>
      <c r="E214" s="188"/>
      <c r="F214" s="188"/>
      <c r="G214" s="188"/>
      <c r="H214" s="188"/>
      <c r="I214" s="188"/>
      <c r="J214" s="188"/>
      <c r="K214" s="188"/>
      <c r="L214" s="188"/>
      <c r="M214" s="188"/>
      <c r="N214" s="188"/>
      <c r="O214" s="188"/>
      <c r="P214" s="188"/>
      <c r="Q214" s="188"/>
    </row>
    <row r="215" spans="2:17" x14ac:dyDescent="0.2">
      <c r="B215" s="115"/>
      <c r="C215" s="115"/>
      <c r="D215" s="31"/>
      <c r="E215" s="188"/>
      <c r="F215" s="188"/>
      <c r="G215" s="188"/>
      <c r="H215" s="188"/>
      <c r="I215" s="188"/>
      <c r="J215" s="188"/>
      <c r="K215" s="188"/>
      <c r="L215" s="188"/>
      <c r="M215" s="188"/>
      <c r="N215" s="188"/>
      <c r="O215" s="188"/>
      <c r="P215" s="188"/>
      <c r="Q215" s="188"/>
    </row>
    <row r="216" spans="2:17" x14ac:dyDescent="0.2">
      <c r="B216" s="115"/>
      <c r="C216" s="115"/>
      <c r="D216" s="31"/>
      <c r="E216" s="188"/>
      <c r="F216" s="188"/>
      <c r="G216" s="188"/>
      <c r="H216" s="188"/>
      <c r="I216" s="188"/>
      <c r="J216" s="188"/>
      <c r="K216" s="188"/>
      <c r="L216" s="188"/>
      <c r="M216" s="188"/>
      <c r="N216" s="188"/>
      <c r="O216" s="188"/>
      <c r="P216" s="188"/>
      <c r="Q216" s="188"/>
    </row>
    <row r="217" spans="2:17" x14ac:dyDescent="0.2">
      <c r="B217" s="115"/>
      <c r="C217" s="115"/>
      <c r="D217" s="31"/>
      <c r="E217" s="188"/>
      <c r="F217" s="188"/>
      <c r="G217" s="188"/>
      <c r="H217" s="188"/>
      <c r="I217" s="188"/>
      <c r="J217" s="188"/>
      <c r="K217" s="188"/>
      <c r="L217" s="188"/>
      <c r="M217" s="188"/>
      <c r="N217" s="188"/>
      <c r="O217" s="188"/>
      <c r="P217" s="188"/>
      <c r="Q217" s="188"/>
    </row>
    <row r="218" spans="2:17" x14ac:dyDescent="0.2">
      <c r="B218" s="115"/>
      <c r="C218" s="115"/>
      <c r="D218" s="31"/>
      <c r="E218" s="188"/>
      <c r="F218" s="188"/>
      <c r="G218" s="188"/>
      <c r="H218" s="188"/>
      <c r="I218" s="188"/>
      <c r="J218" s="188"/>
      <c r="K218" s="188"/>
      <c r="L218" s="188"/>
      <c r="M218" s="188"/>
      <c r="N218" s="188"/>
      <c r="O218" s="188"/>
      <c r="P218" s="188"/>
      <c r="Q218" s="188"/>
    </row>
    <row r="219" spans="2:17" x14ac:dyDescent="0.2">
      <c r="B219" s="115"/>
      <c r="C219" s="115"/>
      <c r="D219" s="31"/>
      <c r="E219" s="188"/>
      <c r="F219" s="188"/>
      <c r="G219" s="188"/>
      <c r="H219" s="188"/>
      <c r="I219" s="188"/>
      <c r="J219" s="188"/>
      <c r="K219" s="188"/>
      <c r="L219" s="188"/>
      <c r="M219" s="188"/>
      <c r="N219" s="188"/>
      <c r="O219" s="188"/>
      <c r="P219" s="188"/>
      <c r="Q219" s="188"/>
    </row>
    <row r="220" spans="2:17" x14ac:dyDescent="0.2">
      <c r="B220" s="115"/>
      <c r="C220" s="115"/>
      <c r="D220" s="31"/>
      <c r="E220" s="188"/>
      <c r="F220" s="188"/>
      <c r="G220" s="188"/>
      <c r="H220" s="188"/>
      <c r="I220" s="188"/>
      <c r="J220" s="188"/>
      <c r="K220" s="188"/>
      <c r="L220" s="188"/>
      <c r="M220" s="188"/>
      <c r="N220" s="188"/>
      <c r="O220" s="188"/>
      <c r="P220" s="188"/>
      <c r="Q220" s="188"/>
    </row>
    <row r="221" spans="2:17" x14ac:dyDescent="0.2">
      <c r="B221" s="115"/>
      <c r="C221" s="115"/>
      <c r="D221" s="31"/>
      <c r="E221" s="188"/>
      <c r="F221" s="188"/>
      <c r="G221" s="188"/>
      <c r="H221" s="188"/>
      <c r="I221" s="188"/>
      <c r="J221" s="188"/>
      <c r="K221" s="188"/>
      <c r="L221" s="188"/>
      <c r="M221" s="188"/>
      <c r="N221" s="188"/>
      <c r="O221" s="188"/>
      <c r="P221" s="188"/>
      <c r="Q221" s="188"/>
    </row>
    <row r="222" spans="2:17" x14ac:dyDescent="0.2">
      <c r="B222" s="115"/>
      <c r="C222" s="115"/>
      <c r="D222" s="31"/>
      <c r="E222" s="188"/>
      <c r="F222" s="188"/>
      <c r="G222" s="188"/>
      <c r="H222" s="188"/>
      <c r="I222" s="188"/>
      <c r="J222" s="188"/>
      <c r="K222" s="188"/>
      <c r="L222" s="188"/>
      <c r="M222" s="188"/>
      <c r="N222" s="188"/>
      <c r="O222" s="188"/>
      <c r="P222" s="188"/>
      <c r="Q222" s="188"/>
    </row>
    <row r="223" spans="2:17" x14ac:dyDescent="0.2">
      <c r="B223" s="115"/>
      <c r="C223" s="115"/>
      <c r="D223" s="31"/>
      <c r="E223" s="188"/>
      <c r="F223" s="188"/>
      <c r="G223" s="188"/>
      <c r="H223" s="188"/>
      <c r="I223" s="188"/>
      <c r="J223" s="188"/>
      <c r="K223" s="188"/>
      <c r="L223" s="188"/>
      <c r="M223" s="188"/>
      <c r="N223" s="188"/>
      <c r="O223" s="188"/>
      <c r="P223" s="188"/>
      <c r="Q223" s="188"/>
    </row>
    <row r="224" spans="2:17" x14ac:dyDescent="0.2">
      <c r="B224" s="115"/>
      <c r="C224" s="115"/>
      <c r="D224" s="31"/>
      <c r="E224" s="188"/>
      <c r="F224" s="188"/>
      <c r="G224" s="188"/>
      <c r="H224" s="188"/>
      <c r="I224" s="188"/>
      <c r="J224" s="188"/>
      <c r="K224" s="188"/>
      <c r="L224" s="188"/>
      <c r="M224" s="188"/>
      <c r="N224" s="188"/>
      <c r="O224" s="188"/>
      <c r="P224" s="188"/>
      <c r="Q224" s="188"/>
    </row>
    <row r="225" spans="2:17" x14ac:dyDescent="0.2">
      <c r="B225" s="115"/>
      <c r="C225" s="115"/>
      <c r="D225" s="31"/>
      <c r="E225" s="188"/>
      <c r="F225" s="188"/>
      <c r="G225" s="188"/>
      <c r="H225" s="188"/>
      <c r="I225" s="188"/>
      <c r="J225" s="188"/>
      <c r="K225" s="188"/>
      <c r="L225" s="188"/>
      <c r="M225" s="188"/>
      <c r="N225" s="188"/>
      <c r="O225" s="188"/>
      <c r="P225" s="188"/>
      <c r="Q225" s="188"/>
    </row>
    <row r="226" spans="2:17" x14ac:dyDescent="0.2">
      <c r="B226" s="115"/>
      <c r="C226" s="115"/>
      <c r="D226" s="31"/>
      <c r="E226" s="188"/>
      <c r="F226" s="188"/>
      <c r="G226" s="188"/>
      <c r="H226" s="188"/>
      <c r="I226" s="188"/>
      <c r="J226" s="188"/>
      <c r="K226" s="188"/>
      <c r="L226" s="188"/>
      <c r="M226" s="188"/>
      <c r="N226" s="188"/>
      <c r="O226" s="188"/>
      <c r="P226" s="188"/>
      <c r="Q226" s="188"/>
    </row>
    <row r="227" spans="2:17" x14ac:dyDescent="0.2">
      <c r="B227" s="115"/>
      <c r="C227" s="115"/>
      <c r="D227" s="31"/>
      <c r="E227" s="188"/>
      <c r="F227" s="188"/>
      <c r="G227" s="188"/>
      <c r="H227" s="188"/>
      <c r="I227" s="188"/>
      <c r="J227" s="188"/>
      <c r="K227" s="188"/>
      <c r="L227" s="188"/>
      <c r="M227" s="188"/>
      <c r="N227" s="188"/>
      <c r="O227" s="188"/>
      <c r="P227" s="188"/>
      <c r="Q227" s="188"/>
    </row>
    <row r="228" spans="2:17" x14ac:dyDescent="0.2">
      <c r="B228" s="115"/>
      <c r="C228" s="115"/>
      <c r="D228" s="31"/>
      <c r="E228" s="188"/>
      <c r="F228" s="188"/>
      <c r="G228" s="188"/>
      <c r="H228" s="188"/>
      <c r="I228" s="188"/>
      <c r="J228" s="188"/>
      <c r="K228" s="188"/>
      <c r="L228" s="188"/>
      <c r="M228" s="188"/>
      <c r="N228" s="188"/>
      <c r="O228" s="188"/>
      <c r="P228" s="188"/>
      <c r="Q228" s="188"/>
    </row>
    <row r="229" spans="2:17" x14ac:dyDescent="0.2">
      <c r="B229" s="115"/>
      <c r="C229" s="115"/>
      <c r="D229" s="31"/>
      <c r="E229" s="188"/>
      <c r="F229" s="188"/>
      <c r="G229" s="188"/>
      <c r="H229" s="188"/>
      <c r="I229" s="188"/>
      <c r="J229" s="188"/>
      <c r="K229" s="188"/>
      <c r="L229" s="188"/>
      <c r="M229" s="188"/>
      <c r="N229" s="188"/>
      <c r="O229" s="188"/>
      <c r="P229" s="188"/>
      <c r="Q229" s="188"/>
    </row>
    <row r="230" spans="2:17" x14ac:dyDescent="0.2">
      <c r="B230" s="115"/>
      <c r="C230" s="115"/>
      <c r="D230" s="31"/>
      <c r="E230" s="188"/>
      <c r="F230" s="188"/>
      <c r="G230" s="188"/>
      <c r="H230" s="188"/>
      <c r="I230" s="188"/>
      <c r="J230" s="188"/>
      <c r="K230" s="188"/>
      <c r="L230" s="188"/>
      <c r="M230" s="188"/>
      <c r="N230" s="188"/>
      <c r="O230" s="188"/>
      <c r="P230" s="188"/>
      <c r="Q230" s="188"/>
    </row>
    <row r="231" spans="2:17" x14ac:dyDescent="0.2">
      <c r="B231" s="115"/>
      <c r="C231" s="115"/>
      <c r="D231" s="31"/>
      <c r="E231" s="188"/>
      <c r="F231" s="188"/>
      <c r="G231" s="188"/>
      <c r="H231" s="188"/>
      <c r="I231" s="188"/>
      <c r="J231" s="188"/>
      <c r="K231" s="188"/>
      <c r="L231" s="188"/>
      <c r="M231" s="188"/>
      <c r="N231" s="188"/>
      <c r="O231" s="188"/>
      <c r="P231" s="188"/>
      <c r="Q231" s="188"/>
    </row>
    <row r="232" spans="2:17" x14ac:dyDescent="0.2">
      <c r="B232" s="115"/>
      <c r="C232" s="115"/>
      <c r="D232" s="31"/>
      <c r="E232" s="188"/>
      <c r="F232" s="188"/>
      <c r="G232" s="188"/>
      <c r="H232" s="188"/>
      <c r="I232" s="188"/>
      <c r="J232" s="188"/>
      <c r="K232" s="188"/>
      <c r="L232" s="188"/>
      <c r="M232" s="188"/>
      <c r="N232" s="188"/>
      <c r="O232" s="188"/>
      <c r="P232" s="188"/>
      <c r="Q232" s="188"/>
    </row>
    <row r="233" spans="2:17" x14ac:dyDescent="0.2">
      <c r="B233" s="115"/>
      <c r="C233" s="115"/>
      <c r="D233" s="31"/>
      <c r="E233" s="188"/>
      <c r="F233" s="188"/>
      <c r="G233" s="188"/>
      <c r="H233" s="188"/>
      <c r="I233" s="188"/>
      <c r="J233" s="188"/>
      <c r="K233" s="188"/>
      <c r="L233" s="188"/>
      <c r="M233" s="188"/>
      <c r="N233" s="188"/>
      <c r="O233" s="188"/>
      <c r="P233" s="188"/>
      <c r="Q233" s="188"/>
    </row>
    <row r="234" spans="2:17" x14ac:dyDescent="0.2">
      <c r="B234" s="115"/>
      <c r="C234" s="115"/>
      <c r="D234" s="31"/>
      <c r="E234" s="188"/>
      <c r="F234" s="188"/>
      <c r="G234" s="188"/>
      <c r="H234" s="188"/>
      <c r="I234" s="188"/>
      <c r="J234" s="188"/>
      <c r="K234" s="188"/>
      <c r="L234" s="188"/>
      <c r="M234" s="188"/>
      <c r="N234" s="188"/>
      <c r="O234" s="188"/>
      <c r="P234" s="188"/>
      <c r="Q234" s="188"/>
    </row>
    <row r="235" spans="2:17" x14ac:dyDescent="0.2">
      <c r="B235" s="115"/>
      <c r="C235" s="115"/>
      <c r="D235" s="31"/>
      <c r="E235" s="188"/>
      <c r="F235" s="188"/>
      <c r="G235" s="188"/>
      <c r="H235" s="188"/>
      <c r="I235" s="188"/>
      <c r="J235" s="188"/>
      <c r="K235" s="188"/>
      <c r="L235" s="188"/>
      <c r="M235" s="188"/>
      <c r="N235" s="188"/>
      <c r="O235" s="188"/>
      <c r="P235" s="188"/>
      <c r="Q235" s="188"/>
    </row>
    <row r="236" spans="2:17" x14ac:dyDescent="0.2">
      <c r="B236" s="115"/>
      <c r="C236" s="115"/>
      <c r="D236" s="31"/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  <c r="Q236" s="188"/>
    </row>
    <row r="237" spans="2:17" x14ac:dyDescent="0.2">
      <c r="B237" s="115"/>
      <c r="C237" s="115"/>
      <c r="D237" s="31"/>
      <c r="E237" s="188"/>
      <c r="F237" s="188"/>
      <c r="G237" s="188"/>
      <c r="H237" s="188"/>
      <c r="I237" s="188"/>
      <c r="J237" s="188"/>
      <c r="K237" s="188"/>
      <c r="L237" s="188"/>
      <c r="M237" s="188"/>
      <c r="N237" s="188"/>
      <c r="O237" s="188"/>
      <c r="P237" s="188"/>
      <c r="Q237" s="188"/>
    </row>
    <row r="238" spans="2:17" x14ac:dyDescent="0.2">
      <c r="B238" s="115"/>
      <c r="C238" s="115"/>
      <c r="D238" s="31"/>
      <c r="E238" s="188"/>
      <c r="F238" s="188"/>
      <c r="G238" s="188"/>
      <c r="H238" s="188"/>
      <c r="I238" s="188"/>
      <c r="J238" s="188"/>
      <c r="K238" s="188"/>
      <c r="L238" s="188"/>
      <c r="M238" s="188"/>
      <c r="N238" s="188"/>
      <c r="O238" s="188"/>
      <c r="P238" s="188"/>
      <c r="Q238" s="188"/>
    </row>
    <row r="239" spans="2:17" x14ac:dyDescent="0.2">
      <c r="B239" s="115"/>
      <c r="C239" s="115"/>
      <c r="D239" s="31"/>
      <c r="E239" s="188"/>
      <c r="F239" s="188"/>
      <c r="G239" s="188"/>
      <c r="H239" s="188"/>
      <c r="I239" s="188"/>
      <c r="J239" s="188"/>
      <c r="K239" s="188"/>
      <c r="L239" s="188"/>
      <c r="M239" s="188"/>
      <c r="N239" s="188"/>
      <c r="O239" s="188"/>
      <c r="P239" s="188"/>
      <c r="Q239" s="188"/>
    </row>
    <row r="240" spans="2:17" x14ac:dyDescent="0.2">
      <c r="B240" s="115"/>
      <c r="C240" s="115"/>
      <c r="D240" s="31"/>
      <c r="E240" s="188"/>
      <c r="F240" s="188"/>
      <c r="G240" s="188"/>
      <c r="H240" s="188"/>
      <c r="I240" s="188"/>
      <c r="J240" s="188"/>
      <c r="K240" s="188"/>
      <c r="L240" s="188"/>
      <c r="M240" s="188"/>
      <c r="N240" s="188"/>
      <c r="O240" s="188"/>
      <c r="P240" s="188"/>
      <c r="Q240" s="188"/>
    </row>
    <row r="241" spans="2:17" x14ac:dyDescent="0.2">
      <c r="B241" s="115"/>
      <c r="C241" s="115"/>
      <c r="D241" s="31"/>
      <c r="E241" s="188"/>
      <c r="F241" s="188"/>
      <c r="G241" s="188"/>
      <c r="H241" s="188"/>
      <c r="I241" s="188"/>
      <c r="J241" s="188"/>
      <c r="K241" s="188"/>
      <c r="L241" s="188"/>
      <c r="M241" s="188"/>
      <c r="N241" s="188"/>
      <c r="O241" s="188"/>
      <c r="P241" s="188"/>
      <c r="Q241" s="188"/>
    </row>
    <row r="242" spans="2:17" x14ac:dyDescent="0.2">
      <c r="B242" s="115"/>
      <c r="C242" s="115"/>
      <c r="D242" s="31"/>
      <c r="E242" s="188"/>
      <c r="F242" s="188"/>
      <c r="G242" s="188"/>
      <c r="H242" s="188"/>
      <c r="I242" s="188"/>
      <c r="J242" s="188"/>
      <c r="K242" s="188"/>
      <c r="L242" s="188"/>
      <c r="M242" s="188"/>
      <c r="N242" s="188"/>
      <c r="O242" s="188"/>
      <c r="P242" s="188"/>
      <c r="Q242" s="188"/>
    </row>
    <row r="243" spans="2:17" x14ac:dyDescent="0.2">
      <c r="B243" s="115"/>
      <c r="C243" s="115"/>
      <c r="D243" s="31"/>
      <c r="E243" s="188"/>
      <c r="F243" s="188"/>
      <c r="G243" s="188"/>
      <c r="H243" s="188"/>
      <c r="I243" s="188"/>
      <c r="J243" s="188"/>
      <c r="K243" s="188"/>
      <c r="L243" s="188"/>
      <c r="M243" s="188"/>
      <c r="N243" s="188"/>
      <c r="O243" s="188"/>
      <c r="P243" s="188"/>
      <c r="Q243" s="188"/>
    </row>
    <row r="244" spans="2:17" x14ac:dyDescent="0.2">
      <c r="E244" s="188"/>
      <c r="F244" s="188"/>
      <c r="G244" s="188"/>
      <c r="H244" s="188"/>
      <c r="I244" s="188"/>
      <c r="J244" s="188"/>
      <c r="K244" s="188"/>
      <c r="L244" s="188"/>
      <c r="M244" s="188"/>
      <c r="N244" s="188"/>
      <c r="O244" s="188"/>
      <c r="P244" s="188"/>
      <c r="Q244" s="188"/>
    </row>
    <row r="245" spans="2:17" x14ac:dyDescent="0.2">
      <c r="E245" s="188"/>
      <c r="F245" s="188"/>
      <c r="G245" s="188"/>
      <c r="H245" s="188"/>
      <c r="I245" s="188"/>
      <c r="J245" s="188"/>
      <c r="K245" s="188"/>
      <c r="L245" s="188"/>
      <c r="M245" s="188"/>
      <c r="N245" s="188"/>
      <c r="O245" s="188"/>
      <c r="P245" s="188"/>
      <c r="Q245" s="188"/>
    </row>
    <row r="246" spans="2:17" x14ac:dyDescent="0.2">
      <c r="E246" s="188"/>
      <c r="F246" s="188"/>
      <c r="G246" s="188"/>
      <c r="H246" s="188"/>
      <c r="I246" s="188"/>
      <c r="J246" s="188"/>
      <c r="K246" s="188"/>
      <c r="L246" s="188"/>
      <c r="M246" s="188"/>
      <c r="N246" s="188"/>
      <c r="O246" s="188"/>
      <c r="P246" s="188"/>
      <c r="Q246" s="188"/>
    </row>
    <row r="247" spans="2:17" x14ac:dyDescent="0.2">
      <c r="E247" s="188"/>
      <c r="F247" s="188"/>
      <c r="G247" s="188"/>
      <c r="H247" s="188"/>
      <c r="I247" s="188"/>
      <c r="J247" s="188"/>
      <c r="K247" s="188"/>
      <c r="L247" s="188"/>
      <c r="M247" s="188"/>
      <c r="N247" s="188"/>
      <c r="O247" s="188"/>
      <c r="P247" s="188"/>
      <c r="Q247" s="188"/>
    </row>
    <row r="248" spans="2:17" x14ac:dyDescent="0.2">
      <c r="E248" s="188"/>
      <c r="F248" s="188"/>
      <c r="G248" s="188"/>
      <c r="H248" s="188"/>
      <c r="I248" s="188"/>
      <c r="J248" s="188"/>
      <c r="K248" s="188"/>
      <c r="L248" s="188"/>
      <c r="M248" s="188"/>
      <c r="N248" s="188"/>
      <c r="O248" s="188"/>
      <c r="P248" s="188"/>
      <c r="Q248" s="188"/>
    </row>
    <row r="249" spans="2:17" x14ac:dyDescent="0.2">
      <c r="E249" s="188"/>
      <c r="F249" s="188"/>
      <c r="G249" s="188"/>
      <c r="H249" s="188"/>
      <c r="I249" s="188"/>
      <c r="J249" s="188"/>
      <c r="K249" s="188"/>
      <c r="L249" s="188"/>
      <c r="M249" s="188"/>
      <c r="N249" s="188"/>
      <c r="O249" s="188"/>
      <c r="P249" s="188"/>
      <c r="Q249" s="188"/>
    </row>
    <row r="250" spans="2:17" x14ac:dyDescent="0.2">
      <c r="E250" s="188"/>
      <c r="F250" s="188"/>
      <c r="G250" s="188"/>
      <c r="H250" s="188"/>
      <c r="I250" s="188"/>
      <c r="J250" s="188"/>
      <c r="K250" s="188"/>
      <c r="L250" s="188"/>
      <c r="M250" s="188"/>
      <c r="N250" s="188"/>
      <c r="O250" s="188"/>
      <c r="P250" s="188"/>
      <c r="Q250" s="188"/>
    </row>
    <row r="251" spans="2:17" x14ac:dyDescent="0.2">
      <c r="E251" s="188"/>
      <c r="F251" s="188"/>
      <c r="G251" s="188"/>
      <c r="H251" s="188"/>
      <c r="I251" s="188"/>
      <c r="J251" s="188"/>
      <c r="K251" s="188"/>
      <c r="L251" s="188"/>
      <c r="M251" s="188"/>
      <c r="N251" s="188"/>
      <c r="O251" s="188"/>
      <c r="P251" s="188"/>
      <c r="Q251" s="18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170" bestFit="1" customWidth="1"/>
    <col min="2" max="2" width="17.42578125" style="101" customWidth="1"/>
    <col min="3" max="3" width="18.140625" style="101" customWidth="1"/>
    <col min="4" max="4" width="11.42578125" style="18" bestFit="1" customWidth="1"/>
    <col min="5" max="5" width="17.140625" style="101" customWidth="1"/>
    <col min="6" max="6" width="17.5703125" style="101" customWidth="1"/>
    <col min="7" max="7" width="11.42578125" style="18" bestFit="1" customWidth="1"/>
    <col min="8" max="8" width="16.140625" style="101" bestFit="1" customWidth="1"/>
    <col min="9" max="16384" width="9.140625" style="170"/>
  </cols>
  <sheetData>
    <row r="2" spans="1:19" ht="18.75" x14ac:dyDescent="0.3">
      <c r="A2" s="5" t="s">
        <v>58</v>
      </c>
      <c r="B2" s="3"/>
      <c r="C2" s="3"/>
      <c r="D2" s="3"/>
      <c r="E2" s="3"/>
      <c r="F2" s="3"/>
      <c r="G2" s="3"/>
      <c r="H2" s="3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19" x14ac:dyDescent="0.2">
      <c r="A3" s="61"/>
    </row>
    <row r="4" spans="1:19" s="193" customFormat="1" x14ac:dyDescent="0.2">
      <c r="B4" s="121"/>
      <c r="C4" s="121"/>
      <c r="D4" s="36"/>
      <c r="E4" s="121"/>
      <c r="F4" s="121"/>
      <c r="G4" s="36"/>
      <c r="H4" s="193" t="str">
        <f>VALVAL</f>
        <v>млрд. одиниць</v>
      </c>
    </row>
    <row r="5" spans="1:19" s="118" customFormat="1" x14ac:dyDescent="0.2">
      <c r="A5" s="52"/>
      <c r="B5" s="284">
        <v>42369</v>
      </c>
      <c r="C5" s="285"/>
      <c r="D5" s="286"/>
      <c r="E5" s="284">
        <v>42429</v>
      </c>
      <c r="F5" s="285"/>
      <c r="G5" s="286"/>
      <c r="H5" s="78"/>
    </row>
    <row r="6" spans="1:19" s="120" customFormat="1" x14ac:dyDescent="0.2">
      <c r="A6" s="90"/>
      <c r="B6" s="204" t="s">
        <v>172</v>
      </c>
      <c r="C6" s="204" t="s">
        <v>3</v>
      </c>
      <c r="D6" s="129" t="s">
        <v>67</v>
      </c>
      <c r="E6" s="204" t="s">
        <v>172</v>
      </c>
      <c r="F6" s="204" t="s">
        <v>3</v>
      </c>
      <c r="G6" s="129" t="s">
        <v>67</v>
      </c>
      <c r="H6" s="204" t="s">
        <v>148</v>
      </c>
    </row>
    <row r="7" spans="1:19" s="146" customFormat="1" ht="15.75" x14ac:dyDescent="0.2">
      <c r="A7" s="71" t="s">
        <v>171</v>
      </c>
      <c r="B7" s="151">
        <f t="shared" ref="B7:H7" si="0">SUM(B8:B15)</f>
        <v>65505.68611232</v>
      </c>
      <c r="C7" s="151">
        <f t="shared" si="0"/>
        <v>1572180.1589905</v>
      </c>
      <c r="D7" s="64">
        <f t="shared" si="0"/>
        <v>1</v>
      </c>
      <c r="E7" s="151">
        <f t="shared" si="0"/>
        <v>64349.583056179996</v>
      </c>
      <c r="F7" s="151">
        <f t="shared" si="0"/>
        <v>1740938.6519851899</v>
      </c>
      <c r="G7" s="64">
        <f t="shared" si="0"/>
        <v>1</v>
      </c>
      <c r="H7" s="151">
        <f t="shared" si="0"/>
        <v>-1.0000000000001327E-6</v>
      </c>
    </row>
    <row r="8" spans="1:19" s="47" customFormat="1" x14ac:dyDescent="0.2">
      <c r="A8" s="35" t="s">
        <v>126</v>
      </c>
      <c r="B8" s="152">
        <v>8841.3487623500005</v>
      </c>
      <c r="C8" s="152">
        <v>212198.26747645001</v>
      </c>
      <c r="D8" s="22">
        <v>0.13497100000000001</v>
      </c>
      <c r="E8" s="152">
        <v>8658.1810533099997</v>
      </c>
      <c r="F8" s="152">
        <v>234241.79824805001</v>
      </c>
      <c r="G8" s="22">
        <v>0.134549</v>
      </c>
      <c r="H8" s="152">
        <v>-4.2200000000000001E-4</v>
      </c>
    </row>
    <row r="9" spans="1:19" s="47" customFormat="1" x14ac:dyDescent="0.2">
      <c r="A9" s="35" t="s">
        <v>53</v>
      </c>
      <c r="B9" s="152">
        <v>12485.72817446</v>
      </c>
      <c r="C9" s="152">
        <v>299665.80416775</v>
      </c>
      <c r="D9" s="22">
        <v>0.190605</v>
      </c>
      <c r="E9" s="152">
        <v>12445.940154219999</v>
      </c>
      <c r="F9" s="152">
        <v>336717.30640296999</v>
      </c>
      <c r="G9" s="22">
        <v>0.193411</v>
      </c>
      <c r="H9" s="152">
        <v>2.8059999999999999E-3</v>
      </c>
    </row>
    <row r="10" spans="1:19" s="47" customFormat="1" x14ac:dyDescent="0.2">
      <c r="A10" s="35" t="s">
        <v>95</v>
      </c>
      <c r="B10" s="152">
        <v>44178.609175509999</v>
      </c>
      <c r="C10" s="152">
        <v>1060316.0873463</v>
      </c>
      <c r="D10" s="22">
        <v>0.67442400000000002</v>
      </c>
      <c r="E10" s="152">
        <v>43245.461848649997</v>
      </c>
      <c r="F10" s="152">
        <v>1169979.54733417</v>
      </c>
      <c r="G10" s="22">
        <v>0.67203999999999997</v>
      </c>
      <c r="H10" s="152">
        <v>-2.385E-3</v>
      </c>
    </row>
    <row r="11" spans="1:19" s="47" customFormat="1" x14ac:dyDescent="0.2">
      <c r="A11" s="35"/>
      <c r="B11" s="152"/>
      <c r="C11" s="152"/>
      <c r="D11" s="22"/>
      <c r="E11" s="152"/>
      <c r="F11" s="152"/>
      <c r="G11" s="22"/>
      <c r="H11" s="152">
        <f t="shared" ref="H11:H13" si="1">G11-D11</f>
        <v>0</v>
      </c>
    </row>
    <row r="12" spans="1:19" s="47" customFormat="1" x14ac:dyDescent="0.2">
      <c r="A12" s="35"/>
      <c r="B12" s="152"/>
      <c r="C12" s="152"/>
      <c r="D12" s="22"/>
      <c r="E12" s="152"/>
      <c r="F12" s="152"/>
      <c r="G12" s="22"/>
      <c r="H12" s="152">
        <f t="shared" si="1"/>
        <v>0</v>
      </c>
    </row>
    <row r="13" spans="1:19" s="47" customFormat="1" x14ac:dyDescent="0.2">
      <c r="A13" s="35"/>
      <c r="B13" s="152"/>
      <c r="C13" s="152"/>
      <c r="D13" s="22"/>
      <c r="E13" s="152"/>
      <c r="F13" s="152"/>
      <c r="G13" s="22"/>
      <c r="H13" s="191">
        <f t="shared" si="1"/>
        <v>0</v>
      </c>
    </row>
    <row r="14" spans="1:19" x14ac:dyDescent="0.2">
      <c r="B14" s="115"/>
      <c r="C14" s="115"/>
      <c r="D14" s="31"/>
      <c r="E14" s="115"/>
      <c r="F14" s="115"/>
      <c r="G14" s="31"/>
      <c r="H14" s="153"/>
      <c r="I14" s="188"/>
      <c r="J14" s="188"/>
      <c r="K14" s="188"/>
      <c r="L14" s="188"/>
      <c r="M14" s="188"/>
      <c r="N14" s="188"/>
      <c r="O14" s="188"/>
      <c r="P14" s="188"/>
      <c r="Q14" s="188"/>
    </row>
    <row r="15" spans="1:19" x14ac:dyDescent="0.2">
      <c r="B15" s="115"/>
      <c r="C15" s="115"/>
      <c r="D15" s="31"/>
      <c r="E15" s="115"/>
      <c r="F15" s="115"/>
      <c r="G15" s="31"/>
      <c r="H15" s="153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9" x14ac:dyDescent="0.2">
      <c r="B16" s="115"/>
      <c r="C16" s="115"/>
      <c r="D16" s="31"/>
      <c r="E16" s="115"/>
      <c r="F16" s="115"/>
      <c r="G16" s="31"/>
      <c r="H16" s="178"/>
      <c r="I16" s="188"/>
      <c r="J16" s="188"/>
      <c r="K16" s="188"/>
      <c r="L16" s="188"/>
      <c r="M16" s="188"/>
      <c r="N16" s="188"/>
      <c r="O16" s="188"/>
      <c r="P16" s="188"/>
      <c r="Q16" s="188"/>
    </row>
    <row r="17" spans="1:19" x14ac:dyDescent="0.2">
      <c r="B17" s="115"/>
      <c r="C17" s="115"/>
      <c r="D17" s="31"/>
      <c r="E17" s="115"/>
      <c r="F17" s="115"/>
      <c r="G17" s="31"/>
      <c r="H17" s="193" t="str">
        <f>VALVAL</f>
        <v>млрд. одиниць</v>
      </c>
      <c r="I17" s="188"/>
      <c r="J17" s="188"/>
      <c r="K17" s="188"/>
      <c r="L17" s="188"/>
      <c r="M17" s="188"/>
      <c r="N17" s="188"/>
      <c r="O17" s="188"/>
      <c r="P17" s="188"/>
      <c r="Q17" s="188"/>
    </row>
    <row r="18" spans="1:19" x14ac:dyDescent="0.2">
      <c r="A18" s="52"/>
      <c r="B18" s="284">
        <v>42369</v>
      </c>
      <c r="C18" s="285"/>
      <c r="D18" s="286"/>
      <c r="E18" s="284">
        <v>42429</v>
      </c>
      <c r="F18" s="285"/>
      <c r="G18" s="286"/>
      <c r="H18" s="7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</row>
    <row r="19" spans="1:19" s="224" customFormat="1" x14ac:dyDescent="0.2">
      <c r="A19" s="167"/>
      <c r="B19" s="83" t="s">
        <v>172</v>
      </c>
      <c r="C19" s="83" t="s">
        <v>3</v>
      </c>
      <c r="D19" s="201" t="s">
        <v>67</v>
      </c>
      <c r="E19" s="83" t="s">
        <v>172</v>
      </c>
      <c r="F19" s="83" t="s">
        <v>3</v>
      </c>
      <c r="G19" s="201" t="s">
        <v>67</v>
      </c>
      <c r="H19" s="83" t="s">
        <v>148</v>
      </c>
      <c r="I19" s="238"/>
      <c r="J19" s="238"/>
      <c r="K19" s="238"/>
      <c r="L19" s="238"/>
      <c r="M19" s="238"/>
      <c r="N19" s="238"/>
      <c r="O19" s="238"/>
      <c r="P19" s="238"/>
      <c r="Q19" s="238"/>
    </row>
    <row r="20" spans="1:19" s="197" customFormat="1" ht="15" x14ac:dyDescent="0.25">
      <c r="A20" s="159" t="s">
        <v>171</v>
      </c>
      <c r="B20" s="231">
        <f t="shared" ref="B20:G20" si="2">B$25+B$21</f>
        <v>65505.68611232</v>
      </c>
      <c r="C20" s="231">
        <f t="shared" si="2"/>
        <v>1572180.1589905</v>
      </c>
      <c r="D20" s="106">
        <f t="shared" si="2"/>
        <v>0.99999900000000008</v>
      </c>
      <c r="E20" s="231">
        <f t="shared" si="2"/>
        <v>64349.583056179996</v>
      </c>
      <c r="F20" s="231">
        <f t="shared" si="2"/>
        <v>1740938.6519851901</v>
      </c>
      <c r="G20" s="106">
        <f t="shared" si="2"/>
        <v>0.99999899999999997</v>
      </c>
      <c r="H20" s="231">
        <v>9.9999999999999995E-7</v>
      </c>
      <c r="I20" s="215"/>
      <c r="J20" s="215"/>
      <c r="K20" s="215"/>
      <c r="L20" s="215"/>
      <c r="M20" s="215"/>
      <c r="N20" s="215"/>
      <c r="O20" s="215"/>
      <c r="P20" s="215"/>
      <c r="Q20" s="215"/>
    </row>
    <row r="21" spans="1:19" s="63" customFormat="1" ht="15" x14ac:dyDescent="0.25">
      <c r="A21" s="210" t="s">
        <v>74</v>
      </c>
      <c r="B21" s="76">
        <f t="shared" ref="B21:G21" si="3">SUM(B$22:B$24)</f>
        <v>55593.105028710001</v>
      </c>
      <c r="C21" s="76">
        <f t="shared" si="3"/>
        <v>1334271.60129128</v>
      </c>
      <c r="D21" s="240">
        <f t="shared" si="3"/>
        <v>0.84867500000000007</v>
      </c>
      <c r="E21" s="76">
        <f t="shared" si="3"/>
        <v>54847.053201539995</v>
      </c>
      <c r="F21" s="76">
        <f t="shared" si="3"/>
        <v>1483853.51281361</v>
      </c>
      <c r="G21" s="240">
        <f t="shared" si="3"/>
        <v>0.852329</v>
      </c>
      <c r="H21" s="76">
        <v>3.6540000000000001E-3</v>
      </c>
      <c r="I21" s="81"/>
      <c r="J21" s="81"/>
      <c r="K21" s="81"/>
      <c r="L21" s="81"/>
      <c r="M21" s="81"/>
      <c r="N21" s="81"/>
      <c r="O21" s="81"/>
      <c r="P21" s="81"/>
      <c r="Q21" s="81"/>
    </row>
    <row r="22" spans="1:19" s="108" customFormat="1" outlineLevel="1" x14ac:dyDescent="0.2">
      <c r="A22" s="126" t="s">
        <v>126</v>
      </c>
      <c r="B22" s="27">
        <v>6302.6569216400003</v>
      </c>
      <c r="C22" s="27">
        <v>151267.96999203</v>
      </c>
      <c r="D22" s="184">
        <v>9.6214999999999995E-2</v>
      </c>
      <c r="E22" s="27">
        <v>6260.65589817</v>
      </c>
      <c r="F22" s="27">
        <v>169378.22006384001</v>
      </c>
      <c r="G22" s="184">
        <v>9.7291000000000002E-2</v>
      </c>
      <c r="H22" s="27">
        <v>1.0759999999999999E-3</v>
      </c>
      <c r="I22" s="127"/>
      <c r="J22" s="127"/>
      <c r="K22" s="127"/>
      <c r="L22" s="127"/>
      <c r="M22" s="127"/>
      <c r="N22" s="127"/>
      <c r="O22" s="127"/>
      <c r="P22" s="127"/>
      <c r="Q22" s="127"/>
    </row>
    <row r="23" spans="1:19" outlineLevel="1" x14ac:dyDescent="0.2">
      <c r="A23" s="232" t="s">
        <v>53</v>
      </c>
      <c r="B23" s="105">
        <v>7043.5160649400004</v>
      </c>
      <c r="C23" s="105">
        <v>169049.08358362</v>
      </c>
      <c r="D23" s="220">
        <v>0.107525</v>
      </c>
      <c r="E23" s="105">
        <v>7021.0706331700003</v>
      </c>
      <c r="F23" s="105">
        <v>189950.77610625001</v>
      </c>
      <c r="G23" s="220">
        <v>0.109108</v>
      </c>
      <c r="H23" s="105">
        <v>1.583E-3</v>
      </c>
      <c r="I23" s="188"/>
      <c r="J23" s="188"/>
      <c r="K23" s="188"/>
      <c r="L23" s="188"/>
      <c r="M23" s="188"/>
      <c r="N23" s="188"/>
      <c r="O23" s="188"/>
      <c r="P23" s="188"/>
      <c r="Q23" s="188"/>
    </row>
    <row r="24" spans="1:19" outlineLevel="1" x14ac:dyDescent="0.2">
      <c r="A24" s="232" t="s">
        <v>95</v>
      </c>
      <c r="B24" s="105">
        <v>42246.93204213</v>
      </c>
      <c r="C24" s="105">
        <v>1013954.54771563</v>
      </c>
      <c r="D24" s="220">
        <v>0.64493500000000004</v>
      </c>
      <c r="E24" s="105">
        <v>41565.326670199996</v>
      </c>
      <c r="F24" s="105">
        <v>1124524.51664352</v>
      </c>
      <c r="G24" s="220">
        <v>0.64593</v>
      </c>
      <c r="H24" s="105">
        <v>9.9500000000000001E-4</v>
      </c>
      <c r="I24" s="188"/>
      <c r="J24" s="188"/>
      <c r="K24" s="188"/>
      <c r="L24" s="188"/>
      <c r="M24" s="188"/>
      <c r="N24" s="188"/>
      <c r="O24" s="188"/>
      <c r="P24" s="188"/>
      <c r="Q24" s="188"/>
    </row>
    <row r="25" spans="1:19" ht="15" x14ac:dyDescent="0.25">
      <c r="A25" s="39" t="s">
        <v>112</v>
      </c>
      <c r="B25" s="123">
        <f t="shared" ref="B25:G25" si="4">SUM(B$26:B$28)</f>
        <v>9912.5810836100009</v>
      </c>
      <c r="C25" s="123">
        <f t="shared" si="4"/>
        <v>237908.55769922002</v>
      </c>
      <c r="D25" s="239">
        <f t="shared" si="4"/>
        <v>0.15132400000000001</v>
      </c>
      <c r="E25" s="123">
        <f t="shared" si="4"/>
        <v>9502.5298546400008</v>
      </c>
      <c r="F25" s="123">
        <f t="shared" si="4"/>
        <v>257085.13917158</v>
      </c>
      <c r="G25" s="239">
        <f t="shared" si="4"/>
        <v>0.14767</v>
      </c>
      <c r="H25" s="123">
        <v>-3.653E-3</v>
      </c>
      <c r="I25" s="188"/>
      <c r="J25" s="188"/>
      <c r="K25" s="188"/>
      <c r="L25" s="188"/>
      <c r="M25" s="188"/>
      <c r="N25" s="188"/>
      <c r="O25" s="188"/>
      <c r="P25" s="188"/>
      <c r="Q25" s="188"/>
    </row>
    <row r="26" spans="1:19" outlineLevel="1" x14ac:dyDescent="0.2">
      <c r="A26" s="232" t="s">
        <v>126</v>
      </c>
      <c r="B26" s="105">
        <v>2538.6918407100002</v>
      </c>
      <c r="C26" s="105">
        <v>60930.29748442</v>
      </c>
      <c r="D26" s="220">
        <v>3.8754999999999998E-2</v>
      </c>
      <c r="E26" s="105">
        <v>2397.5251551400002</v>
      </c>
      <c r="F26" s="105">
        <v>64863.578184209997</v>
      </c>
      <c r="G26" s="220">
        <v>3.7257999999999999E-2</v>
      </c>
      <c r="H26" s="105">
        <v>-1.4970000000000001E-3</v>
      </c>
      <c r="I26" s="188"/>
      <c r="J26" s="188"/>
      <c r="K26" s="188"/>
      <c r="L26" s="188"/>
      <c r="M26" s="188"/>
      <c r="N26" s="188"/>
      <c r="O26" s="188"/>
      <c r="P26" s="188"/>
      <c r="Q26" s="188"/>
    </row>
    <row r="27" spans="1:19" outlineLevel="1" x14ac:dyDescent="0.2">
      <c r="A27" s="232" t="s">
        <v>53</v>
      </c>
      <c r="B27" s="105">
        <v>5442.21210952</v>
      </c>
      <c r="C27" s="105">
        <v>130616.72058413</v>
      </c>
      <c r="D27" s="220">
        <v>8.3080000000000001E-2</v>
      </c>
      <c r="E27" s="105">
        <v>5424.86952105</v>
      </c>
      <c r="F27" s="105">
        <v>146766.53029672001</v>
      </c>
      <c r="G27" s="220">
        <v>8.4303000000000003E-2</v>
      </c>
      <c r="H27" s="105">
        <v>1.2229999999999999E-3</v>
      </c>
      <c r="I27" s="188"/>
      <c r="J27" s="188"/>
      <c r="K27" s="188"/>
      <c r="L27" s="188"/>
      <c r="M27" s="188"/>
      <c r="N27" s="188"/>
      <c r="O27" s="188"/>
      <c r="P27" s="188"/>
      <c r="Q27" s="188"/>
    </row>
    <row r="28" spans="1:19" outlineLevel="1" x14ac:dyDescent="0.2">
      <c r="A28" s="232" t="s">
        <v>95</v>
      </c>
      <c r="B28" s="105">
        <v>1931.67713338</v>
      </c>
      <c r="C28" s="105">
        <v>46361.539630669999</v>
      </c>
      <c r="D28" s="220">
        <v>2.9489000000000001E-2</v>
      </c>
      <c r="E28" s="105">
        <v>1680.13517845</v>
      </c>
      <c r="F28" s="105">
        <v>45455.030690649997</v>
      </c>
      <c r="G28" s="220">
        <v>2.6109E-2</v>
      </c>
      <c r="H28" s="105">
        <v>-3.3790000000000001E-3</v>
      </c>
      <c r="I28" s="188"/>
      <c r="J28" s="188"/>
      <c r="K28" s="188"/>
      <c r="L28" s="188"/>
      <c r="M28" s="188"/>
      <c r="N28" s="188"/>
      <c r="O28" s="188"/>
      <c r="P28" s="188"/>
      <c r="Q28" s="188"/>
    </row>
    <row r="29" spans="1:19" x14ac:dyDescent="0.2">
      <c r="B29" s="115"/>
      <c r="C29" s="115"/>
      <c r="D29" s="31"/>
      <c r="E29" s="115"/>
      <c r="F29" s="115"/>
      <c r="G29" s="31"/>
      <c r="H29" s="115"/>
      <c r="I29" s="188"/>
      <c r="J29" s="188"/>
      <c r="K29" s="188"/>
      <c r="L29" s="188"/>
      <c r="M29" s="188"/>
      <c r="N29" s="188"/>
      <c r="O29" s="188"/>
      <c r="P29" s="188"/>
      <c r="Q29" s="188"/>
    </row>
    <row r="30" spans="1:19" x14ac:dyDescent="0.2">
      <c r="B30" s="115"/>
      <c r="C30" s="115"/>
      <c r="D30" s="31"/>
      <c r="E30" s="115"/>
      <c r="F30" s="115"/>
      <c r="G30" s="31"/>
      <c r="H30" s="115"/>
      <c r="I30" s="188"/>
      <c r="J30" s="188"/>
      <c r="K30" s="188"/>
      <c r="L30" s="188"/>
      <c r="M30" s="188"/>
      <c r="N30" s="188"/>
      <c r="O30" s="188"/>
      <c r="P30" s="188"/>
      <c r="Q30" s="188"/>
    </row>
    <row r="31" spans="1:19" x14ac:dyDescent="0.2">
      <c r="B31" s="115"/>
      <c r="C31" s="115"/>
      <c r="D31" s="31"/>
      <c r="E31" s="115"/>
      <c r="F31" s="115"/>
      <c r="G31" s="31"/>
      <c r="H31" s="115"/>
      <c r="I31" s="188"/>
      <c r="J31" s="188"/>
      <c r="K31" s="188"/>
      <c r="L31" s="188"/>
      <c r="M31" s="188"/>
      <c r="N31" s="188"/>
      <c r="O31" s="188"/>
      <c r="P31" s="188"/>
      <c r="Q31" s="188"/>
    </row>
    <row r="32" spans="1:19" x14ac:dyDescent="0.2">
      <c r="B32" s="115"/>
      <c r="C32" s="115"/>
      <c r="D32" s="31"/>
      <c r="E32" s="115"/>
      <c r="F32" s="115"/>
      <c r="G32" s="31"/>
      <c r="H32" s="115"/>
      <c r="I32" s="188"/>
      <c r="J32" s="188"/>
      <c r="K32" s="188"/>
      <c r="L32" s="188"/>
      <c r="M32" s="188"/>
      <c r="N32" s="188"/>
      <c r="O32" s="188"/>
      <c r="P32" s="188"/>
      <c r="Q32" s="188"/>
    </row>
    <row r="33" spans="2:17" x14ac:dyDescent="0.2">
      <c r="B33" s="115"/>
      <c r="C33" s="115"/>
      <c r="D33" s="31"/>
      <c r="E33" s="115"/>
      <c r="F33" s="115"/>
      <c r="G33" s="31"/>
      <c r="H33" s="115"/>
      <c r="I33" s="188"/>
      <c r="J33" s="188"/>
      <c r="K33" s="188"/>
      <c r="L33" s="188"/>
      <c r="M33" s="188"/>
      <c r="N33" s="188"/>
      <c r="O33" s="188"/>
      <c r="P33" s="188"/>
      <c r="Q33" s="188"/>
    </row>
    <row r="34" spans="2:17" x14ac:dyDescent="0.2">
      <c r="B34" s="115"/>
      <c r="C34" s="115"/>
      <c r="D34" s="31"/>
      <c r="E34" s="115"/>
      <c r="F34" s="115"/>
      <c r="G34" s="31"/>
      <c r="H34" s="115"/>
      <c r="I34" s="188"/>
      <c r="J34" s="188"/>
      <c r="K34" s="188"/>
      <c r="L34" s="188"/>
      <c r="M34" s="188"/>
      <c r="N34" s="188"/>
      <c r="O34" s="188"/>
      <c r="P34" s="188"/>
      <c r="Q34" s="188"/>
    </row>
    <row r="35" spans="2:17" x14ac:dyDescent="0.2">
      <c r="B35" s="115"/>
      <c r="C35" s="115"/>
      <c r="D35" s="31"/>
      <c r="E35" s="115"/>
      <c r="F35" s="115"/>
      <c r="G35" s="31"/>
      <c r="H35" s="115"/>
      <c r="I35" s="188"/>
      <c r="J35" s="188"/>
      <c r="K35" s="188"/>
      <c r="L35" s="188"/>
      <c r="M35" s="188"/>
      <c r="N35" s="188"/>
      <c r="O35" s="188"/>
      <c r="P35" s="188"/>
      <c r="Q35" s="188"/>
    </row>
    <row r="36" spans="2:17" x14ac:dyDescent="0.2">
      <c r="B36" s="115"/>
      <c r="C36" s="115"/>
      <c r="D36" s="31"/>
      <c r="E36" s="115"/>
      <c r="F36" s="115"/>
      <c r="G36" s="31"/>
      <c r="H36" s="115"/>
      <c r="I36" s="188"/>
      <c r="J36" s="188"/>
      <c r="K36" s="188"/>
      <c r="L36" s="188"/>
      <c r="M36" s="188"/>
      <c r="N36" s="188"/>
      <c r="O36" s="188"/>
      <c r="P36" s="188"/>
      <c r="Q36" s="188"/>
    </row>
    <row r="37" spans="2:17" x14ac:dyDescent="0.2">
      <c r="B37" s="115"/>
      <c r="C37" s="115"/>
      <c r="D37" s="31"/>
      <c r="E37" s="115"/>
      <c r="F37" s="115"/>
      <c r="G37" s="31"/>
      <c r="H37" s="115"/>
      <c r="I37" s="188"/>
      <c r="J37" s="188"/>
      <c r="K37" s="188"/>
      <c r="L37" s="188"/>
      <c r="M37" s="188"/>
      <c r="N37" s="188"/>
      <c r="O37" s="188"/>
      <c r="P37" s="188"/>
      <c r="Q37" s="188"/>
    </row>
    <row r="38" spans="2:17" x14ac:dyDescent="0.2">
      <c r="B38" s="115"/>
      <c r="C38" s="115"/>
      <c r="D38" s="31"/>
      <c r="E38" s="115"/>
      <c r="F38" s="115"/>
      <c r="G38" s="31"/>
      <c r="H38" s="115"/>
      <c r="I38" s="188"/>
      <c r="J38" s="188"/>
      <c r="K38" s="188"/>
      <c r="L38" s="188"/>
      <c r="M38" s="188"/>
      <c r="N38" s="188"/>
      <c r="O38" s="188"/>
      <c r="P38" s="188"/>
      <c r="Q38" s="188"/>
    </row>
    <row r="39" spans="2:17" x14ac:dyDescent="0.2">
      <c r="B39" s="115"/>
      <c r="C39" s="115"/>
      <c r="D39" s="31"/>
      <c r="E39" s="115"/>
      <c r="F39" s="115"/>
      <c r="G39" s="31"/>
      <c r="H39" s="115"/>
      <c r="I39" s="188"/>
      <c r="J39" s="188"/>
      <c r="K39" s="188"/>
      <c r="L39" s="188"/>
      <c r="M39" s="188"/>
      <c r="N39" s="188"/>
      <c r="O39" s="188"/>
      <c r="P39" s="188"/>
      <c r="Q39" s="188"/>
    </row>
    <row r="40" spans="2:17" x14ac:dyDescent="0.2">
      <c r="B40" s="115"/>
      <c r="C40" s="115"/>
      <c r="D40" s="31"/>
      <c r="E40" s="115"/>
      <c r="F40" s="115"/>
      <c r="G40" s="31"/>
      <c r="H40" s="115"/>
      <c r="I40" s="188"/>
      <c r="J40" s="188"/>
      <c r="K40" s="188"/>
      <c r="L40" s="188"/>
      <c r="M40" s="188"/>
      <c r="N40" s="188"/>
      <c r="O40" s="188"/>
      <c r="P40" s="188"/>
      <c r="Q40" s="188"/>
    </row>
    <row r="41" spans="2:17" x14ac:dyDescent="0.2">
      <c r="B41" s="115"/>
      <c r="C41" s="115"/>
      <c r="D41" s="31"/>
      <c r="E41" s="115"/>
      <c r="F41" s="115"/>
      <c r="G41" s="31"/>
      <c r="H41" s="115"/>
      <c r="I41" s="188"/>
      <c r="J41" s="188"/>
      <c r="K41" s="188"/>
      <c r="L41" s="188"/>
      <c r="M41" s="188"/>
      <c r="N41" s="188"/>
      <c r="O41" s="188"/>
      <c r="P41" s="188"/>
      <c r="Q41" s="188"/>
    </row>
    <row r="42" spans="2:17" x14ac:dyDescent="0.2">
      <c r="B42" s="115"/>
      <c r="C42" s="115"/>
      <c r="D42" s="31"/>
      <c r="E42" s="115"/>
      <c r="F42" s="115"/>
      <c r="G42" s="31"/>
      <c r="H42" s="115"/>
      <c r="I42" s="188"/>
      <c r="J42" s="188"/>
      <c r="K42" s="188"/>
      <c r="L42" s="188"/>
      <c r="M42" s="188"/>
      <c r="N42" s="188"/>
      <c r="O42" s="188"/>
      <c r="P42" s="188"/>
      <c r="Q42" s="188"/>
    </row>
    <row r="43" spans="2:17" x14ac:dyDescent="0.2">
      <c r="B43" s="115"/>
      <c r="C43" s="115"/>
      <c r="D43" s="31"/>
      <c r="E43" s="115"/>
      <c r="F43" s="115"/>
      <c r="G43" s="31"/>
      <c r="H43" s="115"/>
      <c r="I43" s="188"/>
      <c r="J43" s="188"/>
      <c r="K43" s="188"/>
      <c r="L43" s="188"/>
      <c r="M43" s="188"/>
      <c r="N43" s="188"/>
      <c r="O43" s="188"/>
      <c r="P43" s="188"/>
      <c r="Q43" s="188"/>
    </row>
    <row r="44" spans="2:17" x14ac:dyDescent="0.2">
      <c r="B44" s="115"/>
      <c r="C44" s="115"/>
      <c r="D44" s="31"/>
      <c r="E44" s="115"/>
      <c r="F44" s="115"/>
      <c r="G44" s="31"/>
      <c r="H44" s="115"/>
      <c r="I44" s="188"/>
      <c r="J44" s="188"/>
      <c r="K44" s="188"/>
      <c r="L44" s="188"/>
      <c r="M44" s="188"/>
      <c r="N44" s="188"/>
      <c r="O44" s="188"/>
      <c r="P44" s="188"/>
      <c r="Q44" s="188"/>
    </row>
    <row r="45" spans="2:17" x14ac:dyDescent="0.2">
      <c r="B45" s="115"/>
      <c r="C45" s="115"/>
      <c r="D45" s="31"/>
      <c r="E45" s="115"/>
      <c r="F45" s="115"/>
      <c r="G45" s="31"/>
      <c r="H45" s="115"/>
      <c r="I45" s="188"/>
      <c r="J45" s="188"/>
      <c r="K45" s="188"/>
      <c r="L45" s="188"/>
      <c r="M45" s="188"/>
      <c r="N45" s="188"/>
      <c r="O45" s="188"/>
      <c r="P45" s="188"/>
      <c r="Q45" s="188"/>
    </row>
    <row r="46" spans="2:17" x14ac:dyDescent="0.2">
      <c r="B46" s="115"/>
      <c r="C46" s="115"/>
      <c r="D46" s="31"/>
      <c r="E46" s="115"/>
      <c r="F46" s="115"/>
      <c r="G46" s="31"/>
      <c r="H46" s="115"/>
      <c r="I46" s="188"/>
      <c r="J46" s="188"/>
      <c r="K46" s="188"/>
      <c r="L46" s="188"/>
      <c r="M46" s="188"/>
      <c r="N46" s="188"/>
      <c r="O46" s="188"/>
      <c r="P46" s="188"/>
      <c r="Q46" s="188"/>
    </row>
    <row r="47" spans="2:17" x14ac:dyDescent="0.2">
      <c r="B47" s="115"/>
      <c r="C47" s="115"/>
      <c r="D47" s="31"/>
      <c r="E47" s="115"/>
      <c r="F47" s="115"/>
      <c r="G47" s="31"/>
      <c r="H47" s="115"/>
      <c r="I47" s="188"/>
      <c r="J47" s="188"/>
      <c r="K47" s="188"/>
      <c r="L47" s="188"/>
      <c r="M47" s="188"/>
      <c r="N47" s="188"/>
      <c r="O47" s="188"/>
      <c r="P47" s="188"/>
      <c r="Q47" s="188"/>
    </row>
    <row r="48" spans="2:17" x14ac:dyDescent="0.2">
      <c r="B48" s="115"/>
      <c r="C48" s="115"/>
      <c r="D48" s="31"/>
      <c r="E48" s="115"/>
      <c r="F48" s="115"/>
      <c r="G48" s="31"/>
      <c r="H48" s="115"/>
      <c r="I48" s="188"/>
      <c r="J48" s="188"/>
      <c r="K48" s="188"/>
      <c r="L48" s="188"/>
      <c r="M48" s="188"/>
      <c r="N48" s="188"/>
      <c r="O48" s="188"/>
      <c r="P48" s="188"/>
      <c r="Q48" s="188"/>
    </row>
    <row r="49" spans="2:17" x14ac:dyDescent="0.2">
      <c r="B49" s="115"/>
      <c r="C49" s="115"/>
      <c r="D49" s="31"/>
      <c r="E49" s="115"/>
      <c r="F49" s="115"/>
      <c r="G49" s="31"/>
      <c r="H49" s="115"/>
      <c r="I49" s="188"/>
      <c r="J49" s="188"/>
      <c r="K49" s="188"/>
      <c r="L49" s="188"/>
      <c r="M49" s="188"/>
      <c r="N49" s="188"/>
      <c r="O49" s="188"/>
      <c r="P49" s="188"/>
      <c r="Q49" s="188"/>
    </row>
    <row r="50" spans="2:17" x14ac:dyDescent="0.2">
      <c r="B50" s="115"/>
      <c r="C50" s="115"/>
      <c r="D50" s="31"/>
      <c r="E50" s="115"/>
      <c r="F50" s="115"/>
      <c r="G50" s="31"/>
      <c r="H50" s="115"/>
      <c r="I50" s="188"/>
      <c r="J50" s="188"/>
      <c r="K50" s="188"/>
      <c r="L50" s="188"/>
      <c r="M50" s="188"/>
      <c r="N50" s="188"/>
      <c r="O50" s="188"/>
      <c r="P50" s="188"/>
      <c r="Q50" s="188"/>
    </row>
    <row r="51" spans="2:17" x14ac:dyDescent="0.2">
      <c r="B51" s="115"/>
      <c r="C51" s="115"/>
      <c r="D51" s="31"/>
      <c r="E51" s="115"/>
      <c r="F51" s="115"/>
      <c r="G51" s="31"/>
      <c r="H51" s="115"/>
      <c r="I51" s="188"/>
      <c r="J51" s="188"/>
      <c r="K51" s="188"/>
      <c r="L51" s="188"/>
      <c r="M51" s="188"/>
      <c r="N51" s="188"/>
      <c r="O51" s="188"/>
      <c r="P51" s="188"/>
      <c r="Q51" s="188"/>
    </row>
    <row r="52" spans="2:17" x14ac:dyDescent="0.2">
      <c r="B52" s="115"/>
      <c r="C52" s="115"/>
      <c r="D52" s="31"/>
      <c r="E52" s="115"/>
      <c r="F52" s="115"/>
      <c r="G52" s="31"/>
      <c r="H52" s="115"/>
      <c r="I52" s="188"/>
      <c r="J52" s="188"/>
      <c r="K52" s="188"/>
      <c r="L52" s="188"/>
      <c r="M52" s="188"/>
      <c r="N52" s="188"/>
      <c r="O52" s="188"/>
      <c r="P52" s="188"/>
      <c r="Q52" s="188"/>
    </row>
    <row r="53" spans="2:17" x14ac:dyDescent="0.2">
      <c r="B53" s="115"/>
      <c r="C53" s="115"/>
      <c r="D53" s="31"/>
      <c r="E53" s="115"/>
      <c r="F53" s="115"/>
      <c r="G53" s="31"/>
      <c r="H53" s="115"/>
      <c r="I53" s="188"/>
      <c r="J53" s="188"/>
      <c r="K53" s="188"/>
      <c r="L53" s="188"/>
      <c r="M53" s="188"/>
      <c r="N53" s="188"/>
      <c r="O53" s="188"/>
      <c r="P53" s="188"/>
      <c r="Q53" s="188"/>
    </row>
    <row r="54" spans="2:17" x14ac:dyDescent="0.2">
      <c r="B54" s="115"/>
      <c r="C54" s="115"/>
      <c r="D54" s="31"/>
      <c r="E54" s="115"/>
      <c r="F54" s="115"/>
      <c r="G54" s="31"/>
      <c r="H54" s="115"/>
      <c r="I54" s="188"/>
      <c r="J54" s="188"/>
      <c r="K54" s="188"/>
      <c r="L54" s="188"/>
      <c r="M54" s="188"/>
      <c r="N54" s="188"/>
      <c r="O54" s="188"/>
      <c r="P54" s="188"/>
      <c r="Q54" s="188"/>
    </row>
    <row r="55" spans="2:17" x14ac:dyDescent="0.2">
      <c r="B55" s="115"/>
      <c r="C55" s="115"/>
      <c r="D55" s="31"/>
      <c r="E55" s="115"/>
      <c r="F55" s="115"/>
      <c r="G55" s="31"/>
      <c r="H55" s="115"/>
      <c r="I55" s="188"/>
      <c r="J55" s="188"/>
      <c r="K55" s="188"/>
      <c r="L55" s="188"/>
      <c r="M55" s="188"/>
      <c r="N55" s="188"/>
      <c r="O55" s="188"/>
      <c r="P55" s="188"/>
      <c r="Q55" s="188"/>
    </row>
    <row r="56" spans="2:17" x14ac:dyDescent="0.2">
      <c r="B56" s="115"/>
      <c r="C56" s="115"/>
      <c r="D56" s="31"/>
      <c r="E56" s="115"/>
      <c r="F56" s="115"/>
      <c r="G56" s="31"/>
      <c r="H56" s="115"/>
      <c r="I56" s="188"/>
      <c r="J56" s="188"/>
      <c r="K56" s="188"/>
      <c r="L56" s="188"/>
      <c r="M56" s="188"/>
      <c r="N56" s="188"/>
      <c r="O56" s="188"/>
      <c r="P56" s="188"/>
      <c r="Q56" s="188"/>
    </row>
    <row r="57" spans="2:17" x14ac:dyDescent="0.2">
      <c r="B57" s="115"/>
      <c r="C57" s="115"/>
      <c r="D57" s="31"/>
      <c r="E57" s="115"/>
      <c r="F57" s="115"/>
      <c r="G57" s="31"/>
      <c r="H57" s="115"/>
      <c r="I57" s="188"/>
      <c r="J57" s="188"/>
      <c r="K57" s="188"/>
      <c r="L57" s="188"/>
      <c r="M57" s="188"/>
      <c r="N57" s="188"/>
      <c r="O57" s="188"/>
      <c r="P57" s="188"/>
      <c r="Q57" s="188"/>
    </row>
    <row r="58" spans="2:17" x14ac:dyDescent="0.2">
      <c r="B58" s="115"/>
      <c r="C58" s="115"/>
      <c r="D58" s="31"/>
      <c r="E58" s="115"/>
      <c r="F58" s="115"/>
      <c r="G58" s="31"/>
      <c r="H58" s="115"/>
      <c r="I58" s="188"/>
      <c r="J58" s="188"/>
      <c r="K58" s="188"/>
      <c r="L58" s="188"/>
      <c r="M58" s="188"/>
      <c r="N58" s="188"/>
      <c r="O58" s="188"/>
      <c r="P58" s="188"/>
      <c r="Q58" s="188"/>
    </row>
    <row r="59" spans="2:17" x14ac:dyDescent="0.2">
      <c r="B59" s="115"/>
      <c r="C59" s="115"/>
      <c r="D59" s="31"/>
      <c r="E59" s="115"/>
      <c r="F59" s="115"/>
      <c r="G59" s="31"/>
      <c r="H59" s="115"/>
      <c r="I59" s="188"/>
      <c r="J59" s="188"/>
      <c r="K59" s="188"/>
      <c r="L59" s="188"/>
      <c r="M59" s="188"/>
      <c r="N59" s="188"/>
      <c r="O59" s="188"/>
      <c r="P59" s="188"/>
      <c r="Q59" s="188"/>
    </row>
    <row r="60" spans="2:17" x14ac:dyDescent="0.2">
      <c r="B60" s="115"/>
      <c r="C60" s="115"/>
      <c r="D60" s="31"/>
      <c r="E60" s="115"/>
      <c r="F60" s="115"/>
      <c r="G60" s="31"/>
      <c r="H60" s="115"/>
      <c r="I60" s="188"/>
      <c r="J60" s="188"/>
      <c r="K60" s="188"/>
      <c r="L60" s="188"/>
      <c r="M60" s="188"/>
      <c r="N60" s="188"/>
      <c r="O60" s="188"/>
      <c r="P60" s="188"/>
      <c r="Q60" s="188"/>
    </row>
    <row r="61" spans="2:17" x14ac:dyDescent="0.2">
      <c r="B61" s="115"/>
      <c r="C61" s="115"/>
      <c r="D61" s="31"/>
      <c r="E61" s="115"/>
      <c r="F61" s="115"/>
      <c r="G61" s="31"/>
      <c r="H61" s="115"/>
      <c r="I61" s="188"/>
      <c r="J61" s="188"/>
      <c r="K61" s="188"/>
      <c r="L61" s="188"/>
      <c r="M61" s="188"/>
      <c r="N61" s="188"/>
      <c r="O61" s="188"/>
      <c r="P61" s="188"/>
      <c r="Q61" s="188"/>
    </row>
    <row r="62" spans="2:17" x14ac:dyDescent="0.2">
      <c r="B62" s="115"/>
      <c r="C62" s="115"/>
      <c r="D62" s="31"/>
      <c r="E62" s="115"/>
      <c r="F62" s="115"/>
      <c r="G62" s="31"/>
      <c r="H62" s="115"/>
      <c r="I62" s="188"/>
      <c r="J62" s="188"/>
      <c r="K62" s="188"/>
      <c r="L62" s="188"/>
      <c r="M62" s="188"/>
      <c r="N62" s="188"/>
      <c r="O62" s="188"/>
      <c r="P62" s="188"/>
      <c r="Q62" s="188"/>
    </row>
    <row r="63" spans="2:17" x14ac:dyDescent="0.2">
      <c r="B63" s="115"/>
      <c r="C63" s="115"/>
      <c r="D63" s="31"/>
      <c r="E63" s="115"/>
      <c r="F63" s="115"/>
      <c r="G63" s="31"/>
      <c r="H63" s="115"/>
      <c r="I63" s="188"/>
      <c r="J63" s="188"/>
      <c r="K63" s="188"/>
      <c r="L63" s="188"/>
      <c r="M63" s="188"/>
      <c r="N63" s="188"/>
      <c r="O63" s="188"/>
      <c r="P63" s="188"/>
      <c r="Q63" s="188"/>
    </row>
    <row r="64" spans="2:17" x14ac:dyDescent="0.2">
      <c r="B64" s="115"/>
      <c r="C64" s="115"/>
      <c r="D64" s="31"/>
      <c r="E64" s="115"/>
      <c r="F64" s="115"/>
      <c r="G64" s="31"/>
      <c r="H64" s="115"/>
      <c r="I64" s="188"/>
      <c r="J64" s="188"/>
      <c r="K64" s="188"/>
      <c r="L64" s="188"/>
      <c r="M64" s="188"/>
      <c r="N64" s="188"/>
      <c r="O64" s="188"/>
      <c r="P64" s="188"/>
      <c r="Q64" s="188"/>
    </row>
    <row r="65" spans="2:17" x14ac:dyDescent="0.2">
      <c r="B65" s="115"/>
      <c r="C65" s="115"/>
      <c r="D65" s="31"/>
      <c r="E65" s="115"/>
      <c r="F65" s="115"/>
      <c r="G65" s="31"/>
      <c r="H65" s="115"/>
      <c r="I65" s="188"/>
      <c r="J65" s="188"/>
      <c r="K65" s="188"/>
      <c r="L65" s="188"/>
      <c r="M65" s="188"/>
      <c r="N65" s="188"/>
      <c r="O65" s="188"/>
      <c r="P65" s="188"/>
      <c r="Q65" s="188"/>
    </row>
    <row r="66" spans="2:17" x14ac:dyDescent="0.2">
      <c r="B66" s="115"/>
      <c r="C66" s="115"/>
      <c r="D66" s="31"/>
      <c r="E66" s="115"/>
      <c r="F66" s="115"/>
      <c r="G66" s="31"/>
      <c r="H66" s="115"/>
      <c r="I66" s="188"/>
      <c r="J66" s="188"/>
      <c r="K66" s="188"/>
      <c r="L66" s="188"/>
      <c r="M66" s="188"/>
      <c r="N66" s="188"/>
      <c r="O66" s="188"/>
      <c r="P66" s="188"/>
      <c r="Q66" s="188"/>
    </row>
    <row r="67" spans="2:17" x14ac:dyDescent="0.2">
      <c r="B67" s="115"/>
      <c r="C67" s="115"/>
      <c r="D67" s="31"/>
      <c r="E67" s="115"/>
      <c r="F67" s="115"/>
      <c r="G67" s="31"/>
      <c r="H67" s="115"/>
      <c r="I67" s="188"/>
      <c r="J67" s="188"/>
      <c r="K67" s="188"/>
      <c r="L67" s="188"/>
      <c r="M67" s="188"/>
      <c r="N67" s="188"/>
      <c r="O67" s="188"/>
      <c r="P67" s="188"/>
      <c r="Q67" s="188"/>
    </row>
    <row r="68" spans="2:17" x14ac:dyDescent="0.2">
      <c r="B68" s="115"/>
      <c r="C68" s="115"/>
      <c r="D68" s="31"/>
      <c r="E68" s="115"/>
      <c r="F68" s="115"/>
      <c r="G68" s="31"/>
      <c r="H68" s="115"/>
      <c r="I68" s="188"/>
      <c r="J68" s="188"/>
      <c r="K68" s="188"/>
      <c r="L68" s="188"/>
      <c r="M68" s="188"/>
      <c r="N68" s="188"/>
      <c r="O68" s="188"/>
      <c r="P68" s="188"/>
      <c r="Q68" s="188"/>
    </row>
    <row r="69" spans="2:17" x14ac:dyDescent="0.2">
      <c r="B69" s="115"/>
      <c r="C69" s="115"/>
      <c r="D69" s="31"/>
      <c r="E69" s="115"/>
      <c r="F69" s="115"/>
      <c r="G69" s="31"/>
      <c r="H69" s="115"/>
      <c r="I69" s="188"/>
      <c r="J69" s="188"/>
      <c r="K69" s="188"/>
      <c r="L69" s="188"/>
      <c r="M69" s="188"/>
      <c r="N69" s="188"/>
      <c r="O69" s="188"/>
      <c r="P69" s="188"/>
      <c r="Q69" s="188"/>
    </row>
    <row r="70" spans="2:17" x14ac:dyDescent="0.2">
      <c r="B70" s="115"/>
      <c r="C70" s="115"/>
      <c r="D70" s="31"/>
      <c r="E70" s="115"/>
      <c r="F70" s="115"/>
      <c r="G70" s="31"/>
      <c r="H70" s="115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2:17" x14ac:dyDescent="0.2">
      <c r="B71" s="115"/>
      <c r="C71" s="115"/>
      <c r="D71" s="31"/>
      <c r="E71" s="115"/>
      <c r="F71" s="115"/>
      <c r="G71" s="31"/>
      <c r="H71" s="115"/>
      <c r="I71" s="188"/>
      <c r="J71" s="188"/>
      <c r="K71" s="188"/>
      <c r="L71" s="188"/>
      <c r="M71" s="188"/>
      <c r="N71" s="188"/>
      <c r="O71" s="188"/>
      <c r="P71" s="188"/>
      <c r="Q71" s="188"/>
    </row>
    <row r="72" spans="2:17" x14ac:dyDescent="0.2">
      <c r="B72" s="115"/>
      <c r="C72" s="115"/>
      <c r="D72" s="31"/>
      <c r="E72" s="115"/>
      <c r="F72" s="115"/>
      <c r="G72" s="31"/>
      <c r="H72" s="115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2:17" x14ac:dyDescent="0.2">
      <c r="B73" s="115"/>
      <c r="C73" s="115"/>
      <c r="D73" s="31"/>
      <c r="E73" s="115"/>
      <c r="F73" s="115"/>
      <c r="G73" s="31"/>
      <c r="H73" s="115"/>
      <c r="I73" s="188"/>
      <c r="J73" s="188"/>
      <c r="K73" s="188"/>
      <c r="L73" s="188"/>
      <c r="M73" s="188"/>
      <c r="N73" s="188"/>
      <c r="O73" s="188"/>
      <c r="P73" s="188"/>
      <c r="Q73" s="188"/>
    </row>
    <row r="74" spans="2:17" x14ac:dyDescent="0.2">
      <c r="B74" s="115"/>
      <c r="C74" s="115"/>
      <c r="D74" s="31"/>
      <c r="E74" s="115"/>
      <c r="F74" s="115"/>
      <c r="G74" s="31"/>
      <c r="H74" s="115"/>
      <c r="I74" s="188"/>
      <c r="J74" s="188"/>
      <c r="K74" s="188"/>
      <c r="L74" s="188"/>
      <c r="M74" s="188"/>
      <c r="N74" s="188"/>
      <c r="O74" s="188"/>
      <c r="P74" s="188"/>
      <c r="Q74" s="188"/>
    </row>
    <row r="75" spans="2:17" x14ac:dyDescent="0.2">
      <c r="B75" s="115"/>
      <c r="C75" s="115"/>
      <c r="D75" s="31"/>
      <c r="E75" s="115"/>
      <c r="F75" s="115"/>
      <c r="G75" s="31"/>
      <c r="H75" s="115"/>
      <c r="I75" s="188"/>
      <c r="J75" s="188"/>
      <c r="K75" s="188"/>
      <c r="L75" s="188"/>
      <c r="M75" s="188"/>
      <c r="N75" s="188"/>
      <c r="O75" s="188"/>
      <c r="P75" s="188"/>
      <c r="Q75" s="188"/>
    </row>
    <row r="76" spans="2:17" x14ac:dyDescent="0.2">
      <c r="B76" s="115"/>
      <c r="C76" s="115"/>
      <c r="D76" s="31"/>
      <c r="E76" s="115"/>
      <c r="F76" s="115"/>
      <c r="G76" s="31"/>
      <c r="H76" s="115"/>
      <c r="I76" s="188"/>
      <c r="J76" s="188"/>
      <c r="K76" s="188"/>
      <c r="L76" s="188"/>
      <c r="M76" s="188"/>
      <c r="N76" s="188"/>
      <c r="O76" s="188"/>
      <c r="P76" s="188"/>
      <c r="Q76" s="188"/>
    </row>
    <row r="77" spans="2:17" x14ac:dyDescent="0.2">
      <c r="B77" s="115"/>
      <c r="C77" s="115"/>
      <c r="D77" s="31"/>
      <c r="E77" s="115"/>
      <c r="F77" s="115"/>
      <c r="G77" s="31"/>
      <c r="H77" s="115"/>
      <c r="I77" s="188"/>
      <c r="J77" s="188"/>
      <c r="K77" s="188"/>
      <c r="L77" s="188"/>
      <c r="M77" s="188"/>
      <c r="N77" s="188"/>
      <c r="O77" s="188"/>
      <c r="P77" s="188"/>
      <c r="Q77" s="188"/>
    </row>
    <row r="78" spans="2:17" x14ac:dyDescent="0.2">
      <c r="B78" s="115"/>
      <c r="C78" s="115"/>
      <c r="D78" s="31"/>
      <c r="E78" s="115"/>
      <c r="F78" s="115"/>
      <c r="G78" s="31"/>
      <c r="H78" s="115"/>
      <c r="I78" s="188"/>
      <c r="J78" s="188"/>
      <c r="K78" s="188"/>
      <c r="L78" s="188"/>
      <c r="M78" s="188"/>
      <c r="N78" s="188"/>
      <c r="O78" s="188"/>
      <c r="P78" s="188"/>
      <c r="Q78" s="188"/>
    </row>
    <row r="79" spans="2:17" x14ac:dyDescent="0.2">
      <c r="B79" s="115"/>
      <c r="C79" s="115"/>
      <c r="D79" s="31"/>
      <c r="E79" s="115"/>
      <c r="F79" s="115"/>
      <c r="G79" s="31"/>
      <c r="H79" s="115"/>
      <c r="I79" s="188"/>
      <c r="J79" s="188"/>
      <c r="K79" s="188"/>
      <c r="L79" s="188"/>
      <c r="M79" s="188"/>
      <c r="N79" s="188"/>
      <c r="O79" s="188"/>
      <c r="P79" s="188"/>
      <c r="Q79" s="188"/>
    </row>
    <row r="80" spans="2:17" x14ac:dyDescent="0.2">
      <c r="B80" s="115"/>
      <c r="C80" s="115"/>
      <c r="D80" s="31"/>
      <c r="E80" s="115"/>
      <c r="F80" s="115"/>
      <c r="G80" s="31"/>
      <c r="H80" s="115"/>
      <c r="I80" s="188"/>
      <c r="J80" s="188"/>
      <c r="K80" s="188"/>
      <c r="L80" s="188"/>
      <c r="M80" s="188"/>
      <c r="N80" s="188"/>
      <c r="O80" s="188"/>
      <c r="P80" s="188"/>
      <c r="Q80" s="188"/>
    </row>
    <row r="81" spans="2:17" x14ac:dyDescent="0.2">
      <c r="B81" s="115"/>
      <c r="C81" s="115"/>
      <c r="D81" s="31"/>
      <c r="E81" s="115"/>
      <c r="F81" s="115"/>
      <c r="G81" s="31"/>
      <c r="H81" s="115"/>
      <c r="I81" s="188"/>
      <c r="J81" s="188"/>
      <c r="K81" s="188"/>
      <c r="L81" s="188"/>
      <c r="M81" s="188"/>
      <c r="N81" s="188"/>
      <c r="O81" s="188"/>
      <c r="P81" s="188"/>
      <c r="Q81" s="188"/>
    </row>
    <row r="82" spans="2:17" x14ac:dyDescent="0.2">
      <c r="B82" s="115"/>
      <c r="C82" s="115"/>
      <c r="D82" s="31"/>
      <c r="E82" s="115"/>
      <c r="F82" s="115"/>
      <c r="G82" s="31"/>
      <c r="H82" s="115"/>
      <c r="I82" s="188"/>
      <c r="J82" s="188"/>
      <c r="K82" s="188"/>
      <c r="L82" s="188"/>
      <c r="M82" s="188"/>
      <c r="N82" s="188"/>
      <c r="O82" s="188"/>
      <c r="P82" s="188"/>
      <c r="Q82" s="188"/>
    </row>
    <row r="83" spans="2:17" x14ac:dyDescent="0.2">
      <c r="B83" s="115"/>
      <c r="C83" s="115"/>
      <c r="D83" s="31"/>
      <c r="E83" s="115"/>
      <c r="F83" s="115"/>
      <c r="G83" s="31"/>
      <c r="H83" s="115"/>
      <c r="I83" s="188"/>
      <c r="J83" s="188"/>
      <c r="K83" s="188"/>
      <c r="L83" s="188"/>
      <c r="M83" s="188"/>
      <c r="N83" s="188"/>
      <c r="O83" s="188"/>
      <c r="P83" s="188"/>
      <c r="Q83" s="188"/>
    </row>
    <row r="84" spans="2:17" x14ac:dyDescent="0.2">
      <c r="B84" s="115"/>
      <c r="C84" s="115"/>
      <c r="D84" s="31"/>
      <c r="E84" s="115"/>
      <c r="F84" s="115"/>
      <c r="G84" s="31"/>
      <c r="H84" s="115"/>
      <c r="I84" s="188"/>
      <c r="J84" s="188"/>
      <c r="K84" s="188"/>
      <c r="L84" s="188"/>
      <c r="M84" s="188"/>
      <c r="N84" s="188"/>
      <c r="O84" s="188"/>
      <c r="P84" s="188"/>
      <c r="Q84" s="188"/>
    </row>
    <row r="85" spans="2:17" x14ac:dyDescent="0.2">
      <c r="B85" s="115"/>
      <c r="C85" s="115"/>
      <c r="D85" s="31"/>
      <c r="E85" s="115"/>
      <c r="F85" s="115"/>
      <c r="G85" s="31"/>
      <c r="H85" s="115"/>
      <c r="I85" s="188"/>
      <c r="J85" s="188"/>
      <c r="K85" s="188"/>
      <c r="L85" s="188"/>
      <c r="M85" s="188"/>
      <c r="N85" s="188"/>
      <c r="O85" s="188"/>
      <c r="P85" s="188"/>
      <c r="Q85" s="188"/>
    </row>
    <row r="86" spans="2:17" x14ac:dyDescent="0.2">
      <c r="B86" s="115"/>
      <c r="C86" s="115"/>
      <c r="D86" s="31"/>
      <c r="E86" s="115"/>
      <c r="F86" s="115"/>
      <c r="G86" s="31"/>
      <c r="H86" s="115"/>
      <c r="I86" s="188"/>
      <c r="J86" s="188"/>
      <c r="K86" s="188"/>
      <c r="L86" s="188"/>
      <c r="M86" s="188"/>
      <c r="N86" s="188"/>
      <c r="O86" s="188"/>
      <c r="P86" s="188"/>
      <c r="Q86" s="188"/>
    </row>
    <row r="87" spans="2:17" x14ac:dyDescent="0.2">
      <c r="B87" s="115"/>
      <c r="C87" s="115"/>
      <c r="D87" s="31"/>
      <c r="E87" s="115"/>
      <c r="F87" s="115"/>
      <c r="G87" s="31"/>
      <c r="H87" s="115"/>
      <c r="I87" s="188"/>
      <c r="J87" s="188"/>
      <c r="K87" s="188"/>
      <c r="L87" s="188"/>
      <c r="M87" s="188"/>
      <c r="N87" s="188"/>
      <c r="O87" s="188"/>
      <c r="P87" s="188"/>
      <c r="Q87" s="188"/>
    </row>
    <row r="88" spans="2:17" x14ac:dyDescent="0.2">
      <c r="B88" s="115"/>
      <c r="C88" s="115"/>
      <c r="D88" s="31"/>
      <c r="E88" s="115"/>
      <c r="F88" s="115"/>
      <c r="G88" s="31"/>
      <c r="H88" s="115"/>
      <c r="I88" s="188"/>
      <c r="J88" s="188"/>
      <c r="K88" s="188"/>
      <c r="L88" s="188"/>
      <c r="M88" s="188"/>
      <c r="N88" s="188"/>
      <c r="O88" s="188"/>
      <c r="P88" s="188"/>
      <c r="Q88" s="188"/>
    </row>
    <row r="89" spans="2:17" x14ac:dyDescent="0.2">
      <c r="B89" s="115"/>
      <c r="C89" s="115"/>
      <c r="D89" s="31"/>
      <c r="E89" s="115"/>
      <c r="F89" s="115"/>
      <c r="G89" s="31"/>
      <c r="H89" s="115"/>
      <c r="I89" s="188"/>
      <c r="J89" s="188"/>
      <c r="K89" s="188"/>
      <c r="L89" s="188"/>
      <c r="M89" s="188"/>
      <c r="N89" s="188"/>
      <c r="O89" s="188"/>
      <c r="P89" s="188"/>
      <c r="Q89" s="188"/>
    </row>
    <row r="90" spans="2:17" x14ac:dyDescent="0.2">
      <c r="B90" s="115"/>
      <c r="C90" s="115"/>
      <c r="D90" s="31"/>
      <c r="E90" s="115"/>
      <c r="F90" s="115"/>
      <c r="G90" s="31"/>
      <c r="H90" s="115"/>
      <c r="I90" s="188"/>
      <c r="J90" s="188"/>
      <c r="K90" s="188"/>
      <c r="L90" s="188"/>
      <c r="M90" s="188"/>
      <c r="N90" s="188"/>
      <c r="O90" s="188"/>
      <c r="P90" s="188"/>
      <c r="Q90" s="188"/>
    </row>
    <row r="91" spans="2:17" x14ac:dyDescent="0.2">
      <c r="B91" s="115"/>
      <c r="C91" s="115"/>
      <c r="D91" s="31"/>
      <c r="E91" s="115"/>
      <c r="F91" s="115"/>
      <c r="G91" s="31"/>
      <c r="H91" s="115"/>
      <c r="I91" s="188"/>
      <c r="J91" s="188"/>
      <c r="K91" s="188"/>
      <c r="L91" s="188"/>
      <c r="M91" s="188"/>
      <c r="N91" s="188"/>
      <c r="O91" s="188"/>
      <c r="P91" s="188"/>
      <c r="Q91" s="188"/>
    </row>
    <row r="92" spans="2:17" x14ac:dyDescent="0.2">
      <c r="B92" s="115"/>
      <c r="C92" s="115"/>
      <c r="D92" s="31"/>
      <c r="E92" s="115"/>
      <c r="F92" s="115"/>
      <c r="G92" s="31"/>
      <c r="H92" s="115"/>
      <c r="I92" s="188"/>
      <c r="J92" s="188"/>
      <c r="K92" s="188"/>
      <c r="L92" s="188"/>
      <c r="M92" s="188"/>
      <c r="N92" s="188"/>
      <c r="O92" s="188"/>
      <c r="P92" s="188"/>
      <c r="Q92" s="188"/>
    </row>
    <row r="93" spans="2:17" x14ac:dyDescent="0.2">
      <c r="B93" s="115"/>
      <c r="C93" s="115"/>
      <c r="D93" s="31"/>
      <c r="E93" s="115"/>
      <c r="F93" s="115"/>
      <c r="G93" s="31"/>
      <c r="H93" s="115"/>
      <c r="I93" s="188"/>
      <c r="J93" s="188"/>
      <c r="K93" s="188"/>
      <c r="L93" s="188"/>
      <c r="M93" s="188"/>
      <c r="N93" s="188"/>
      <c r="O93" s="188"/>
      <c r="P93" s="188"/>
      <c r="Q93" s="188"/>
    </row>
    <row r="94" spans="2:17" x14ac:dyDescent="0.2">
      <c r="B94" s="115"/>
      <c r="C94" s="115"/>
      <c r="D94" s="31"/>
      <c r="E94" s="115"/>
      <c r="F94" s="115"/>
      <c r="G94" s="31"/>
      <c r="H94" s="115"/>
      <c r="I94" s="188"/>
      <c r="J94" s="188"/>
      <c r="K94" s="188"/>
      <c r="L94" s="188"/>
      <c r="M94" s="188"/>
      <c r="N94" s="188"/>
      <c r="O94" s="188"/>
      <c r="P94" s="188"/>
      <c r="Q94" s="188"/>
    </row>
    <row r="95" spans="2:17" x14ac:dyDescent="0.2">
      <c r="B95" s="115"/>
      <c r="C95" s="115"/>
      <c r="D95" s="31"/>
      <c r="E95" s="115"/>
      <c r="F95" s="115"/>
      <c r="G95" s="31"/>
      <c r="H95" s="115"/>
      <c r="I95" s="188"/>
      <c r="J95" s="188"/>
      <c r="K95" s="188"/>
      <c r="L95" s="188"/>
      <c r="M95" s="188"/>
      <c r="N95" s="188"/>
      <c r="O95" s="188"/>
      <c r="P95" s="188"/>
      <c r="Q95" s="188"/>
    </row>
    <row r="96" spans="2:17" x14ac:dyDescent="0.2">
      <c r="B96" s="115"/>
      <c r="C96" s="115"/>
      <c r="D96" s="31"/>
      <c r="E96" s="115"/>
      <c r="F96" s="115"/>
      <c r="G96" s="31"/>
      <c r="H96" s="115"/>
      <c r="I96" s="188"/>
      <c r="J96" s="188"/>
      <c r="K96" s="188"/>
      <c r="L96" s="188"/>
      <c r="M96" s="188"/>
      <c r="N96" s="188"/>
      <c r="O96" s="188"/>
      <c r="P96" s="188"/>
      <c r="Q96" s="188"/>
    </row>
    <row r="97" spans="2:17" x14ac:dyDescent="0.2">
      <c r="B97" s="115"/>
      <c r="C97" s="115"/>
      <c r="D97" s="31"/>
      <c r="E97" s="115"/>
      <c r="F97" s="115"/>
      <c r="G97" s="31"/>
      <c r="H97" s="115"/>
      <c r="I97" s="188"/>
      <c r="J97" s="188"/>
      <c r="K97" s="188"/>
      <c r="L97" s="188"/>
      <c r="M97" s="188"/>
      <c r="N97" s="188"/>
      <c r="O97" s="188"/>
      <c r="P97" s="188"/>
      <c r="Q97" s="188"/>
    </row>
    <row r="98" spans="2:17" x14ac:dyDescent="0.2">
      <c r="B98" s="115"/>
      <c r="C98" s="115"/>
      <c r="D98" s="31"/>
      <c r="E98" s="115"/>
      <c r="F98" s="115"/>
      <c r="G98" s="31"/>
      <c r="H98" s="115"/>
      <c r="I98" s="188"/>
      <c r="J98" s="188"/>
      <c r="K98" s="188"/>
      <c r="L98" s="188"/>
      <c r="M98" s="188"/>
      <c r="N98" s="188"/>
      <c r="O98" s="188"/>
      <c r="P98" s="188"/>
      <c r="Q98" s="188"/>
    </row>
    <row r="99" spans="2:17" x14ac:dyDescent="0.2">
      <c r="B99" s="115"/>
      <c r="C99" s="115"/>
      <c r="D99" s="31"/>
      <c r="E99" s="115"/>
      <c r="F99" s="115"/>
      <c r="G99" s="31"/>
      <c r="H99" s="115"/>
      <c r="I99" s="188"/>
      <c r="J99" s="188"/>
      <c r="K99" s="188"/>
      <c r="L99" s="188"/>
      <c r="M99" s="188"/>
      <c r="N99" s="188"/>
      <c r="O99" s="188"/>
      <c r="P99" s="188"/>
      <c r="Q99" s="188"/>
    </row>
    <row r="100" spans="2:17" x14ac:dyDescent="0.2">
      <c r="B100" s="115"/>
      <c r="C100" s="115"/>
      <c r="D100" s="31"/>
      <c r="E100" s="115"/>
      <c r="F100" s="115"/>
      <c r="G100" s="31"/>
      <c r="H100" s="115"/>
      <c r="I100" s="188"/>
      <c r="J100" s="188"/>
      <c r="K100" s="188"/>
      <c r="L100" s="188"/>
      <c r="M100" s="188"/>
      <c r="N100" s="188"/>
      <c r="O100" s="188"/>
      <c r="P100" s="188"/>
      <c r="Q100" s="188"/>
    </row>
    <row r="101" spans="2:17" x14ac:dyDescent="0.2">
      <c r="B101" s="115"/>
      <c r="C101" s="115"/>
      <c r="D101" s="31"/>
      <c r="E101" s="115"/>
      <c r="F101" s="115"/>
      <c r="G101" s="31"/>
      <c r="H101" s="115"/>
      <c r="I101" s="188"/>
      <c r="J101" s="188"/>
      <c r="K101" s="188"/>
      <c r="L101" s="188"/>
      <c r="M101" s="188"/>
      <c r="N101" s="188"/>
      <c r="O101" s="188"/>
      <c r="P101" s="188"/>
      <c r="Q101" s="188"/>
    </row>
    <row r="102" spans="2:17" x14ac:dyDescent="0.2">
      <c r="B102" s="115"/>
      <c r="C102" s="115"/>
      <c r="D102" s="31"/>
      <c r="E102" s="115"/>
      <c r="F102" s="115"/>
      <c r="G102" s="31"/>
      <c r="H102" s="115"/>
      <c r="I102" s="188"/>
      <c r="J102" s="188"/>
      <c r="K102" s="188"/>
      <c r="L102" s="188"/>
      <c r="M102" s="188"/>
      <c r="N102" s="188"/>
      <c r="O102" s="188"/>
      <c r="P102" s="188"/>
      <c r="Q102" s="188"/>
    </row>
    <row r="103" spans="2:17" x14ac:dyDescent="0.2">
      <c r="B103" s="115"/>
      <c r="C103" s="115"/>
      <c r="D103" s="31"/>
      <c r="E103" s="115"/>
      <c r="F103" s="115"/>
      <c r="G103" s="31"/>
      <c r="H103" s="115"/>
      <c r="I103" s="188"/>
      <c r="J103" s="188"/>
      <c r="K103" s="188"/>
      <c r="L103" s="188"/>
      <c r="M103" s="188"/>
      <c r="N103" s="188"/>
      <c r="O103" s="188"/>
      <c r="P103" s="188"/>
      <c r="Q103" s="188"/>
    </row>
    <row r="104" spans="2:17" x14ac:dyDescent="0.2">
      <c r="B104" s="115"/>
      <c r="C104" s="115"/>
      <c r="D104" s="31"/>
      <c r="E104" s="115"/>
      <c r="F104" s="115"/>
      <c r="G104" s="31"/>
      <c r="H104" s="115"/>
      <c r="I104" s="188"/>
      <c r="J104" s="188"/>
      <c r="K104" s="188"/>
      <c r="L104" s="188"/>
      <c r="M104" s="188"/>
      <c r="N104" s="188"/>
      <c r="O104" s="188"/>
      <c r="P104" s="188"/>
      <c r="Q104" s="188"/>
    </row>
    <row r="105" spans="2:17" x14ac:dyDescent="0.2">
      <c r="B105" s="115"/>
      <c r="C105" s="115"/>
      <c r="D105" s="31"/>
      <c r="E105" s="115"/>
      <c r="F105" s="115"/>
      <c r="G105" s="31"/>
      <c r="H105" s="115"/>
      <c r="I105" s="188"/>
      <c r="J105" s="188"/>
      <c r="K105" s="188"/>
      <c r="L105" s="188"/>
      <c r="M105" s="188"/>
      <c r="N105" s="188"/>
      <c r="O105" s="188"/>
      <c r="P105" s="188"/>
      <c r="Q105" s="188"/>
    </row>
    <row r="106" spans="2:17" x14ac:dyDescent="0.2">
      <c r="B106" s="115"/>
      <c r="C106" s="115"/>
      <c r="D106" s="31"/>
      <c r="E106" s="115"/>
      <c r="F106" s="115"/>
      <c r="G106" s="31"/>
      <c r="H106" s="115"/>
      <c r="I106" s="188"/>
      <c r="J106" s="188"/>
      <c r="K106" s="188"/>
      <c r="L106" s="188"/>
      <c r="M106" s="188"/>
      <c r="N106" s="188"/>
      <c r="O106" s="188"/>
      <c r="P106" s="188"/>
      <c r="Q106" s="188"/>
    </row>
    <row r="107" spans="2:17" x14ac:dyDescent="0.2">
      <c r="B107" s="115"/>
      <c r="C107" s="115"/>
      <c r="D107" s="31"/>
      <c r="E107" s="115"/>
      <c r="F107" s="115"/>
      <c r="G107" s="31"/>
      <c r="H107" s="115"/>
      <c r="I107" s="188"/>
      <c r="J107" s="188"/>
      <c r="K107" s="188"/>
      <c r="L107" s="188"/>
      <c r="M107" s="188"/>
      <c r="N107" s="188"/>
      <c r="O107" s="188"/>
      <c r="P107" s="188"/>
      <c r="Q107" s="188"/>
    </row>
    <row r="108" spans="2:17" x14ac:dyDescent="0.2">
      <c r="B108" s="115"/>
      <c r="C108" s="115"/>
      <c r="D108" s="31"/>
      <c r="E108" s="115"/>
      <c r="F108" s="115"/>
      <c r="G108" s="31"/>
      <c r="H108" s="115"/>
      <c r="I108" s="188"/>
      <c r="J108" s="188"/>
      <c r="K108" s="188"/>
      <c r="L108" s="188"/>
      <c r="M108" s="188"/>
      <c r="N108" s="188"/>
      <c r="O108" s="188"/>
      <c r="P108" s="188"/>
      <c r="Q108" s="188"/>
    </row>
    <row r="109" spans="2:17" x14ac:dyDescent="0.2">
      <c r="B109" s="115"/>
      <c r="C109" s="115"/>
      <c r="D109" s="31"/>
      <c r="E109" s="115"/>
      <c r="F109" s="115"/>
      <c r="G109" s="31"/>
      <c r="H109" s="115"/>
      <c r="I109" s="188"/>
      <c r="J109" s="188"/>
      <c r="K109" s="188"/>
      <c r="L109" s="188"/>
      <c r="M109" s="188"/>
      <c r="N109" s="188"/>
      <c r="O109" s="188"/>
      <c r="P109" s="188"/>
      <c r="Q109" s="188"/>
    </row>
    <row r="110" spans="2:17" x14ac:dyDescent="0.2">
      <c r="B110" s="115"/>
      <c r="C110" s="115"/>
      <c r="D110" s="31"/>
      <c r="E110" s="115"/>
      <c r="F110" s="115"/>
      <c r="G110" s="31"/>
      <c r="H110" s="115"/>
      <c r="I110" s="188"/>
      <c r="J110" s="188"/>
      <c r="K110" s="188"/>
      <c r="L110" s="188"/>
      <c r="M110" s="188"/>
      <c r="N110" s="188"/>
      <c r="O110" s="188"/>
      <c r="P110" s="188"/>
      <c r="Q110" s="188"/>
    </row>
    <row r="111" spans="2:17" x14ac:dyDescent="0.2">
      <c r="B111" s="115"/>
      <c r="C111" s="115"/>
      <c r="D111" s="31"/>
      <c r="E111" s="115"/>
      <c r="F111" s="115"/>
      <c r="G111" s="31"/>
      <c r="H111" s="115"/>
      <c r="I111" s="188"/>
      <c r="J111" s="188"/>
      <c r="K111" s="188"/>
      <c r="L111" s="188"/>
      <c r="M111" s="188"/>
      <c r="N111" s="188"/>
      <c r="O111" s="188"/>
      <c r="P111" s="188"/>
      <c r="Q111" s="188"/>
    </row>
    <row r="112" spans="2:17" x14ac:dyDescent="0.2">
      <c r="B112" s="115"/>
      <c r="C112" s="115"/>
      <c r="D112" s="31"/>
      <c r="E112" s="115"/>
      <c r="F112" s="115"/>
      <c r="G112" s="31"/>
      <c r="H112" s="115"/>
      <c r="I112" s="188"/>
      <c r="J112" s="188"/>
      <c r="K112" s="188"/>
      <c r="L112" s="188"/>
      <c r="M112" s="188"/>
      <c r="N112" s="188"/>
      <c r="O112" s="188"/>
      <c r="P112" s="188"/>
      <c r="Q112" s="188"/>
    </row>
    <row r="113" spans="2:17" x14ac:dyDescent="0.2">
      <c r="B113" s="115"/>
      <c r="C113" s="115"/>
      <c r="D113" s="31"/>
      <c r="E113" s="115"/>
      <c r="F113" s="115"/>
      <c r="G113" s="31"/>
      <c r="H113" s="115"/>
      <c r="I113" s="188"/>
      <c r="J113" s="188"/>
      <c r="K113" s="188"/>
      <c r="L113" s="188"/>
      <c r="M113" s="188"/>
      <c r="N113" s="188"/>
      <c r="O113" s="188"/>
      <c r="P113" s="188"/>
      <c r="Q113" s="188"/>
    </row>
    <row r="114" spans="2:17" x14ac:dyDescent="0.2">
      <c r="B114" s="115"/>
      <c r="C114" s="115"/>
      <c r="D114" s="31"/>
      <c r="E114" s="115"/>
      <c r="F114" s="115"/>
      <c r="G114" s="31"/>
      <c r="H114" s="115"/>
      <c r="I114" s="188"/>
      <c r="J114" s="188"/>
      <c r="K114" s="188"/>
      <c r="L114" s="188"/>
      <c r="M114" s="188"/>
      <c r="N114" s="188"/>
      <c r="O114" s="188"/>
      <c r="P114" s="188"/>
      <c r="Q114" s="188"/>
    </row>
    <row r="115" spans="2:17" x14ac:dyDescent="0.2">
      <c r="B115" s="115"/>
      <c r="C115" s="115"/>
      <c r="D115" s="31"/>
      <c r="E115" s="115"/>
      <c r="F115" s="115"/>
      <c r="G115" s="31"/>
      <c r="H115" s="115"/>
      <c r="I115" s="188"/>
      <c r="J115" s="188"/>
      <c r="K115" s="188"/>
      <c r="L115" s="188"/>
      <c r="M115" s="188"/>
      <c r="N115" s="188"/>
      <c r="O115" s="188"/>
      <c r="P115" s="188"/>
      <c r="Q115" s="188"/>
    </row>
    <row r="116" spans="2:17" x14ac:dyDescent="0.2">
      <c r="B116" s="115"/>
      <c r="C116" s="115"/>
      <c r="D116" s="31"/>
      <c r="E116" s="115"/>
      <c r="F116" s="115"/>
      <c r="G116" s="31"/>
      <c r="H116" s="115"/>
      <c r="I116" s="188"/>
      <c r="J116" s="188"/>
      <c r="K116" s="188"/>
      <c r="L116" s="188"/>
      <c r="M116" s="188"/>
      <c r="N116" s="188"/>
      <c r="O116" s="188"/>
      <c r="P116" s="188"/>
      <c r="Q116" s="188"/>
    </row>
    <row r="117" spans="2:17" x14ac:dyDescent="0.2">
      <c r="B117" s="115"/>
      <c r="C117" s="115"/>
      <c r="D117" s="31"/>
      <c r="E117" s="115"/>
      <c r="F117" s="115"/>
      <c r="G117" s="31"/>
      <c r="H117" s="115"/>
      <c r="I117" s="188"/>
      <c r="J117" s="188"/>
      <c r="K117" s="188"/>
      <c r="L117" s="188"/>
      <c r="M117" s="188"/>
      <c r="N117" s="188"/>
      <c r="O117" s="188"/>
      <c r="P117" s="188"/>
      <c r="Q117" s="188"/>
    </row>
    <row r="118" spans="2:17" x14ac:dyDescent="0.2">
      <c r="B118" s="115"/>
      <c r="C118" s="115"/>
      <c r="D118" s="31"/>
      <c r="E118" s="115"/>
      <c r="F118" s="115"/>
      <c r="G118" s="31"/>
      <c r="H118" s="115"/>
      <c r="I118" s="188"/>
      <c r="J118" s="188"/>
      <c r="K118" s="188"/>
      <c r="L118" s="188"/>
      <c r="M118" s="188"/>
      <c r="N118" s="188"/>
      <c r="O118" s="188"/>
      <c r="P118" s="188"/>
      <c r="Q118" s="188"/>
    </row>
    <row r="119" spans="2:17" x14ac:dyDescent="0.2">
      <c r="B119" s="115"/>
      <c r="C119" s="115"/>
      <c r="D119" s="31"/>
      <c r="E119" s="115"/>
      <c r="F119" s="115"/>
      <c r="G119" s="31"/>
      <c r="H119" s="115"/>
      <c r="I119" s="188"/>
      <c r="J119" s="188"/>
      <c r="K119" s="188"/>
      <c r="L119" s="188"/>
      <c r="M119" s="188"/>
      <c r="N119" s="188"/>
      <c r="O119" s="188"/>
      <c r="P119" s="188"/>
      <c r="Q119" s="188"/>
    </row>
    <row r="120" spans="2:17" x14ac:dyDescent="0.2">
      <c r="B120" s="115"/>
      <c r="C120" s="115"/>
      <c r="D120" s="31"/>
      <c r="E120" s="115"/>
      <c r="F120" s="115"/>
      <c r="G120" s="31"/>
      <c r="H120" s="115"/>
      <c r="I120" s="188"/>
      <c r="J120" s="188"/>
      <c r="K120" s="188"/>
      <c r="L120" s="188"/>
      <c r="M120" s="188"/>
      <c r="N120" s="188"/>
      <c r="O120" s="188"/>
      <c r="P120" s="188"/>
      <c r="Q120" s="188"/>
    </row>
    <row r="121" spans="2:17" x14ac:dyDescent="0.2">
      <c r="B121" s="115"/>
      <c r="C121" s="115"/>
      <c r="D121" s="31"/>
      <c r="E121" s="115"/>
      <c r="F121" s="115"/>
      <c r="G121" s="31"/>
      <c r="H121" s="115"/>
      <c r="I121" s="188"/>
      <c r="J121" s="188"/>
      <c r="K121" s="188"/>
      <c r="L121" s="188"/>
      <c r="M121" s="188"/>
      <c r="N121" s="188"/>
      <c r="O121" s="188"/>
      <c r="P121" s="188"/>
      <c r="Q121" s="188"/>
    </row>
    <row r="122" spans="2:17" x14ac:dyDescent="0.2">
      <c r="B122" s="115"/>
      <c r="C122" s="115"/>
      <c r="D122" s="31"/>
      <c r="E122" s="115"/>
      <c r="F122" s="115"/>
      <c r="G122" s="31"/>
      <c r="H122" s="115"/>
      <c r="I122" s="188"/>
      <c r="J122" s="188"/>
      <c r="K122" s="188"/>
      <c r="L122" s="188"/>
      <c r="M122" s="188"/>
      <c r="N122" s="188"/>
      <c r="O122" s="188"/>
      <c r="P122" s="188"/>
      <c r="Q122" s="188"/>
    </row>
    <row r="123" spans="2:17" x14ac:dyDescent="0.2">
      <c r="B123" s="115"/>
      <c r="C123" s="115"/>
      <c r="D123" s="31"/>
      <c r="E123" s="115"/>
      <c r="F123" s="115"/>
      <c r="G123" s="31"/>
      <c r="H123" s="115"/>
      <c r="I123" s="188"/>
      <c r="J123" s="188"/>
      <c r="K123" s="188"/>
      <c r="L123" s="188"/>
      <c r="M123" s="188"/>
      <c r="N123" s="188"/>
      <c r="O123" s="188"/>
      <c r="P123" s="188"/>
      <c r="Q123" s="188"/>
    </row>
    <row r="124" spans="2:17" x14ac:dyDescent="0.2">
      <c r="B124" s="115"/>
      <c r="C124" s="115"/>
      <c r="D124" s="31"/>
      <c r="E124" s="115"/>
      <c r="F124" s="115"/>
      <c r="G124" s="31"/>
      <c r="H124" s="115"/>
      <c r="I124" s="188"/>
      <c r="J124" s="188"/>
      <c r="K124" s="188"/>
      <c r="L124" s="188"/>
      <c r="M124" s="188"/>
      <c r="N124" s="188"/>
      <c r="O124" s="188"/>
      <c r="P124" s="188"/>
      <c r="Q124" s="188"/>
    </row>
    <row r="125" spans="2:17" x14ac:dyDescent="0.2">
      <c r="B125" s="115"/>
      <c r="C125" s="115"/>
      <c r="D125" s="31"/>
      <c r="E125" s="115"/>
      <c r="F125" s="115"/>
      <c r="G125" s="31"/>
      <c r="H125" s="115"/>
      <c r="I125" s="188"/>
      <c r="J125" s="188"/>
      <c r="K125" s="188"/>
      <c r="L125" s="188"/>
      <c r="M125" s="188"/>
      <c r="N125" s="188"/>
      <c r="O125" s="188"/>
      <c r="P125" s="188"/>
      <c r="Q125" s="188"/>
    </row>
    <row r="126" spans="2:17" x14ac:dyDescent="0.2">
      <c r="B126" s="115"/>
      <c r="C126" s="115"/>
      <c r="D126" s="31"/>
      <c r="E126" s="115"/>
      <c r="F126" s="115"/>
      <c r="G126" s="31"/>
      <c r="H126" s="115"/>
      <c r="I126" s="188"/>
      <c r="J126" s="188"/>
      <c r="K126" s="188"/>
      <c r="L126" s="188"/>
      <c r="M126" s="188"/>
      <c r="N126" s="188"/>
      <c r="O126" s="188"/>
      <c r="P126" s="188"/>
      <c r="Q126" s="188"/>
    </row>
    <row r="127" spans="2:17" x14ac:dyDescent="0.2">
      <c r="B127" s="115"/>
      <c r="C127" s="115"/>
      <c r="D127" s="31"/>
      <c r="E127" s="115"/>
      <c r="F127" s="115"/>
      <c r="G127" s="31"/>
      <c r="H127" s="115"/>
      <c r="I127" s="188"/>
      <c r="J127" s="188"/>
      <c r="K127" s="188"/>
      <c r="L127" s="188"/>
      <c r="M127" s="188"/>
      <c r="N127" s="188"/>
      <c r="O127" s="188"/>
      <c r="P127" s="188"/>
      <c r="Q127" s="188"/>
    </row>
    <row r="128" spans="2:17" x14ac:dyDescent="0.2">
      <c r="B128" s="115"/>
      <c r="C128" s="115"/>
      <c r="D128" s="31"/>
      <c r="E128" s="115"/>
      <c r="F128" s="115"/>
      <c r="G128" s="31"/>
      <c r="H128" s="115"/>
      <c r="I128" s="188"/>
      <c r="J128" s="188"/>
      <c r="K128" s="188"/>
      <c r="L128" s="188"/>
      <c r="M128" s="188"/>
      <c r="N128" s="188"/>
      <c r="O128" s="188"/>
      <c r="P128" s="188"/>
      <c r="Q128" s="188"/>
    </row>
    <row r="129" spans="2:17" x14ac:dyDescent="0.2">
      <c r="B129" s="115"/>
      <c r="C129" s="115"/>
      <c r="D129" s="31"/>
      <c r="E129" s="115"/>
      <c r="F129" s="115"/>
      <c r="G129" s="31"/>
      <c r="H129" s="115"/>
      <c r="I129" s="188"/>
      <c r="J129" s="188"/>
      <c r="K129" s="188"/>
      <c r="L129" s="188"/>
      <c r="M129" s="188"/>
      <c r="N129" s="188"/>
      <c r="O129" s="188"/>
      <c r="P129" s="188"/>
      <c r="Q129" s="188"/>
    </row>
    <row r="130" spans="2:17" x14ac:dyDescent="0.2">
      <c r="B130" s="115"/>
      <c r="C130" s="115"/>
      <c r="D130" s="31"/>
      <c r="E130" s="115"/>
      <c r="F130" s="115"/>
      <c r="G130" s="31"/>
      <c r="H130" s="115"/>
      <c r="I130" s="188"/>
      <c r="J130" s="188"/>
      <c r="K130" s="188"/>
      <c r="L130" s="188"/>
      <c r="M130" s="188"/>
      <c r="N130" s="188"/>
      <c r="O130" s="188"/>
      <c r="P130" s="188"/>
      <c r="Q130" s="188"/>
    </row>
    <row r="131" spans="2:17" x14ac:dyDescent="0.2">
      <c r="B131" s="115"/>
      <c r="C131" s="115"/>
      <c r="D131" s="31"/>
      <c r="E131" s="115"/>
      <c r="F131" s="115"/>
      <c r="G131" s="31"/>
      <c r="H131" s="115"/>
      <c r="I131" s="188"/>
      <c r="J131" s="188"/>
      <c r="K131" s="188"/>
      <c r="L131" s="188"/>
      <c r="M131" s="188"/>
      <c r="N131" s="188"/>
      <c r="O131" s="188"/>
      <c r="P131" s="188"/>
      <c r="Q131" s="188"/>
    </row>
    <row r="132" spans="2:17" x14ac:dyDescent="0.2">
      <c r="B132" s="115"/>
      <c r="C132" s="115"/>
      <c r="D132" s="31"/>
      <c r="E132" s="115"/>
      <c r="F132" s="115"/>
      <c r="G132" s="31"/>
      <c r="H132" s="115"/>
      <c r="I132" s="188"/>
      <c r="J132" s="188"/>
      <c r="K132" s="188"/>
      <c r="L132" s="188"/>
      <c r="M132" s="188"/>
      <c r="N132" s="188"/>
      <c r="O132" s="188"/>
      <c r="P132" s="188"/>
      <c r="Q132" s="188"/>
    </row>
    <row r="133" spans="2:17" x14ac:dyDescent="0.2">
      <c r="B133" s="115"/>
      <c r="C133" s="115"/>
      <c r="D133" s="31"/>
      <c r="E133" s="115"/>
      <c r="F133" s="115"/>
      <c r="G133" s="31"/>
      <c r="H133" s="115"/>
      <c r="I133" s="188"/>
      <c r="J133" s="188"/>
      <c r="K133" s="188"/>
      <c r="L133" s="188"/>
      <c r="M133" s="188"/>
      <c r="N133" s="188"/>
      <c r="O133" s="188"/>
      <c r="P133" s="188"/>
      <c r="Q133" s="188"/>
    </row>
    <row r="134" spans="2:17" x14ac:dyDescent="0.2">
      <c r="B134" s="115"/>
      <c r="C134" s="115"/>
      <c r="D134" s="31"/>
      <c r="E134" s="115"/>
      <c r="F134" s="115"/>
      <c r="G134" s="31"/>
      <c r="H134" s="115"/>
      <c r="I134" s="188"/>
      <c r="J134" s="188"/>
      <c r="K134" s="188"/>
      <c r="L134" s="188"/>
      <c r="M134" s="188"/>
      <c r="N134" s="188"/>
      <c r="O134" s="188"/>
      <c r="P134" s="188"/>
      <c r="Q134" s="188"/>
    </row>
    <row r="135" spans="2:17" x14ac:dyDescent="0.2">
      <c r="B135" s="115"/>
      <c r="C135" s="115"/>
      <c r="D135" s="31"/>
      <c r="E135" s="115"/>
      <c r="F135" s="115"/>
      <c r="G135" s="31"/>
      <c r="H135" s="115"/>
      <c r="I135" s="188"/>
      <c r="J135" s="188"/>
      <c r="K135" s="188"/>
      <c r="L135" s="188"/>
      <c r="M135" s="188"/>
      <c r="N135" s="188"/>
      <c r="O135" s="188"/>
      <c r="P135" s="188"/>
      <c r="Q135" s="188"/>
    </row>
    <row r="136" spans="2:17" x14ac:dyDescent="0.2">
      <c r="B136" s="115"/>
      <c r="C136" s="115"/>
      <c r="D136" s="31"/>
      <c r="E136" s="115"/>
      <c r="F136" s="115"/>
      <c r="G136" s="31"/>
      <c r="H136" s="115"/>
      <c r="I136" s="188"/>
      <c r="J136" s="188"/>
      <c r="K136" s="188"/>
      <c r="L136" s="188"/>
      <c r="M136" s="188"/>
      <c r="N136" s="188"/>
      <c r="O136" s="188"/>
      <c r="P136" s="188"/>
      <c r="Q136" s="188"/>
    </row>
    <row r="137" spans="2:17" x14ac:dyDescent="0.2">
      <c r="B137" s="115"/>
      <c r="C137" s="115"/>
      <c r="D137" s="31"/>
      <c r="E137" s="115"/>
      <c r="F137" s="115"/>
      <c r="G137" s="31"/>
      <c r="H137" s="115"/>
      <c r="I137" s="188"/>
      <c r="J137" s="188"/>
      <c r="K137" s="188"/>
      <c r="L137" s="188"/>
      <c r="M137" s="188"/>
      <c r="N137" s="188"/>
      <c r="O137" s="188"/>
      <c r="P137" s="188"/>
      <c r="Q137" s="188"/>
    </row>
    <row r="138" spans="2:17" x14ac:dyDescent="0.2">
      <c r="B138" s="115"/>
      <c r="C138" s="115"/>
      <c r="D138" s="31"/>
      <c r="E138" s="115"/>
      <c r="F138" s="115"/>
      <c r="G138" s="31"/>
      <c r="H138" s="115"/>
      <c r="I138" s="188"/>
      <c r="J138" s="188"/>
      <c r="K138" s="188"/>
      <c r="L138" s="188"/>
      <c r="M138" s="188"/>
      <c r="N138" s="188"/>
      <c r="O138" s="188"/>
      <c r="P138" s="188"/>
      <c r="Q138" s="188"/>
    </row>
    <row r="139" spans="2:17" x14ac:dyDescent="0.2">
      <c r="B139" s="115"/>
      <c r="C139" s="115"/>
      <c r="D139" s="31"/>
      <c r="E139" s="115"/>
      <c r="F139" s="115"/>
      <c r="G139" s="31"/>
      <c r="H139" s="115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2:17" x14ac:dyDescent="0.2">
      <c r="B140" s="115"/>
      <c r="C140" s="115"/>
      <c r="D140" s="31"/>
      <c r="E140" s="115"/>
      <c r="F140" s="115"/>
      <c r="G140" s="31"/>
      <c r="H140" s="115"/>
      <c r="I140" s="188"/>
      <c r="J140" s="188"/>
      <c r="K140" s="188"/>
      <c r="L140" s="188"/>
      <c r="M140" s="188"/>
      <c r="N140" s="188"/>
      <c r="O140" s="188"/>
      <c r="P140" s="188"/>
      <c r="Q140" s="188"/>
    </row>
    <row r="141" spans="2:17" x14ac:dyDescent="0.2">
      <c r="B141" s="115"/>
      <c r="C141" s="115"/>
      <c r="D141" s="31"/>
      <c r="E141" s="115"/>
      <c r="F141" s="115"/>
      <c r="G141" s="31"/>
      <c r="H141" s="115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2:17" x14ac:dyDescent="0.2">
      <c r="B142" s="115"/>
      <c r="C142" s="115"/>
      <c r="D142" s="31"/>
      <c r="E142" s="115"/>
      <c r="F142" s="115"/>
      <c r="G142" s="31"/>
      <c r="H142" s="115"/>
      <c r="I142" s="188"/>
      <c r="J142" s="188"/>
      <c r="K142" s="188"/>
      <c r="L142" s="188"/>
      <c r="M142" s="188"/>
      <c r="N142" s="188"/>
      <c r="O142" s="188"/>
      <c r="P142" s="188"/>
      <c r="Q142" s="188"/>
    </row>
    <row r="143" spans="2:17" x14ac:dyDescent="0.2">
      <c r="B143" s="115"/>
      <c r="C143" s="115"/>
      <c r="D143" s="31"/>
      <c r="E143" s="115"/>
      <c r="F143" s="115"/>
      <c r="G143" s="31"/>
      <c r="H143" s="115"/>
      <c r="I143" s="188"/>
      <c r="J143" s="188"/>
      <c r="K143" s="188"/>
      <c r="L143" s="188"/>
      <c r="M143" s="188"/>
      <c r="N143" s="188"/>
      <c r="O143" s="188"/>
      <c r="P143" s="188"/>
      <c r="Q143" s="188"/>
    </row>
    <row r="144" spans="2:17" x14ac:dyDescent="0.2">
      <c r="B144" s="115"/>
      <c r="C144" s="115"/>
      <c r="D144" s="31"/>
      <c r="E144" s="115"/>
      <c r="F144" s="115"/>
      <c r="G144" s="31"/>
      <c r="H144" s="115"/>
      <c r="I144" s="188"/>
      <c r="J144" s="188"/>
      <c r="K144" s="188"/>
      <c r="L144" s="188"/>
      <c r="M144" s="188"/>
      <c r="N144" s="188"/>
      <c r="O144" s="188"/>
      <c r="P144" s="188"/>
      <c r="Q144" s="188"/>
    </row>
    <row r="145" spans="2:17" x14ac:dyDescent="0.2">
      <c r="B145" s="115"/>
      <c r="C145" s="115"/>
      <c r="D145" s="31"/>
      <c r="E145" s="115"/>
      <c r="F145" s="115"/>
      <c r="G145" s="31"/>
      <c r="H145" s="115"/>
      <c r="I145" s="188"/>
      <c r="J145" s="188"/>
      <c r="K145" s="188"/>
      <c r="L145" s="188"/>
      <c r="M145" s="188"/>
      <c r="N145" s="188"/>
      <c r="O145" s="188"/>
      <c r="P145" s="188"/>
      <c r="Q145" s="188"/>
    </row>
    <row r="146" spans="2:17" x14ac:dyDescent="0.2">
      <c r="B146" s="115"/>
      <c r="C146" s="115"/>
      <c r="D146" s="31"/>
      <c r="E146" s="115"/>
      <c r="F146" s="115"/>
      <c r="G146" s="31"/>
      <c r="H146" s="115"/>
      <c r="I146" s="188"/>
      <c r="J146" s="188"/>
      <c r="K146" s="188"/>
      <c r="L146" s="188"/>
      <c r="M146" s="188"/>
      <c r="N146" s="188"/>
      <c r="O146" s="188"/>
      <c r="P146" s="188"/>
      <c r="Q146" s="188"/>
    </row>
    <row r="147" spans="2:17" x14ac:dyDescent="0.2">
      <c r="B147" s="115"/>
      <c r="C147" s="115"/>
      <c r="D147" s="31"/>
      <c r="E147" s="115"/>
      <c r="F147" s="115"/>
      <c r="G147" s="31"/>
      <c r="H147" s="115"/>
      <c r="I147" s="188"/>
      <c r="J147" s="188"/>
      <c r="K147" s="188"/>
      <c r="L147" s="188"/>
      <c r="M147" s="188"/>
      <c r="N147" s="188"/>
      <c r="O147" s="188"/>
      <c r="P147" s="188"/>
      <c r="Q147" s="188"/>
    </row>
    <row r="148" spans="2:17" x14ac:dyDescent="0.2">
      <c r="B148" s="115"/>
      <c r="C148" s="115"/>
      <c r="D148" s="31"/>
      <c r="E148" s="115"/>
      <c r="F148" s="115"/>
      <c r="G148" s="31"/>
      <c r="H148" s="115"/>
      <c r="I148" s="188"/>
      <c r="J148" s="188"/>
      <c r="K148" s="188"/>
      <c r="L148" s="188"/>
      <c r="M148" s="188"/>
      <c r="N148" s="188"/>
      <c r="O148" s="188"/>
      <c r="P148" s="188"/>
      <c r="Q148" s="188"/>
    </row>
    <row r="149" spans="2:17" x14ac:dyDescent="0.2">
      <c r="B149" s="115"/>
      <c r="C149" s="115"/>
      <c r="D149" s="31"/>
      <c r="E149" s="115"/>
      <c r="F149" s="115"/>
      <c r="G149" s="31"/>
      <c r="H149" s="115"/>
      <c r="I149" s="188"/>
      <c r="J149" s="188"/>
      <c r="K149" s="188"/>
      <c r="L149" s="188"/>
      <c r="M149" s="188"/>
      <c r="N149" s="188"/>
      <c r="O149" s="188"/>
      <c r="P149" s="188"/>
      <c r="Q149" s="188"/>
    </row>
    <row r="150" spans="2:17" x14ac:dyDescent="0.2">
      <c r="B150" s="115"/>
      <c r="C150" s="115"/>
      <c r="D150" s="31"/>
      <c r="E150" s="115"/>
      <c r="F150" s="115"/>
      <c r="G150" s="31"/>
      <c r="H150" s="115"/>
      <c r="I150" s="188"/>
      <c r="J150" s="188"/>
      <c r="K150" s="188"/>
      <c r="L150" s="188"/>
      <c r="M150" s="188"/>
      <c r="N150" s="188"/>
      <c r="O150" s="188"/>
      <c r="P150" s="188"/>
      <c r="Q150" s="188"/>
    </row>
    <row r="151" spans="2:17" x14ac:dyDescent="0.2">
      <c r="B151" s="115"/>
      <c r="C151" s="115"/>
      <c r="D151" s="31"/>
      <c r="E151" s="115"/>
      <c r="F151" s="115"/>
      <c r="G151" s="31"/>
      <c r="H151" s="115"/>
      <c r="I151" s="188"/>
      <c r="J151" s="188"/>
      <c r="K151" s="188"/>
      <c r="L151" s="188"/>
      <c r="M151" s="188"/>
      <c r="N151" s="188"/>
      <c r="O151" s="188"/>
      <c r="P151" s="188"/>
      <c r="Q151" s="188"/>
    </row>
    <row r="152" spans="2:17" x14ac:dyDescent="0.2">
      <c r="B152" s="115"/>
      <c r="C152" s="115"/>
      <c r="D152" s="31"/>
      <c r="E152" s="115"/>
      <c r="F152" s="115"/>
      <c r="G152" s="31"/>
      <c r="H152" s="115"/>
      <c r="I152" s="188"/>
      <c r="J152" s="188"/>
      <c r="K152" s="188"/>
      <c r="L152" s="188"/>
      <c r="M152" s="188"/>
      <c r="N152" s="188"/>
      <c r="O152" s="188"/>
      <c r="P152" s="188"/>
      <c r="Q152" s="188"/>
    </row>
    <row r="153" spans="2:17" x14ac:dyDescent="0.2">
      <c r="B153" s="115"/>
      <c r="C153" s="115"/>
      <c r="D153" s="31"/>
      <c r="E153" s="115"/>
      <c r="F153" s="115"/>
      <c r="G153" s="31"/>
      <c r="H153" s="115"/>
      <c r="I153" s="188"/>
      <c r="J153" s="188"/>
      <c r="K153" s="188"/>
      <c r="L153" s="188"/>
      <c r="M153" s="188"/>
      <c r="N153" s="188"/>
      <c r="O153" s="188"/>
      <c r="P153" s="188"/>
      <c r="Q153" s="188"/>
    </row>
    <row r="154" spans="2:17" x14ac:dyDescent="0.2">
      <c r="B154" s="115"/>
      <c r="C154" s="115"/>
      <c r="D154" s="31"/>
      <c r="E154" s="115"/>
      <c r="F154" s="115"/>
      <c r="G154" s="31"/>
      <c r="H154" s="115"/>
      <c r="I154" s="188"/>
      <c r="J154" s="188"/>
      <c r="K154" s="188"/>
      <c r="L154" s="188"/>
      <c r="M154" s="188"/>
      <c r="N154" s="188"/>
      <c r="O154" s="188"/>
      <c r="P154" s="188"/>
      <c r="Q154" s="188"/>
    </row>
    <row r="155" spans="2:17" x14ac:dyDescent="0.2">
      <c r="B155" s="115"/>
      <c r="C155" s="115"/>
      <c r="D155" s="31"/>
      <c r="E155" s="115"/>
      <c r="F155" s="115"/>
      <c r="G155" s="31"/>
      <c r="H155" s="115"/>
      <c r="I155" s="188"/>
      <c r="J155" s="188"/>
      <c r="K155" s="188"/>
      <c r="L155" s="188"/>
      <c r="M155" s="188"/>
      <c r="N155" s="188"/>
      <c r="O155" s="188"/>
      <c r="P155" s="188"/>
      <c r="Q155" s="188"/>
    </row>
    <row r="156" spans="2:17" x14ac:dyDescent="0.2">
      <c r="B156" s="115"/>
      <c r="C156" s="115"/>
      <c r="D156" s="31"/>
      <c r="E156" s="115"/>
      <c r="F156" s="115"/>
      <c r="G156" s="31"/>
      <c r="H156" s="115"/>
      <c r="I156" s="188"/>
      <c r="J156" s="188"/>
      <c r="K156" s="188"/>
      <c r="L156" s="188"/>
      <c r="M156" s="188"/>
      <c r="N156" s="188"/>
      <c r="O156" s="188"/>
      <c r="P156" s="188"/>
      <c r="Q156" s="188"/>
    </row>
    <row r="157" spans="2:17" x14ac:dyDescent="0.2">
      <c r="B157" s="115"/>
      <c r="C157" s="115"/>
      <c r="D157" s="31"/>
      <c r="E157" s="115"/>
      <c r="F157" s="115"/>
      <c r="G157" s="31"/>
      <c r="H157" s="115"/>
      <c r="I157" s="188"/>
      <c r="J157" s="188"/>
      <c r="K157" s="188"/>
      <c r="L157" s="188"/>
      <c r="M157" s="188"/>
      <c r="N157" s="188"/>
      <c r="O157" s="188"/>
      <c r="P157" s="188"/>
      <c r="Q157" s="188"/>
    </row>
    <row r="158" spans="2:17" x14ac:dyDescent="0.2">
      <c r="B158" s="115"/>
      <c r="C158" s="115"/>
      <c r="D158" s="31"/>
      <c r="E158" s="115"/>
      <c r="F158" s="115"/>
      <c r="G158" s="31"/>
      <c r="H158" s="115"/>
      <c r="I158" s="188"/>
      <c r="J158" s="188"/>
      <c r="K158" s="188"/>
      <c r="L158" s="188"/>
      <c r="M158" s="188"/>
      <c r="N158" s="188"/>
      <c r="O158" s="188"/>
      <c r="P158" s="188"/>
      <c r="Q158" s="188"/>
    </row>
    <row r="159" spans="2:17" x14ac:dyDescent="0.2">
      <c r="B159" s="115"/>
      <c r="C159" s="115"/>
      <c r="D159" s="31"/>
      <c r="E159" s="115"/>
      <c r="F159" s="115"/>
      <c r="G159" s="31"/>
      <c r="H159" s="115"/>
      <c r="I159" s="188"/>
      <c r="J159" s="188"/>
      <c r="K159" s="188"/>
      <c r="L159" s="188"/>
      <c r="M159" s="188"/>
      <c r="N159" s="188"/>
      <c r="O159" s="188"/>
      <c r="P159" s="188"/>
      <c r="Q159" s="188"/>
    </row>
    <row r="160" spans="2:17" x14ac:dyDescent="0.2">
      <c r="B160" s="115"/>
      <c r="C160" s="115"/>
      <c r="D160" s="31"/>
      <c r="E160" s="115"/>
      <c r="F160" s="115"/>
      <c r="G160" s="31"/>
      <c r="H160" s="115"/>
      <c r="I160" s="188"/>
      <c r="J160" s="188"/>
      <c r="K160" s="188"/>
      <c r="L160" s="188"/>
      <c r="M160" s="188"/>
      <c r="N160" s="188"/>
      <c r="O160" s="188"/>
      <c r="P160" s="188"/>
      <c r="Q160" s="188"/>
    </row>
    <row r="161" spans="2:17" x14ac:dyDescent="0.2">
      <c r="B161" s="115"/>
      <c r="C161" s="115"/>
      <c r="D161" s="31"/>
      <c r="E161" s="115"/>
      <c r="F161" s="115"/>
      <c r="G161" s="31"/>
      <c r="H161" s="115"/>
      <c r="I161" s="188"/>
      <c r="J161" s="188"/>
      <c r="K161" s="188"/>
      <c r="L161" s="188"/>
      <c r="M161" s="188"/>
      <c r="N161" s="188"/>
      <c r="O161" s="188"/>
      <c r="P161" s="188"/>
      <c r="Q161" s="188"/>
    </row>
    <row r="162" spans="2:17" x14ac:dyDescent="0.2">
      <c r="B162" s="115"/>
      <c r="C162" s="115"/>
      <c r="D162" s="31"/>
      <c r="E162" s="115"/>
      <c r="F162" s="115"/>
      <c r="G162" s="31"/>
      <c r="H162" s="115"/>
      <c r="I162" s="188"/>
      <c r="J162" s="188"/>
      <c r="K162" s="188"/>
      <c r="L162" s="188"/>
      <c r="M162" s="188"/>
      <c r="N162" s="188"/>
      <c r="O162" s="188"/>
      <c r="P162" s="188"/>
      <c r="Q162" s="188"/>
    </row>
    <row r="163" spans="2:17" x14ac:dyDescent="0.2">
      <c r="B163" s="115"/>
      <c r="C163" s="115"/>
      <c r="D163" s="31"/>
      <c r="E163" s="115"/>
      <c r="F163" s="115"/>
      <c r="G163" s="31"/>
      <c r="H163" s="115"/>
      <c r="I163" s="188"/>
      <c r="J163" s="188"/>
      <c r="K163" s="188"/>
      <c r="L163" s="188"/>
      <c r="M163" s="188"/>
      <c r="N163" s="188"/>
      <c r="O163" s="188"/>
      <c r="P163" s="188"/>
      <c r="Q163" s="188"/>
    </row>
    <row r="164" spans="2:17" x14ac:dyDescent="0.2">
      <c r="B164" s="115"/>
      <c r="C164" s="115"/>
      <c r="D164" s="31"/>
      <c r="E164" s="115"/>
      <c r="F164" s="115"/>
      <c r="G164" s="31"/>
      <c r="H164" s="115"/>
      <c r="I164" s="188"/>
      <c r="J164" s="188"/>
      <c r="K164" s="188"/>
      <c r="L164" s="188"/>
      <c r="M164" s="188"/>
      <c r="N164" s="188"/>
      <c r="O164" s="188"/>
      <c r="P164" s="188"/>
      <c r="Q164" s="188"/>
    </row>
    <row r="165" spans="2:17" x14ac:dyDescent="0.2">
      <c r="B165" s="115"/>
      <c r="C165" s="115"/>
      <c r="D165" s="31"/>
      <c r="E165" s="115"/>
      <c r="F165" s="115"/>
      <c r="G165" s="31"/>
      <c r="H165" s="115"/>
      <c r="I165" s="188"/>
      <c r="J165" s="188"/>
      <c r="K165" s="188"/>
      <c r="L165" s="188"/>
      <c r="M165" s="188"/>
      <c r="N165" s="188"/>
      <c r="O165" s="188"/>
      <c r="P165" s="188"/>
      <c r="Q165" s="188"/>
    </row>
    <row r="166" spans="2:17" x14ac:dyDescent="0.2">
      <c r="B166" s="115"/>
      <c r="C166" s="115"/>
      <c r="D166" s="31"/>
      <c r="E166" s="115"/>
      <c r="F166" s="115"/>
      <c r="G166" s="31"/>
      <c r="H166" s="115"/>
      <c r="I166" s="188"/>
      <c r="J166" s="188"/>
      <c r="K166" s="188"/>
      <c r="L166" s="188"/>
      <c r="M166" s="188"/>
      <c r="N166" s="188"/>
      <c r="O166" s="188"/>
      <c r="P166" s="188"/>
      <c r="Q166" s="188"/>
    </row>
    <row r="167" spans="2:17" x14ac:dyDescent="0.2">
      <c r="B167" s="115"/>
      <c r="C167" s="115"/>
      <c r="D167" s="31"/>
      <c r="E167" s="115"/>
      <c r="F167" s="115"/>
      <c r="G167" s="31"/>
      <c r="H167" s="115"/>
      <c r="I167" s="188"/>
      <c r="J167" s="188"/>
      <c r="K167" s="188"/>
      <c r="L167" s="188"/>
      <c r="M167" s="188"/>
      <c r="N167" s="188"/>
      <c r="O167" s="188"/>
      <c r="P167" s="188"/>
      <c r="Q167" s="188"/>
    </row>
    <row r="168" spans="2:17" x14ac:dyDescent="0.2">
      <c r="B168" s="115"/>
      <c r="C168" s="115"/>
      <c r="D168" s="31"/>
      <c r="E168" s="115"/>
      <c r="F168" s="115"/>
      <c r="G168" s="31"/>
      <c r="H168" s="115"/>
      <c r="I168" s="188"/>
      <c r="J168" s="188"/>
      <c r="K168" s="188"/>
      <c r="L168" s="188"/>
      <c r="M168" s="188"/>
      <c r="N168" s="188"/>
      <c r="O168" s="188"/>
      <c r="P168" s="188"/>
      <c r="Q168" s="188"/>
    </row>
    <row r="169" spans="2:17" x14ac:dyDescent="0.2">
      <c r="B169" s="115"/>
      <c r="C169" s="115"/>
      <c r="D169" s="31"/>
      <c r="E169" s="115"/>
      <c r="F169" s="115"/>
      <c r="G169" s="31"/>
      <c r="H169" s="115"/>
      <c r="I169" s="188"/>
      <c r="J169" s="188"/>
      <c r="K169" s="188"/>
      <c r="L169" s="188"/>
      <c r="M169" s="188"/>
      <c r="N169" s="188"/>
      <c r="O169" s="188"/>
      <c r="P169" s="188"/>
      <c r="Q169" s="188"/>
    </row>
    <row r="170" spans="2:17" x14ac:dyDescent="0.2">
      <c r="B170" s="115"/>
      <c r="C170" s="115"/>
      <c r="D170" s="31"/>
      <c r="E170" s="115"/>
      <c r="F170" s="115"/>
      <c r="G170" s="31"/>
      <c r="H170" s="115"/>
      <c r="I170" s="188"/>
      <c r="J170" s="188"/>
      <c r="K170" s="188"/>
      <c r="L170" s="188"/>
      <c r="M170" s="188"/>
      <c r="N170" s="188"/>
      <c r="O170" s="188"/>
      <c r="P170" s="188"/>
      <c r="Q170" s="188"/>
    </row>
    <row r="171" spans="2:17" x14ac:dyDescent="0.2">
      <c r="B171" s="115"/>
      <c r="C171" s="115"/>
      <c r="D171" s="31"/>
      <c r="E171" s="115"/>
      <c r="F171" s="115"/>
      <c r="G171" s="31"/>
      <c r="H171" s="115"/>
      <c r="I171" s="188"/>
      <c r="J171" s="188"/>
      <c r="K171" s="188"/>
      <c r="L171" s="188"/>
      <c r="M171" s="188"/>
      <c r="N171" s="188"/>
      <c r="O171" s="188"/>
      <c r="P171" s="188"/>
      <c r="Q171" s="188"/>
    </row>
    <row r="172" spans="2:17" x14ac:dyDescent="0.2">
      <c r="B172" s="115"/>
      <c r="C172" s="115"/>
      <c r="D172" s="31"/>
      <c r="E172" s="115"/>
      <c r="F172" s="115"/>
      <c r="G172" s="31"/>
      <c r="H172" s="115"/>
      <c r="I172" s="188"/>
      <c r="J172" s="188"/>
      <c r="K172" s="188"/>
      <c r="L172" s="188"/>
      <c r="M172" s="188"/>
      <c r="N172" s="188"/>
      <c r="O172" s="188"/>
      <c r="P172" s="188"/>
      <c r="Q172" s="188"/>
    </row>
    <row r="173" spans="2:17" x14ac:dyDescent="0.2">
      <c r="B173" s="115"/>
      <c r="C173" s="115"/>
      <c r="D173" s="31"/>
      <c r="E173" s="115"/>
      <c r="F173" s="115"/>
      <c r="G173" s="31"/>
      <c r="H173" s="115"/>
      <c r="I173" s="188"/>
      <c r="J173" s="188"/>
      <c r="K173" s="188"/>
      <c r="L173" s="188"/>
      <c r="M173" s="188"/>
      <c r="N173" s="188"/>
      <c r="O173" s="188"/>
      <c r="P173" s="188"/>
      <c r="Q173" s="188"/>
    </row>
    <row r="174" spans="2:17" x14ac:dyDescent="0.2">
      <c r="B174" s="115"/>
      <c r="C174" s="115"/>
      <c r="D174" s="31"/>
      <c r="E174" s="115"/>
      <c r="F174" s="115"/>
      <c r="G174" s="31"/>
      <c r="H174" s="115"/>
      <c r="I174" s="188"/>
      <c r="J174" s="188"/>
      <c r="K174" s="188"/>
      <c r="L174" s="188"/>
      <c r="M174" s="188"/>
      <c r="N174" s="188"/>
      <c r="O174" s="188"/>
      <c r="P174" s="188"/>
      <c r="Q174" s="188"/>
    </row>
    <row r="175" spans="2:17" x14ac:dyDescent="0.2">
      <c r="B175" s="115"/>
      <c r="C175" s="115"/>
      <c r="D175" s="31"/>
      <c r="E175" s="115"/>
      <c r="F175" s="115"/>
      <c r="G175" s="31"/>
      <c r="H175" s="115"/>
      <c r="I175" s="188"/>
      <c r="J175" s="188"/>
      <c r="K175" s="188"/>
      <c r="L175" s="188"/>
      <c r="M175" s="188"/>
      <c r="N175" s="188"/>
      <c r="O175" s="188"/>
      <c r="P175" s="188"/>
      <c r="Q175" s="188"/>
    </row>
    <row r="176" spans="2:17" x14ac:dyDescent="0.2">
      <c r="B176" s="115"/>
      <c r="C176" s="115"/>
      <c r="D176" s="31"/>
      <c r="E176" s="115"/>
      <c r="F176" s="115"/>
      <c r="G176" s="31"/>
      <c r="H176" s="115"/>
      <c r="I176" s="188"/>
      <c r="J176" s="188"/>
      <c r="K176" s="188"/>
      <c r="L176" s="188"/>
      <c r="M176" s="188"/>
      <c r="N176" s="188"/>
      <c r="O176" s="188"/>
      <c r="P176" s="188"/>
      <c r="Q176" s="188"/>
    </row>
    <row r="177" spans="2:17" x14ac:dyDescent="0.2">
      <c r="B177" s="115"/>
      <c r="C177" s="115"/>
      <c r="D177" s="31"/>
      <c r="E177" s="115"/>
      <c r="F177" s="115"/>
      <c r="G177" s="31"/>
      <c r="H177" s="115"/>
      <c r="I177" s="188"/>
      <c r="J177" s="188"/>
      <c r="K177" s="188"/>
      <c r="L177" s="188"/>
      <c r="M177" s="188"/>
      <c r="N177" s="188"/>
      <c r="O177" s="188"/>
      <c r="P177" s="188"/>
      <c r="Q177" s="188"/>
    </row>
    <row r="178" spans="2:17" x14ac:dyDescent="0.2">
      <c r="B178" s="115"/>
      <c r="C178" s="115"/>
      <c r="D178" s="31"/>
      <c r="E178" s="115"/>
      <c r="F178" s="115"/>
      <c r="G178" s="31"/>
      <c r="H178" s="115"/>
      <c r="I178" s="188"/>
      <c r="J178" s="188"/>
      <c r="K178" s="188"/>
      <c r="L178" s="188"/>
      <c r="M178" s="188"/>
      <c r="N178" s="188"/>
      <c r="O178" s="188"/>
      <c r="P178" s="188"/>
      <c r="Q178" s="188"/>
    </row>
    <row r="179" spans="2:17" x14ac:dyDescent="0.2">
      <c r="B179" s="115"/>
      <c r="C179" s="115"/>
      <c r="D179" s="31"/>
      <c r="E179" s="115"/>
      <c r="F179" s="115"/>
      <c r="G179" s="31"/>
      <c r="H179" s="115"/>
      <c r="I179" s="188"/>
      <c r="J179" s="188"/>
      <c r="K179" s="188"/>
      <c r="L179" s="188"/>
      <c r="M179" s="188"/>
      <c r="N179" s="188"/>
      <c r="O179" s="188"/>
      <c r="P179" s="188"/>
      <c r="Q179" s="188"/>
    </row>
    <row r="180" spans="2:17" x14ac:dyDescent="0.2">
      <c r="B180" s="115"/>
      <c r="C180" s="115"/>
      <c r="D180" s="31"/>
      <c r="E180" s="115"/>
      <c r="F180" s="115"/>
      <c r="G180" s="31"/>
      <c r="H180" s="115"/>
      <c r="I180" s="188"/>
      <c r="J180" s="188"/>
      <c r="K180" s="188"/>
      <c r="L180" s="188"/>
      <c r="M180" s="188"/>
      <c r="N180" s="188"/>
      <c r="O180" s="188"/>
      <c r="P180" s="188"/>
      <c r="Q180" s="188"/>
    </row>
    <row r="181" spans="2:17" x14ac:dyDescent="0.2">
      <c r="B181" s="115"/>
      <c r="C181" s="115"/>
      <c r="D181" s="31"/>
      <c r="E181" s="115"/>
      <c r="F181" s="115"/>
      <c r="G181" s="31"/>
      <c r="H181" s="115"/>
      <c r="I181" s="188"/>
      <c r="J181" s="188"/>
      <c r="K181" s="188"/>
      <c r="L181" s="188"/>
      <c r="M181" s="188"/>
      <c r="N181" s="188"/>
      <c r="O181" s="188"/>
      <c r="P181" s="188"/>
      <c r="Q181" s="188"/>
    </row>
    <row r="182" spans="2:17" x14ac:dyDescent="0.2">
      <c r="B182" s="115"/>
      <c r="C182" s="115"/>
      <c r="D182" s="31"/>
      <c r="E182" s="115"/>
      <c r="F182" s="115"/>
      <c r="G182" s="31"/>
      <c r="H182" s="115"/>
      <c r="I182" s="188"/>
      <c r="J182" s="188"/>
      <c r="K182" s="188"/>
      <c r="L182" s="188"/>
      <c r="M182" s="188"/>
      <c r="N182" s="188"/>
      <c r="O182" s="188"/>
      <c r="P182" s="188"/>
      <c r="Q182" s="188"/>
    </row>
    <row r="183" spans="2:17" x14ac:dyDescent="0.2">
      <c r="B183" s="115"/>
      <c r="C183" s="115"/>
      <c r="D183" s="31"/>
      <c r="E183" s="115"/>
      <c r="F183" s="115"/>
      <c r="G183" s="31"/>
      <c r="H183" s="115"/>
      <c r="I183" s="188"/>
      <c r="J183" s="188"/>
      <c r="K183" s="188"/>
      <c r="L183" s="188"/>
      <c r="M183" s="188"/>
      <c r="N183" s="188"/>
      <c r="O183" s="188"/>
      <c r="P183" s="188"/>
      <c r="Q183" s="188"/>
    </row>
    <row r="184" spans="2:17" x14ac:dyDescent="0.2">
      <c r="B184" s="115"/>
      <c r="C184" s="115"/>
      <c r="D184" s="31"/>
      <c r="E184" s="115"/>
      <c r="F184" s="115"/>
      <c r="G184" s="31"/>
      <c r="H184" s="115"/>
      <c r="I184" s="188"/>
      <c r="J184" s="188"/>
      <c r="K184" s="188"/>
      <c r="L184" s="188"/>
      <c r="M184" s="188"/>
      <c r="N184" s="188"/>
      <c r="O184" s="188"/>
      <c r="P184" s="188"/>
      <c r="Q184" s="188"/>
    </row>
    <row r="185" spans="2:17" x14ac:dyDescent="0.2">
      <c r="B185" s="115"/>
      <c r="C185" s="115"/>
      <c r="D185" s="31"/>
      <c r="E185" s="115"/>
      <c r="F185" s="115"/>
      <c r="G185" s="31"/>
      <c r="H185" s="115"/>
      <c r="I185" s="188"/>
      <c r="J185" s="188"/>
      <c r="K185" s="188"/>
      <c r="L185" s="188"/>
      <c r="M185" s="188"/>
      <c r="N185" s="188"/>
      <c r="O185" s="188"/>
      <c r="P185" s="188"/>
      <c r="Q185" s="188"/>
    </row>
    <row r="186" spans="2:17" x14ac:dyDescent="0.2">
      <c r="B186" s="115"/>
      <c r="C186" s="115"/>
      <c r="D186" s="31"/>
      <c r="E186" s="115"/>
      <c r="F186" s="115"/>
      <c r="G186" s="31"/>
      <c r="H186" s="115"/>
      <c r="I186" s="188"/>
      <c r="J186" s="188"/>
      <c r="K186" s="188"/>
      <c r="L186" s="188"/>
      <c r="M186" s="188"/>
      <c r="N186" s="188"/>
      <c r="O186" s="188"/>
      <c r="P186" s="188"/>
      <c r="Q186" s="188"/>
    </row>
    <row r="187" spans="2:17" x14ac:dyDescent="0.2">
      <c r="B187" s="115"/>
      <c r="C187" s="115"/>
      <c r="D187" s="31"/>
      <c r="E187" s="115"/>
      <c r="F187" s="115"/>
      <c r="G187" s="31"/>
      <c r="H187" s="115"/>
      <c r="I187" s="188"/>
      <c r="J187" s="188"/>
      <c r="K187" s="188"/>
      <c r="L187" s="188"/>
      <c r="M187" s="188"/>
      <c r="N187" s="188"/>
      <c r="O187" s="188"/>
      <c r="P187" s="188"/>
      <c r="Q187" s="188"/>
    </row>
    <row r="188" spans="2:17" x14ac:dyDescent="0.2">
      <c r="B188" s="115"/>
      <c r="C188" s="115"/>
      <c r="D188" s="31"/>
      <c r="E188" s="115"/>
      <c r="F188" s="115"/>
      <c r="G188" s="31"/>
      <c r="H188" s="115"/>
      <c r="I188" s="188"/>
      <c r="J188" s="188"/>
      <c r="K188" s="188"/>
      <c r="L188" s="188"/>
      <c r="M188" s="188"/>
      <c r="N188" s="188"/>
      <c r="O188" s="188"/>
      <c r="P188" s="188"/>
      <c r="Q188" s="188"/>
    </row>
    <row r="189" spans="2:17" x14ac:dyDescent="0.2">
      <c r="B189" s="115"/>
      <c r="C189" s="115"/>
      <c r="D189" s="31"/>
      <c r="E189" s="115"/>
      <c r="F189" s="115"/>
      <c r="G189" s="31"/>
      <c r="H189" s="115"/>
      <c r="I189" s="188"/>
      <c r="J189" s="188"/>
      <c r="K189" s="188"/>
      <c r="L189" s="188"/>
      <c r="M189" s="188"/>
      <c r="N189" s="188"/>
      <c r="O189" s="188"/>
      <c r="P189" s="188"/>
      <c r="Q189" s="188"/>
    </row>
    <row r="190" spans="2:17" x14ac:dyDescent="0.2">
      <c r="B190" s="115"/>
      <c r="C190" s="115"/>
      <c r="D190" s="31"/>
      <c r="E190" s="115"/>
      <c r="F190" s="115"/>
      <c r="G190" s="31"/>
      <c r="H190" s="115"/>
      <c r="I190" s="188"/>
      <c r="J190" s="188"/>
      <c r="K190" s="188"/>
      <c r="L190" s="188"/>
      <c r="M190" s="188"/>
      <c r="N190" s="188"/>
      <c r="O190" s="188"/>
      <c r="P190" s="188"/>
      <c r="Q190" s="188"/>
    </row>
    <row r="191" spans="2:17" x14ac:dyDescent="0.2">
      <c r="B191" s="115"/>
      <c r="C191" s="115"/>
      <c r="D191" s="31"/>
      <c r="E191" s="115"/>
      <c r="F191" s="115"/>
      <c r="G191" s="31"/>
      <c r="H191" s="115"/>
      <c r="I191" s="188"/>
      <c r="J191" s="188"/>
      <c r="K191" s="188"/>
      <c r="L191" s="188"/>
      <c r="M191" s="188"/>
      <c r="N191" s="188"/>
      <c r="O191" s="188"/>
      <c r="P191" s="188"/>
      <c r="Q191" s="188"/>
    </row>
    <row r="192" spans="2:17" x14ac:dyDescent="0.2">
      <c r="B192" s="115"/>
      <c r="C192" s="115"/>
      <c r="D192" s="31"/>
      <c r="E192" s="115"/>
      <c r="F192" s="115"/>
      <c r="G192" s="31"/>
      <c r="H192" s="115"/>
      <c r="I192" s="188"/>
      <c r="J192" s="188"/>
      <c r="K192" s="188"/>
      <c r="L192" s="188"/>
      <c r="M192" s="188"/>
      <c r="N192" s="188"/>
      <c r="O192" s="188"/>
      <c r="P192" s="188"/>
      <c r="Q192" s="188"/>
    </row>
    <row r="193" spans="2:17" x14ac:dyDescent="0.2">
      <c r="B193" s="115"/>
      <c r="C193" s="115"/>
      <c r="D193" s="31"/>
      <c r="E193" s="115"/>
      <c r="F193" s="115"/>
      <c r="G193" s="31"/>
      <c r="H193" s="115"/>
      <c r="I193" s="188"/>
      <c r="J193" s="188"/>
      <c r="K193" s="188"/>
      <c r="L193" s="188"/>
      <c r="M193" s="188"/>
      <c r="N193" s="188"/>
      <c r="O193" s="188"/>
      <c r="P193" s="188"/>
      <c r="Q193" s="188"/>
    </row>
    <row r="194" spans="2:17" x14ac:dyDescent="0.2">
      <c r="B194" s="115"/>
      <c r="C194" s="115"/>
      <c r="D194" s="31"/>
      <c r="E194" s="115"/>
      <c r="F194" s="115"/>
      <c r="G194" s="31"/>
      <c r="H194" s="115"/>
      <c r="I194" s="188"/>
      <c r="J194" s="188"/>
      <c r="K194" s="188"/>
      <c r="L194" s="188"/>
      <c r="M194" s="188"/>
      <c r="N194" s="188"/>
      <c r="O194" s="188"/>
      <c r="P194" s="188"/>
      <c r="Q194" s="188"/>
    </row>
    <row r="195" spans="2:17" x14ac:dyDescent="0.2">
      <c r="B195" s="115"/>
      <c r="C195" s="115"/>
      <c r="D195" s="31"/>
      <c r="E195" s="115"/>
      <c r="F195" s="115"/>
      <c r="G195" s="31"/>
      <c r="H195" s="115"/>
      <c r="I195" s="188"/>
      <c r="J195" s="188"/>
      <c r="K195" s="188"/>
      <c r="L195" s="188"/>
      <c r="M195" s="188"/>
      <c r="N195" s="188"/>
      <c r="O195" s="188"/>
      <c r="P195" s="188"/>
      <c r="Q195" s="188"/>
    </row>
    <row r="196" spans="2:17" x14ac:dyDescent="0.2">
      <c r="B196" s="115"/>
      <c r="C196" s="115"/>
      <c r="D196" s="31"/>
      <c r="E196" s="115"/>
      <c r="F196" s="115"/>
      <c r="G196" s="31"/>
      <c r="H196" s="115"/>
      <c r="I196" s="188"/>
      <c r="J196" s="188"/>
      <c r="K196" s="188"/>
      <c r="L196" s="188"/>
      <c r="M196" s="188"/>
      <c r="N196" s="188"/>
      <c r="O196" s="188"/>
      <c r="P196" s="188"/>
      <c r="Q196" s="188"/>
    </row>
    <row r="197" spans="2:17" x14ac:dyDescent="0.2">
      <c r="B197" s="115"/>
      <c r="C197" s="115"/>
      <c r="D197" s="31"/>
      <c r="E197" s="115"/>
      <c r="F197" s="115"/>
      <c r="G197" s="31"/>
      <c r="H197" s="115"/>
      <c r="I197" s="188"/>
      <c r="J197" s="188"/>
      <c r="K197" s="188"/>
      <c r="L197" s="188"/>
      <c r="M197" s="188"/>
      <c r="N197" s="188"/>
      <c r="O197" s="188"/>
      <c r="P197" s="188"/>
      <c r="Q197" s="188"/>
    </row>
    <row r="198" spans="2:17" x14ac:dyDescent="0.2">
      <c r="B198" s="115"/>
      <c r="C198" s="115"/>
      <c r="D198" s="31"/>
      <c r="E198" s="115"/>
      <c r="F198" s="115"/>
      <c r="G198" s="31"/>
      <c r="H198" s="115"/>
      <c r="I198" s="188"/>
      <c r="J198" s="188"/>
      <c r="K198" s="188"/>
      <c r="L198" s="188"/>
      <c r="M198" s="188"/>
      <c r="N198" s="188"/>
      <c r="O198" s="188"/>
      <c r="P198" s="188"/>
      <c r="Q198" s="188"/>
    </row>
    <row r="199" spans="2:17" x14ac:dyDescent="0.2">
      <c r="B199" s="115"/>
      <c r="C199" s="115"/>
      <c r="D199" s="31"/>
      <c r="E199" s="115"/>
      <c r="F199" s="115"/>
      <c r="G199" s="31"/>
      <c r="H199" s="115"/>
      <c r="I199" s="188"/>
      <c r="J199" s="188"/>
      <c r="K199" s="188"/>
      <c r="L199" s="188"/>
      <c r="M199" s="188"/>
      <c r="N199" s="188"/>
      <c r="O199" s="188"/>
      <c r="P199" s="188"/>
      <c r="Q199" s="188"/>
    </row>
    <row r="200" spans="2:17" x14ac:dyDescent="0.2">
      <c r="B200" s="115"/>
      <c r="C200" s="115"/>
      <c r="D200" s="31"/>
      <c r="E200" s="115"/>
      <c r="F200" s="115"/>
      <c r="G200" s="31"/>
      <c r="H200" s="115"/>
      <c r="I200" s="188"/>
      <c r="J200" s="188"/>
      <c r="K200" s="188"/>
      <c r="L200" s="188"/>
      <c r="M200" s="188"/>
      <c r="N200" s="188"/>
      <c r="O200" s="188"/>
      <c r="P200" s="188"/>
      <c r="Q200" s="188"/>
    </row>
    <row r="201" spans="2:17" x14ac:dyDescent="0.2">
      <c r="B201" s="115"/>
      <c r="C201" s="115"/>
      <c r="D201" s="31"/>
      <c r="E201" s="115"/>
      <c r="F201" s="115"/>
      <c r="G201" s="31"/>
      <c r="H201" s="115"/>
      <c r="I201" s="188"/>
      <c r="J201" s="188"/>
      <c r="K201" s="188"/>
      <c r="L201" s="188"/>
      <c r="M201" s="188"/>
      <c r="N201" s="188"/>
      <c r="O201" s="188"/>
      <c r="P201" s="188"/>
      <c r="Q201" s="188"/>
    </row>
    <row r="202" spans="2:17" x14ac:dyDescent="0.2">
      <c r="B202" s="115"/>
      <c r="C202" s="115"/>
      <c r="D202" s="31"/>
      <c r="E202" s="115"/>
      <c r="F202" s="115"/>
      <c r="G202" s="31"/>
      <c r="H202" s="115"/>
      <c r="I202" s="188"/>
      <c r="J202" s="188"/>
      <c r="K202" s="188"/>
      <c r="L202" s="188"/>
      <c r="M202" s="188"/>
      <c r="N202" s="188"/>
      <c r="O202" s="188"/>
      <c r="P202" s="188"/>
      <c r="Q202" s="188"/>
    </row>
    <row r="203" spans="2:17" x14ac:dyDescent="0.2">
      <c r="B203" s="115"/>
      <c r="C203" s="115"/>
      <c r="D203" s="31"/>
      <c r="E203" s="115"/>
      <c r="F203" s="115"/>
      <c r="G203" s="31"/>
      <c r="H203" s="115"/>
      <c r="I203" s="188"/>
      <c r="J203" s="188"/>
      <c r="K203" s="188"/>
      <c r="L203" s="188"/>
      <c r="M203" s="188"/>
      <c r="N203" s="188"/>
      <c r="O203" s="188"/>
      <c r="P203" s="188"/>
      <c r="Q203" s="188"/>
    </row>
    <row r="204" spans="2:17" x14ac:dyDescent="0.2">
      <c r="B204" s="115"/>
      <c r="C204" s="115"/>
      <c r="D204" s="31"/>
      <c r="E204" s="115"/>
      <c r="F204" s="115"/>
      <c r="G204" s="31"/>
      <c r="H204" s="115"/>
      <c r="I204" s="188"/>
      <c r="J204" s="188"/>
      <c r="K204" s="188"/>
      <c r="L204" s="188"/>
      <c r="M204" s="188"/>
      <c r="N204" s="188"/>
      <c r="O204" s="188"/>
      <c r="P204" s="188"/>
      <c r="Q204" s="188"/>
    </row>
    <row r="205" spans="2:17" x14ac:dyDescent="0.2">
      <c r="B205" s="115"/>
      <c r="C205" s="115"/>
      <c r="D205" s="31"/>
      <c r="E205" s="115"/>
      <c r="F205" s="115"/>
      <c r="G205" s="31"/>
      <c r="H205" s="115"/>
      <c r="I205" s="188"/>
      <c r="J205" s="188"/>
      <c r="K205" s="188"/>
      <c r="L205" s="188"/>
      <c r="M205" s="188"/>
      <c r="N205" s="188"/>
      <c r="O205" s="188"/>
      <c r="P205" s="188"/>
      <c r="Q205" s="188"/>
    </row>
    <row r="206" spans="2:17" x14ac:dyDescent="0.2">
      <c r="B206" s="115"/>
      <c r="C206" s="115"/>
      <c r="D206" s="31"/>
      <c r="E206" s="115"/>
      <c r="F206" s="115"/>
      <c r="G206" s="31"/>
      <c r="H206" s="115"/>
      <c r="I206" s="188"/>
      <c r="J206" s="188"/>
      <c r="K206" s="188"/>
      <c r="L206" s="188"/>
      <c r="M206" s="188"/>
      <c r="N206" s="188"/>
      <c r="O206" s="188"/>
      <c r="P206" s="188"/>
      <c r="Q206" s="188"/>
    </row>
    <row r="207" spans="2:17" x14ac:dyDescent="0.2">
      <c r="B207" s="115"/>
      <c r="C207" s="115"/>
      <c r="D207" s="31"/>
      <c r="E207" s="115"/>
      <c r="F207" s="115"/>
      <c r="G207" s="31"/>
      <c r="H207" s="115"/>
      <c r="I207" s="188"/>
      <c r="J207" s="188"/>
      <c r="K207" s="188"/>
      <c r="L207" s="188"/>
      <c r="M207" s="188"/>
      <c r="N207" s="188"/>
      <c r="O207" s="188"/>
      <c r="P207" s="188"/>
      <c r="Q207" s="188"/>
    </row>
    <row r="208" spans="2:17" x14ac:dyDescent="0.2">
      <c r="B208" s="115"/>
      <c r="C208" s="115"/>
      <c r="D208" s="31"/>
      <c r="E208" s="115"/>
      <c r="F208" s="115"/>
      <c r="G208" s="31"/>
      <c r="H208" s="115"/>
      <c r="I208" s="188"/>
      <c r="J208" s="188"/>
      <c r="K208" s="188"/>
      <c r="L208" s="188"/>
      <c r="M208" s="188"/>
      <c r="N208" s="188"/>
      <c r="O208" s="188"/>
      <c r="P208" s="188"/>
      <c r="Q208" s="188"/>
    </row>
    <row r="209" spans="2:17" x14ac:dyDescent="0.2">
      <c r="B209" s="115"/>
      <c r="C209" s="115"/>
      <c r="D209" s="31"/>
      <c r="E209" s="115"/>
      <c r="F209" s="115"/>
      <c r="G209" s="31"/>
      <c r="H209" s="115"/>
      <c r="I209" s="188"/>
      <c r="J209" s="188"/>
      <c r="K209" s="188"/>
      <c r="L209" s="188"/>
      <c r="M209" s="188"/>
      <c r="N209" s="188"/>
      <c r="O209" s="188"/>
      <c r="P209" s="188"/>
      <c r="Q209" s="188"/>
    </row>
    <row r="210" spans="2:17" x14ac:dyDescent="0.2">
      <c r="B210" s="115"/>
      <c r="C210" s="115"/>
      <c r="D210" s="31"/>
      <c r="E210" s="115"/>
      <c r="F210" s="115"/>
      <c r="G210" s="31"/>
      <c r="H210" s="115"/>
      <c r="I210" s="188"/>
      <c r="J210" s="188"/>
      <c r="K210" s="188"/>
      <c r="L210" s="188"/>
      <c r="M210" s="188"/>
      <c r="N210" s="188"/>
      <c r="O210" s="188"/>
      <c r="P210" s="188"/>
      <c r="Q210" s="188"/>
    </row>
    <row r="211" spans="2:17" x14ac:dyDescent="0.2">
      <c r="B211" s="115"/>
      <c r="C211" s="115"/>
      <c r="D211" s="31"/>
      <c r="E211" s="115"/>
      <c r="F211" s="115"/>
      <c r="G211" s="31"/>
      <c r="H211" s="115"/>
      <c r="I211" s="188"/>
      <c r="J211" s="188"/>
      <c r="K211" s="188"/>
      <c r="L211" s="188"/>
      <c r="M211" s="188"/>
      <c r="N211" s="188"/>
      <c r="O211" s="188"/>
      <c r="P211" s="188"/>
      <c r="Q211" s="188"/>
    </row>
    <row r="212" spans="2:17" x14ac:dyDescent="0.2">
      <c r="B212" s="115"/>
      <c r="C212" s="115"/>
      <c r="D212" s="31"/>
      <c r="E212" s="115"/>
      <c r="F212" s="115"/>
      <c r="G212" s="31"/>
      <c r="H212" s="115"/>
      <c r="I212" s="188"/>
      <c r="J212" s="188"/>
      <c r="K212" s="188"/>
      <c r="L212" s="188"/>
      <c r="M212" s="188"/>
      <c r="N212" s="188"/>
      <c r="O212" s="188"/>
      <c r="P212" s="188"/>
      <c r="Q212" s="188"/>
    </row>
    <row r="213" spans="2:17" x14ac:dyDescent="0.2">
      <c r="B213" s="115"/>
      <c r="C213" s="115"/>
      <c r="D213" s="31"/>
      <c r="E213" s="115"/>
      <c r="F213" s="115"/>
      <c r="G213" s="31"/>
      <c r="H213" s="115"/>
      <c r="I213" s="188"/>
      <c r="J213" s="188"/>
      <c r="K213" s="188"/>
      <c r="L213" s="188"/>
      <c r="M213" s="188"/>
      <c r="N213" s="188"/>
      <c r="O213" s="188"/>
      <c r="P213" s="188"/>
      <c r="Q213" s="188"/>
    </row>
    <row r="214" spans="2:17" x14ac:dyDescent="0.2">
      <c r="B214" s="115"/>
      <c r="C214" s="115"/>
      <c r="D214" s="31"/>
      <c r="E214" s="115"/>
      <c r="F214" s="115"/>
      <c r="G214" s="31"/>
      <c r="H214" s="115"/>
      <c r="I214" s="188"/>
      <c r="J214" s="188"/>
      <c r="K214" s="188"/>
      <c r="L214" s="188"/>
      <c r="M214" s="188"/>
      <c r="N214" s="188"/>
      <c r="O214" s="188"/>
      <c r="P214" s="188"/>
      <c r="Q214" s="188"/>
    </row>
    <row r="215" spans="2:17" x14ac:dyDescent="0.2">
      <c r="B215" s="115"/>
      <c r="C215" s="115"/>
      <c r="D215" s="31"/>
      <c r="E215" s="115"/>
      <c r="F215" s="115"/>
      <c r="G215" s="31"/>
      <c r="H215" s="115"/>
      <c r="I215" s="188"/>
      <c r="J215" s="188"/>
      <c r="K215" s="188"/>
      <c r="L215" s="188"/>
      <c r="M215" s="188"/>
      <c r="N215" s="188"/>
      <c r="O215" s="188"/>
      <c r="P215" s="188"/>
      <c r="Q215" s="188"/>
    </row>
    <row r="216" spans="2:17" x14ac:dyDescent="0.2">
      <c r="B216" s="115"/>
      <c r="C216" s="115"/>
      <c r="D216" s="31"/>
      <c r="E216" s="115"/>
      <c r="F216" s="115"/>
      <c r="G216" s="31"/>
      <c r="H216" s="115"/>
      <c r="I216" s="188"/>
      <c r="J216" s="188"/>
      <c r="K216" s="188"/>
      <c r="L216" s="188"/>
      <c r="M216" s="188"/>
      <c r="N216" s="188"/>
      <c r="O216" s="188"/>
      <c r="P216" s="188"/>
      <c r="Q216" s="188"/>
    </row>
    <row r="217" spans="2:17" x14ac:dyDescent="0.2">
      <c r="B217" s="115"/>
      <c r="C217" s="115"/>
      <c r="D217" s="31"/>
      <c r="E217" s="115"/>
      <c r="F217" s="115"/>
      <c r="G217" s="31"/>
      <c r="H217" s="115"/>
      <c r="I217" s="188"/>
      <c r="J217" s="188"/>
      <c r="K217" s="188"/>
      <c r="L217" s="188"/>
      <c r="M217" s="188"/>
      <c r="N217" s="188"/>
      <c r="O217" s="188"/>
      <c r="P217" s="188"/>
      <c r="Q217" s="188"/>
    </row>
    <row r="218" spans="2:17" x14ac:dyDescent="0.2">
      <c r="B218" s="115"/>
      <c r="C218" s="115"/>
      <c r="D218" s="31"/>
      <c r="E218" s="115"/>
      <c r="F218" s="115"/>
      <c r="G218" s="31"/>
      <c r="H218" s="115"/>
      <c r="I218" s="188"/>
      <c r="J218" s="188"/>
      <c r="K218" s="188"/>
      <c r="L218" s="188"/>
      <c r="M218" s="188"/>
      <c r="N218" s="188"/>
      <c r="O218" s="188"/>
      <c r="P218" s="188"/>
      <c r="Q218" s="188"/>
    </row>
    <row r="219" spans="2:17" x14ac:dyDescent="0.2">
      <c r="B219" s="115"/>
      <c r="C219" s="115"/>
      <c r="D219" s="31"/>
      <c r="E219" s="115"/>
      <c r="F219" s="115"/>
      <c r="G219" s="31"/>
      <c r="H219" s="115"/>
      <c r="I219" s="188"/>
      <c r="J219" s="188"/>
      <c r="K219" s="188"/>
      <c r="L219" s="188"/>
      <c r="M219" s="188"/>
      <c r="N219" s="188"/>
      <c r="O219" s="188"/>
      <c r="P219" s="188"/>
      <c r="Q219" s="188"/>
    </row>
    <row r="220" spans="2:17" x14ac:dyDescent="0.2">
      <c r="B220" s="115"/>
      <c r="C220" s="115"/>
      <c r="D220" s="31"/>
      <c r="E220" s="115"/>
      <c r="F220" s="115"/>
      <c r="G220" s="31"/>
      <c r="H220" s="115"/>
      <c r="I220" s="188"/>
      <c r="J220" s="188"/>
      <c r="K220" s="188"/>
      <c r="L220" s="188"/>
      <c r="M220" s="188"/>
      <c r="N220" s="188"/>
      <c r="O220" s="188"/>
      <c r="P220" s="188"/>
      <c r="Q220" s="188"/>
    </row>
    <row r="221" spans="2:17" x14ac:dyDescent="0.2">
      <c r="B221" s="115"/>
      <c r="C221" s="115"/>
      <c r="D221" s="31"/>
      <c r="E221" s="115"/>
      <c r="F221" s="115"/>
      <c r="G221" s="31"/>
      <c r="H221" s="115"/>
      <c r="I221" s="188"/>
      <c r="J221" s="188"/>
      <c r="K221" s="188"/>
      <c r="L221" s="188"/>
      <c r="M221" s="188"/>
      <c r="N221" s="188"/>
      <c r="O221" s="188"/>
      <c r="P221" s="188"/>
      <c r="Q221" s="188"/>
    </row>
    <row r="222" spans="2:17" x14ac:dyDescent="0.2">
      <c r="B222" s="115"/>
      <c r="C222" s="115"/>
      <c r="D222" s="31"/>
      <c r="E222" s="115"/>
      <c r="F222" s="115"/>
      <c r="G222" s="31"/>
      <c r="H222" s="115"/>
      <c r="I222" s="188"/>
      <c r="J222" s="188"/>
      <c r="K222" s="188"/>
      <c r="L222" s="188"/>
      <c r="M222" s="188"/>
      <c r="N222" s="188"/>
      <c r="O222" s="188"/>
      <c r="P222" s="188"/>
      <c r="Q222" s="188"/>
    </row>
    <row r="223" spans="2:17" x14ac:dyDescent="0.2">
      <c r="B223" s="115"/>
      <c r="C223" s="115"/>
      <c r="D223" s="31"/>
      <c r="E223" s="115"/>
      <c r="F223" s="115"/>
      <c r="G223" s="31"/>
      <c r="H223" s="115"/>
      <c r="I223" s="188"/>
      <c r="J223" s="188"/>
      <c r="K223" s="188"/>
      <c r="L223" s="188"/>
      <c r="M223" s="188"/>
      <c r="N223" s="188"/>
      <c r="O223" s="188"/>
      <c r="P223" s="188"/>
      <c r="Q223" s="188"/>
    </row>
    <row r="224" spans="2:17" x14ac:dyDescent="0.2">
      <c r="B224" s="115"/>
      <c r="C224" s="115"/>
      <c r="D224" s="31"/>
      <c r="E224" s="115"/>
      <c r="F224" s="115"/>
      <c r="G224" s="31"/>
      <c r="H224" s="115"/>
      <c r="I224" s="188"/>
      <c r="J224" s="188"/>
      <c r="K224" s="188"/>
      <c r="L224" s="188"/>
      <c r="M224" s="188"/>
      <c r="N224" s="188"/>
      <c r="O224" s="188"/>
      <c r="P224" s="188"/>
      <c r="Q224" s="188"/>
    </row>
    <row r="225" spans="2:17" x14ac:dyDescent="0.2">
      <c r="B225" s="115"/>
      <c r="C225" s="115"/>
      <c r="D225" s="31"/>
      <c r="E225" s="115"/>
      <c r="F225" s="115"/>
      <c r="G225" s="31"/>
      <c r="H225" s="115"/>
      <c r="I225" s="188"/>
      <c r="J225" s="188"/>
      <c r="K225" s="188"/>
      <c r="L225" s="188"/>
      <c r="M225" s="188"/>
      <c r="N225" s="188"/>
      <c r="O225" s="188"/>
      <c r="P225" s="188"/>
      <c r="Q225" s="188"/>
    </row>
    <row r="226" spans="2:17" x14ac:dyDescent="0.2">
      <c r="B226" s="115"/>
      <c r="C226" s="115"/>
      <c r="D226" s="31"/>
      <c r="E226" s="115"/>
      <c r="F226" s="115"/>
      <c r="G226" s="31"/>
      <c r="H226" s="115"/>
      <c r="I226" s="188"/>
      <c r="J226" s="188"/>
      <c r="K226" s="188"/>
      <c r="L226" s="188"/>
      <c r="M226" s="188"/>
      <c r="N226" s="188"/>
      <c r="O226" s="188"/>
      <c r="P226" s="188"/>
      <c r="Q226" s="188"/>
    </row>
    <row r="227" spans="2:17" x14ac:dyDescent="0.2">
      <c r="B227" s="115"/>
      <c r="C227" s="115"/>
      <c r="D227" s="31"/>
      <c r="E227" s="115"/>
      <c r="F227" s="115"/>
      <c r="G227" s="31"/>
      <c r="H227" s="115"/>
      <c r="I227" s="188"/>
      <c r="J227" s="188"/>
      <c r="K227" s="188"/>
      <c r="L227" s="188"/>
      <c r="M227" s="188"/>
      <c r="N227" s="188"/>
      <c r="O227" s="188"/>
      <c r="P227" s="188"/>
      <c r="Q227" s="188"/>
    </row>
    <row r="228" spans="2:17" x14ac:dyDescent="0.2">
      <c r="B228" s="115"/>
      <c r="C228" s="115"/>
      <c r="D228" s="31"/>
      <c r="E228" s="115"/>
      <c r="F228" s="115"/>
      <c r="G228" s="31"/>
      <c r="H228" s="115"/>
      <c r="I228" s="188"/>
      <c r="J228" s="188"/>
      <c r="K228" s="188"/>
      <c r="L228" s="188"/>
      <c r="M228" s="188"/>
      <c r="N228" s="188"/>
      <c r="O228" s="188"/>
      <c r="P228" s="188"/>
      <c r="Q228" s="188"/>
    </row>
    <row r="229" spans="2:17" x14ac:dyDescent="0.2">
      <c r="B229" s="115"/>
      <c r="C229" s="115"/>
      <c r="D229" s="31"/>
      <c r="E229" s="115"/>
      <c r="F229" s="115"/>
      <c r="G229" s="31"/>
      <c r="H229" s="115"/>
      <c r="I229" s="188"/>
      <c r="J229" s="188"/>
      <c r="K229" s="188"/>
      <c r="L229" s="188"/>
      <c r="M229" s="188"/>
      <c r="N229" s="188"/>
      <c r="O229" s="188"/>
      <c r="P229" s="188"/>
      <c r="Q229" s="188"/>
    </row>
    <row r="230" spans="2:17" x14ac:dyDescent="0.2">
      <c r="B230" s="115"/>
      <c r="C230" s="115"/>
      <c r="D230" s="31"/>
      <c r="E230" s="115"/>
      <c r="F230" s="115"/>
      <c r="G230" s="31"/>
      <c r="H230" s="115"/>
      <c r="I230" s="188"/>
      <c r="J230" s="188"/>
      <c r="K230" s="188"/>
      <c r="L230" s="188"/>
      <c r="M230" s="188"/>
      <c r="N230" s="188"/>
      <c r="O230" s="188"/>
      <c r="P230" s="188"/>
      <c r="Q230" s="188"/>
    </row>
    <row r="231" spans="2:17" x14ac:dyDescent="0.2">
      <c r="B231" s="115"/>
      <c r="C231" s="115"/>
      <c r="D231" s="31"/>
      <c r="E231" s="115"/>
      <c r="F231" s="115"/>
      <c r="G231" s="31"/>
      <c r="H231" s="115"/>
      <c r="I231" s="188"/>
      <c r="J231" s="188"/>
      <c r="K231" s="188"/>
      <c r="L231" s="188"/>
      <c r="M231" s="188"/>
      <c r="N231" s="188"/>
      <c r="O231" s="188"/>
      <c r="P231" s="188"/>
      <c r="Q231" s="188"/>
    </row>
    <row r="232" spans="2:17" x14ac:dyDescent="0.2">
      <c r="B232" s="115"/>
      <c r="C232" s="115"/>
      <c r="D232" s="31"/>
      <c r="E232" s="115"/>
      <c r="F232" s="115"/>
      <c r="G232" s="31"/>
      <c r="H232" s="115"/>
      <c r="I232" s="188"/>
      <c r="J232" s="188"/>
      <c r="K232" s="188"/>
      <c r="L232" s="188"/>
      <c r="M232" s="188"/>
      <c r="N232" s="188"/>
      <c r="O232" s="188"/>
      <c r="P232" s="188"/>
      <c r="Q232" s="188"/>
    </row>
    <row r="233" spans="2:17" x14ac:dyDescent="0.2">
      <c r="B233" s="115"/>
      <c r="C233" s="115"/>
      <c r="D233" s="31"/>
      <c r="E233" s="115"/>
      <c r="F233" s="115"/>
      <c r="G233" s="31"/>
      <c r="H233" s="115"/>
      <c r="I233" s="188"/>
      <c r="J233" s="188"/>
      <c r="K233" s="188"/>
      <c r="L233" s="188"/>
      <c r="M233" s="188"/>
      <c r="N233" s="188"/>
      <c r="O233" s="188"/>
      <c r="P233" s="188"/>
      <c r="Q233" s="188"/>
    </row>
    <row r="234" spans="2:17" x14ac:dyDescent="0.2">
      <c r="B234" s="115"/>
      <c r="C234" s="115"/>
      <c r="D234" s="31"/>
      <c r="E234" s="115"/>
      <c r="F234" s="115"/>
      <c r="G234" s="31"/>
      <c r="H234" s="115"/>
      <c r="I234" s="188"/>
      <c r="J234" s="188"/>
      <c r="K234" s="188"/>
      <c r="L234" s="188"/>
      <c r="M234" s="188"/>
      <c r="N234" s="188"/>
      <c r="O234" s="188"/>
      <c r="P234" s="188"/>
      <c r="Q234" s="188"/>
    </row>
    <row r="235" spans="2:17" x14ac:dyDescent="0.2">
      <c r="B235" s="115"/>
      <c r="C235" s="115"/>
      <c r="D235" s="31"/>
      <c r="E235" s="115"/>
      <c r="F235" s="115"/>
      <c r="G235" s="31"/>
      <c r="H235" s="115"/>
      <c r="I235" s="188"/>
      <c r="J235" s="188"/>
      <c r="K235" s="188"/>
      <c r="L235" s="188"/>
      <c r="M235" s="188"/>
      <c r="N235" s="188"/>
      <c r="O235" s="188"/>
      <c r="P235" s="188"/>
      <c r="Q235" s="188"/>
    </row>
    <row r="236" spans="2:17" x14ac:dyDescent="0.2">
      <c r="B236" s="115"/>
      <c r="C236" s="115"/>
      <c r="D236" s="31"/>
      <c r="E236" s="115"/>
      <c r="F236" s="115"/>
      <c r="G236" s="31"/>
      <c r="H236" s="115"/>
      <c r="I236" s="188"/>
      <c r="J236" s="188"/>
      <c r="K236" s="188"/>
      <c r="L236" s="188"/>
      <c r="M236" s="188"/>
      <c r="N236" s="188"/>
      <c r="O236" s="188"/>
      <c r="P236" s="188"/>
      <c r="Q236" s="188"/>
    </row>
    <row r="237" spans="2:17" x14ac:dyDescent="0.2">
      <c r="B237" s="115"/>
      <c r="C237" s="115"/>
      <c r="D237" s="31"/>
      <c r="E237" s="115"/>
      <c r="F237" s="115"/>
      <c r="G237" s="31"/>
      <c r="H237" s="115"/>
      <c r="I237" s="188"/>
      <c r="J237" s="188"/>
      <c r="K237" s="188"/>
      <c r="L237" s="188"/>
      <c r="M237" s="188"/>
      <c r="N237" s="188"/>
      <c r="O237" s="188"/>
      <c r="P237" s="188"/>
      <c r="Q237" s="188"/>
    </row>
    <row r="238" spans="2:17" x14ac:dyDescent="0.2">
      <c r="B238" s="115"/>
      <c r="C238" s="115"/>
      <c r="D238" s="31"/>
      <c r="E238" s="115"/>
      <c r="F238" s="115"/>
      <c r="G238" s="31"/>
      <c r="H238" s="115"/>
      <c r="I238" s="188"/>
      <c r="J238" s="188"/>
      <c r="K238" s="188"/>
      <c r="L238" s="188"/>
      <c r="M238" s="188"/>
      <c r="N238" s="188"/>
      <c r="O238" s="188"/>
      <c r="P238" s="188"/>
      <c r="Q238" s="188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6" sqref="A6"/>
    </sheetView>
  </sheetViews>
  <sheetFormatPr defaultRowHeight="12.75" x14ac:dyDescent="0.2"/>
  <cols>
    <col min="1" max="1" width="66" style="170" bestFit="1" customWidth="1"/>
    <col min="2" max="2" width="12.7109375" style="101" customWidth="1"/>
    <col min="3" max="3" width="14.42578125" style="101" customWidth="1"/>
    <col min="4" max="4" width="10.28515625" style="18" customWidth="1"/>
    <col min="5" max="16384" width="9.140625" style="17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29.02.2016</v>
      </c>
      <c r="B2" s="3"/>
      <c r="C2" s="3"/>
      <c r="D2" s="3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19" ht="18.75" x14ac:dyDescent="0.3">
      <c r="A3" s="2" t="s">
        <v>87</v>
      </c>
      <c r="B3" s="2"/>
      <c r="C3" s="2"/>
      <c r="D3" s="2"/>
    </row>
    <row r="4" spans="1:19" x14ac:dyDescent="0.2">
      <c r="B4" s="178" t="s">
        <v>186</v>
      </c>
      <c r="C4" s="115"/>
      <c r="D4" s="31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</row>
    <row r="5" spans="1:19" s="193" customFormat="1" x14ac:dyDescent="0.2">
      <c r="B5" s="121"/>
      <c r="C5" s="121"/>
      <c r="D5" s="193" t="str">
        <f>VALVAL</f>
        <v>млрд. одиниць</v>
      </c>
    </row>
    <row r="6" spans="1:19" s="181" customFormat="1" x14ac:dyDescent="0.2">
      <c r="A6" s="90"/>
      <c r="B6" s="204" t="s">
        <v>172</v>
      </c>
      <c r="C6" s="204" t="s">
        <v>3</v>
      </c>
      <c r="D6" s="129" t="s">
        <v>67</v>
      </c>
    </row>
    <row r="7" spans="1:19" s="150" customFormat="1" ht="15.75" x14ac:dyDescent="0.2">
      <c r="A7" s="89" t="s">
        <v>171</v>
      </c>
      <c r="B7" s="86">
        <f t="shared" ref="B7:D7" si="0">SUM(B8:B26)</f>
        <v>64.349583056180009</v>
      </c>
      <c r="C7" s="86">
        <f t="shared" si="0"/>
        <v>1740.9386519851898</v>
      </c>
      <c r="D7" s="139">
        <f t="shared" si="0"/>
        <v>0.99999899999999997</v>
      </c>
    </row>
    <row r="8" spans="1:19" s="47" customFormat="1" ht="15" x14ac:dyDescent="0.2">
      <c r="A8" s="267" t="s">
        <v>35</v>
      </c>
      <c r="B8" s="268">
        <v>29.697808130710001</v>
      </c>
      <c r="C8" s="268">
        <v>803.45605361567004</v>
      </c>
      <c r="D8" s="269">
        <v>0.461507</v>
      </c>
    </row>
    <row r="9" spans="1:19" s="47" customFormat="1" ht="15" x14ac:dyDescent="0.2">
      <c r="A9" s="267" t="s">
        <v>143</v>
      </c>
      <c r="B9" s="268">
        <v>3.8902838010099998</v>
      </c>
      <c r="C9" s="268">
        <v>105.24925127207</v>
      </c>
      <c r="D9" s="269">
        <v>6.0455000000000002E-2</v>
      </c>
    </row>
    <row r="10" spans="1:19" s="47" customFormat="1" ht="15" x14ac:dyDescent="0.2">
      <c r="A10" s="267" t="s">
        <v>90</v>
      </c>
      <c r="B10" s="268">
        <v>0.29528473179999998</v>
      </c>
      <c r="C10" s="268">
        <v>7.9887480000000002</v>
      </c>
      <c r="D10" s="269">
        <v>4.5890000000000002E-3</v>
      </c>
    </row>
    <row r="11" spans="1:19" s="47" customFormat="1" ht="15" x14ac:dyDescent="0.2">
      <c r="A11" s="267" t="s">
        <v>62</v>
      </c>
      <c r="B11" s="268">
        <v>12.445940154220001</v>
      </c>
      <c r="C11" s="268">
        <v>336.71730640297</v>
      </c>
      <c r="D11" s="269">
        <v>0.193411</v>
      </c>
    </row>
    <row r="12" spans="1:19" s="47" customFormat="1" ht="15" x14ac:dyDescent="0.2">
      <c r="A12" s="267" t="s">
        <v>156</v>
      </c>
      <c r="B12" s="268">
        <v>17.771161420249999</v>
      </c>
      <c r="C12" s="268">
        <v>480.78791404137002</v>
      </c>
      <c r="D12" s="269">
        <v>0.27616600000000002</v>
      </c>
    </row>
    <row r="13" spans="1:19" ht="15" x14ac:dyDescent="0.25">
      <c r="A13" s="270" t="s">
        <v>127</v>
      </c>
      <c r="B13" s="271">
        <v>0.24910481818999999</v>
      </c>
      <c r="C13" s="271">
        <v>6.7393786531100002</v>
      </c>
      <c r="D13" s="272">
        <v>3.8709999999999999E-3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</row>
    <row r="14" spans="1:19" x14ac:dyDescent="0.2">
      <c r="B14" s="115"/>
      <c r="C14" s="115"/>
      <c r="D14" s="31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</row>
    <row r="15" spans="1:19" x14ac:dyDescent="0.2">
      <c r="B15" s="115"/>
      <c r="C15" s="115"/>
      <c r="D15" s="31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9" x14ac:dyDescent="0.2">
      <c r="B16" s="115"/>
      <c r="C16" s="115"/>
      <c r="D16" s="31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</row>
    <row r="17" spans="2:17" x14ac:dyDescent="0.2">
      <c r="B17" s="115"/>
      <c r="C17" s="115"/>
      <c r="D17" s="31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</row>
    <row r="18" spans="2:17" x14ac:dyDescent="0.2">
      <c r="B18" s="115"/>
      <c r="C18" s="115"/>
      <c r="D18" s="31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2:17" x14ac:dyDescent="0.2">
      <c r="B19" s="115"/>
      <c r="C19" s="115"/>
      <c r="D19" s="31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</row>
    <row r="20" spans="2:17" x14ac:dyDescent="0.2">
      <c r="B20" s="115"/>
      <c r="C20" s="115"/>
      <c r="D20" s="31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</row>
    <row r="21" spans="2:17" x14ac:dyDescent="0.2">
      <c r="B21" s="115"/>
      <c r="C21" s="115"/>
      <c r="D21" s="31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</row>
    <row r="22" spans="2:17" x14ac:dyDescent="0.2">
      <c r="B22" s="115"/>
      <c r="C22" s="115"/>
      <c r="D22" s="31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</row>
    <row r="23" spans="2:17" x14ac:dyDescent="0.2">
      <c r="B23" s="115"/>
      <c r="C23" s="115"/>
      <c r="D23" s="31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</row>
    <row r="24" spans="2:17" x14ac:dyDescent="0.2">
      <c r="B24" s="115"/>
      <c r="C24" s="115"/>
      <c r="D24" s="31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</row>
    <row r="25" spans="2:17" x14ac:dyDescent="0.2">
      <c r="B25" s="115"/>
      <c r="C25" s="115"/>
      <c r="D25" s="31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</row>
    <row r="26" spans="2:17" x14ac:dyDescent="0.2">
      <c r="B26" s="115"/>
      <c r="C26" s="115"/>
      <c r="D26" s="31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</row>
    <row r="27" spans="2:17" x14ac:dyDescent="0.2">
      <c r="B27" s="115"/>
      <c r="C27" s="115"/>
      <c r="D27" s="31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</row>
    <row r="28" spans="2:17" x14ac:dyDescent="0.2">
      <c r="B28" s="115"/>
      <c r="C28" s="115"/>
      <c r="D28" s="31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</row>
    <row r="29" spans="2:17" x14ac:dyDescent="0.2">
      <c r="B29" s="115"/>
      <c r="C29" s="115"/>
      <c r="D29" s="31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</row>
    <row r="30" spans="2:17" x14ac:dyDescent="0.2">
      <c r="B30" s="115"/>
      <c r="C30" s="115"/>
      <c r="D30" s="31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</row>
    <row r="31" spans="2:17" x14ac:dyDescent="0.2">
      <c r="B31" s="115"/>
      <c r="C31" s="115"/>
      <c r="D31" s="31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</row>
    <row r="32" spans="2:17" x14ac:dyDescent="0.2">
      <c r="B32" s="115"/>
      <c r="C32" s="115"/>
      <c r="D32" s="31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</row>
    <row r="33" spans="2:17" x14ac:dyDescent="0.2">
      <c r="B33" s="115"/>
      <c r="C33" s="115"/>
      <c r="D33" s="31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</row>
    <row r="34" spans="2:17" x14ac:dyDescent="0.2">
      <c r="B34" s="115"/>
      <c r="C34" s="115"/>
      <c r="D34" s="31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</row>
    <row r="35" spans="2:17" x14ac:dyDescent="0.2">
      <c r="B35" s="115"/>
      <c r="C35" s="115"/>
      <c r="D35" s="31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</row>
    <row r="36" spans="2:17" x14ac:dyDescent="0.2">
      <c r="B36" s="115"/>
      <c r="C36" s="115"/>
      <c r="D36" s="31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</row>
    <row r="37" spans="2:17" x14ac:dyDescent="0.2">
      <c r="B37" s="115"/>
      <c r="C37" s="115"/>
      <c r="D37" s="31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</row>
    <row r="38" spans="2:17" x14ac:dyDescent="0.2">
      <c r="B38" s="115"/>
      <c r="C38" s="115"/>
      <c r="D38" s="31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</row>
    <row r="39" spans="2:17" x14ac:dyDescent="0.2">
      <c r="B39" s="115"/>
      <c r="C39" s="115"/>
      <c r="D39" s="31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</row>
    <row r="40" spans="2:17" x14ac:dyDescent="0.2">
      <c r="B40" s="115"/>
      <c r="C40" s="115"/>
      <c r="D40" s="31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</row>
    <row r="41" spans="2:17" x14ac:dyDescent="0.2">
      <c r="B41" s="115"/>
      <c r="C41" s="115"/>
      <c r="D41" s="31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</row>
    <row r="42" spans="2:17" x14ac:dyDescent="0.2">
      <c r="B42" s="115"/>
      <c r="C42" s="115"/>
      <c r="D42" s="31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</row>
    <row r="43" spans="2:17" x14ac:dyDescent="0.2">
      <c r="B43" s="115"/>
      <c r="C43" s="115"/>
      <c r="D43" s="31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</row>
    <row r="44" spans="2:17" x14ac:dyDescent="0.2">
      <c r="B44" s="115"/>
      <c r="C44" s="115"/>
      <c r="D44" s="31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</row>
    <row r="45" spans="2:17" x14ac:dyDescent="0.2">
      <c r="B45" s="115"/>
      <c r="C45" s="115"/>
      <c r="D45" s="31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</row>
    <row r="46" spans="2:17" x14ac:dyDescent="0.2">
      <c r="B46" s="115"/>
      <c r="C46" s="115"/>
      <c r="D46" s="31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</row>
    <row r="47" spans="2:17" x14ac:dyDescent="0.2">
      <c r="B47" s="115"/>
      <c r="C47" s="115"/>
      <c r="D47" s="31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</row>
    <row r="48" spans="2:17" x14ac:dyDescent="0.2">
      <c r="B48" s="115"/>
      <c r="C48" s="115"/>
      <c r="D48" s="31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</row>
    <row r="49" spans="2:17" x14ac:dyDescent="0.2">
      <c r="B49" s="115"/>
      <c r="C49" s="115"/>
      <c r="D49" s="31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</row>
    <row r="50" spans="2:17" x14ac:dyDescent="0.2">
      <c r="B50" s="115"/>
      <c r="C50" s="115"/>
      <c r="D50" s="31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</row>
    <row r="51" spans="2:17" x14ac:dyDescent="0.2">
      <c r="B51" s="115"/>
      <c r="C51" s="115"/>
      <c r="D51" s="31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</row>
    <row r="52" spans="2:17" x14ac:dyDescent="0.2">
      <c r="B52" s="115"/>
      <c r="C52" s="115"/>
      <c r="D52" s="31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</row>
    <row r="53" spans="2:17" x14ac:dyDescent="0.2">
      <c r="B53" s="115"/>
      <c r="C53" s="115"/>
      <c r="D53" s="31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</row>
    <row r="54" spans="2:17" x14ac:dyDescent="0.2">
      <c r="B54" s="115"/>
      <c r="C54" s="115"/>
      <c r="D54" s="31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</row>
    <row r="55" spans="2:17" x14ac:dyDescent="0.2">
      <c r="B55" s="115"/>
      <c r="C55" s="115"/>
      <c r="D55" s="31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</row>
    <row r="56" spans="2:17" x14ac:dyDescent="0.2">
      <c r="B56" s="115"/>
      <c r="C56" s="115"/>
      <c r="D56" s="31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</row>
    <row r="57" spans="2:17" x14ac:dyDescent="0.2">
      <c r="B57" s="115"/>
      <c r="C57" s="115"/>
      <c r="D57" s="31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</row>
    <row r="58" spans="2:17" x14ac:dyDescent="0.2">
      <c r="B58" s="115"/>
      <c r="C58" s="115"/>
      <c r="D58" s="31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</row>
    <row r="59" spans="2:17" x14ac:dyDescent="0.2">
      <c r="B59" s="115"/>
      <c r="C59" s="115"/>
      <c r="D59" s="31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</row>
    <row r="60" spans="2:17" x14ac:dyDescent="0.2">
      <c r="B60" s="115"/>
      <c r="C60" s="115"/>
      <c r="D60" s="31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</row>
    <row r="61" spans="2:17" x14ac:dyDescent="0.2">
      <c r="B61" s="115"/>
      <c r="C61" s="115"/>
      <c r="D61" s="31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</row>
    <row r="62" spans="2:17" x14ac:dyDescent="0.2">
      <c r="B62" s="115"/>
      <c r="C62" s="115"/>
      <c r="D62" s="31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</row>
    <row r="63" spans="2:17" x14ac:dyDescent="0.2">
      <c r="B63" s="115"/>
      <c r="C63" s="115"/>
      <c r="D63" s="31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</row>
    <row r="64" spans="2:17" x14ac:dyDescent="0.2">
      <c r="B64" s="115"/>
      <c r="C64" s="115"/>
      <c r="D64" s="31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</row>
    <row r="65" spans="2:17" x14ac:dyDescent="0.2">
      <c r="B65" s="115"/>
      <c r="C65" s="115"/>
      <c r="D65" s="31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</row>
    <row r="66" spans="2:17" x14ac:dyDescent="0.2">
      <c r="B66" s="115"/>
      <c r="C66" s="115"/>
      <c r="D66" s="31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</row>
    <row r="67" spans="2:17" x14ac:dyDescent="0.2">
      <c r="B67" s="115"/>
      <c r="C67" s="115"/>
      <c r="D67" s="31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</row>
    <row r="68" spans="2:17" x14ac:dyDescent="0.2">
      <c r="B68" s="115"/>
      <c r="C68" s="115"/>
      <c r="D68" s="31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</row>
    <row r="69" spans="2:17" x14ac:dyDescent="0.2">
      <c r="B69" s="115"/>
      <c r="C69" s="115"/>
      <c r="D69" s="31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</row>
    <row r="70" spans="2:17" x14ac:dyDescent="0.2">
      <c r="B70" s="115"/>
      <c r="C70" s="115"/>
      <c r="D70" s="31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2:17" x14ac:dyDescent="0.2">
      <c r="B71" s="115"/>
      <c r="C71" s="115"/>
      <c r="D71" s="31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</row>
    <row r="72" spans="2:17" x14ac:dyDescent="0.2">
      <c r="B72" s="115"/>
      <c r="C72" s="115"/>
      <c r="D72" s="31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2:17" x14ac:dyDescent="0.2">
      <c r="B73" s="115"/>
      <c r="C73" s="115"/>
      <c r="D73" s="31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</row>
    <row r="74" spans="2:17" x14ac:dyDescent="0.2">
      <c r="B74" s="115"/>
      <c r="C74" s="115"/>
      <c r="D74" s="31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</row>
    <row r="75" spans="2:17" x14ac:dyDescent="0.2">
      <c r="B75" s="115"/>
      <c r="C75" s="115"/>
      <c r="D75" s="31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</row>
    <row r="76" spans="2:17" x14ac:dyDescent="0.2">
      <c r="B76" s="115"/>
      <c r="C76" s="115"/>
      <c r="D76" s="31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</row>
    <row r="77" spans="2:17" x14ac:dyDescent="0.2">
      <c r="B77" s="115"/>
      <c r="C77" s="115"/>
      <c r="D77" s="31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</row>
    <row r="78" spans="2:17" x14ac:dyDescent="0.2">
      <c r="B78" s="115"/>
      <c r="C78" s="115"/>
      <c r="D78" s="31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</row>
    <row r="79" spans="2:17" x14ac:dyDescent="0.2">
      <c r="B79" s="115"/>
      <c r="C79" s="115"/>
      <c r="D79" s="31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</row>
    <row r="80" spans="2:17" x14ac:dyDescent="0.2">
      <c r="B80" s="115"/>
      <c r="C80" s="115"/>
      <c r="D80" s="31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</row>
    <row r="81" spans="2:17" x14ac:dyDescent="0.2">
      <c r="B81" s="115"/>
      <c r="C81" s="115"/>
      <c r="D81" s="31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</row>
    <row r="82" spans="2:17" x14ac:dyDescent="0.2">
      <c r="B82" s="115"/>
      <c r="C82" s="115"/>
      <c r="D82" s="31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</row>
    <row r="83" spans="2:17" x14ac:dyDescent="0.2">
      <c r="B83" s="115"/>
      <c r="C83" s="115"/>
      <c r="D83" s="31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</row>
    <row r="84" spans="2:17" x14ac:dyDescent="0.2">
      <c r="B84" s="115"/>
      <c r="C84" s="115"/>
      <c r="D84" s="31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</row>
    <row r="85" spans="2:17" x14ac:dyDescent="0.2">
      <c r="B85" s="115"/>
      <c r="C85" s="115"/>
      <c r="D85" s="31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</row>
    <row r="86" spans="2:17" x14ac:dyDescent="0.2">
      <c r="B86" s="115"/>
      <c r="C86" s="115"/>
      <c r="D86" s="31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</row>
    <row r="87" spans="2:17" x14ac:dyDescent="0.2">
      <c r="B87" s="115"/>
      <c r="C87" s="115"/>
      <c r="D87" s="31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</row>
    <row r="88" spans="2:17" x14ac:dyDescent="0.2">
      <c r="B88" s="115"/>
      <c r="C88" s="115"/>
      <c r="D88" s="31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</row>
    <row r="89" spans="2:17" x14ac:dyDescent="0.2">
      <c r="B89" s="115"/>
      <c r="C89" s="115"/>
      <c r="D89" s="31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</row>
    <row r="90" spans="2:17" x14ac:dyDescent="0.2">
      <c r="B90" s="115"/>
      <c r="C90" s="115"/>
      <c r="D90" s="31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</row>
    <row r="91" spans="2:17" x14ac:dyDescent="0.2">
      <c r="B91" s="115"/>
      <c r="C91" s="115"/>
      <c r="D91" s="31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</row>
    <row r="92" spans="2:17" x14ac:dyDescent="0.2">
      <c r="B92" s="115"/>
      <c r="C92" s="115"/>
      <c r="D92" s="31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</row>
    <row r="93" spans="2:17" x14ac:dyDescent="0.2">
      <c r="B93" s="115"/>
      <c r="C93" s="115"/>
      <c r="D93" s="31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</row>
    <row r="94" spans="2:17" x14ac:dyDescent="0.2">
      <c r="B94" s="115"/>
      <c r="C94" s="115"/>
      <c r="D94" s="31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</row>
    <row r="95" spans="2:17" x14ac:dyDescent="0.2">
      <c r="B95" s="115"/>
      <c r="C95" s="115"/>
      <c r="D95" s="31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</row>
    <row r="96" spans="2:17" x14ac:dyDescent="0.2">
      <c r="B96" s="115"/>
      <c r="C96" s="115"/>
      <c r="D96" s="31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</row>
    <row r="97" spans="2:17" x14ac:dyDescent="0.2">
      <c r="B97" s="115"/>
      <c r="C97" s="115"/>
      <c r="D97" s="31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</row>
    <row r="98" spans="2:17" x14ac:dyDescent="0.2">
      <c r="B98" s="115"/>
      <c r="C98" s="115"/>
      <c r="D98" s="31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</row>
    <row r="99" spans="2:17" x14ac:dyDescent="0.2">
      <c r="B99" s="115"/>
      <c r="C99" s="115"/>
      <c r="D99" s="31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</row>
    <row r="100" spans="2:17" x14ac:dyDescent="0.2">
      <c r="B100" s="115"/>
      <c r="C100" s="115"/>
      <c r="D100" s="31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</row>
    <row r="101" spans="2:17" x14ac:dyDescent="0.2">
      <c r="B101" s="115"/>
      <c r="C101" s="115"/>
      <c r="D101" s="31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</row>
    <row r="102" spans="2:17" x14ac:dyDescent="0.2">
      <c r="B102" s="115"/>
      <c r="C102" s="115"/>
      <c r="D102" s="31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</row>
    <row r="103" spans="2:17" x14ac:dyDescent="0.2">
      <c r="B103" s="115"/>
      <c r="C103" s="115"/>
      <c r="D103" s="31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</row>
    <row r="104" spans="2:17" x14ac:dyDescent="0.2">
      <c r="B104" s="115"/>
      <c r="C104" s="115"/>
      <c r="D104" s="31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</row>
    <row r="105" spans="2:17" x14ac:dyDescent="0.2">
      <c r="B105" s="115"/>
      <c r="C105" s="115"/>
      <c r="D105" s="31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</row>
    <row r="106" spans="2:17" x14ac:dyDescent="0.2">
      <c r="B106" s="115"/>
      <c r="C106" s="115"/>
      <c r="D106" s="31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</row>
    <row r="107" spans="2:17" x14ac:dyDescent="0.2">
      <c r="B107" s="115"/>
      <c r="C107" s="115"/>
      <c r="D107" s="31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</row>
    <row r="108" spans="2:17" x14ac:dyDescent="0.2">
      <c r="B108" s="115"/>
      <c r="C108" s="115"/>
      <c r="D108" s="31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</row>
    <row r="109" spans="2:17" x14ac:dyDescent="0.2">
      <c r="B109" s="115"/>
      <c r="C109" s="115"/>
      <c r="D109" s="31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</row>
    <row r="110" spans="2:17" x14ac:dyDescent="0.2">
      <c r="B110" s="115"/>
      <c r="C110" s="115"/>
      <c r="D110" s="31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</row>
    <row r="111" spans="2:17" x14ac:dyDescent="0.2">
      <c r="B111" s="115"/>
      <c r="C111" s="115"/>
      <c r="D111" s="31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</row>
    <row r="112" spans="2:17" x14ac:dyDescent="0.2">
      <c r="B112" s="115"/>
      <c r="C112" s="115"/>
      <c r="D112" s="31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</row>
    <row r="113" spans="2:17" x14ac:dyDescent="0.2">
      <c r="B113" s="115"/>
      <c r="C113" s="115"/>
      <c r="D113" s="31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</row>
    <row r="114" spans="2:17" x14ac:dyDescent="0.2">
      <c r="B114" s="115"/>
      <c r="C114" s="115"/>
      <c r="D114" s="31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</row>
    <row r="115" spans="2:17" x14ac:dyDescent="0.2">
      <c r="B115" s="115"/>
      <c r="C115" s="115"/>
      <c r="D115" s="31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</row>
    <row r="116" spans="2:17" x14ac:dyDescent="0.2">
      <c r="B116" s="115"/>
      <c r="C116" s="115"/>
      <c r="D116" s="31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</row>
    <row r="117" spans="2:17" x14ac:dyDescent="0.2">
      <c r="B117" s="115"/>
      <c r="C117" s="115"/>
      <c r="D117" s="31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</row>
    <row r="118" spans="2:17" x14ac:dyDescent="0.2">
      <c r="B118" s="115"/>
      <c r="C118" s="115"/>
      <c r="D118" s="31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</row>
    <row r="119" spans="2:17" x14ac:dyDescent="0.2">
      <c r="B119" s="115"/>
      <c r="C119" s="115"/>
      <c r="D119" s="31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</row>
    <row r="120" spans="2:17" x14ac:dyDescent="0.2">
      <c r="B120" s="115"/>
      <c r="C120" s="115"/>
      <c r="D120" s="31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</row>
    <row r="121" spans="2:17" x14ac:dyDescent="0.2">
      <c r="B121" s="115"/>
      <c r="C121" s="115"/>
      <c r="D121" s="31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</row>
    <row r="122" spans="2:17" x14ac:dyDescent="0.2">
      <c r="B122" s="115"/>
      <c r="C122" s="115"/>
      <c r="D122" s="31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</row>
    <row r="123" spans="2:17" x14ac:dyDescent="0.2">
      <c r="B123" s="115"/>
      <c r="C123" s="115"/>
      <c r="D123" s="31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</row>
    <row r="124" spans="2:17" x14ac:dyDescent="0.2">
      <c r="B124" s="115"/>
      <c r="C124" s="115"/>
      <c r="D124" s="31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</row>
    <row r="125" spans="2:17" x14ac:dyDescent="0.2">
      <c r="B125" s="115"/>
      <c r="C125" s="115"/>
      <c r="D125" s="31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</row>
    <row r="126" spans="2:17" x14ac:dyDescent="0.2">
      <c r="B126" s="115"/>
      <c r="C126" s="115"/>
      <c r="D126" s="31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</row>
    <row r="127" spans="2:17" x14ac:dyDescent="0.2">
      <c r="B127" s="115"/>
      <c r="C127" s="115"/>
      <c r="D127" s="31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</row>
    <row r="128" spans="2:17" x14ac:dyDescent="0.2">
      <c r="B128" s="115"/>
      <c r="C128" s="115"/>
      <c r="D128" s="31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</row>
    <row r="129" spans="2:17" x14ac:dyDescent="0.2">
      <c r="B129" s="115"/>
      <c r="C129" s="115"/>
      <c r="D129" s="31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</row>
    <row r="130" spans="2:17" x14ac:dyDescent="0.2">
      <c r="B130" s="115"/>
      <c r="C130" s="115"/>
      <c r="D130" s="31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</row>
    <row r="131" spans="2:17" x14ac:dyDescent="0.2">
      <c r="B131" s="115"/>
      <c r="C131" s="115"/>
      <c r="D131" s="31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</row>
    <row r="132" spans="2:17" x14ac:dyDescent="0.2">
      <c r="B132" s="115"/>
      <c r="C132" s="115"/>
      <c r="D132" s="31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</row>
    <row r="133" spans="2:17" x14ac:dyDescent="0.2">
      <c r="B133" s="115"/>
      <c r="C133" s="115"/>
      <c r="D133" s="31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</row>
    <row r="134" spans="2:17" x14ac:dyDescent="0.2">
      <c r="B134" s="115"/>
      <c r="C134" s="115"/>
      <c r="D134" s="31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</row>
    <row r="135" spans="2:17" x14ac:dyDescent="0.2">
      <c r="B135" s="115"/>
      <c r="C135" s="115"/>
      <c r="D135" s="31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</row>
    <row r="136" spans="2:17" x14ac:dyDescent="0.2">
      <c r="B136" s="115"/>
      <c r="C136" s="115"/>
      <c r="D136" s="31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</row>
    <row r="137" spans="2:17" x14ac:dyDescent="0.2">
      <c r="B137" s="115"/>
      <c r="C137" s="115"/>
      <c r="D137" s="31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</row>
    <row r="138" spans="2:17" x14ac:dyDescent="0.2">
      <c r="B138" s="115"/>
      <c r="C138" s="115"/>
      <c r="D138" s="31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</row>
    <row r="139" spans="2:17" x14ac:dyDescent="0.2">
      <c r="B139" s="115"/>
      <c r="C139" s="115"/>
      <c r="D139" s="31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2:17" x14ac:dyDescent="0.2">
      <c r="B140" s="115"/>
      <c r="C140" s="115"/>
      <c r="D140" s="31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</row>
    <row r="141" spans="2:17" x14ac:dyDescent="0.2">
      <c r="B141" s="115"/>
      <c r="C141" s="115"/>
      <c r="D141" s="31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2:17" x14ac:dyDescent="0.2">
      <c r="B142" s="115"/>
      <c r="C142" s="115"/>
      <c r="D142" s="31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</row>
    <row r="143" spans="2:17" x14ac:dyDescent="0.2">
      <c r="B143" s="115"/>
      <c r="C143" s="115"/>
      <c r="D143" s="31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</row>
    <row r="144" spans="2:17" x14ac:dyDescent="0.2">
      <c r="B144" s="115"/>
      <c r="C144" s="115"/>
      <c r="D144" s="31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</row>
    <row r="145" spans="2:17" x14ac:dyDescent="0.2">
      <c r="B145" s="115"/>
      <c r="C145" s="115"/>
      <c r="D145" s="31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</row>
    <row r="146" spans="2:17" x14ac:dyDescent="0.2">
      <c r="B146" s="115"/>
      <c r="C146" s="115"/>
      <c r="D146" s="31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</row>
    <row r="147" spans="2:17" x14ac:dyDescent="0.2">
      <c r="B147" s="115"/>
      <c r="C147" s="115"/>
      <c r="D147" s="31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</row>
    <row r="148" spans="2:17" x14ac:dyDescent="0.2">
      <c r="B148" s="115"/>
      <c r="C148" s="115"/>
      <c r="D148" s="31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</row>
    <row r="149" spans="2:17" x14ac:dyDescent="0.2">
      <c r="B149" s="115"/>
      <c r="C149" s="115"/>
      <c r="D149" s="31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</row>
    <row r="150" spans="2:17" x14ac:dyDescent="0.2">
      <c r="B150" s="115"/>
      <c r="C150" s="115"/>
      <c r="D150" s="31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</row>
    <row r="151" spans="2:17" x14ac:dyDescent="0.2">
      <c r="B151" s="115"/>
      <c r="C151" s="115"/>
      <c r="D151" s="31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</row>
    <row r="152" spans="2:17" x14ac:dyDescent="0.2">
      <c r="B152" s="115"/>
      <c r="C152" s="115"/>
      <c r="D152" s="31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</row>
    <row r="153" spans="2:17" x14ac:dyDescent="0.2">
      <c r="B153" s="115"/>
      <c r="C153" s="115"/>
      <c r="D153" s="31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</row>
    <row r="154" spans="2:17" x14ac:dyDescent="0.2">
      <c r="B154" s="115"/>
      <c r="C154" s="115"/>
      <c r="D154" s="31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</row>
    <row r="155" spans="2:17" x14ac:dyDescent="0.2">
      <c r="B155" s="115"/>
      <c r="C155" s="115"/>
      <c r="D155" s="31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</row>
    <row r="156" spans="2:17" x14ac:dyDescent="0.2">
      <c r="B156" s="115"/>
      <c r="C156" s="115"/>
      <c r="D156" s="31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</row>
    <row r="157" spans="2:17" x14ac:dyDescent="0.2">
      <c r="B157" s="115"/>
      <c r="C157" s="115"/>
      <c r="D157" s="31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</row>
    <row r="158" spans="2:17" x14ac:dyDescent="0.2">
      <c r="B158" s="115"/>
      <c r="C158" s="115"/>
      <c r="D158" s="31"/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</row>
    <row r="159" spans="2:17" x14ac:dyDescent="0.2">
      <c r="B159" s="115"/>
      <c r="C159" s="115"/>
      <c r="D159" s="31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</row>
    <row r="160" spans="2:17" x14ac:dyDescent="0.2">
      <c r="B160" s="115"/>
      <c r="C160" s="115"/>
      <c r="D160" s="31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</row>
    <row r="161" spans="2:17" x14ac:dyDescent="0.2">
      <c r="B161" s="115"/>
      <c r="C161" s="115"/>
      <c r="D161" s="31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</row>
    <row r="162" spans="2:17" x14ac:dyDescent="0.2">
      <c r="B162" s="115"/>
      <c r="C162" s="115"/>
      <c r="D162" s="31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</row>
    <row r="163" spans="2:17" x14ac:dyDescent="0.2">
      <c r="B163" s="115"/>
      <c r="C163" s="115"/>
      <c r="D163" s="31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</row>
    <row r="164" spans="2:17" x14ac:dyDescent="0.2">
      <c r="B164" s="115"/>
      <c r="C164" s="115"/>
      <c r="D164" s="31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</row>
    <row r="165" spans="2:17" x14ac:dyDescent="0.2">
      <c r="B165" s="115"/>
      <c r="C165" s="115"/>
      <c r="D165" s="31"/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</row>
    <row r="166" spans="2:17" x14ac:dyDescent="0.2">
      <c r="B166" s="115"/>
      <c r="C166" s="115"/>
      <c r="D166" s="31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</row>
    <row r="167" spans="2:17" x14ac:dyDescent="0.2">
      <c r="B167" s="115"/>
      <c r="C167" s="115"/>
      <c r="D167" s="31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</row>
    <row r="168" spans="2:17" x14ac:dyDescent="0.2">
      <c r="B168" s="115"/>
      <c r="C168" s="115"/>
      <c r="D168" s="31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</row>
    <row r="169" spans="2:17" x14ac:dyDescent="0.2">
      <c r="B169" s="115"/>
      <c r="C169" s="115"/>
      <c r="D169" s="31"/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</row>
    <row r="170" spans="2:17" x14ac:dyDescent="0.2">
      <c r="B170" s="115"/>
      <c r="C170" s="115"/>
      <c r="D170" s="31"/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</row>
    <row r="171" spans="2:17" x14ac:dyDescent="0.2">
      <c r="B171" s="115"/>
      <c r="C171" s="115"/>
      <c r="D171" s="31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</row>
    <row r="172" spans="2:17" x14ac:dyDescent="0.2">
      <c r="B172" s="115"/>
      <c r="C172" s="115"/>
      <c r="D172" s="31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</row>
    <row r="173" spans="2:17" x14ac:dyDescent="0.2">
      <c r="B173" s="115"/>
      <c r="C173" s="115"/>
      <c r="D173" s="31"/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P173" s="188"/>
      <c r="Q173" s="188"/>
    </row>
    <row r="174" spans="2:17" x14ac:dyDescent="0.2">
      <c r="B174" s="115"/>
      <c r="C174" s="115"/>
      <c r="D174" s="31"/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88"/>
      <c r="P174" s="188"/>
      <c r="Q174" s="188"/>
    </row>
    <row r="175" spans="2:17" x14ac:dyDescent="0.2">
      <c r="B175" s="115"/>
      <c r="C175" s="115"/>
      <c r="D175" s="31"/>
      <c r="E175" s="188"/>
      <c r="F175" s="188"/>
      <c r="G175" s="188"/>
      <c r="H175" s="188"/>
      <c r="I175" s="188"/>
      <c r="J175" s="188"/>
      <c r="K175" s="188"/>
      <c r="L175" s="188"/>
      <c r="M175" s="188"/>
      <c r="N175" s="188"/>
      <c r="O175" s="188"/>
      <c r="P175" s="188"/>
      <c r="Q175" s="188"/>
    </row>
    <row r="176" spans="2:17" x14ac:dyDescent="0.2">
      <c r="B176" s="115"/>
      <c r="C176" s="115"/>
      <c r="D176" s="31"/>
      <c r="E176" s="188"/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</row>
    <row r="177" spans="2:17" x14ac:dyDescent="0.2">
      <c r="B177" s="115"/>
      <c r="C177" s="115"/>
      <c r="D177" s="31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</row>
    <row r="178" spans="2:17" x14ac:dyDescent="0.2">
      <c r="B178" s="115"/>
      <c r="C178" s="115"/>
      <c r="D178" s="31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</row>
    <row r="179" spans="2:17" x14ac:dyDescent="0.2">
      <c r="B179" s="115"/>
      <c r="C179" s="115"/>
      <c r="D179" s="31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</row>
    <row r="180" spans="2:17" x14ac:dyDescent="0.2">
      <c r="B180" s="115"/>
      <c r="C180" s="115"/>
      <c r="D180" s="31"/>
      <c r="E180" s="18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</row>
    <row r="181" spans="2:17" x14ac:dyDescent="0.2">
      <c r="B181" s="115"/>
      <c r="C181" s="115"/>
      <c r="D181" s="31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</row>
    <row r="182" spans="2:17" x14ac:dyDescent="0.2">
      <c r="B182" s="115"/>
      <c r="C182" s="115"/>
      <c r="D182" s="31"/>
      <c r="E182" s="188"/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</row>
    <row r="183" spans="2:17" x14ac:dyDescent="0.2">
      <c r="B183" s="115"/>
      <c r="C183" s="115"/>
      <c r="D183" s="31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</row>
    <row r="184" spans="2:17" x14ac:dyDescent="0.2">
      <c r="B184" s="115"/>
      <c r="C184" s="115"/>
      <c r="D184" s="31"/>
      <c r="E184" s="188"/>
      <c r="F184" s="188"/>
      <c r="G184" s="188"/>
      <c r="H184" s="188"/>
      <c r="I184" s="188"/>
      <c r="J184" s="188"/>
      <c r="K184" s="188"/>
      <c r="L184" s="188"/>
      <c r="M184" s="188"/>
      <c r="N184" s="188"/>
      <c r="O184" s="188"/>
      <c r="P184" s="188"/>
      <c r="Q184" s="188"/>
    </row>
    <row r="185" spans="2:17" x14ac:dyDescent="0.2">
      <c r="B185" s="115"/>
      <c r="C185" s="115"/>
      <c r="D185" s="31"/>
      <c r="E185" s="188"/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</row>
    <row r="186" spans="2:17" x14ac:dyDescent="0.2">
      <c r="B186" s="115"/>
      <c r="C186" s="115"/>
      <c r="D186" s="31"/>
      <c r="E186" s="18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</row>
    <row r="187" spans="2:17" x14ac:dyDescent="0.2">
      <c r="B187" s="115"/>
      <c r="C187" s="115"/>
      <c r="D187" s="31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 s="188"/>
      <c r="Q187" s="188"/>
    </row>
    <row r="188" spans="2:17" x14ac:dyDescent="0.2">
      <c r="B188" s="115"/>
      <c r="C188" s="115"/>
      <c r="D188" s="31"/>
      <c r="E188" s="188"/>
      <c r="F188" s="188"/>
      <c r="G188" s="188"/>
      <c r="H188" s="188"/>
      <c r="I188" s="188"/>
      <c r="J188" s="188"/>
      <c r="K188" s="188"/>
      <c r="L188" s="188"/>
      <c r="M188" s="188"/>
      <c r="N188" s="188"/>
      <c r="O188" s="188"/>
      <c r="P188" s="188"/>
      <c r="Q188" s="188"/>
    </row>
    <row r="189" spans="2:17" x14ac:dyDescent="0.2">
      <c r="B189" s="115"/>
      <c r="C189" s="115"/>
      <c r="D189" s="31"/>
      <c r="E189" s="188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</row>
    <row r="190" spans="2:17" x14ac:dyDescent="0.2">
      <c r="B190" s="115"/>
      <c r="C190" s="115"/>
      <c r="D190" s="31"/>
      <c r="E190" s="188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</row>
    <row r="191" spans="2:17" x14ac:dyDescent="0.2">
      <c r="B191" s="115"/>
      <c r="C191" s="115"/>
      <c r="D191" s="31"/>
      <c r="E191" s="188"/>
      <c r="F191" s="188"/>
      <c r="G191" s="188"/>
      <c r="H191" s="188"/>
      <c r="I191" s="188"/>
      <c r="J191" s="188"/>
      <c r="K191" s="188"/>
      <c r="L191" s="188"/>
      <c r="M191" s="188"/>
      <c r="N191" s="188"/>
      <c r="O191" s="188"/>
      <c r="P191" s="188"/>
      <c r="Q191" s="188"/>
    </row>
    <row r="192" spans="2:17" x14ac:dyDescent="0.2">
      <c r="B192" s="115"/>
      <c r="C192" s="115"/>
      <c r="D192" s="31"/>
      <c r="E192" s="188"/>
      <c r="F192" s="188"/>
      <c r="G192" s="188"/>
      <c r="H192" s="188"/>
      <c r="I192" s="188"/>
      <c r="J192" s="188"/>
      <c r="K192" s="188"/>
      <c r="L192" s="188"/>
      <c r="M192" s="188"/>
      <c r="N192" s="188"/>
      <c r="O192" s="188"/>
      <c r="P192" s="188"/>
      <c r="Q192" s="188"/>
    </row>
    <row r="193" spans="2:17" x14ac:dyDescent="0.2">
      <c r="B193" s="115"/>
      <c r="C193" s="115"/>
      <c r="D193" s="31"/>
      <c r="E193" s="188"/>
      <c r="F193" s="188"/>
      <c r="G193" s="188"/>
      <c r="H193" s="188"/>
      <c r="I193" s="188"/>
      <c r="J193" s="188"/>
      <c r="K193" s="188"/>
      <c r="L193" s="188"/>
      <c r="M193" s="188"/>
      <c r="N193" s="188"/>
      <c r="O193" s="188"/>
      <c r="P193" s="188"/>
      <c r="Q193" s="188"/>
    </row>
    <row r="194" spans="2:17" x14ac:dyDescent="0.2">
      <c r="B194" s="115"/>
      <c r="C194" s="115"/>
      <c r="D194" s="31"/>
      <c r="E194" s="188"/>
      <c r="F194" s="188"/>
      <c r="G194" s="188"/>
      <c r="H194" s="188"/>
      <c r="I194" s="188"/>
      <c r="J194" s="188"/>
      <c r="K194" s="188"/>
      <c r="L194" s="188"/>
      <c r="M194" s="188"/>
      <c r="N194" s="188"/>
      <c r="O194" s="188"/>
      <c r="P194" s="188"/>
      <c r="Q194" s="188"/>
    </row>
    <row r="195" spans="2:17" x14ac:dyDescent="0.2">
      <c r="B195" s="115"/>
      <c r="C195" s="115"/>
      <c r="D195" s="31"/>
      <c r="E195" s="188"/>
      <c r="F195" s="188"/>
      <c r="G195" s="188"/>
      <c r="H195" s="188"/>
      <c r="I195" s="188"/>
      <c r="J195" s="188"/>
      <c r="K195" s="188"/>
      <c r="L195" s="188"/>
      <c r="M195" s="188"/>
      <c r="N195" s="188"/>
      <c r="O195" s="188"/>
      <c r="P195" s="188"/>
      <c r="Q195" s="188"/>
    </row>
    <row r="196" spans="2:17" x14ac:dyDescent="0.2">
      <c r="B196" s="115"/>
      <c r="C196" s="115"/>
      <c r="D196" s="31"/>
      <c r="E196" s="188"/>
      <c r="F196" s="188"/>
      <c r="G196" s="188"/>
      <c r="H196" s="188"/>
      <c r="I196" s="188"/>
      <c r="J196" s="188"/>
      <c r="K196" s="188"/>
      <c r="L196" s="188"/>
      <c r="M196" s="188"/>
      <c r="N196" s="188"/>
      <c r="O196" s="188"/>
      <c r="P196" s="188"/>
      <c r="Q196" s="188"/>
    </row>
    <row r="197" spans="2:17" x14ac:dyDescent="0.2">
      <c r="B197" s="115"/>
      <c r="C197" s="115"/>
      <c r="D197" s="31"/>
      <c r="E197" s="188"/>
      <c r="F197" s="188"/>
      <c r="G197" s="188"/>
      <c r="H197" s="188"/>
      <c r="I197" s="188"/>
      <c r="J197" s="188"/>
      <c r="K197" s="188"/>
      <c r="L197" s="188"/>
      <c r="M197" s="188"/>
      <c r="N197" s="188"/>
      <c r="O197" s="188"/>
      <c r="P197" s="188"/>
      <c r="Q197" s="188"/>
    </row>
    <row r="198" spans="2:17" x14ac:dyDescent="0.2">
      <c r="B198" s="115"/>
      <c r="C198" s="115"/>
      <c r="D198" s="31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  <c r="P198" s="188"/>
      <c r="Q198" s="188"/>
    </row>
    <row r="199" spans="2:17" x14ac:dyDescent="0.2">
      <c r="B199" s="115"/>
      <c r="C199" s="115"/>
      <c r="D199" s="31"/>
      <c r="E199" s="188"/>
      <c r="F199" s="188"/>
      <c r="G199" s="188"/>
      <c r="H199" s="188"/>
      <c r="I199" s="188"/>
      <c r="J199" s="188"/>
      <c r="K199" s="188"/>
      <c r="L199" s="188"/>
      <c r="M199" s="188"/>
      <c r="N199" s="188"/>
      <c r="O199" s="188"/>
      <c r="P199" s="188"/>
      <c r="Q199" s="188"/>
    </row>
    <row r="200" spans="2:17" x14ac:dyDescent="0.2">
      <c r="B200" s="115"/>
      <c r="C200" s="115"/>
      <c r="D200" s="31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  <c r="P200" s="188"/>
      <c r="Q200" s="188"/>
    </row>
    <row r="201" spans="2:17" x14ac:dyDescent="0.2">
      <c r="B201" s="115"/>
      <c r="C201" s="115"/>
      <c r="D201" s="31"/>
      <c r="E201" s="188"/>
      <c r="F201" s="188"/>
      <c r="G201" s="188"/>
      <c r="H201" s="188"/>
      <c r="I201" s="188"/>
      <c r="J201" s="188"/>
      <c r="K201" s="188"/>
      <c r="L201" s="188"/>
      <c r="M201" s="188"/>
      <c r="N201" s="188"/>
      <c r="O201" s="188"/>
      <c r="P201" s="188"/>
      <c r="Q201" s="188"/>
    </row>
    <row r="202" spans="2:17" x14ac:dyDescent="0.2">
      <c r="B202" s="115"/>
      <c r="C202" s="115"/>
      <c r="D202" s="31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</row>
    <row r="203" spans="2:17" x14ac:dyDescent="0.2">
      <c r="B203" s="115"/>
      <c r="C203" s="115"/>
      <c r="D203" s="31"/>
      <c r="E203" s="188"/>
      <c r="F203" s="188"/>
      <c r="G203" s="188"/>
      <c r="H203" s="188"/>
      <c r="I203" s="188"/>
      <c r="J203" s="188"/>
      <c r="K203" s="188"/>
      <c r="L203" s="188"/>
      <c r="M203" s="188"/>
      <c r="N203" s="188"/>
      <c r="O203" s="188"/>
      <c r="P203" s="188"/>
      <c r="Q203" s="188"/>
    </row>
    <row r="204" spans="2:17" x14ac:dyDescent="0.2">
      <c r="B204" s="115"/>
      <c r="C204" s="115"/>
      <c r="D204" s="31"/>
      <c r="E204" s="188"/>
      <c r="F204" s="188"/>
      <c r="G204" s="188"/>
      <c r="H204" s="188"/>
      <c r="I204" s="188"/>
      <c r="J204" s="188"/>
      <c r="K204" s="188"/>
      <c r="L204" s="188"/>
      <c r="M204" s="188"/>
      <c r="N204" s="188"/>
      <c r="O204" s="188"/>
      <c r="P204" s="188"/>
      <c r="Q204" s="188"/>
    </row>
    <row r="205" spans="2:17" x14ac:dyDescent="0.2">
      <c r="B205" s="115"/>
      <c r="C205" s="115"/>
      <c r="D205" s="31"/>
      <c r="E205" s="188"/>
      <c r="F205" s="188"/>
      <c r="G205" s="188"/>
      <c r="H205" s="188"/>
      <c r="I205" s="188"/>
      <c r="J205" s="188"/>
      <c r="K205" s="188"/>
      <c r="L205" s="188"/>
      <c r="M205" s="188"/>
      <c r="N205" s="188"/>
      <c r="O205" s="188"/>
      <c r="P205" s="188"/>
      <c r="Q205" s="188"/>
    </row>
    <row r="206" spans="2:17" x14ac:dyDescent="0.2">
      <c r="B206" s="115"/>
      <c r="C206" s="115"/>
      <c r="D206" s="31"/>
      <c r="E206" s="18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P206" s="188"/>
      <c r="Q206" s="188"/>
    </row>
    <row r="207" spans="2:17" x14ac:dyDescent="0.2">
      <c r="B207" s="115"/>
      <c r="C207" s="115"/>
      <c r="D207" s="31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</row>
    <row r="208" spans="2:17" x14ac:dyDescent="0.2">
      <c r="B208" s="115"/>
      <c r="C208" s="115"/>
      <c r="D208" s="31"/>
      <c r="E208" s="188"/>
      <c r="F208" s="188"/>
      <c r="G208" s="188"/>
      <c r="H208" s="188"/>
      <c r="I208" s="188"/>
      <c r="J208" s="188"/>
      <c r="K208" s="188"/>
      <c r="L208" s="188"/>
      <c r="M208" s="188"/>
      <c r="N208" s="188"/>
      <c r="O208" s="188"/>
      <c r="P208" s="188"/>
      <c r="Q208" s="188"/>
    </row>
    <row r="209" spans="2:17" x14ac:dyDescent="0.2">
      <c r="B209" s="115"/>
      <c r="C209" s="115"/>
      <c r="D209" s="31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</row>
    <row r="210" spans="2:17" x14ac:dyDescent="0.2">
      <c r="B210" s="115"/>
      <c r="C210" s="115"/>
      <c r="D210" s="31"/>
      <c r="E210" s="188"/>
      <c r="F210" s="188"/>
      <c r="G210" s="188"/>
      <c r="H210" s="188"/>
      <c r="I210" s="188"/>
      <c r="J210" s="188"/>
      <c r="K210" s="188"/>
      <c r="L210" s="188"/>
      <c r="M210" s="188"/>
      <c r="N210" s="188"/>
      <c r="O210" s="188"/>
      <c r="P210" s="188"/>
      <c r="Q210" s="188"/>
    </row>
    <row r="211" spans="2:17" x14ac:dyDescent="0.2">
      <c r="B211" s="115"/>
      <c r="C211" s="115"/>
      <c r="D211" s="31"/>
      <c r="E211" s="188"/>
      <c r="F211" s="188"/>
      <c r="G211" s="188"/>
      <c r="H211" s="188"/>
      <c r="I211" s="188"/>
      <c r="J211" s="188"/>
      <c r="K211" s="188"/>
      <c r="L211" s="188"/>
      <c r="M211" s="188"/>
      <c r="N211" s="188"/>
      <c r="O211" s="188"/>
      <c r="P211" s="188"/>
      <c r="Q211" s="188"/>
    </row>
    <row r="212" spans="2:17" x14ac:dyDescent="0.2">
      <c r="B212" s="115"/>
      <c r="C212" s="115"/>
      <c r="D212" s="31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  <c r="O212" s="188"/>
      <c r="P212" s="188"/>
      <c r="Q212" s="188"/>
    </row>
    <row r="213" spans="2:17" x14ac:dyDescent="0.2">
      <c r="B213" s="115"/>
      <c r="C213" s="115"/>
      <c r="D213" s="31"/>
      <c r="E213" s="188"/>
      <c r="F213" s="188"/>
      <c r="G213" s="188"/>
      <c r="H213" s="188"/>
      <c r="I213" s="188"/>
      <c r="J213" s="188"/>
      <c r="K213" s="188"/>
      <c r="L213" s="188"/>
      <c r="M213" s="188"/>
      <c r="N213" s="188"/>
      <c r="O213" s="188"/>
      <c r="P213" s="188"/>
      <c r="Q213" s="188"/>
    </row>
    <row r="214" spans="2:17" x14ac:dyDescent="0.2">
      <c r="B214" s="115"/>
      <c r="C214" s="115"/>
      <c r="D214" s="31"/>
      <c r="E214" s="188"/>
      <c r="F214" s="188"/>
      <c r="G214" s="188"/>
      <c r="H214" s="188"/>
      <c r="I214" s="188"/>
      <c r="J214" s="188"/>
      <c r="K214" s="188"/>
      <c r="L214" s="188"/>
      <c r="M214" s="188"/>
      <c r="N214" s="188"/>
      <c r="O214" s="188"/>
      <c r="P214" s="188"/>
      <c r="Q214" s="188"/>
    </row>
    <row r="215" spans="2:17" x14ac:dyDescent="0.2">
      <c r="B215" s="115"/>
      <c r="C215" s="115"/>
      <c r="D215" s="31"/>
      <c r="E215" s="188"/>
      <c r="F215" s="188"/>
      <c r="G215" s="188"/>
      <c r="H215" s="188"/>
      <c r="I215" s="188"/>
      <c r="J215" s="188"/>
      <c r="K215" s="188"/>
      <c r="L215" s="188"/>
      <c r="M215" s="188"/>
      <c r="N215" s="188"/>
      <c r="O215" s="188"/>
      <c r="P215" s="188"/>
      <c r="Q215" s="188"/>
    </row>
    <row r="216" spans="2:17" x14ac:dyDescent="0.2">
      <c r="B216" s="115"/>
      <c r="C216" s="115"/>
      <c r="D216" s="31"/>
      <c r="E216" s="188"/>
      <c r="F216" s="188"/>
      <c r="G216" s="188"/>
      <c r="H216" s="188"/>
      <c r="I216" s="188"/>
      <c r="J216" s="188"/>
      <c r="K216" s="188"/>
      <c r="L216" s="188"/>
      <c r="M216" s="188"/>
      <c r="N216" s="188"/>
      <c r="O216" s="188"/>
      <c r="P216" s="188"/>
      <c r="Q216" s="188"/>
    </row>
    <row r="217" spans="2:17" x14ac:dyDescent="0.2">
      <c r="B217" s="115"/>
      <c r="C217" s="115"/>
      <c r="D217" s="31"/>
      <c r="E217" s="188"/>
      <c r="F217" s="188"/>
      <c r="G217" s="188"/>
      <c r="H217" s="188"/>
      <c r="I217" s="188"/>
      <c r="J217" s="188"/>
      <c r="K217" s="188"/>
      <c r="L217" s="188"/>
      <c r="M217" s="188"/>
      <c r="N217" s="188"/>
      <c r="O217" s="188"/>
      <c r="P217" s="188"/>
      <c r="Q217" s="188"/>
    </row>
    <row r="218" spans="2:17" x14ac:dyDescent="0.2">
      <c r="B218" s="115"/>
      <c r="C218" s="115"/>
      <c r="D218" s="31"/>
      <c r="E218" s="188"/>
      <c r="F218" s="188"/>
      <c r="G218" s="188"/>
      <c r="H218" s="188"/>
      <c r="I218" s="188"/>
      <c r="J218" s="188"/>
      <c r="K218" s="188"/>
      <c r="L218" s="188"/>
      <c r="M218" s="188"/>
      <c r="N218" s="188"/>
      <c r="O218" s="188"/>
      <c r="P218" s="188"/>
      <c r="Q218" s="188"/>
    </row>
    <row r="219" spans="2:17" x14ac:dyDescent="0.2">
      <c r="B219" s="115"/>
      <c r="C219" s="115"/>
      <c r="D219" s="31"/>
      <c r="E219" s="188"/>
      <c r="F219" s="188"/>
      <c r="G219" s="188"/>
      <c r="H219" s="188"/>
      <c r="I219" s="188"/>
      <c r="J219" s="188"/>
      <c r="K219" s="188"/>
      <c r="L219" s="188"/>
      <c r="M219" s="188"/>
      <c r="N219" s="188"/>
      <c r="O219" s="188"/>
      <c r="P219" s="188"/>
      <c r="Q219" s="188"/>
    </row>
    <row r="220" spans="2:17" x14ac:dyDescent="0.2">
      <c r="B220" s="115"/>
      <c r="C220" s="115"/>
      <c r="D220" s="31"/>
      <c r="E220" s="188"/>
      <c r="F220" s="188"/>
      <c r="G220" s="188"/>
      <c r="H220" s="188"/>
      <c r="I220" s="188"/>
      <c r="J220" s="188"/>
      <c r="K220" s="188"/>
      <c r="L220" s="188"/>
      <c r="M220" s="188"/>
      <c r="N220" s="188"/>
      <c r="O220" s="188"/>
      <c r="P220" s="188"/>
      <c r="Q220" s="188"/>
    </row>
    <row r="221" spans="2:17" x14ac:dyDescent="0.2">
      <c r="B221" s="115"/>
      <c r="C221" s="115"/>
      <c r="D221" s="31"/>
      <c r="E221" s="188"/>
      <c r="F221" s="188"/>
      <c r="G221" s="188"/>
      <c r="H221" s="188"/>
      <c r="I221" s="188"/>
      <c r="J221" s="188"/>
      <c r="K221" s="188"/>
      <c r="L221" s="188"/>
      <c r="M221" s="188"/>
      <c r="N221" s="188"/>
      <c r="O221" s="188"/>
      <c r="P221" s="188"/>
      <c r="Q221" s="188"/>
    </row>
    <row r="222" spans="2:17" x14ac:dyDescent="0.2">
      <c r="B222" s="115"/>
      <c r="C222" s="115"/>
      <c r="D222" s="31"/>
      <c r="E222" s="188"/>
      <c r="F222" s="188"/>
      <c r="G222" s="188"/>
      <c r="H222" s="188"/>
      <c r="I222" s="188"/>
      <c r="J222" s="188"/>
      <c r="K222" s="188"/>
      <c r="L222" s="188"/>
      <c r="M222" s="188"/>
      <c r="N222" s="188"/>
      <c r="O222" s="188"/>
      <c r="P222" s="188"/>
      <c r="Q222" s="188"/>
    </row>
    <row r="223" spans="2:17" x14ac:dyDescent="0.2">
      <c r="B223" s="115"/>
      <c r="C223" s="115"/>
      <c r="D223" s="31"/>
      <c r="E223" s="188"/>
      <c r="F223" s="188"/>
      <c r="G223" s="188"/>
      <c r="H223" s="188"/>
      <c r="I223" s="188"/>
      <c r="J223" s="188"/>
      <c r="K223" s="188"/>
      <c r="L223" s="188"/>
      <c r="M223" s="188"/>
      <c r="N223" s="188"/>
      <c r="O223" s="188"/>
      <c r="P223" s="188"/>
      <c r="Q223" s="188"/>
    </row>
    <row r="224" spans="2:17" x14ac:dyDescent="0.2">
      <c r="B224" s="115"/>
      <c r="C224" s="115"/>
      <c r="D224" s="31"/>
      <c r="E224" s="188"/>
      <c r="F224" s="188"/>
      <c r="G224" s="188"/>
      <c r="H224" s="188"/>
      <c r="I224" s="188"/>
      <c r="J224" s="188"/>
      <c r="K224" s="188"/>
      <c r="L224" s="188"/>
      <c r="M224" s="188"/>
      <c r="N224" s="188"/>
      <c r="O224" s="188"/>
      <c r="P224" s="188"/>
      <c r="Q224" s="188"/>
    </row>
    <row r="225" spans="2:17" x14ac:dyDescent="0.2">
      <c r="B225" s="115"/>
      <c r="C225" s="115"/>
      <c r="D225" s="31"/>
      <c r="E225" s="188"/>
      <c r="F225" s="188"/>
      <c r="G225" s="188"/>
      <c r="H225" s="188"/>
      <c r="I225" s="188"/>
      <c r="J225" s="188"/>
      <c r="K225" s="188"/>
      <c r="L225" s="188"/>
      <c r="M225" s="188"/>
      <c r="N225" s="188"/>
      <c r="O225" s="188"/>
      <c r="P225" s="188"/>
      <c r="Q225" s="188"/>
    </row>
    <row r="226" spans="2:17" x14ac:dyDescent="0.2">
      <c r="B226" s="115"/>
      <c r="C226" s="115"/>
      <c r="D226" s="31"/>
      <c r="E226" s="188"/>
      <c r="F226" s="188"/>
      <c r="G226" s="188"/>
      <c r="H226" s="188"/>
      <c r="I226" s="188"/>
      <c r="J226" s="188"/>
      <c r="K226" s="188"/>
      <c r="L226" s="188"/>
      <c r="M226" s="188"/>
      <c r="N226" s="188"/>
      <c r="O226" s="188"/>
      <c r="P226" s="188"/>
      <c r="Q226" s="188"/>
    </row>
    <row r="227" spans="2:17" x14ac:dyDescent="0.2">
      <c r="B227" s="115"/>
      <c r="C227" s="115"/>
      <c r="D227" s="31"/>
      <c r="E227" s="188"/>
      <c r="F227" s="188"/>
      <c r="G227" s="188"/>
      <c r="H227" s="188"/>
      <c r="I227" s="188"/>
      <c r="J227" s="188"/>
      <c r="K227" s="188"/>
      <c r="L227" s="188"/>
      <c r="M227" s="188"/>
      <c r="N227" s="188"/>
      <c r="O227" s="188"/>
      <c r="P227" s="188"/>
      <c r="Q227" s="188"/>
    </row>
    <row r="228" spans="2:17" x14ac:dyDescent="0.2">
      <c r="B228" s="115"/>
      <c r="C228" s="115"/>
      <c r="D228" s="31"/>
      <c r="E228" s="188"/>
      <c r="F228" s="188"/>
      <c r="G228" s="188"/>
      <c r="H228" s="188"/>
      <c r="I228" s="188"/>
      <c r="J228" s="188"/>
      <c r="K228" s="188"/>
      <c r="L228" s="188"/>
      <c r="M228" s="188"/>
      <c r="N228" s="188"/>
      <c r="O228" s="188"/>
      <c r="P228" s="188"/>
      <c r="Q228" s="188"/>
    </row>
    <row r="229" spans="2:17" x14ac:dyDescent="0.2">
      <c r="B229" s="115"/>
      <c r="C229" s="115"/>
      <c r="D229" s="31"/>
      <c r="E229" s="188"/>
      <c r="F229" s="188"/>
      <c r="G229" s="188"/>
      <c r="H229" s="188"/>
      <c r="I229" s="188"/>
      <c r="J229" s="188"/>
      <c r="K229" s="188"/>
      <c r="L229" s="188"/>
      <c r="M229" s="188"/>
      <c r="N229" s="188"/>
      <c r="O229" s="188"/>
      <c r="P229" s="188"/>
      <c r="Q229" s="188"/>
    </row>
    <row r="230" spans="2:17" x14ac:dyDescent="0.2">
      <c r="B230" s="115"/>
      <c r="C230" s="115"/>
      <c r="D230" s="31"/>
      <c r="E230" s="188"/>
      <c r="F230" s="188"/>
      <c r="G230" s="188"/>
      <c r="H230" s="188"/>
      <c r="I230" s="188"/>
      <c r="J230" s="188"/>
      <c r="K230" s="188"/>
      <c r="L230" s="188"/>
      <c r="M230" s="188"/>
      <c r="N230" s="188"/>
      <c r="O230" s="188"/>
      <c r="P230" s="188"/>
      <c r="Q230" s="188"/>
    </row>
    <row r="231" spans="2:17" x14ac:dyDescent="0.2">
      <c r="B231" s="115"/>
      <c r="C231" s="115"/>
      <c r="D231" s="31"/>
      <c r="E231" s="188"/>
      <c r="F231" s="188"/>
      <c r="G231" s="188"/>
      <c r="H231" s="188"/>
      <c r="I231" s="188"/>
      <c r="J231" s="188"/>
      <c r="K231" s="188"/>
      <c r="L231" s="188"/>
      <c r="M231" s="188"/>
      <c r="N231" s="188"/>
      <c r="O231" s="188"/>
      <c r="P231" s="188"/>
      <c r="Q231" s="188"/>
    </row>
    <row r="232" spans="2:17" x14ac:dyDescent="0.2">
      <c r="B232" s="115"/>
      <c r="C232" s="115"/>
      <c r="D232" s="31"/>
      <c r="E232" s="188"/>
      <c r="F232" s="188"/>
      <c r="G232" s="188"/>
      <c r="H232" s="188"/>
      <c r="I232" s="188"/>
      <c r="J232" s="188"/>
      <c r="K232" s="188"/>
      <c r="L232" s="188"/>
      <c r="M232" s="188"/>
      <c r="N232" s="188"/>
      <c r="O232" s="188"/>
      <c r="P232" s="188"/>
      <c r="Q232" s="188"/>
    </row>
    <row r="233" spans="2:17" x14ac:dyDescent="0.2">
      <c r="B233" s="115"/>
      <c r="C233" s="115"/>
      <c r="D233" s="31"/>
      <c r="E233" s="188"/>
      <c r="F233" s="188"/>
      <c r="G233" s="188"/>
      <c r="H233" s="188"/>
      <c r="I233" s="188"/>
      <c r="J233" s="188"/>
      <c r="K233" s="188"/>
      <c r="L233" s="188"/>
      <c r="M233" s="188"/>
      <c r="N233" s="188"/>
      <c r="O233" s="188"/>
      <c r="P233" s="188"/>
      <c r="Q233" s="188"/>
    </row>
    <row r="234" spans="2:17" x14ac:dyDescent="0.2">
      <c r="B234" s="115"/>
      <c r="C234" s="115"/>
      <c r="D234" s="31"/>
      <c r="E234" s="188"/>
      <c r="F234" s="188"/>
      <c r="G234" s="188"/>
      <c r="H234" s="188"/>
      <c r="I234" s="188"/>
      <c r="J234" s="188"/>
      <c r="K234" s="188"/>
      <c r="L234" s="188"/>
      <c r="M234" s="188"/>
      <c r="N234" s="188"/>
      <c r="O234" s="188"/>
      <c r="P234" s="188"/>
      <c r="Q234" s="188"/>
    </row>
    <row r="235" spans="2:17" x14ac:dyDescent="0.2">
      <c r="B235" s="115"/>
      <c r="C235" s="115"/>
      <c r="D235" s="31"/>
      <c r="E235" s="188"/>
      <c r="F235" s="188"/>
      <c r="G235" s="188"/>
      <c r="H235" s="188"/>
      <c r="I235" s="188"/>
      <c r="J235" s="188"/>
      <c r="K235" s="188"/>
      <c r="L235" s="188"/>
      <c r="M235" s="188"/>
      <c r="N235" s="188"/>
      <c r="O235" s="188"/>
      <c r="P235" s="188"/>
      <c r="Q235" s="188"/>
    </row>
    <row r="236" spans="2:17" x14ac:dyDescent="0.2">
      <c r="B236" s="115"/>
      <c r="C236" s="115"/>
      <c r="D236" s="31"/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  <c r="Q236" s="188"/>
    </row>
    <row r="237" spans="2:17" x14ac:dyDescent="0.2">
      <c r="B237" s="115"/>
      <c r="C237" s="115"/>
      <c r="D237" s="31"/>
      <c r="E237" s="188"/>
      <c r="F237" s="188"/>
      <c r="G237" s="188"/>
      <c r="H237" s="188"/>
      <c r="I237" s="188"/>
      <c r="J237" s="188"/>
      <c r="K237" s="188"/>
      <c r="L237" s="188"/>
      <c r="M237" s="188"/>
      <c r="N237" s="188"/>
      <c r="O237" s="188"/>
      <c r="P237" s="188"/>
      <c r="Q237" s="188"/>
    </row>
    <row r="238" spans="2:17" x14ac:dyDescent="0.2">
      <c r="B238" s="115"/>
      <c r="C238" s="115"/>
      <c r="D238" s="31"/>
      <c r="E238" s="188"/>
      <c r="F238" s="188"/>
      <c r="G238" s="188"/>
      <c r="H238" s="188"/>
      <c r="I238" s="188"/>
      <c r="J238" s="188"/>
      <c r="K238" s="188"/>
      <c r="L238" s="188"/>
      <c r="M238" s="188"/>
      <c r="N238" s="188"/>
      <c r="O238" s="188"/>
      <c r="P238" s="188"/>
      <c r="Q238" s="188"/>
    </row>
    <row r="239" spans="2:17" x14ac:dyDescent="0.2">
      <c r="B239" s="115"/>
      <c r="C239" s="115"/>
      <c r="D239" s="31"/>
      <c r="E239" s="188"/>
      <c r="F239" s="188"/>
      <c r="G239" s="188"/>
      <c r="H239" s="188"/>
      <c r="I239" s="188"/>
      <c r="J239" s="188"/>
      <c r="K239" s="188"/>
      <c r="L239" s="188"/>
      <c r="M239" s="188"/>
      <c r="N239" s="188"/>
      <c r="O239" s="188"/>
      <c r="P239" s="188"/>
      <c r="Q239" s="188"/>
    </row>
    <row r="240" spans="2:17" x14ac:dyDescent="0.2">
      <c r="B240" s="115"/>
      <c r="C240" s="115"/>
      <c r="D240" s="31"/>
      <c r="E240" s="188"/>
      <c r="F240" s="188"/>
      <c r="G240" s="188"/>
      <c r="H240" s="188"/>
      <c r="I240" s="188"/>
      <c r="J240" s="188"/>
      <c r="K240" s="188"/>
      <c r="L240" s="188"/>
      <c r="M240" s="188"/>
      <c r="N240" s="188"/>
      <c r="O240" s="188"/>
      <c r="P240" s="188"/>
      <c r="Q240" s="188"/>
    </row>
    <row r="241" spans="2:17" x14ac:dyDescent="0.2">
      <c r="B241" s="115"/>
      <c r="C241" s="115"/>
      <c r="D241" s="31"/>
      <c r="E241" s="188"/>
      <c r="F241" s="188"/>
      <c r="G241" s="188"/>
      <c r="H241" s="188"/>
      <c r="I241" s="188"/>
      <c r="J241" s="188"/>
      <c r="K241" s="188"/>
      <c r="L241" s="188"/>
      <c r="M241" s="188"/>
      <c r="N241" s="188"/>
      <c r="O241" s="188"/>
      <c r="P241" s="188"/>
      <c r="Q241" s="188"/>
    </row>
    <row r="242" spans="2:17" x14ac:dyDescent="0.2">
      <c r="B242" s="115"/>
      <c r="C242" s="115"/>
      <c r="D242" s="31"/>
      <c r="E242" s="188"/>
      <c r="F242" s="188"/>
      <c r="G242" s="188"/>
      <c r="H242" s="188"/>
      <c r="I242" s="188"/>
      <c r="J242" s="188"/>
      <c r="K242" s="188"/>
      <c r="L242" s="188"/>
      <c r="M242" s="188"/>
      <c r="N242" s="188"/>
      <c r="O242" s="188"/>
      <c r="P242" s="188"/>
      <c r="Q242" s="188"/>
    </row>
    <row r="243" spans="2:17" x14ac:dyDescent="0.2">
      <c r="B243" s="115"/>
      <c r="C243" s="115"/>
      <c r="D243" s="31"/>
      <c r="E243" s="188"/>
      <c r="F243" s="188"/>
      <c r="G243" s="188"/>
      <c r="H243" s="188"/>
      <c r="I243" s="188"/>
      <c r="J243" s="188"/>
      <c r="K243" s="188"/>
      <c r="L243" s="188"/>
      <c r="M243" s="188"/>
      <c r="N243" s="188"/>
      <c r="O243" s="188"/>
      <c r="P243" s="188"/>
      <c r="Q243" s="188"/>
    </row>
    <row r="244" spans="2:17" x14ac:dyDescent="0.2">
      <c r="B244" s="115"/>
      <c r="C244" s="115"/>
      <c r="D244" s="31"/>
      <c r="E244" s="188"/>
      <c r="F244" s="188"/>
      <c r="G244" s="188"/>
      <c r="H244" s="188"/>
      <c r="I244" s="188"/>
      <c r="J244" s="188"/>
      <c r="K244" s="188"/>
      <c r="L244" s="188"/>
      <c r="M244" s="188"/>
      <c r="N244" s="188"/>
      <c r="O244" s="188"/>
      <c r="P244" s="188"/>
      <c r="Q244" s="188"/>
    </row>
    <row r="245" spans="2:17" x14ac:dyDescent="0.2">
      <c r="B245" s="115"/>
      <c r="C245" s="115"/>
      <c r="D245" s="31"/>
      <c r="E245" s="188"/>
      <c r="F245" s="188"/>
      <c r="G245" s="188"/>
      <c r="H245" s="188"/>
      <c r="I245" s="188"/>
      <c r="J245" s="188"/>
      <c r="K245" s="188"/>
      <c r="L245" s="188"/>
      <c r="M245" s="188"/>
      <c r="N245" s="188"/>
      <c r="O245" s="188"/>
      <c r="P245" s="188"/>
      <c r="Q245" s="188"/>
    </row>
    <row r="246" spans="2:17" x14ac:dyDescent="0.2">
      <c r="B246" s="115"/>
      <c r="C246" s="115"/>
      <c r="D246" s="31"/>
      <c r="E246" s="188"/>
      <c r="F246" s="188"/>
      <c r="G246" s="188"/>
      <c r="H246" s="188"/>
      <c r="I246" s="188"/>
      <c r="J246" s="188"/>
      <c r="K246" s="188"/>
      <c r="L246" s="188"/>
      <c r="M246" s="188"/>
      <c r="N246" s="188"/>
      <c r="O246" s="188"/>
      <c r="P246" s="188"/>
      <c r="Q246" s="188"/>
    </row>
    <row r="247" spans="2:17" x14ac:dyDescent="0.2">
      <c r="B247" s="115"/>
      <c r="C247" s="115"/>
      <c r="D247" s="31"/>
      <c r="E247" s="188"/>
      <c r="F247" s="188"/>
      <c r="G247" s="188"/>
      <c r="H247" s="188"/>
      <c r="I247" s="188"/>
      <c r="J247" s="188"/>
      <c r="K247" s="188"/>
      <c r="L247" s="188"/>
      <c r="M247" s="188"/>
      <c r="N247" s="188"/>
      <c r="O247" s="188"/>
      <c r="P247" s="188"/>
      <c r="Q247" s="188"/>
    </row>
    <row r="248" spans="2:17" x14ac:dyDescent="0.2">
      <c r="B248" s="115"/>
      <c r="C248" s="115"/>
      <c r="D248" s="31"/>
      <c r="E248" s="188"/>
      <c r="F248" s="188"/>
      <c r="G248" s="188"/>
      <c r="H248" s="188"/>
      <c r="I248" s="188"/>
      <c r="J248" s="188"/>
      <c r="K248" s="188"/>
      <c r="L248" s="188"/>
      <c r="M248" s="188"/>
      <c r="N248" s="188"/>
      <c r="O248" s="188"/>
      <c r="P248" s="188"/>
      <c r="Q248" s="188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170" bestFit="1" customWidth="1"/>
    <col min="2" max="2" width="14.42578125" style="101" bestFit="1" customWidth="1"/>
    <col min="3" max="3" width="16" style="101" bestFit="1" customWidth="1"/>
    <col min="4" max="4" width="11.42578125" style="18" bestFit="1" customWidth="1"/>
    <col min="5" max="16384" width="9.140625" style="17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29.02.2016</v>
      </c>
      <c r="B2" s="3"/>
      <c r="C2" s="3"/>
      <c r="D2" s="3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19" ht="18.75" x14ac:dyDescent="0.3">
      <c r="A3" s="2" t="s">
        <v>87</v>
      </c>
      <c r="B3" s="2"/>
      <c r="C3" s="2"/>
      <c r="D3" s="2"/>
    </row>
    <row r="4" spans="1:19" x14ac:dyDescent="0.2">
      <c r="B4" s="115"/>
      <c r="C4" s="115"/>
      <c r="D4" s="31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</row>
    <row r="5" spans="1:19" s="193" customFormat="1" x14ac:dyDescent="0.2">
      <c r="B5" s="121"/>
      <c r="C5" s="121"/>
      <c r="D5" s="193" t="str">
        <f>VALVAL</f>
        <v>млрд. одиниць</v>
      </c>
    </row>
    <row r="6" spans="1:19" s="181" customFormat="1" x14ac:dyDescent="0.2">
      <c r="A6" s="90"/>
      <c r="B6" s="204" t="s">
        <v>172</v>
      </c>
      <c r="C6" s="204" t="s">
        <v>3</v>
      </c>
      <c r="D6" s="129" t="s">
        <v>67</v>
      </c>
    </row>
    <row r="7" spans="1:19" s="150" customFormat="1" ht="15.75" x14ac:dyDescent="0.2">
      <c r="A7" s="89" t="s">
        <v>171</v>
      </c>
      <c r="B7" s="86">
        <f t="shared" ref="B7:D7" si="0">SUM(B8:B18)</f>
        <v>64349.583056179996</v>
      </c>
      <c r="C7" s="86">
        <f t="shared" si="0"/>
        <v>1740938.6519851899</v>
      </c>
      <c r="D7" s="139">
        <f t="shared" si="0"/>
        <v>0.99999899999999997</v>
      </c>
    </row>
    <row r="8" spans="1:19" s="47" customFormat="1" x14ac:dyDescent="0.2">
      <c r="A8" s="35" t="s">
        <v>35</v>
      </c>
      <c r="B8" s="152">
        <v>29697.80813071</v>
      </c>
      <c r="C8" s="152">
        <v>803456.05361566995</v>
      </c>
      <c r="D8" s="22">
        <v>0.461507</v>
      </c>
    </row>
    <row r="9" spans="1:19" s="47" customFormat="1" x14ac:dyDescent="0.2">
      <c r="A9" s="35" t="s">
        <v>143</v>
      </c>
      <c r="B9" s="152">
        <v>3890.2838010099999</v>
      </c>
      <c r="C9" s="152">
        <v>105249.25127207</v>
      </c>
      <c r="D9" s="22">
        <v>6.0455000000000002E-2</v>
      </c>
    </row>
    <row r="10" spans="1:19" s="47" customFormat="1" x14ac:dyDescent="0.2">
      <c r="A10" s="35" t="s">
        <v>90</v>
      </c>
      <c r="B10" s="152">
        <v>295.28473179999997</v>
      </c>
      <c r="C10" s="152">
        <v>7988.7479999999996</v>
      </c>
      <c r="D10" s="22">
        <v>4.5890000000000002E-3</v>
      </c>
    </row>
    <row r="11" spans="1:19" s="47" customFormat="1" x14ac:dyDescent="0.2">
      <c r="A11" s="35" t="s">
        <v>62</v>
      </c>
      <c r="B11" s="152">
        <v>12445.940154219999</v>
      </c>
      <c r="C11" s="152">
        <v>336717.30640296999</v>
      </c>
      <c r="D11" s="22">
        <v>0.193411</v>
      </c>
    </row>
    <row r="12" spans="1:19" s="47" customFormat="1" x14ac:dyDescent="0.2">
      <c r="A12" s="35" t="s">
        <v>156</v>
      </c>
      <c r="B12" s="152">
        <v>17771.161420249999</v>
      </c>
      <c r="C12" s="152">
        <v>480787.91404136998</v>
      </c>
      <c r="D12" s="22">
        <v>0.27616600000000002</v>
      </c>
    </row>
    <row r="13" spans="1:19" x14ac:dyDescent="0.2">
      <c r="A13" s="23" t="s">
        <v>127</v>
      </c>
      <c r="B13" s="105">
        <v>249.10481819</v>
      </c>
      <c r="C13" s="105">
        <v>6739.3786531100004</v>
      </c>
      <c r="D13" s="220">
        <v>3.8709999999999999E-3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</row>
    <row r="14" spans="1:19" x14ac:dyDescent="0.2">
      <c r="B14" s="115"/>
      <c r="C14" s="115"/>
      <c r="D14" s="31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</row>
    <row r="15" spans="1:19" x14ac:dyDescent="0.2">
      <c r="B15" s="115"/>
      <c r="C15" s="115"/>
      <c r="D15" s="31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9" x14ac:dyDescent="0.2">
      <c r="B16" s="115"/>
      <c r="C16" s="115"/>
      <c r="D16" s="31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</row>
    <row r="17" spans="1:19" x14ac:dyDescent="0.2">
      <c r="B17" s="115"/>
      <c r="C17" s="115"/>
      <c r="D17" s="31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</row>
    <row r="18" spans="1:19" x14ac:dyDescent="0.2">
      <c r="B18" s="115"/>
      <c r="C18" s="115"/>
      <c r="D18" s="31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9" x14ac:dyDescent="0.2">
      <c r="B19" s="115"/>
      <c r="C19" s="115"/>
      <c r="D19" s="31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</row>
    <row r="20" spans="1:19" x14ac:dyDescent="0.2">
      <c r="A20" s="116" t="s">
        <v>101</v>
      </c>
      <c r="B20" s="115"/>
      <c r="C20" s="115"/>
      <c r="D20" s="31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</row>
    <row r="21" spans="1:19" x14ac:dyDescent="0.2">
      <c r="B21" s="142" t="str">
        <f>"Державний борг України за станом на " &amp; TEXT(DREPORTDATE,"dd.MM.yyyy")</f>
        <v>Державний борг України за станом на 29.02.2016</v>
      </c>
      <c r="C21" s="115"/>
      <c r="D21" s="193" t="str">
        <f>VALVAL</f>
        <v>млрд. одиниць</v>
      </c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</row>
    <row r="22" spans="1:19" s="46" customFormat="1" x14ac:dyDescent="0.2">
      <c r="A22" s="90"/>
      <c r="B22" s="204" t="s">
        <v>172</v>
      </c>
      <c r="C22" s="204" t="s">
        <v>3</v>
      </c>
      <c r="D22" s="129" t="s">
        <v>67</v>
      </c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</row>
    <row r="23" spans="1:19" s="205" customFormat="1" ht="15" x14ac:dyDescent="0.2">
      <c r="A23" s="149" t="s">
        <v>171</v>
      </c>
      <c r="B23" s="97">
        <f t="shared" ref="B23:C23" si="1">B$31+B$24</f>
        <v>64349.583056179996</v>
      </c>
      <c r="C23" s="97">
        <f t="shared" si="1"/>
        <v>1740938.6519851901</v>
      </c>
      <c r="D23" s="50">
        <v>1.0000009999999999</v>
      </c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</row>
    <row r="24" spans="1:19" s="63" customFormat="1" ht="15" x14ac:dyDescent="0.25">
      <c r="A24" s="133" t="s">
        <v>74</v>
      </c>
      <c r="B24" s="161">
        <f t="shared" ref="B24:C24" si="2">SUM(B$25:B$30)</f>
        <v>54847.053201539995</v>
      </c>
      <c r="C24" s="161">
        <f t="shared" si="2"/>
        <v>1483853.51281361</v>
      </c>
      <c r="D24" s="30">
        <v>0.85233000000000003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9" s="108" customFormat="1" outlineLevel="1" x14ac:dyDescent="0.2">
      <c r="A25" s="126" t="s">
        <v>35</v>
      </c>
      <c r="B25" s="27">
        <v>26470.24432401</v>
      </c>
      <c r="C25" s="27">
        <v>716136.28686687001</v>
      </c>
      <c r="D25" s="184">
        <v>0.41135100000000002</v>
      </c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1:19" outlineLevel="1" x14ac:dyDescent="0.2">
      <c r="A26" s="126" t="s">
        <v>143</v>
      </c>
      <c r="B26" s="105">
        <v>3814.5624592700001</v>
      </c>
      <c r="C26" s="105">
        <v>103200.65663728</v>
      </c>
      <c r="D26" s="220">
        <v>5.9278999999999998E-2</v>
      </c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</row>
    <row r="27" spans="1:19" outlineLevel="1" x14ac:dyDescent="0.2">
      <c r="A27" s="232" t="s">
        <v>90</v>
      </c>
      <c r="B27" s="105">
        <v>295.28473179999997</v>
      </c>
      <c r="C27" s="105">
        <v>7988.7479999999996</v>
      </c>
      <c r="D27" s="220">
        <v>4.5890000000000002E-3</v>
      </c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</row>
    <row r="28" spans="1:19" outlineLevel="1" x14ac:dyDescent="0.2">
      <c r="A28" s="232" t="s">
        <v>62</v>
      </c>
      <c r="B28" s="105">
        <v>7021.0706331700003</v>
      </c>
      <c r="C28" s="105">
        <v>189950.77610625001</v>
      </c>
      <c r="D28" s="220">
        <v>0.109108</v>
      </c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</row>
    <row r="29" spans="1:19" outlineLevel="1" x14ac:dyDescent="0.2">
      <c r="A29" s="232" t="s">
        <v>156</v>
      </c>
      <c r="B29" s="105">
        <v>16996.7862351</v>
      </c>
      <c r="C29" s="105">
        <v>459837.66655010002</v>
      </c>
      <c r="D29" s="220">
        <v>0.26413199999999998</v>
      </c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</row>
    <row r="30" spans="1:19" outlineLevel="1" x14ac:dyDescent="0.2">
      <c r="A30" s="232" t="s">
        <v>127</v>
      </c>
      <c r="B30" s="105">
        <v>249.10481819</v>
      </c>
      <c r="C30" s="105">
        <v>6739.3786531100004</v>
      </c>
      <c r="D30" s="220">
        <v>3.8709999999999999E-3</v>
      </c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</row>
    <row r="31" spans="1:19" ht="15" x14ac:dyDescent="0.25">
      <c r="A31" s="39" t="s">
        <v>112</v>
      </c>
      <c r="B31" s="123">
        <f t="shared" ref="B31:C31" si="3">SUM(B$32:B$35)</f>
        <v>9502.529854639999</v>
      </c>
      <c r="C31" s="123">
        <f t="shared" si="3"/>
        <v>257085.13917158003</v>
      </c>
      <c r="D31" s="239">
        <v>0.147671</v>
      </c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</row>
    <row r="32" spans="1:19" outlineLevel="1" x14ac:dyDescent="0.2">
      <c r="A32" s="232" t="s">
        <v>35</v>
      </c>
      <c r="B32" s="105">
        <v>3227.5638067</v>
      </c>
      <c r="C32" s="105">
        <v>87319.766748800001</v>
      </c>
      <c r="D32" s="220">
        <v>5.0157E-2</v>
      </c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</row>
    <row r="33" spans="1:17" outlineLevel="1" x14ac:dyDescent="0.2">
      <c r="A33" s="232" t="s">
        <v>143</v>
      </c>
      <c r="B33" s="105">
        <v>75.72134174</v>
      </c>
      <c r="C33" s="105">
        <v>2048.5946347899999</v>
      </c>
      <c r="D33" s="220">
        <v>1.1770000000000001E-3</v>
      </c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</row>
    <row r="34" spans="1:17" outlineLevel="1" x14ac:dyDescent="0.2">
      <c r="A34" s="232" t="s">
        <v>62</v>
      </c>
      <c r="B34" s="105">
        <v>5424.86952105</v>
      </c>
      <c r="C34" s="105">
        <v>146766.53029672001</v>
      </c>
      <c r="D34" s="220">
        <v>8.4303000000000003E-2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</row>
    <row r="35" spans="1:17" outlineLevel="1" x14ac:dyDescent="0.2">
      <c r="A35" s="232" t="s">
        <v>156</v>
      </c>
      <c r="B35" s="105">
        <v>774.37518514999999</v>
      </c>
      <c r="C35" s="105">
        <v>20950.247491270002</v>
      </c>
      <c r="D35" s="220">
        <v>1.2034E-2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</row>
    <row r="36" spans="1:17" x14ac:dyDescent="0.2">
      <c r="B36" s="115"/>
      <c r="C36" s="115"/>
      <c r="D36" s="31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</row>
    <row r="37" spans="1:17" x14ac:dyDescent="0.2">
      <c r="B37" s="115"/>
      <c r="C37" s="115"/>
      <c r="D37" s="31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</row>
    <row r="38" spans="1:17" x14ac:dyDescent="0.2">
      <c r="B38" s="115"/>
      <c r="C38" s="115"/>
      <c r="D38" s="31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</row>
    <row r="39" spans="1:17" x14ac:dyDescent="0.2">
      <c r="B39" s="115"/>
      <c r="C39" s="115"/>
      <c r="D39" s="31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</row>
    <row r="40" spans="1:17" x14ac:dyDescent="0.2">
      <c r="B40" s="115"/>
      <c r="C40" s="115"/>
      <c r="D40" s="31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</row>
    <row r="41" spans="1:17" x14ac:dyDescent="0.2">
      <c r="B41" s="115"/>
      <c r="C41" s="115"/>
      <c r="D41" s="31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</row>
    <row r="42" spans="1:17" x14ac:dyDescent="0.2">
      <c r="B42" s="115"/>
      <c r="C42" s="115"/>
      <c r="D42" s="31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</row>
    <row r="43" spans="1:17" x14ac:dyDescent="0.2">
      <c r="B43" s="115"/>
      <c r="C43" s="115"/>
      <c r="D43" s="31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</row>
    <row r="44" spans="1:17" x14ac:dyDescent="0.2">
      <c r="B44" s="115"/>
      <c r="C44" s="115"/>
      <c r="D44" s="31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</row>
    <row r="45" spans="1:17" x14ac:dyDescent="0.2">
      <c r="B45" s="115"/>
      <c r="C45" s="115"/>
      <c r="D45" s="31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</row>
    <row r="46" spans="1:17" x14ac:dyDescent="0.2">
      <c r="B46" s="115"/>
      <c r="C46" s="115"/>
      <c r="D46" s="31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</row>
    <row r="47" spans="1:17" x14ac:dyDescent="0.2">
      <c r="B47" s="115"/>
      <c r="C47" s="115"/>
      <c r="D47" s="31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</row>
    <row r="48" spans="1:17" x14ac:dyDescent="0.2">
      <c r="B48" s="115"/>
      <c r="C48" s="115"/>
      <c r="D48" s="31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</row>
    <row r="49" spans="2:17" x14ac:dyDescent="0.2">
      <c r="B49" s="115"/>
      <c r="C49" s="115"/>
      <c r="D49" s="31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</row>
    <row r="50" spans="2:17" x14ac:dyDescent="0.2">
      <c r="B50" s="115"/>
      <c r="C50" s="115"/>
      <c r="D50" s="31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</row>
    <row r="51" spans="2:17" x14ac:dyDescent="0.2">
      <c r="B51" s="115"/>
      <c r="C51" s="115"/>
      <c r="D51" s="31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</row>
    <row r="52" spans="2:17" x14ac:dyDescent="0.2">
      <c r="B52" s="115"/>
      <c r="C52" s="115"/>
      <c r="D52" s="31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</row>
    <row r="53" spans="2:17" x14ac:dyDescent="0.2">
      <c r="B53" s="115"/>
      <c r="C53" s="115"/>
      <c r="D53" s="31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</row>
    <row r="54" spans="2:17" x14ac:dyDescent="0.2">
      <c r="B54" s="115"/>
      <c r="C54" s="115"/>
      <c r="D54" s="31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</row>
    <row r="55" spans="2:17" x14ac:dyDescent="0.2">
      <c r="B55" s="115"/>
      <c r="C55" s="115"/>
      <c r="D55" s="31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</row>
    <row r="56" spans="2:17" x14ac:dyDescent="0.2">
      <c r="B56" s="115"/>
      <c r="C56" s="115"/>
      <c r="D56" s="31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</row>
    <row r="57" spans="2:17" x14ac:dyDescent="0.2">
      <c r="B57" s="115"/>
      <c r="C57" s="115"/>
      <c r="D57" s="31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</row>
    <row r="58" spans="2:17" x14ac:dyDescent="0.2">
      <c r="B58" s="115"/>
      <c r="C58" s="115"/>
      <c r="D58" s="31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</row>
    <row r="59" spans="2:17" x14ac:dyDescent="0.2">
      <c r="B59" s="115"/>
      <c r="C59" s="115"/>
      <c r="D59" s="31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</row>
    <row r="60" spans="2:17" x14ac:dyDescent="0.2">
      <c r="B60" s="115"/>
      <c r="C60" s="115"/>
      <c r="D60" s="31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</row>
    <row r="61" spans="2:17" x14ac:dyDescent="0.2">
      <c r="B61" s="115"/>
      <c r="C61" s="115"/>
      <c r="D61" s="31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</row>
    <row r="62" spans="2:17" x14ac:dyDescent="0.2">
      <c r="B62" s="115"/>
      <c r="C62" s="115"/>
      <c r="D62" s="31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</row>
    <row r="63" spans="2:17" x14ac:dyDescent="0.2">
      <c r="B63" s="115"/>
      <c r="C63" s="115"/>
      <c r="D63" s="31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</row>
    <row r="64" spans="2:17" x14ac:dyDescent="0.2">
      <c r="B64" s="115"/>
      <c r="C64" s="115"/>
      <c r="D64" s="31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</row>
    <row r="65" spans="2:17" x14ac:dyDescent="0.2">
      <c r="B65" s="115"/>
      <c r="C65" s="115"/>
      <c r="D65" s="31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</row>
    <row r="66" spans="2:17" x14ac:dyDescent="0.2">
      <c r="B66" s="115"/>
      <c r="C66" s="115"/>
      <c r="D66" s="31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</row>
    <row r="67" spans="2:17" x14ac:dyDescent="0.2">
      <c r="B67" s="115"/>
      <c r="C67" s="115"/>
      <c r="D67" s="31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</row>
    <row r="68" spans="2:17" x14ac:dyDescent="0.2">
      <c r="B68" s="115"/>
      <c r="C68" s="115"/>
      <c r="D68" s="31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</row>
    <row r="69" spans="2:17" x14ac:dyDescent="0.2">
      <c r="B69" s="115"/>
      <c r="C69" s="115"/>
      <c r="D69" s="31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</row>
    <row r="70" spans="2:17" x14ac:dyDescent="0.2">
      <c r="B70" s="115"/>
      <c r="C70" s="115"/>
      <c r="D70" s="31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2:17" x14ac:dyDescent="0.2">
      <c r="B71" s="115"/>
      <c r="C71" s="115"/>
      <c r="D71" s="31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</row>
    <row r="72" spans="2:17" x14ac:dyDescent="0.2">
      <c r="B72" s="115"/>
      <c r="C72" s="115"/>
      <c r="D72" s="31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2:17" x14ac:dyDescent="0.2">
      <c r="B73" s="115"/>
      <c r="C73" s="115"/>
      <c r="D73" s="31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</row>
    <row r="74" spans="2:17" x14ac:dyDescent="0.2">
      <c r="B74" s="115"/>
      <c r="C74" s="115"/>
      <c r="D74" s="31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</row>
    <row r="75" spans="2:17" x14ac:dyDescent="0.2">
      <c r="B75" s="115"/>
      <c r="C75" s="115"/>
      <c r="D75" s="31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</row>
    <row r="76" spans="2:17" x14ac:dyDescent="0.2">
      <c r="B76" s="115"/>
      <c r="C76" s="115"/>
      <c r="D76" s="31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</row>
    <row r="77" spans="2:17" x14ac:dyDescent="0.2">
      <c r="B77" s="115"/>
      <c r="C77" s="115"/>
      <c r="D77" s="31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</row>
    <row r="78" spans="2:17" x14ac:dyDescent="0.2">
      <c r="B78" s="115"/>
      <c r="C78" s="115"/>
      <c r="D78" s="31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</row>
    <row r="79" spans="2:17" x14ac:dyDescent="0.2">
      <c r="B79" s="115"/>
      <c r="C79" s="115"/>
      <c r="D79" s="31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</row>
    <row r="80" spans="2:17" x14ac:dyDescent="0.2">
      <c r="B80" s="115"/>
      <c r="C80" s="115"/>
      <c r="D80" s="31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</row>
    <row r="81" spans="2:17" x14ac:dyDescent="0.2">
      <c r="B81" s="115"/>
      <c r="C81" s="115"/>
      <c r="D81" s="31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</row>
    <row r="82" spans="2:17" x14ac:dyDescent="0.2">
      <c r="B82" s="115"/>
      <c r="C82" s="115"/>
      <c r="D82" s="31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</row>
    <row r="83" spans="2:17" x14ac:dyDescent="0.2">
      <c r="B83" s="115"/>
      <c r="C83" s="115"/>
      <c r="D83" s="31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</row>
    <row r="84" spans="2:17" x14ac:dyDescent="0.2">
      <c r="B84" s="115"/>
      <c r="C84" s="115"/>
      <c r="D84" s="31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</row>
    <row r="85" spans="2:17" x14ac:dyDescent="0.2">
      <c r="B85" s="115"/>
      <c r="C85" s="115"/>
      <c r="D85" s="31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</row>
    <row r="86" spans="2:17" x14ac:dyDescent="0.2">
      <c r="B86" s="115"/>
      <c r="C86" s="115"/>
      <c r="D86" s="31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</row>
    <row r="87" spans="2:17" x14ac:dyDescent="0.2">
      <c r="B87" s="115"/>
      <c r="C87" s="115"/>
      <c r="D87" s="31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</row>
    <row r="88" spans="2:17" x14ac:dyDescent="0.2">
      <c r="B88" s="115"/>
      <c r="C88" s="115"/>
      <c r="D88" s="31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</row>
    <row r="89" spans="2:17" x14ac:dyDescent="0.2">
      <c r="B89" s="115"/>
      <c r="C89" s="115"/>
      <c r="D89" s="31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</row>
    <row r="90" spans="2:17" x14ac:dyDescent="0.2">
      <c r="B90" s="115"/>
      <c r="C90" s="115"/>
      <c r="D90" s="31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</row>
    <row r="91" spans="2:17" x14ac:dyDescent="0.2">
      <c r="B91" s="115"/>
      <c r="C91" s="115"/>
      <c r="D91" s="31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</row>
    <row r="92" spans="2:17" x14ac:dyDescent="0.2">
      <c r="B92" s="115"/>
      <c r="C92" s="115"/>
      <c r="D92" s="31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</row>
    <row r="93" spans="2:17" x14ac:dyDescent="0.2">
      <c r="B93" s="115"/>
      <c r="C93" s="115"/>
      <c r="D93" s="31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</row>
    <row r="94" spans="2:17" x14ac:dyDescent="0.2">
      <c r="B94" s="115"/>
      <c r="C94" s="115"/>
      <c r="D94" s="31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</row>
    <row r="95" spans="2:17" x14ac:dyDescent="0.2">
      <c r="B95" s="115"/>
      <c r="C95" s="115"/>
      <c r="D95" s="31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</row>
    <row r="96" spans="2:17" x14ac:dyDescent="0.2">
      <c r="B96" s="115"/>
      <c r="C96" s="115"/>
      <c r="D96" s="31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</row>
    <row r="97" spans="2:17" x14ac:dyDescent="0.2">
      <c r="B97" s="115"/>
      <c r="C97" s="115"/>
      <c r="D97" s="31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</row>
    <row r="98" spans="2:17" x14ac:dyDescent="0.2">
      <c r="B98" s="115"/>
      <c r="C98" s="115"/>
      <c r="D98" s="31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</row>
    <row r="99" spans="2:17" x14ac:dyDescent="0.2">
      <c r="B99" s="115"/>
      <c r="C99" s="115"/>
      <c r="D99" s="31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</row>
    <row r="100" spans="2:17" x14ac:dyDescent="0.2">
      <c r="B100" s="115"/>
      <c r="C100" s="115"/>
      <c r="D100" s="31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</row>
    <row r="101" spans="2:17" x14ac:dyDescent="0.2">
      <c r="B101" s="115"/>
      <c r="C101" s="115"/>
      <c r="D101" s="31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</row>
    <row r="102" spans="2:17" x14ac:dyDescent="0.2">
      <c r="B102" s="115"/>
      <c r="C102" s="115"/>
      <c r="D102" s="31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</row>
    <row r="103" spans="2:17" x14ac:dyDescent="0.2">
      <c r="B103" s="115"/>
      <c r="C103" s="115"/>
      <c r="D103" s="31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</row>
    <row r="104" spans="2:17" x14ac:dyDescent="0.2">
      <c r="B104" s="115"/>
      <c r="C104" s="115"/>
      <c r="D104" s="31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</row>
    <row r="105" spans="2:17" x14ac:dyDescent="0.2">
      <c r="B105" s="115"/>
      <c r="C105" s="115"/>
      <c r="D105" s="31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</row>
    <row r="106" spans="2:17" x14ac:dyDescent="0.2">
      <c r="B106" s="115"/>
      <c r="C106" s="115"/>
      <c r="D106" s="31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</row>
    <row r="107" spans="2:17" x14ac:dyDescent="0.2">
      <c r="B107" s="115"/>
      <c r="C107" s="115"/>
      <c r="D107" s="31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</row>
    <row r="108" spans="2:17" x14ac:dyDescent="0.2">
      <c r="B108" s="115"/>
      <c r="C108" s="115"/>
      <c r="D108" s="31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</row>
    <row r="109" spans="2:17" x14ac:dyDescent="0.2">
      <c r="B109" s="115"/>
      <c r="C109" s="115"/>
      <c r="D109" s="31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</row>
    <row r="110" spans="2:17" x14ac:dyDescent="0.2">
      <c r="B110" s="115"/>
      <c r="C110" s="115"/>
      <c r="D110" s="31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</row>
    <row r="111" spans="2:17" x14ac:dyDescent="0.2">
      <c r="B111" s="115"/>
      <c r="C111" s="115"/>
      <c r="D111" s="31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</row>
    <row r="112" spans="2:17" x14ac:dyDescent="0.2">
      <c r="B112" s="115"/>
      <c r="C112" s="115"/>
      <c r="D112" s="31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</row>
    <row r="113" spans="2:17" x14ac:dyDescent="0.2">
      <c r="B113" s="115"/>
      <c r="C113" s="115"/>
      <c r="D113" s="31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</row>
    <row r="114" spans="2:17" x14ac:dyDescent="0.2">
      <c r="B114" s="115"/>
      <c r="C114" s="115"/>
      <c r="D114" s="31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</row>
    <row r="115" spans="2:17" x14ac:dyDescent="0.2">
      <c r="B115" s="115"/>
      <c r="C115" s="115"/>
      <c r="D115" s="31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</row>
    <row r="116" spans="2:17" x14ac:dyDescent="0.2">
      <c r="B116" s="115"/>
      <c r="C116" s="115"/>
      <c r="D116" s="31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</row>
    <row r="117" spans="2:17" x14ac:dyDescent="0.2">
      <c r="B117" s="115"/>
      <c r="C117" s="115"/>
      <c r="D117" s="31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</row>
    <row r="118" spans="2:17" x14ac:dyDescent="0.2">
      <c r="B118" s="115"/>
      <c r="C118" s="115"/>
      <c r="D118" s="31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</row>
    <row r="119" spans="2:17" x14ac:dyDescent="0.2">
      <c r="B119" s="115"/>
      <c r="C119" s="115"/>
      <c r="D119" s="31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</row>
    <row r="120" spans="2:17" x14ac:dyDescent="0.2">
      <c r="B120" s="115"/>
      <c r="C120" s="115"/>
      <c r="D120" s="31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</row>
    <row r="121" spans="2:17" x14ac:dyDescent="0.2">
      <c r="B121" s="115"/>
      <c r="C121" s="115"/>
      <c r="D121" s="31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</row>
    <row r="122" spans="2:17" x14ac:dyDescent="0.2">
      <c r="B122" s="115"/>
      <c r="C122" s="115"/>
      <c r="D122" s="31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</row>
    <row r="123" spans="2:17" x14ac:dyDescent="0.2">
      <c r="B123" s="115"/>
      <c r="C123" s="115"/>
      <c r="D123" s="31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</row>
    <row r="124" spans="2:17" x14ac:dyDescent="0.2">
      <c r="B124" s="115"/>
      <c r="C124" s="115"/>
      <c r="D124" s="31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</row>
    <row r="125" spans="2:17" x14ac:dyDescent="0.2">
      <c r="B125" s="115"/>
      <c r="C125" s="115"/>
      <c r="D125" s="31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</row>
    <row r="126" spans="2:17" x14ac:dyDescent="0.2">
      <c r="B126" s="115"/>
      <c r="C126" s="115"/>
      <c r="D126" s="31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</row>
    <row r="127" spans="2:17" x14ac:dyDescent="0.2">
      <c r="B127" s="115"/>
      <c r="C127" s="115"/>
      <c r="D127" s="31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</row>
    <row r="128" spans="2:17" x14ac:dyDescent="0.2">
      <c r="B128" s="115"/>
      <c r="C128" s="115"/>
      <c r="D128" s="31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</row>
    <row r="129" spans="2:17" x14ac:dyDescent="0.2">
      <c r="B129" s="115"/>
      <c r="C129" s="115"/>
      <c r="D129" s="31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</row>
    <row r="130" spans="2:17" x14ac:dyDescent="0.2">
      <c r="B130" s="115"/>
      <c r="C130" s="115"/>
      <c r="D130" s="31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</row>
    <row r="131" spans="2:17" x14ac:dyDescent="0.2">
      <c r="B131" s="115"/>
      <c r="C131" s="115"/>
      <c r="D131" s="31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</row>
    <row r="132" spans="2:17" x14ac:dyDescent="0.2">
      <c r="B132" s="115"/>
      <c r="C132" s="115"/>
      <c r="D132" s="31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</row>
    <row r="133" spans="2:17" x14ac:dyDescent="0.2">
      <c r="B133" s="115"/>
      <c r="C133" s="115"/>
      <c r="D133" s="31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</row>
    <row r="134" spans="2:17" x14ac:dyDescent="0.2">
      <c r="B134" s="115"/>
      <c r="C134" s="115"/>
      <c r="D134" s="31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</row>
    <row r="135" spans="2:17" x14ac:dyDescent="0.2">
      <c r="B135" s="115"/>
      <c r="C135" s="115"/>
      <c r="D135" s="31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</row>
    <row r="136" spans="2:17" x14ac:dyDescent="0.2">
      <c r="B136" s="115"/>
      <c r="C136" s="115"/>
      <c r="D136" s="31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</row>
    <row r="137" spans="2:17" x14ac:dyDescent="0.2">
      <c r="B137" s="115"/>
      <c r="C137" s="115"/>
      <c r="D137" s="31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</row>
    <row r="138" spans="2:17" x14ac:dyDescent="0.2">
      <c r="B138" s="115"/>
      <c r="C138" s="115"/>
      <c r="D138" s="31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</row>
    <row r="139" spans="2:17" x14ac:dyDescent="0.2">
      <c r="B139" s="115"/>
      <c r="C139" s="115"/>
      <c r="D139" s="31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2:17" x14ac:dyDescent="0.2">
      <c r="B140" s="115"/>
      <c r="C140" s="115"/>
      <c r="D140" s="31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</row>
    <row r="141" spans="2:17" x14ac:dyDescent="0.2">
      <c r="B141" s="115"/>
      <c r="C141" s="115"/>
      <c r="D141" s="31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2:17" x14ac:dyDescent="0.2">
      <c r="B142" s="115"/>
      <c r="C142" s="115"/>
      <c r="D142" s="31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</row>
    <row r="143" spans="2:17" x14ac:dyDescent="0.2">
      <c r="B143" s="115"/>
      <c r="C143" s="115"/>
      <c r="D143" s="31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</row>
    <row r="144" spans="2:17" x14ac:dyDescent="0.2">
      <c r="B144" s="115"/>
      <c r="C144" s="115"/>
      <c r="D144" s="31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</row>
    <row r="145" spans="2:17" x14ac:dyDescent="0.2">
      <c r="B145" s="115"/>
      <c r="C145" s="115"/>
      <c r="D145" s="31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</row>
    <row r="146" spans="2:17" x14ac:dyDescent="0.2">
      <c r="B146" s="115"/>
      <c r="C146" s="115"/>
      <c r="D146" s="31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</row>
    <row r="147" spans="2:17" x14ac:dyDescent="0.2">
      <c r="B147" s="115"/>
      <c r="C147" s="115"/>
      <c r="D147" s="31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</row>
    <row r="148" spans="2:17" x14ac:dyDescent="0.2">
      <c r="B148" s="115"/>
      <c r="C148" s="115"/>
      <c r="D148" s="31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</row>
    <row r="149" spans="2:17" x14ac:dyDescent="0.2">
      <c r="B149" s="115"/>
      <c r="C149" s="115"/>
      <c r="D149" s="31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</row>
    <row r="150" spans="2:17" x14ac:dyDescent="0.2">
      <c r="B150" s="115"/>
      <c r="C150" s="115"/>
      <c r="D150" s="31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</row>
    <row r="151" spans="2:17" x14ac:dyDescent="0.2">
      <c r="B151" s="115"/>
      <c r="C151" s="115"/>
      <c r="D151" s="31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</row>
    <row r="152" spans="2:17" x14ac:dyDescent="0.2">
      <c r="B152" s="115"/>
      <c r="C152" s="115"/>
      <c r="D152" s="31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</row>
    <row r="153" spans="2:17" x14ac:dyDescent="0.2">
      <c r="B153" s="115"/>
      <c r="C153" s="115"/>
      <c r="D153" s="31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</row>
    <row r="154" spans="2:17" x14ac:dyDescent="0.2">
      <c r="B154" s="115"/>
      <c r="C154" s="115"/>
      <c r="D154" s="31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</row>
    <row r="155" spans="2:17" x14ac:dyDescent="0.2">
      <c r="B155" s="115"/>
      <c r="C155" s="115"/>
      <c r="D155" s="31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</row>
    <row r="156" spans="2:17" x14ac:dyDescent="0.2">
      <c r="B156" s="115"/>
      <c r="C156" s="115"/>
      <c r="D156" s="31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</row>
    <row r="157" spans="2:17" x14ac:dyDescent="0.2">
      <c r="B157" s="115"/>
      <c r="C157" s="115"/>
      <c r="D157" s="31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</row>
    <row r="158" spans="2:17" x14ac:dyDescent="0.2">
      <c r="B158" s="115"/>
      <c r="C158" s="115"/>
      <c r="D158" s="31"/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</row>
    <row r="159" spans="2:17" x14ac:dyDescent="0.2">
      <c r="B159" s="115"/>
      <c r="C159" s="115"/>
      <c r="D159" s="31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</row>
    <row r="160" spans="2:17" x14ac:dyDescent="0.2">
      <c r="B160" s="115"/>
      <c r="C160" s="115"/>
      <c r="D160" s="31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</row>
    <row r="161" spans="2:17" x14ac:dyDescent="0.2">
      <c r="B161" s="115"/>
      <c r="C161" s="115"/>
      <c r="D161" s="31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</row>
    <row r="162" spans="2:17" x14ac:dyDescent="0.2">
      <c r="B162" s="115"/>
      <c r="C162" s="115"/>
      <c r="D162" s="31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</row>
    <row r="163" spans="2:17" x14ac:dyDescent="0.2">
      <c r="B163" s="115"/>
      <c r="C163" s="115"/>
      <c r="D163" s="31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</row>
    <row r="164" spans="2:17" x14ac:dyDescent="0.2">
      <c r="B164" s="115"/>
      <c r="C164" s="115"/>
      <c r="D164" s="31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</row>
    <row r="165" spans="2:17" x14ac:dyDescent="0.2">
      <c r="B165" s="115"/>
      <c r="C165" s="115"/>
      <c r="D165" s="31"/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</row>
    <row r="166" spans="2:17" x14ac:dyDescent="0.2">
      <c r="B166" s="115"/>
      <c r="C166" s="115"/>
      <c r="D166" s="31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</row>
    <row r="167" spans="2:17" x14ac:dyDescent="0.2">
      <c r="B167" s="115"/>
      <c r="C167" s="115"/>
      <c r="D167" s="31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</row>
    <row r="168" spans="2:17" x14ac:dyDescent="0.2">
      <c r="B168" s="115"/>
      <c r="C168" s="115"/>
      <c r="D168" s="31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</row>
    <row r="169" spans="2:17" x14ac:dyDescent="0.2">
      <c r="B169" s="115"/>
      <c r="C169" s="115"/>
      <c r="D169" s="31"/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</row>
    <row r="170" spans="2:17" x14ac:dyDescent="0.2">
      <c r="B170" s="115"/>
      <c r="C170" s="115"/>
      <c r="D170" s="31"/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</row>
    <row r="171" spans="2:17" x14ac:dyDescent="0.2">
      <c r="B171" s="115"/>
      <c r="C171" s="115"/>
      <c r="D171" s="31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</row>
    <row r="172" spans="2:17" x14ac:dyDescent="0.2">
      <c r="B172" s="115"/>
      <c r="C172" s="115"/>
      <c r="D172" s="31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</row>
    <row r="173" spans="2:17" x14ac:dyDescent="0.2">
      <c r="B173" s="115"/>
      <c r="C173" s="115"/>
      <c r="D173" s="31"/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P173" s="188"/>
      <c r="Q173" s="188"/>
    </row>
    <row r="174" spans="2:17" x14ac:dyDescent="0.2">
      <c r="B174" s="115"/>
      <c r="C174" s="115"/>
      <c r="D174" s="31"/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88"/>
      <c r="P174" s="188"/>
      <c r="Q174" s="188"/>
    </row>
    <row r="175" spans="2:17" x14ac:dyDescent="0.2">
      <c r="B175" s="115"/>
      <c r="C175" s="115"/>
      <c r="D175" s="31"/>
      <c r="E175" s="188"/>
      <c r="F175" s="188"/>
      <c r="G175" s="188"/>
      <c r="H175" s="188"/>
      <c r="I175" s="188"/>
      <c r="J175" s="188"/>
      <c r="K175" s="188"/>
      <c r="L175" s="188"/>
      <c r="M175" s="188"/>
      <c r="N175" s="188"/>
      <c r="O175" s="188"/>
      <c r="P175" s="188"/>
      <c r="Q175" s="188"/>
    </row>
    <row r="176" spans="2:17" x14ac:dyDescent="0.2">
      <c r="B176" s="115"/>
      <c r="C176" s="115"/>
      <c r="D176" s="31"/>
      <c r="E176" s="188"/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</row>
    <row r="177" spans="2:17" x14ac:dyDescent="0.2">
      <c r="B177" s="115"/>
      <c r="C177" s="115"/>
      <c r="D177" s="31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</row>
    <row r="178" spans="2:17" x14ac:dyDescent="0.2">
      <c r="B178" s="115"/>
      <c r="C178" s="115"/>
      <c r="D178" s="31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</row>
    <row r="179" spans="2:17" x14ac:dyDescent="0.2">
      <c r="B179" s="115"/>
      <c r="C179" s="115"/>
      <c r="D179" s="31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</row>
    <row r="180" spans="2:17" x14ac:dyDescent="0.2">
      <c r="B180" s="115"/>
      <c r="C180" s="115"/>
      <c r="D180" s="31"/>
      <c r="E180" s="18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</row>
    <row r="181" spans="2:17" x14ac:dyDescent="0.2">
      <c r="B181" s="115"/>
      <c r="C181" s="115"/>
      <c r="D181" s="31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</row>
    <row r="182" spans="2:17" x14ac:dyDescent="0.2">
      <c r="B182" s="115"/>
      <c r="C182" s="115"/>
      <c r="D182" s="31"/>
      <c r="E182" s="188"/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</row>
    <row r="183" spans="2:17" x14ac:dyDescent="0.2">
      <c r="B183" s="115"/>
      <c r="C183" s="115"/>
      <c r="D183" s="31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</row>
    <row r="184" spans="2:17" x14ac:dyDescent="0.2">
      <c r="B184" s="115"/>
      <c r="C184" s="115"/>
      <c r="D184" s="31"/>
      <c r="E184" s="188"/>
      <c r="F184" s="188"/>
      <c r="G184" s="188"/>
      <c r="H184" s="188"/>
      <c r="I184" s="188"/>
      <c r="J184" s="188"/>
      <c r="K184" s="188"/>
      <c r="L184" s="188"/>
      <c r="M184" s="188"/>
      <c r="N184" s="188"/>
      <c r="O184" s="188"/>
      <c r="P184" s="188"/>
      <c r="Q184" s="188"/>
    </row>
    <row r="185" spans="2:17" x14ac:dyDescent="0.2">
      <c r="B185" s="115"/>
      <c r="C185" s="115"/>
      <c r="D185" s="31"/>
      <c r="E185" s="188"/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</row>
    <row r="186" spans="2:17" x14ac:dyDescent="0.2">
      <c r="B186" s="115"/>
      <c r="C186" s="115"/>
      <c r="D186" s="31"/>
      <c r="E186" s="18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</row>
    <row r="187" spans="2:17" x14ac:dyDescent="0.2">
      <c r="B187" s="115"/>
      <c r="C187" s="115"/>
      <c r="D187" s="31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 s="188"/>
      <c r="Q187" s="188"/>
    </row>
    <row r="188" spans="2:17" x14ac:dyDescent="0.2">
      <c r="B188" s="115"/>
      <c r="C188" s="115"/>
      <c r="D188" s="31"/>
      <c r="E188" s="188"/>
      <c r="F188" s="188"/>
      <c r="G188" s="188"/>
      <c r="H188" s="188"/>
      <c r="I188" s="188"/>
      <c r="J188" s="188"/>
      <c r="K188" s="188"/>
      <c r="L188" s="188"/>
      <c r="M188" s="188"/>
      <c r="N188" s="188"/>
      <c r="O188" s="188"/>
      <c r="P188" s="188"/>
      <c r="Q188" s="188"/>
    </row>
    <row r="189" spans="2:17" x14ac:dyDescent="0.2">
      <c r="B189" s="115"/>
      <c r="C189" s="115"/>
      <c r="D189" s="31"/>
      <c r="E189" s="188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</row>
    <row r="190" spans="2:17" x14ac:dyDescent="0.2">
      <c r="B190" s="115"/>
      <c r="C190" s="115"/>
      <c r="D190" s="31"/>
      <c r="E190" s="188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</row>
    <row r="191" spans="2:17" x14ac:dyDescent="0.2">
      <c r="B191" s="115"/>
      <c r="C191" s="115"/>
      <c r="D191" s="31"/>
      <c r="E191" s="188"/>
      <c r="F191" s="188"/>
      <c r="G191" s="188"/>
      <c r="H191" s="188"/>
      <c r="I191" s="188"/>
      <c r="J191" s="188"/>
      <c r="K191" s="188"/>
      <c r="L191" s="188"/>
      <c r="M191" s="188"/>
      <c r="N191" s="188"/>
      <c r="O191" s="188"/>
      <c r="P191" s="188"/>
      <c r="Q191" s="188"/>
    </row>
    <row r="192" spans="2:17" x14ac:dyDescent="0.2">
      <c r="B192" s="115"/>
      <c r="C192" s="115"/>
      <c r="D192" s="31"/>
      <c r="E192" s="188"/>
      <c r="F192" s="188"/>
      <c r="G192" s="188"/>
      <c r="H192" s="188"/>
      <c r="I192" s="188"/>
      <c r="J192" s="188"/>
      <c r="K192" s="188"/>
      <c r="L192" s="188"/>
      <c r="M192" s="188"/>
      <c r="N192" s="188"/>
      <c r="O192" s="188"/>
      <c r="P192" s="188"/>
      <c r="Q192" s="188"/>
    </row>
    <row r="193" spans="2:17" x14ac:dyDescent="0.2">
      <c r="B193" s="115"/>
      <c r="C193" s="115"/>
      <c r="D193" s="31"/>
      <c r="E193" s="188"/>
      <c r="F193" s="188"/>
      <c r="G193" s="188"/>
      <c r="H193" s="188"/>
      <c r="I193" s="188"/>
      <c r="J193" s="188"/>
      <c r="K193" s="188"/>
      <c r="L193" s="188"/>
      <c r="M193" s="188"/>
      <c r="N193" s="188"/>
      <c r="O193" s="188"/>
      <c r="P193" s="188"/>
      <c r="Q193" s="188"/>
    </row>
    <row r="194" spans="2:17" x14ac:dyDescent="0.2">
      <c r="B194" s="115"/>
      <c r="C194" s="115"/>
      <c r="D194" s="31"/>
      <c r="E194" s="188"/>
      <c r="F194" s="188"/>
      <c r="G194" s="188"/>
      <c r="H194" s="188"/>
      <c r="I194" s="188"/>
      <c r="J194" s="188"/>
      <c r="K194" s="188"/>
      <c r="L194" s="188"/>
      <c r="M194" s="188"/>
      <c r="N194" s="188"/>
      <c r="O194" s="188"/>
      <c r="P194" s="188"/>
      <c r="Q194" s="188"/>
    </row>
    <row r="195" spans="2:17" x14ac:dyDescent="0.2">
      <c r="B195" s="115"/>
      <c r="C195" s="115"/>
      <c r="D195" s="31"/>
      <c r="E195" s="188"/>
      <c r="F195" s="188"/>
      <c r="G195" s="188"/>
      <c r="H195" s="188"/>
      <c r="I195" s="188"/>
      <c r="J195" s="188"/>
      <c r="K195" s="188"/>
      <c r="L195" s="188"/>
      <c r="M195" s="188"/>
      <c r="N195" s="188"/>
      <c r="O195" s="188"/>
      <c r="P195" s="188"/>
      <c r="Q195" s="188"/>
    </row>
    <row r="196" spans="2:17" x14ac:dyDescent="0.2">
      <c r="B196" s="115"/>
      <c r="C196" s="115"/>
      <c r="D196" s="31"/>
      <c r="E196" s="188"/>
      <c r="F196" s="188"/>
      <c r="G196" s="188"/>
      <c r="H196" s="188"/>
      <c r="I196" s="188"/>
      <c r="J196" s="188"/>
      <c r="K196" s="188"/>
      <c r="L196" s="188"/>
      <c r="M196" s="188"/>
      <c r="N196" s="188"/>
      <c r="O196" s="188"/>
      <c r="P196" s="188"/>
      <c r="Q196" s="188"/>
    </row>
    <row r="197" spans="2:17" x14ac:dyDescent="0.2">
      <c r="B197" s="115"/>
      <c r="C197" s="115"/>
      <c r="D197" s="31"/>
      <c r="E197" s="188"/>
      <c r="F197" s="188"/>
      <c r="G197" s="188"/>
      <c r="H197" s="188"/>
      <c r="I197" s="188"/>
      <c r="J197" s="188"/>
      <c r="K197" s="188"/>
      <c r="L197" s="188"/>
      <c r="M197" s="188"/>
      <c r="N197" s="188"/>
      <c r="O197" s="188"/>
      <c r="P197" s="188"/>
      <c r="Q197" s="188"/>
    </row>
    <row r="198" spans="2:17" x14ac:dyDescent="0.2">
      <c r="B198" s="115"/>
      <c r="C198" s="115"/>
      <c r="D198" s="31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  <c r="P198" s="188"/>
      <c r="Q198" s="188"/>
    </row>
    <row r="199" spans="2:17" x14ac:dyDescent="0.2">
      <c r="B199" s="115"/>
      <c r="C199" s="115"/>
      <c r="D199" s="31"/>
      <c r="E199" s="188"/>
      <c r="F199" s="188"/>
      <c r="G199" s="188"/>
      <c r="H199" s="188"/>
      <c r="I199" s="188"/>
      <c r="J199" s="188"/>
      <c r="K199" s="188"/>
      <c r="L199" s="188"/>
      <c r="M199" s="188"/>
      <c r="N199" s="188"/>
      <c r="O199" s="188"/>
      <c r="P199" s="188"/>
      <c r="Q199" s="188"/>
    </row>
    <row r="200" spans="2:17" x14ac:dyDescent="0.2">
      <c r="B200" s="115"/>
      <c r="C200" s="115"/>
      <c r="D200" s="31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  <c r="P200" s="188"/>
      <c r="Q200" s="188"/>
    </row>
    <row r="201" spans="2:17" x14ac:dyDescent="0.2">
      <c r="B201" s="115"/>
      <c r="C201" s="115"/>
      <c r="D201" s="31"/>
      <c r="E201" s="188"/>
      <c r="F201" s="188"/>
      <c r="G201" s="188"/>
      <c r="H201" s="188"/>
      <c r="I201" s="188"/>
      <c r="J201" s="188"/>
      <c r="K201" s="188"/>
      <c r="L201" s="188"/>
      <c r="M201" s="188"/>
      <c r="N201" s="188"/>
      <c r="O201" s="188"/>
      <c r="P201" s="188"/>
      <c r="Q201" s="188"/>
    </row>
    <row r="202" spans="2:17" x14ac:dyDescent="0.2">
      <c r="B202" s="115"/>
      <c r="C202" s="115"/>
      <c r="D202" s="31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</row>
    <row r="203" spans="2:17" x14ac:dyDescent="0.2">
      <c r="B203" s="115"/>
      <c r="C203" s="115"/>
      <c r="D203" s="31"/>
      <c r="E203" s="188"/>
      <c r="F203" s="188"/>
      <c r="G203" s="188"/>
      <c r="H203" s="188"/>
      <c r="I203" s="188"/>
      <c r="J203" s="188"/>
      <c r="K203" s="188"/>
      <c r="L203" s="188"/>
      <c r="M203" s="188"/>
      <c r="N203" s="188"/>
      <c r="O203" s="188"/>
      <c r="P203" s="188"/>
      <c r="Q203" s="188"/>
    </row>
    <row r="204" spans="2:17" x14ac:dyDescent="0.2">
      <c r="B204" s="115"/>
      <c r="C204" s="115"/>
      <c r="D204" s="31"/>
      <c r="E204" s="188"/>
      <c r="F204" s="188"/>
      <c r="G204" s="188"/>
      <c r="H204" s="188"/>
      <c r="I204" s="188"/>
      <c r="J204" s="188"/>
      <c r="K204" s="188"/>
      <c r="L204" s="188"/>
      <c r="M204" s="188"/>
      <c r="N204" s="188"/>
      <c r="O204" s="188"/>
      <c r="P204" s="188"/>
      <c r="Q204" s="188"/>
    </row>
    <row r="205" spans="2:17" x14ac:dyDescent="0.2">
      <c r="B205" s="115"/>
      <c r="C205" s="115"/>
      <c r="D205" s="31"/>
      <c r="E205" s="188"/>
      <c r="F205" s="188"/>
      <c r="G205" s="188"/>
      <c r="H205" s="188"/>
      <c r="I205" s="188"/>
      <c r="J205" s="188"/>
      <c r="K205" s="188"/>
      <c r="L205" s="188"/>
      <c r="M205" s="188"/>
      <c r="N205" s="188"/>
      <c r="O205" s="188"/>
      <c r="P205" s="188"/>
      <c r="Q205" s="188"/>
    </row>
    <row r="206" spans="2:17" x14ac:dyDescent="0.2">
      <c r="B206" s="115"/>
      <c r="C206" s="115"/>
      <c r="D206" s="31"/>
      <c r="E206" s="18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P206" s="188"/>
      <c r="Q206" s="188"/>
    </row>
    <row r="207" spans="2:17" x14ac:dyDescent="0.2">
      <c r="B207" s="115"/>
      <c r="C207" s="115"/>
      <c r="D207" s="31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</row>
    <row r="208" spans="2:17" x14ac:dyDescent="0.2">
      <c r="B208" s="115"/>
      <c r="C208" s="115"/>
      <c r="D208" s="31"/>
      <c r="E208" s="188"/>
      <c r="F208" s="188"/>
      <c r="G208" s="188"/>
      <c r="H208" s="188"/>
      <c r="I208" s="188"/>
      <c r="J208" s="188"/>
      <c r="K208" s="188"/>
      <c r="L208" s="188"/>
      <c r="M208" s="188"/>
      <c r="N208" s="188"/>
      <c r="O208" s="188"/>
      <c r="P208" s="188"/>
      <c r="Q208" s="188"/>
    </row>
    <row r="209" spans="2:17" x14ac:dyDescent="0.2">
      <c r="B209" s="115"/>
      <c r="C209" s="115"/>
      <c r="D209" s="31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</row>
    <row r="210" spans="2:17" x14ac:dyDescent="0.2">
      <c r="B210" s="115"/>
      <c r="C210" s="115"/>
      <c r="D210" s="31"/>
      <c r="E210" s="188"/>
      <c r="F210" s="188"/>
      <c r="G210" s="188"/>
      <c r="H210" s="188"/>
      <c r="I210" s="188"/>
      <c r="J210" s="188"/>
      <c r="K210" s="188"/>
      <c r="L210" s="188"/>
      <c r="M210" s="188"/>
      <c r="N210" s="188"/>
      <c r="O210" s="188"/>
      <c r="P210" s="188"/>
      <c r="Q210" s="188"/>
    </row>
    <row r="211" spans="2:17" x14ac:dyDescent="0.2">
      <c r="B211" s="115"/>
      <c r="C211" s="115"/>
      <c r="D211" s="31"/>
      <c r="E211" s="188"/>
      <c r="F211" s="188"/>
      <c r="G211" s="188"/>
      <c r="H211" s="188"/>
      <c r="I211" s="188"/>
      <c r="J211" s="188"/>
      <c r="K211" s="188"/>
      <c r="L211" s="188"/>
      <c r="M211" s="188"/>
      <c r="N211" s="188"/>
      <c r="O211" s="188"/>
      <c r="P211" s="188"/>
      <c r="Q211" s="188"/>
    </row>
    <row r="212" spans="2:17" x14ac:dyDescent="0.2">
      <c r="B212" s="115"/>
      <c r="C212" s="115"/>
      <c r="D212" s="31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  <c r="O212" s="188"/>
      <c r="P212" s="188"/>
      <c r="Q212" s="188"/>
    </row>
    <row r="213" spans="2:17" x14ac:dyDescent="0.2">
      <c r="B213" s="115"/>
      <c r="C213" s="115"/>
      <c r="D213" s="31"/>
      <c r="E213" s="188"/>
      <c r="F213" s="188"/>
      <c r="G213" s="188"/>
      <c r="H213" s="188"/>
      <c r="I213" s="188"/>
      <c r="J213" s="188"/>
      <c r="K213" s="188"/>
      <c r="L213" s="188"/>
      <c r="M213" s="188"/>
      <c r="N213" s="188"/>
      <c r="O213" s="188"/>
      <c r="P213" s="188"/>
      <c r="Q213" s="188"/>
    </row>
    <row r="214" spans="2:17" x14ac:dyDescent="0.2">
      <c r="B214" s="115"/>
      <c r="C214" s="115"/>
      <c r="D214" s="31"/>
      <c r="E214" s="188"/>
      <c r="F214" s="188"/>
      <c r="G214" s="188"/>
      <c r="H214" s="188"/>
      <c r="I214" s="188"/>
      <c r="J214" s="188"/>
      <c r="K214" s="188"/>
      <c r="L214" s="188"/>
      <c r="M214" s="188"/>
      <c r="N214" s="188"/>
      <c r="O214" s="188"/>
      <c r="P214" s="188"/>
      <c r="Q214" s="188"/>
    </row>
    <row r="215" spans="2:17" x14ac:dyDescent="0.2">
      <c r="B215" s="115"/>
      <c r="C215" s="115"/>
      <c r="D215" s="31"/>
      <c r="E215" s="188"/>
      <c r="F215" s="188"/>
      <c r="G215" s="188"/>
      <c r="H215" s="188"/>
      <c r="I215" s="188"/>
      <c r="J215" s="188"/>
      <c r="K215" s="188"/>
      <c r="L215" s="188"/>
      <c r="M215" s="188"/>
      <c r="N215" s="188"/>
      <c r="O215" s="188"/>
      <c r="P215" s="188"/>
      <c r="Q215" s="188"/>
    </row>
    <row r="216" spans="2:17" x14ac:dyDescent="0.2">
      <c r="B216" s="115"/>
      <c r="C216" s="115"/>
      <c r="D216" s="31"/>
      <c r="E216" s="188"/>
      <c r="F216" s="188"/>
      <c r="G216" s="188"/>
      <c r="H216" s="188"/>
      <c r="I216" s="188"/>
      <c r="J216" s="188"/>
      <c r="K216" s="188"/>
      <c r="L216" s="188"/>
      <c r="M216" s="188"/>
      <c r="N216" s="188"/>
      <c r="O216" s="188"/>
      <c r="P216" s="188"/>
      <c r="Q216" s="188"/>
    </row>
    <row r="217" spans="2:17" x14ac:dyDescent="0.2">
      <c r="B217" s="115"/>
      <c r="C217" s="115"/>
      <c r="D217" s="31"/>
      <c r="E217" s="188"/>
      <c r="F217" s="188"/>
      <c r="G217" s="188"/>
      <c r="H217" s="188"/>
      <c r="I217" s="188"/>
      <c r="J217" s="188"/>
      <c r="K217" s="188"/>
      <c r="L217" s="188"/>
      <c r="M217" s="188"/>
      <c r="N217" s="188"/>
      <c r="O217" s="188"/>
      <c r="P217" s="188"/>
      <c r="Q217" s="188"/>
    </row>
    <row r="218" spans="2:17" x14ac:dyDescent="0.2">
      <c r="B218" s="115"/>
      <c r="C218" s="115"/>
      <c r="D218" s="31"/>
      <c r="E218" s="188"/>
      <c r="F218" s="188"/>
      <c r="G218" s="188"/>
      <c r="H218" s="188"/>
      <c r="I218" s="188"/>
      <c r="J218" s="188"/>
      <c r="K218" s="188"/>
      <c r="L218" s="188"/>
      <c r="M218" s="188"/>
      <c r="N218" s="188"/>
      <c r="O218" s="188"/>
      <c r="P218" s="188"/>
      <c r="Q218" s="188"/>
    </row>
    <row r="219" spans="2:17" x14ac:dyDescent="0.2">
      <c r="B219" s="115"/>
      <c r="C219" s="115"/>
      <c r="D219" s="31"/>
      <c r="E219" s="188"/>
      <c r="F219" s="188"/>
      <c r="G219" s="188"/>
      <c r="H219" s="188"/>
      <c r="I219" s="188"/>
      <c r="J219" s="188"/>
      <c r="K219" s="188"/>
      <c r="L219" s="188"/>
      <c r="M219" s="188"/>
      <c r="N219" s="188"/>
      <c r="O219" s="188"/>
      <c r="P219" s="188"/>
      <c r="Q219" s="188"/>
    </row>
    <row r="220" spans="2:17" x14ac:dyDescent="0.2">
      <c r="B220" s="115"/>
      <c r="C220" s="115"/>
      <c r="D220" s="31"/>
      <c r="E220" s="188"/>
      <c r="F220" s="188"/>
      <c r="G220" s="188"/>
      <c r="H220" s="188"/>
      <c r="I220" s="188"/>
      <c r="J220" s="188"/>
      <c r="K220" s="188"/>
      <c r="L220" s="188"/>
      <c r="M220" s="188"/>
      <c r="N220" s="188"/>
      <c r="O220" s="188"/>
      <c r="P220" s="188"/>
      <c r="Q220" s="188"/>
    </row>
    <row r="221" spans="2:17" x14ac:dyDescent="0.2">
      <c r="B221" s="115"/>
      <c r="C221" s="115"/>
      <c r="D221" s="31"/>
      <c r="E221" s="188"/>
      <c r="F221" s="188"/>
      <c r="G221" s="188"/>
      <c r="H221" s="188"/>
      <c r="I221" s="188"/>
      <c r="J221" s="188"/>
      <c r="K221" s="188"/>
      <c r="L221" s="188"/>
      <c r="M221" s="188"/>
      <c r="N221" s="188"/>
      <c r="O221" s="188"/>
      <c r="P221" s="188"/>
      <c r="Q221" s="188"/>
    </row>
    <row r="222" spans="2:17" x14ac:dyDescent="0.2">
      <c r="B222" s="115"/>
      <c r="C222" s="115"/>
      <c r="D222" s="31"/>
      <c r="E222" s="188"/>
      <c r="F222" s="188"/>
      <c r="G222" s="188"/>
      <c r="H222" s="188"/>
      <c r="I222" s="188"/>
      <c r="J222" s="188"/>
      <c r="K222" s="188"/>
      <c r="L222" s="188"/>
      <c r="M222" s="188"/>
      <c r="N222" s="188"/>
      <c r="O222" s="188"/>
      <c r="P222" s="188"/>
      <c r="Q222" s="188"/>
    </row>
    <row r="223" spans="2:17" x14ac:dyDescent="0.2">
      <c r="B223" s="115"/>
      <c r="C223" s="115"/>
      <c r="D223" s="31"/>
      <c r="E223" s="188"/>
      <c r="F223" s="188"/>
      <c r="G223" s="188"/>
      <c r="H223" s="188"/>
      <c r="I223" s="188"/>
      <c r="J223" s="188"/>
      <c r="K223" s="188"/>
      <c r="L223" s="188"/>
      <c r="M223" s="188"/>
      <c r="N223" s="188"/>
      <c r="O223" s="188"/>
      <c r="P223" s="188"/>
      <c r="Q223" s="188"/>
    </row>
    <row r="224" spans="2:17" x14ac:dyDescent="0.2">
      <c r="B224" s="115"/>
      <c r="C224" s="115"/>
      <c r="D224" s="31"/>
      <c r="E224" s="188"/>
      <c r="F224" s="188"/>
      <c r="G224" s="188"/>
      <c r="H224" s="188"/>
      <c r="I224" s="188"/>
      <c r="J224" s="188"/>
      <c r="K224" s="188"/>
      <c r="L224" s="188"/>
      <c r="M224" s="188"/>
      <c r="N224" s="188"/>
      <c r="O224" s="188"/>
      <c r="P224" s="188"/>
      <c r="Q224" s="188"/>
    </row>
    <row r="225" spans="2:17" x14ac:dyDescent="0.2">
      <c r="B225" s="115"/>
      <c r="C225" s="115"/>
      <c r="D225" s="31"/>
      <c r="E225" s="188"/>
      <c r="F225" s="188"/>
      <c r="G225" s="188"/>
      <c r="H225" s="188"/>
      <c r="I225" s="188"/>
      <c r="J225" s="188"/>
      <c r="K225" s="188"/>
      <c r="L225" s="188"/>
      <c r="M225" s="188"/>
      <c r="N225" s="188"/>
      <c r="O225" s="188"/>
      <c r="P225" s="188"/>
      <c r="Q225" s="188"/>
    </row>
    <row r="226" spans="2:17" x14ac:dyDescent="0.2">
      <c r="B226" s="115"/>
      <c r="C226" s="115"/>
      <c r="D226" s="31"/>
      <c r="E226" s="188"/>
      <c r="F226" s="188"/>
      <c r="G226" s="188"/>
      <c r="H226" s="188"/>
      <c r="I226" s="188"/>
      <c r="J226" s="188"/>
      <c r="K226" s="188"/>
      <c r="L226" s="188"/>
      <c r="M226" s="188"/>
      <c r="N226" s="188"/>
      <c r="O226" s="188"/>
      <c r="P226" s="188"/>
      <c r="Q226" s="188"/>
    </row>
    <row r="227" spans="2:17" x14ac:dyDescent="0.2">
      <c r="B227" s="115"/>
      <c r="C227" s="115"/>
      <c r="D227" s="31"/>
      <c r="E227" s="188"/>
      <c r="F227" s="188"/>
      <c r="G227" s="188"/>
      <c r="H227" s="188"/>
      <c r="I227" s="188"/>
      <c r="J227" s="188"/>
      <c r="K227" s="188"/>
      <c r="L227" s="188"/>
      <c r="M227" s="188"/>
      <c r="N227" s="188"/>
      <c r="O227" s="188"/>
      <c r="P227" s="188"/>
      <c r="Q227" s="188"/>
    </row>
    <row r="228" spans="2:17" x14ac:dyDescent="0.2">
      <c r="B228" s="115"/>
      <c r="C228" s="115"/>
      <c r="D228" s="31"/>
      <c r="E228" s="188"/>
      <c r="F228" s="188"/>
      <c r="G228" s="188"/>
      <c r="H228" s="188"/>
      <c r="I228" s="188"/>
      <c r="J228" s="188"/>
      <c r="K228" s="188"/>
      <c r="L228" s="188"/>
      <c r="M228" s="188"/>
      <c r="N228" s="188"/>
      <c r="O228" s="188"/>
      <c r="P228" s="188"/>
      <c r="Q228" s="188"/>
    </row>
    <row r="229" spans="2:17" x14ac:dyDescent="0.2">
      <c r="B229" s="115"/>
      <c r="C229" s="115"/>
      <c r="D229" s="31"/>
      <c r="E229" s="188"/>
      <c r="F229" s="188"/>
      <c r="G229" s="188"/>
      <c r="H229" s="188"/>
      <c r="I229" s="188"/>
      <c r="J229" s="188"/>
      <c r="K229" s="188"/>
      <c r="L229" s="188"/>
      <c r="M229" s="188"/>
      <c r="N229" s="188"/>
      <c r="O229" s="188"/>
      <c r="P229" s="188"/>
      <c r="Q229" s="188"/>
    </row>
    <row r="230" spans="2:17" x14ac:dyDescent="0.2">
      <c r="B230" s="115"/>
      <c r="C230" s="115"/>
      <c r="D230" s="31"/>
      <c r="E230" s="188"/>
      <c r="F230" s="188"/>
      <c r="G230" s="188"/>
      <c r="H230" s="188"/>
      <c r="I230" s="188"/>
      <c r="J230" s="188"/>
      <c r="K230" s="188"/>
      <c r="L230" s="188"/>
      <c r="M230" s="188"/>
      <c r="N230" s="188"/>
      <c r="O230" s="188"/>
      <c r="P230" s="188"/>
      <c r="Q230" s="188"/>
    </row>
    <row r="231" spans="2:17" x14ac:dyDescent="0.2">
      <c r="B231" s="115"/>
      <c r="C231" s="115"/>
      <c r="D231" s="31"/>
      <c r="E231" s="188"/>
      <c r="F231" s="188"/>
      <c r="G231" s="188"/>
      <c r="H231" s="188"/>
      <c r="I231" s="188"/>
      <c r="J231" s="188"/>
      <c r="K231" s="188"/>
      <c r="L231" s="188"/>
      <c r="M231" s="188"/>
      <c r="N231" s="188"/>
      <c r="O231" s="188"/>
      <c r="P231" s="188"/>
      <c r="Q231" s="188"/>
    </row>
    <row r="232" spans="2:17" x14ac:dyDescent="0.2">
      <c r="B232" s="115"/>
      <c r="C232" s="115"/>
      <c r="D232" s="31"/>
      <c r="E232" s="188"/>
      <c r="F232" s="188"/>
      <c r="G232" s="188"/>
      <c r="H232" s="188"/>
      <c r="I232" s="188"/>
      <c r="J232" s="188"/>
      <c r="K232" s="188"/>
      <c r="L232" s="188"/>
      <c r="M232" s="188"/>
      <c r="N232" s="188"/>
      <c r="O232" s="188"/>
      <c r="P232" s="188"/>
      <c r="Q232" s="188"/>
    </row>
    <row r="233" spans="2:17" x14ac:dyDescent="0.2">
      <c r="B233" s="115"/>
      <c r="C233" s="115"/>
      <c r="D233" s="31"/>
      <c r="E233" s="188"/>
      <c r="F233" s="188"/>
      <c r="G233" s="188"/>
      <c r="H233" s="188"/>
      <c r="I233" s="188"/>
      <c r="J233" s="188"/>
      <c r="K233" s="188"/>
      <c r="L233" s="188"/>
      <c r="M233" s="188"/>
      <c r="N233" s="188"/>
      <c r="O233" s="188"/>
      <c r="P233" s="188"/>
      <c r="Q233" s="188"/>
    </row>
    <row r="234" spans="2:17" x14ac:dyDescent="0.2">
      <c r="B234" s="115"/>
      <c r="C234" s="115"/>
      <c r="D234" s="31"/>
      <c r="E234" s="188"/>
      <c r="F234" s="188"/>
      <c r="G234" s="188"/>
      <c r="H234" s="188"/>
      <c r="I234" s="188"/>
      <c r="J234" s="188"/>
      <c r="K234" s="188"/>
      <c r="L234" s="188"/>
      <c r="M234" s="188"/>
      <c r="N234" s="188"/>
      <c r="O234" s="188"/>
      <c r="P234" s="188"/>
      <c r="Q234" s="188"/>
    </row>
    <row r="235" spans="2:17" x14ac:dyDescent="0.2">
      <c r="B235" s="115"/>
      <c r="C235" s="115"/>
      <c r="D235" s="31"/>
      <c r="E235" s="188"/>
      <c r="F235" s="188"/>
      <c r="G235" s="188"/>
      <c r="H235" s="188"/>
      <c r="I235" s="188"/>
      <c r="J235" s="188"/>
      <c r="K235" s="188"/>
      <c r="L235" s="188"/>
      <c r="M235" s="188"/>
      <c r="N235" s="188"/>
      <c r="O235" s="188"/>
      <c r="P235" s="188"/>
      <c r="Q235" s="188"/>
    </row>
    <row r="236" spans="2:17" x14ac:dyDescent="0.2">
      <c r="B236" s="115"/>
      <c r="C236" s="115"/>
      <c r="D236" s="31"/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  <c r="Q236" s="188"/>
    </row>
    <row r="237" spans="2:17" x14ac:dyDescent="0.2">
      <c r="B237" s="115"/>
      <c r="C237" s="115"/>
      <c r="D237" s="31"/>
      <c r="E237" s="188"/>
      <c r="F237" s="188"/>
      <c r="G237" s="188"/>
      <c r="H237" s="188"/>
      <c r="I237" s="188"/>
      <c r="J237" s="188"/>
      <c r="K237" s="188"/>
      <c r="L237" s="188"/>
      <c r="M237" s="188"/>
      <c r="N237" s="188"/>
      <c r="O237" s="188"/>
      <c r="P237" s="188"/>
      <c r="Q237" s="188"/>
    </row>
    <row r="238" spans="2:17" x14ac:dyDescent="0.2">
      <c r="B238" s="115"/>
      <c r="C238" s="115"/>
      <c r="D238" s="31"/>
      <c r="E238" s="188"/>
      <c r="F238" s="188"/>
      <c r="G238" s="188"/>
      <c r="H238" s="188"/>
      <c r="I238" s="188"/>
      <c r="J238" s="188"/>
      <c r="K238" s="188"/>
      <c r="L238" s="188"/>
      <c r="M238" s="188"/>
      <c r="N238" s="188"/>
      <c r="O238" s="188"/>
      <c r="P238" s="188"/>
      <c r="Q238" s="188"/>
    </row>
    <row r="239" spans="2:17" x14ac:dyDescent="0.2">
      <c r="B239" s="115"/>
      <c r="C239" s="115"/>
      <c r="D239" s="31"/>
      <c r="E239" s="188"/>
      <c r="F239" s="188"/>
      <c r="G239" s="188"/>
      <c r="H239" s="188"/>
      <c r="I239" s="188"/>
      <c r="J239" s="188"/>
      <c r="K239" s="188"/>
      <c r="L239" s="188"/>
      <c r="M239" s="188"/>
      <c r="N239" s="188"/>
      <c r="O239" s="188"/>
      <c r="P239" s="188"/>
      <c r="Q239" s="188"/>
    </row>
    <row r="240" spans="2:17" x14ac:dyDescent="0.2">
      <c r="B240" s="115"/>
      <c r="C240" s="115"/>
      <c r="D240" s="31"/>
      <c r="E240" s="188"/>
      <c r="F240" s="188"/>
      <c r="G240" s="188"/>
      <c r="H240" s="188"/>
      <c r="I240" s="188"/>
      <c r="J240" s="188"/>
      <c r="K240" s="188"/>
      <c r="L240" s="188"/>
      <c r="M240" s="188"/>
      <c r="N240" s="188"/>
      <c r="O240" s="188"/>
      <c r="P240" s="188"/>
      <c r="Q240" s="188"/>
    </row>
    <row r="241" spans="2:17" x14ac:dyDescent="0.2">
      <c r="B241" s="115"/>
      <c r="C241" s="115"/>
      <c r="D241" s="31"/>
      <c r="E241" s="188"/>
      <c r="F241" s="188"/>
      <c r="G241" s="188"/>
      <c r="H241" s="188"/>
      <c r="I241" s="188"/>
      <c r="J241" s="188"/>
      <c r="K241" s="188"/>
      <c r="L241" s="188"/>
      <c r="M241" s="188"/>
      <c r="N241" s="188"/>
      <c r="O241" s="188"/>
      <c r="P241" s="188"/>
      <c r="Q241" s="188"/>
    </row>
    <row r="242" spans="2:17" x14ac:dyDescent="0.2">
      <c r="B242" s="115"/>
      <c r="C242" s="115"/>
      <c r="D242" s="31"/>
      <c r="E242" s="188"/>
      <c r="F242" s="188"/>
      <c r="G242" s="188"/>
      <c r="H242" s="188"/>
      <c r="I242" s="188"/>
      <c r="J242" s="188"/>
      <c r="K242" s="188"/>
      <c r="L242" s="188"/>
      <c r="M242" s="188"/>
      <c r="N242" s="188"/>
      <c r="O242" s="188"/>
      <c r="P242" s="188"/>
      <c r="Q242" s="188"/>
    </row>
    <row r="243" spans="2:17" x14ac:dyDescent="0.2">
      <c r="B243" s="115"/>
      <c r="C243" s="115"/>
      <c r="D243" s="31"/>
      <c r="E243" s="188"/>
      <c r="F243" s="188"/>
      <c r="G243" s="188"/>
      <c r="H243" s="188"/>
      <c r="I243" s="188"/>
      <c r="J243" s="188"/>
      <c r="K243" s="188"/>
      <c r="L243" s="188"/>
      <c r="M243" s="188"/>
      <c r="N243" s="188"/>
      <c r="O243" s="188"/>
      <c r="P243" s="188"/>
      <c r="Q243" s="188"/>
    </row>
    <row r="244" spans="2:17" x14ac:dyDescent="0.2">
      <c r="B244" s="115"/>
      <c r="C244" s="115"/>
      <c r="D244" s="31"/>
      <c r="E244" s="188"/>
      <c r="F244" s="188"/>
      <c r="G244" s="188"/>
      <c r="H244" s="188"/>
      <c r="I244" s="188"/>
      <c r="J244" s="188"/>
      <c r="K244" s="188"/>
      <c r="L244" s="188"/>
      <c r="M244" s="188"/>
      <c r="N244" s="188"/>
      <c r="O244" s="188"/>
      <c r="P244" s="188"/>
      <c r="Q244" s="188"/>
    </row>
    <row r="245" spans="2:17" x14ac:dyDescent="0.2">
      <c r="B245" s="115"/>
      <c r="C245" s="115"/>
      <c r="D245" s="31"/>
      <c r="E245" s="188"/>
      <c r="F245" s="188"/>
      <c r="G245" s="188"/>
      <c r="H245" s="188"/>
      <c r="I245" s="188"/>
      <c r="J245" s="188"/>
      <c r="K245" s="188"/>
      <c r="L245" s="188"/>
      <c r="M245" s="188"/>
      <c r="N245" s="188"/>
      <c r="O245" s="188"/>
      <c r="P245" s="188"/>
      <c r="Q245" s="18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170" bestFit="1" customWidth="1"/>
    <col min="2" max="2" width="19" style="101" customWidth="1"/>
    <col min="3" max="3" width="19.42578125" style="101" customWidth="1"/>
    <col min="4" max="4" width="9.85546875" style="18" customWidth="1"/>
    <col min="5" max="5" width="18.42578125" style="101" customWidth="1"/>
    <col min="6" max="6" width="17.7109375" style="101" customWidth="1"/>
    <col min="7" max="7" width="9.140625" style="18" customWidth="1"/>
    <col min="8" max="8" width="16" style="101" bestFit="1" customWidth="1"/>
    <col min="9" max="16384" width="9.140625" style="170"/>
  </cols>
  <sheetData>
    <row r="2" spans="1:19" ht="18.75" x14ac:dyDescent="0.3">
      <c r="A2" s="5" t="s">
        <v>133</v>
      </c>
      <c r="B2" s="3"/>
      <c r="C2" s="3"/>
      <c r="D2" s="3"/>
      <c r="E2" s="3"/>
      <c r="F2" s="3"/>
      <c r="G2" s="3"/>
      <c r="H2" s="3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19" x14ac:dyDescent="0.2">
      <c r="A3" s="61"/>
    </row>
    <row r="4" spans="1:19" x14ac:dyDescent="0.2">
      <c r="B4" s="115"/>
      <c r="C4" s="115"/>
      <c r="D4" s="31"/>
      <c r="E4" s="115"/>
      <c r="F4" s="115"/>
      <c r="G4" s="31"/>
      <c r="H4" s="115"/>
      <c r="I4" s="188"/>
      <c r="J4" s="188"/>
      <c r="K4" s="188"/>
      <c r="L4" s="188"/>
      <c r="M4" s="188"/>
      <c r="N4" s="188"/>
      <c r="O4" s="188"/>
      <c r="P4" s="188"/>
      <c r="Q4" s="188"/>
    </row>
    <row r="5" spans="1:19" s="193" customFormat="1" x14ac:dyDescent="0.2">
      <c r="B5" s="121"/>
      <c r="C5" s="121"/>
      <c r="D5" s="36"/>
      <c r="E5" s="121"/>
      <c r="F5" s="121"/>
      <c r="G5" s="36"/>
      <c r="H5" s="193" t="str">
        <f>VALVAL</f>
        <v>млрд. одиниць</v>
      </c>
    </row>
    <row r="6" spans="1:19" s="118" customFormat="1" x14ac:dyDescent="0.2">
      <c r="A6" s="52"/>
      <c r="B6" s="284">
        <v>42369</v>
      </c>
      <c r="C6" s="285"/>
      <c r="D6" s="286"/>
      <c r="E6" s="284">
        <v>42429</v>
      </c>
      <c r="F6" s="285"/>
      <c r="G6" s="286"/>
      <c r="H6" s="78"/>
    </row>
    <row r="7" spans="1:19" s="120" customFormat="1" x14ac:dyDescent="0.2">
      <c r="A7" s="90"/>
      <c r="B7" s="204" t="s">
        <v>172</v>
      </c>
      <c r="C7" s="204" t="s">
        <v>3</v>
      </c>
      <c r="D7" s="129" t="s">
        <v>67</v>
      </c>
      <c r="E7" s="204" t="s">
        <v>172</v>
      </c>
      <c r="F7" s="204" t="s">
        <v>3</v>
      </c>
      <c r="G7" s="129" t="s">
        <v>67</v>
      </c>
      <c r="H7" s="204" t="s">
        <v>148</v>
      </c>
    </row>
    <row r="8" spans="1:19" s="150" customFormat="1" ht="15.75" x14ac:dyDescent="0.2">
      <c r="A8" s="89" t="s">
        <v>171</v>
      </c>
      <c r="B8" s="86">
        <f t="shared" ref="B8:H8" si="0">SUM(B9:B18)</f>
        <v>65505.68611232</v>
      </c>
      <c r="C8" s="86">
        <f t="shared" si="0"/>
        <v>1572180.1589904998</v>
      </c>
      <c r="D8" s="139">
        <f t="shared" si="0"/>
        <v>1.0000009999999999</v>
      </c>
      <c r="E8" s="86">
        <f t="shared" si="0"/>
        <v>64349.583056179996</v>
      </c>
      <c r="F8" s="86">
        <f t="shared" si="0"/>
        <v>1740938.6519851899</v>
      </c>
      <c r="G8" s="139">
        <f t="shared" si="0"/>
        <v>0.99999899999999997</v>
      </c>
      <c r="H8" s="165">
        <f t="shared" si="0"/>
        <v>1.3010426069826053E-18</v>
      </c>
    </row>
    <row r="9" spans="1:19" s="47" customFormat="1" x14ac:dyDescent="0.2">
      <c r="A9" s="35" t="s">
        <v>35</v>
      </c>
      <c r="B9" s="152">
        <v>29083.06250837</v>
      </c>
      <c r="C9" s="152">
        <v>698012.89860366995</v>
      </c>
      <c r="D9" s="22">
        <v>0.44397799999999998</v>
      </c>
      <c r="E9" s="152">
        <v>29697.80813071</v>
      </c>
      <c r="F9" s="152">
        <v>803456.05361566995</v>
      </c>
      <c r="G9" s="22">
        <v>0.461507</v>
      </c>
      <c r="H9" s="152">
        <v>1.753E-2</v>
      </c>
    </row>
    <row r="10" spans="1:19" x14ac:dyDescent="0.2">
      <c r="A10" s="23" t="s">
        <v>143</v>
      </c>
      <c r="B10" s="105">
        <v>3899.6357398700002</v>
      </c>
      <c r="C10" s="105">
        <v>93593.858814849998</v>
      </c>
      <c r="D10" s="220">
        <v>5.9531000000000001E-2</v>
      </c>
      <c r="E10" s="105">
        <v>3890.2838010099999</v>
      </c>
      <c r="F10" s="105">
        <v>105249.25127207</v>
      </c>
      <c r="G10" s="220">
        <v>6.0455000000000002E-2</v>
      </c>
      <c r="H10" s="105">
        <v>9.2400000000000002E-4</v>
      </c>
      <c r="I10" s="188"/>
      <c r="J10" s="188"/>
      <c r="K10" s="188"/>
      <c r="L10" s="188"/>
      <c r="M10" s="188"/>
      <c r="N10" s="188"/>
      <c r="O10" s="188"/>
      <c r="P10" s="188"/>
      <c r="Q10" s="188"/>
    </row>
    <row r="11" spans="1:19" x14ac:dyDescent="0.2">
      <c r="A11" s="23" t="s">
        <v>90</v>
      </c>
      <c r="B11" s="105">
        <v>288.07592721999998</v>
      </c>
      <c r="C11" s="105">
        <v>6914.0144</v>
      </c>
      <c r="D11" s="220">
        <v>4.398E-3</v>
      </c>
      <c r="E11" s="105">
        <v>295.28473179999997</v>
      </c>
      <c r="F11" s="105">
        <v>7988.7479999999996</v>
      </c>
      <c r="G11" s="220">
        <v>4.5890000000000002E-3</v>
      </c>
      <c r="H11" s="105">
        <v>1.9100000000000001E-4</v>
      </c>
      <c r="I11" s="188"/>
      <c r="J11" s="188"/>
      <c r="K11" s="188"/>
      <c r="L11" s="188"/>
      <c r="M11" s="188"/>
      <c r="N11" s="188"/>
      <c r="O11" s="188"/>
      <c r="P11" s="188"/>
      <c r="Q11" s="188"/>
    </row>
    <row r="12" spans="1:19" x14ac:dyDescent="0.2">
      <c r="A12" s="23" t="s">
        <v>62</v>
      </c>
      <c r="B12" s="105">
        <v>12485.72817446</v>
      </c>
      <c r="C12" s="105">
        <v>299665.80416775</v>
      </c>
      <c r="D12" s="220">
        <v>0.190605</v>
      </c>
      <c r="E12" s="105">
        <v>12445.940154219999</v>
      </c>
      <c r="F12" s="105">
        <v>336717.30640296999</v>
      </c>
      <c r="G12" s="220">
        <v>0.193411</v>
      </c>
      <c r="H12" s="105">
        <v>2.8059999999999999E-3</v>
      </c>
      <c r="I12" s="188"/>
      <c r="J12" s="188"/>
      <c r="K12" s="188"/>
      <c r="L12" s="188"/>
      <c r="M12" s="188"/>
      <c r="N12" s="188"/>
      <c r="O12" s="188"/>
      <c r="P12" s="188"/>
      <c r="Q12" s="188"/>
    </row>
    <row r="13" spans="1:19" x14ac:dyDescent="0.2">
      <c r="A13" s="23" t="s">
        <v>156</v>
      </c>
      <c r="B13" s="105">
        <v>19515.488325999999</v>
      </c>
      <c r="C13" s="105">
        <v>468384.73665564001</v>
      </c>
      <c r="D13" s="220">
        <v>0.29792099999999999</v>
      </c>
      <c r="E13" s="105">
        <v>17771.161420249999</v>
      </c>
      <c r="F13" s="105">
        <v>480787.91404136998</v>
      </c>
      <c r="G13" s="220">
        <v>0.27616600000000002</v>
      </c>
      <c r="H13" s="105">
        <v>-2.1755E-2</v>
      </c>
      <c r="I13" s="188"/>
      <c r="J13" s="188"/>
      <c r="K13" s="188"/>
      <c r="L13" s="188"/>
      <c r="M13" s="188"/>
      <c r="N13" s="188"/>
      <c r="O13" s="188"/>
      <c r="P13" s="188"/>
      <c r="Q13" s="188"/>
    </row>
    <row r="14" spans="1:19" x14ac:dyDescent="0.2">
      <c r="A14" s="23" t="s">
        <v>127</v>
      </c>
      <c r="B14" s="105">
        <v>233.69543640000001</v>
      </c>
      <c r="C14" s="105">
        <v>5608.8463485900002</v>
      </c>
      <c r="D14" s="220">
        <v>3.568E-3</v>
      </c>
      <c r="E14" s="105">
        <v>249.10481819</v>
      </c>
      <c r="F14" s="105">
        <v>6739.3786531100004</v>
      </c>
      <c r="G14" s="220">
        <v>3.8709999999999999E-3</v>
      </c>
      <c r="H14" s="105">
        <v>3.0400000000000002E-4</v>
      </c>
      <c r="I14" s="188"/>
      <c r="J14" s="188"/>
      <c r="K14" s="188"/>
      <c r="L14" s="188"/>
      <c r="M14" s="188"/>
      <c r="N14" s="188"/>
      <c r="O14" s="188"/>
      <c r="P14" s="188"/>
      <c r="Q14" s="188"/>
    </row>
    <row r="15" spans="1:19" x14ac:dyDescent="0.2">
      <c r="B15" s="115"/>
      <c r="C15" s="115"/>
      <c r="D15" s="31"/>
      <c r="E15" s="115"/>
      <c r="F15" s="115"/>
      <c r="G15" s="31"/>
      <c r="H15" s="115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9" x14ac:dyDescent="0.2">
      <c r="B16" s="115"/>
      <c r="C16" s="115"/>
      <c r="D16" s="31"/>
      <c r="E16" s="115"/>
      <c r="F16" s="115"/>
      <c r="G16" s="31"/>
      <c r="H16" s="115"/>
      <c r="I16" s="188"/>
      <c r="J16" s="188"/>
      <c r="K16" s="188"/>
      <c r="L16" s="188"/>
      <c r="M16" s="188"/>
      <c r="N16" s="188"/>
      <c r="O16" s="188"/>
      <c r="P16" s="188"/>
      <c r="Q16" s="188"/>
    </row>
    <row r="17" spans="1:19" x14ac:dyDescent="0.2">
      <c r="B17" s="115"/>
      <c r="C17" s="115"/>
      <c r="D17" s="31"/>
      <c r="E17" s="115"/>
      <c r="F17" s="115"/>
      <c r="G17" s="31"/>
      <c r="H17" s="115"/>
      <c r="I17" s="188"/>
      <c r="J17" s="188"/>
      <c r="K17" s="188"/>
      <c r="L17" s="188"/>
      <c r="M17" s="188"/>
      <c r="N17" s="188"/>
      <c r="O17" s="188"/>
      <c r="P17" s="188"/>
      <c r="Q17" s="188"/>
    </row>
    <row r="18" spans="1:19" x14ac:dyDescent="0.2">
      <c r="B18" s="115"/>
      <c r="C18" s="115"/>
      <c r="D18" s="31"/>
      <c r="E18" s="115"/>
      <c r="F18" s="115"/>
      <c r="G18" s="31"/>
      <c r="H18" s="115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9" x14ac:dyDescent="0.2">
      <c r="B19" s="115"/>
      <c r="C19" s="115"/>
      <c r="D19" s="31"/>
      <c r="E19" s="115"/>
      <c r="F19" s="115"/>
      <c r="G19" s="31"/>
      <c r="H19" s="115"/>
      <c r="I19" s="188"/>
      <c r="J19" s="188"/>
      <c r="K19" s="188"/>
      <c r="L19" s="188"/>
      <c r="M19" s="188"/>
      <c r="N19" s="188"/>
      <c r="O19" s="188"/>
      <c r="P19" s="188"/>
      <c r="Q19" s="188"/>
    </row>
    <row r="20" spans="1:19" x14ac:dyDescent="0.2">
      <c r="B20" s="115"/>
      <c r="C20" s="115"/>
      <c r="D20" s="31"/>
      <c r="E20" s="115"/>
      <c r="F20" s="115"/>
      <c r="G20" s="31"/>
      <c r="H20" s="115"/>
      <c r="I20" s="188"/>
      <c r="J20" s="188"/>
      <c r="K20" s="188"/>
      <c r="L20" s="188"/>
      <c r="M20" s="188"/>
      <c r="N20" s="188"/>
      <c r="O20" s="188"/>
      <c r="P20" s="188"/>
      <c r="Q20" s="188"/>
    </row>
    <row r="21" spans="1:19" x14ac:dyDescent="0.2">
      <c r="B21" s="115"/>
      <c r="C21" s="115"/>
      <c r="D21" s="31"/>
      <c r="E21" s="115"/>
      <c r="F21" s="115"/>
      <c r="G21" s="31"/>
      <c r="H21" s="193" t="str">
        <f>VALVAL</f>
        <v>млрд. одиниць</v>
      </c>
      <c r="I21" s="188"/>
      <c r="J21" s="188"/>
      <c r="K21" s="188"/>
      <c r="L21" s="188"/>
      <c r="M21" s="188"/>
      <c r="N21" s="188"/>
      <c r="O21" s="188"/>
      <c r="P21" s="188"/>
      <c r="Q21" s="188"/>
    </row>
    <row r="22" spans="1:19" x14ac:dyDescent="0.2">
      <c r="A22" s="52"/>
      <c r="B22" s="284">
        <v>42369</v>
      </c>
      <c r="C22" s="285"/>
      <c r="D22" s="286"/>
      <c r="E22" s="284">
        <v>42429</v>
      </c>
      <c r="F22" s="285"/>
      <c r="G22" s="286"/>
      <c r="H22" s="7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</row>
    <row r="23" spans="1:19" s="224" customFormat="1" x14ac:dyDescent="0.2">
      <c r="A23" s="167"/>
      <c r="B23" s="135" t="s">
        <v>172</v>
      </c>
      <c r="C23" s="135" t="s">
        <v>3</v>
      </c>
      <c r="D23" s="246" t="s">
        <v>67</v>
      </c>
      <c r="E23" s="135" t="s">
        <v>172</v>
      </c>
      <c r="F23" s="135" t="s">
        <v>3</v>
      </c>
      <c r="G23" s="246" t="s">
        <v>67</v>
      </c>
      <c r="H23" s="135" t="s">
        <v>148</v>
      </c>
      <c r="I23" s="238"/>
      <c r="J23" s="238"/>
      <c r="K23" s="238"/>
      <c r="L23" s="238"/>
      <c r="M23" s="238"/>
      <c r="N23" s="238"/>
      <c r="O23" s="238"/>
      <c r="P23" s="238"/>
      <c r="Q23" s="238"/>
    </row>
    <row r="24" spans="1:19" s="205" customFormat="1" ht="15" x14ac:dyDescent="0.25">
      <c r="A24" s="149" t="s">
        <v>171</v>
      </c>
      <c r="B24" s="97">
        <f t="shared" ref="B24:G24" si="1">B$32+B$25</f>
        <v>65505.68611232</v>
      </c>
      <c r="C24" s="97">
        <f t="shared" si="1"/>
        <v>1572180.1589905</v>
      </c>
      <c r="D24" s="50">
        <f t="shared" si="1"/>
        <v>0.99999899999999997</v>
      </c>
      <c r="E24" s="97">
        <f t="shared" si="1"/>
        <v>64349.583056179996</v>
      </c>
      <c r="F24" s="97">
        <f t="shared" si="1"/>
        <v>1740938.6519851901</v>
      </c>
      <c r="G24" s="50">
        <f t="shared" si="1"/>
        <v>1.0000010000000001</v>
      </c>
      <c r="H24" s="96">
        <v>0</v>
      </c>
      <c r="I24" s="221"/>
      <c r="J24" s="221"/>
      <c r="K24" s="221"/>
      <c r="L24" s="221"/>
      <c r="M24" s="221"/>
      <c r="N24" s="221"/>
      <c r="O24" s="221"/>
      <c r="P24" s="221"/>
      <c r="Q24" s="221"/>
    </row>
    <row r="25" spans="1:19" s="63" customFormat="1" ht="15" x14ac:dyDescent="0.25">
      <c r="A25" s="133" t="s">
        <v>74</v>
      </c>
      <c r="B25" s="161">
        <f t="shared" ref="B25:G25" si="2">SUM(B$26:B$31)</f>
        <v>55593.105028710001</v>
      </c>
      <c r="C25" s="161">
        <f t="shared" si="2"/>
        <v>1334271.60129128</v>
      </c>
      <c r="D25" s="30">
        <f t="shared" si="2"/>
        <v>0.84867599999999999</v>
      </c>
      <c r="E25" s="161">
        <f t="shared" si="2"/>
        <v>54847.053201539995</v>
      </c>
      <c r="F25" s="161">
        <f t="shared" si="2"/>
        <v>1483853.51281361</v>
      </c>
      <c r="G25" s="30">
        <f t="shared" si="2"/>
        <v>0.85233000000000003</v>
      </c>
      <c r="H25" s="235">
        <v>3.6540000000000001E-3</v>
      </c>
      <c r="I25" s="81"/>
      <c r="J25" s="81"/>
      <c r="K25" s="81"/>
      <c r="L25" s="81"/>
      <c r="M25" s="81"/>
      <c r="N25" s="81"/>
      <c r="O25" s="81"/>
      <c r="P25" s="81"/>
      <c r="Q25" s="81"/>
    </row>
    <row r="26" spans="1:19" s="108" customFormat="1" outlineLevel="1" x14ac:dyDescent="0.2">
      <c r="A26" s="126" t="s">
        <v>35</v>
      </c>
      <c r="B26" s="27">
        <v>25616.869826980001</v>
      </c>
      <c r="C26" s="27">
        <v>614821.96229976998</v>
      </c>
      <c r="D26" s="184">
        <v>0.39106299999999999</v>
      </c>
      <c r="E26" s="27">
        <v>26470.24432401</v>
      </c>
      <c r="F26" s="27">
        <v>716136.28686687001</v>
      </c>
      <c r="G26" s="184">
        <v>0.41135100000000002</v>
      </c>
      <c r="H26" s="27">
        <v>2.0286999999999999E-2</v>
      </c>
      <c r="I26" s="127"/>
      <c r="J26" s="127"/>
      <c r="K26" s="127"/>
      <c r="L26" s="127"/>
      <c r="M26" s="127"/>
      <c r="N26" s="127"/>
      <c r="O26" s="127"/>
      <c r="P26" s="127"/>
      <c r="Q26" s="127"/>
    </row>
    <row r="27" spans="1:19" outlineLevel="1" x14ac:dyDescent="0.2">
      <c r="A27" s="232" t="s">
        <v>143</v>
      </c>
      <c r="B27" s="105">
        <v>3789.57855247</v>
      </c>
      <c r="C27" s="105">
        <v>90952.412909199993</v>
      </c>
      <c r="D27" s="220">
        <v>5.7851E-2</v>
      </c>
      <c r="E27" s="105">
        <v>3814.5624592700001</v>
      </c>
      <c r="F27" s="105">
        <v>103200.65663728</v>
      </c>
      <c r="G27" s="220">
        <v>5.9278999999999998E-2</v>
      </c>
      <c r="H27" s="105">
        <v>1.428E-3</v>
      </c>
      <c r="I27" s="188"/>
      <c r="J27" s="188"/>
      <c r="K27" s="188"/>
      <c r="L27" s="188"/>
      <c r="M27" s="188"/>
      <c r="N27" s="188"/>
      <c r="O27" s="188"/>
      <c r="P27" s="188"/>
      <c r="Q27" s="188"/>
    </row>
    <row r="28" spans="1:19" outlineLevel="1" x14ac:dyDescent="0.2">
      <c r="A28" s="232" t="s">
        <v>90</v>
      </c>
      <c r="B28" s="105">
        <v>288.07592721999998</v>
      </c>
      <c r="C28" s="105">
        <v>6914.0144</v>
      </c>
      <c r="D28" s="220">
        <v>4.398E-3</v>
      </c>
      <c r="E28" s="105">
        <v>295.28473179999997</v>
      </c>
      <c r="F28" s="105">
        <v>7988.7479999999996</v>
      </c>
      <c r="G28" s="220">
        <v>4.5890000000000002E-3</v>
      </c>
      <c r="H28" s="105">
        <v>1.9100000000000001E-4</v>
      </c>
      <c r="I28" s="188"/>
      <c r="J28" s="188"/>
      <c r="K28" s="188"/>
      <c r="L28" s="188"/>
      <c r="M28" s="188"/>
      <c r="N28" s="188"/>
      <c r="O28" s="188"/>
      <c r="P28" s="188"/>
      <c r="Q28" s="188"/>
    </row>
    <row r="29" spans="1:19" outlineLevel="1" x14ac:dyDescent="0.2">
      <c r="A29" s="232" t="s">
        <v>62</v>
      </c>
      <c r="B29" s="105">
        <v>7043.5160649400004</v>
      </c>
      <c r="C29" s="105">
        <v>169049.08358362</v>
      </c>
      <c r="D29" s="220">
        <v>0.107525</v>
      </c>
      <c r="E29" s="105">
        <v>7021.0706331700003</v>
      </c>
      <c r="F29" s="105">
        <v>189950.77610625001</v>
      </c>
      <c r="G29" s="220">
        <v>0.109108</v>
      </c>
      <c r="H29" s="105">
        <v>1.583E-3</v>
      </c>
      <c r="I29" s="188"/>
      <c r="J29" s="188"/>
      <c r="K29" s="188"/>
      <c r="L29" s="188"/>
      <c r="M29" s="188"/>
      <c r="N29" s="188"/>
      <c r="O29" s="188"/>
      <c r="P29" s="188"/>
      <c r="Q29" s="188"/>
    </row>
    <row r="30" spans="1:19" outlineLevel="1" x14ac:dyDescent="0.2">
      <c r="A30" s="232" t="s">
        <v>156</v>
      </c>
      <c r="B30" s="105">
        <v>18621.369220699999</v>
      </c>
      <c r="C30" s="105">
        <v>446925.28175010002</v>
      </c>
      <c r="D30" s="220">
        <v>0.284271</v>
      </c>
      <c r="E30" s="105">
        <v>16996.7862351</v>
      </c>
      <c r="F30" s="105">
        <v>459837.66655010002</v>
      </c>
      <c r="G30" s="220">
        <v>0.26413199999999998</v>
      </c>
      <c r="H30" s="105">
        <v>-2.0139000000000001E-2</v>
      </c>
      <c r="I30" s="188"/>
      <c r="J30" s="188"/>
      <c r="K30" s="188"/>
      <c r="L30" s="188"/>
      <c r="M30" s="188"/>
      <c r="N30" s="188"/>
      <c r="O30" s="188"/>
      <c r="P30" s="188"/>
      <c r="Q30" s="188"/>
    </row>
    <row r="31" spans="1:19" outlineLevel="1" x14ac:dyDescent="0.2">
      <c r="A31" s="232" t="s">
        <v>127</v>
      </c>
      <c r="B31" s="105">
        <v>233.69543640000001</v>
      </c>
      <c r="C31" s="105">
        <v>5608.8463485900002</v>
      </c>
      <c r="D31" s="220">
        <v>3.568E-3</v>
      </c>
      <c r="E31" s="105">
        <v>249.10481819</v>
      </c>
      <c r="F31" s="105">
        <v>6739.3786531100004</v>
      </c>
      <c r="G31" s="220">
        <v>3.8709999999999999E-3</v>
      </c>
      <c r="H31" s="105">
        <v>3.0400000000000002E-4</v>
      </c>
      <c r="I31" s="188"/>
      <c r="J31" s="188"/>
      <c r="K31" s="188"/>
      <c r="L31" s="188"/>
      <c r="M31" s="188"/>
      <c r="N31" s="188"/>
      <c r="O31" s="188"/>
      <c r="P31" s="188"/>
      <c r="Q31" s="188"/>
    </row>
    <row r="32" spans="1:19" s="193" customFormat="1" ht="15" x14ac:dyDescent="0.25">
      <c r="A32" s="84" t="s">
        <v>112</v>
      </c>
      <c r="B32" s="44">
        <f t="shared" ref="B32:G32" si="3">SUM(B$33:B$36)</f>
        <v>9912.5810836100009</v>
      </c>
      <c r="C32" s="44">
        <f t="shared" si="3"/>
        <v>237908.55769922002</v>
      </c>
      <c r="D32" s="207">
        <f t="shared" si="3"/>
        <v>0.15132300000000001</v>
      </c>
      <c r="E32" s="44">
        <f t="shared" si="3"/>
        <v>9502.529854639999</v>
      </c>
      <c r="F32" s="44">
        <f t="shared" si="3"/>
        <v>257085.13917158003</v>
      </c>
      <c r="G32" s="207">
        <f t="shared" si="3"/>
        <v>0.147671</v>
      </c>
      <c r="H32" s="44">
        <v>-3.6540000000000001E-3</v>
      </c>
    </row>
    <row r="33" spans="1:17" outlineLevel="1" x14ac:dyDescent="0.2">
      <c r="A33" s="232" t="s">
        <v>35</v>
      </c>
      <c r="B33" s="105">
        <v>3466.19268139</v>
      </c>
      <c r="C33" s="105">
        <v>83190.936303900002</v>
      </c>
      <c r="D33" s="220">
        <v>5.2914000000000003E-2</v>
      </c>
      <c r="E33" s="105">
        <v>3227.5638067</v>
      </c>
      <c r="F33" s="105">
        <v>87319.766748800001</v>
      </c>
      <c r="G33" s="220">
        <v>5.0157E-2</v>
      </c>
      <c r="H33" s="105">
        <v>-2.758E-3</v>
      </c>
      <c r="I33" s="188"/>
      <c r="J33" s="188"/>
      <c r="K33" s="188"/>
      <c r="L33" s="188"/>
      <c r="M33" s="188"/>
      <c r="N33" s="188"/>
      <c r="O33" s="188"/>
      <c r="P33" s="188"/>
      <c r="Q33" s="188"/>
    </row>
    <row r="34" spans="1:17" outlineLevel="1" x14ac:dyDescent="0.2">
      <c r="A34" s="232" t="s">
        <v>143</v>
      </c>
      <c r="B34" s="105">
        <v>110.0571874</v>
      </c>
      <c r="C34" s="105">
        <v>2641.44590565</v>
      </c>
      <c r="D34" s="220">
        <v>1.6800000000000001E-3</v>
      </c>
      <c r="E34" s="105">
        <v>75.72134174</v>
      </c>
      <c r="F34" s="105">
        <v>2048.5946347899999</v>
      </c>
      <c r="G34" s="220">
        <v>1.1770000000000001E-3</v>
      </c>
      <c r="H34" s="105">
        <v>-5.0299999999999997E-4</v>
      </c>
      <c r="I34" s="188"/>
      <c r="J34" s="188"/>
      <c r="K34" s="188"/>
      <c r="L34" s="188"/>
      <c r="M34" s="188"/>
      <c r="N34" s="188"/>
      <c r="O34" s="188"/>
      <c r="P34" s="188"/>
      <c r="Q34" s="188"/>
    </row>
    <row r="35" spans="1:17" outlineLevel="1" x14ac:dyDescent="0.2">
      <c r="A35" s="232" t="s">
        <v>62</v>
      </c>
      <c r="B35" s="105">
        <v>5442.21210952</v>
      </c>
      <c r="C35" s="105">
        <v>130616.72058413</v>
      </c>
      <c r="D35" s="220">
        <v>8.3080000000000001E-2</v>
      </c>
      <c r="E35" s="105">
        <v>5424.86952105</v>
      </c>
      <c r="F35" s="105">
        <v>146766.53029672001</v>
      </c>
      <c r="G35" s="220">
        <v>8.4303000000000003E-2</v>
      </c>
      <c r="H35" s="105">
        <v>1.2229999999999999E-3</v>
      </c>
      <c r="I35" s="188"/>
      <c r="J35" s="188"/>
      <c r="K35" s="188"/>
      <c r="L35" s="188"/>
      <c r="M35" s="188"/>
      <c r="N35" s="188"/>
      <c r="O35" s="188"/>
      <c r="P35" s="188"/>
      <c r="Q35" s="188"/>
    </row>
    <row r="36" spans="1:17" outlineLevel="1" x14ac:dyDescent="0.2">
      <c r="A36" s="232" t="s">
        <v>156</v>
      </c>
      <c r="B36" s="105">
        <v>894.1191053</v>
      </c>
      <c r="C36" s="105">
        <v>21459.454905539998</v>
      </c>
      <c r="D36" s="220">
        <v>1.3649E-2</v>
      </c>
      <c r="E36" s="105">
        <v>774.37518514999999</v>
      </c>
      <c r="F36" s="105">
        <v>20950.247491270002</v>
      </c>
      <c r="G36" s="220">
        <v>1.2034E-2</v>
      </c>
      <c r="H36" s="105">
        <v>-1.616E-3</v>
      </c>
      <c r="I36" s="188"/>
      <c r="J36" s="188"/>
      <c r="K36" s="188"/>
      <c r="L36" s="188"/>
      <c r="M36" s="188"/>
      <c r="N36" s="188"/>
      <c r="O36" s="188"/>
      <c r="P36" s="188"/>
      <c r="Q36" s="188"/>
    </row>
    <row r="37" spans="1:17" x14ac:dyDescent="0.2">
      <c r="B37" s="115"/>
      <c r="C37" s="115"/>
      <c r="D37" s="31"/>
      <c r="E37" s="115"/>
      <c r="F37" s="115"/>
      <c r="G37" s="31"/>
      <c r="H37" s="115"/>
      <c r="I37" s="188"/>
      <c r="J37" s="188"/>
      <c r="K37" s="188"/>
      <c r="L37" s="188"/>
      <c r="M37" s="188"/>
      <c r="N37" s="188"/>
      <c r="O37" s="188"/>
      <c r="P37" s="188"/>
      <c r="Q37" s="188"/>
    </row>
    <row r="38" spans="1:17" x14ac:dyDescent="0.2">
      <c r="B38" s="115"/>
      <c r="C38" s="115"/>
      <c r="D38" s="31"/>
      <c r="E38" s="115"/>
      <c r="F38" s="115"/>
      <c r="G38" s="31"/>
      <c r="H38" s="115"/>
      <c r="I38" s="188"/>
      <c r="J38" s="188"/>
      <c r="K38" s="188"/>
      <c r="L38" s="188"/>
      <c r="M38" s="188"/>
      <c r="N38" s="188"/>
      <c r="O38" s="188"/>
      <c r="P38" s="188"/>
      <c r="Q38" s="188"/>
    </row>
    <row r="39" spans="1:17" x14ac:dyDescent="0.2">
      <c r="B39" s="115"/>
      <c r="C39" s="115"/>
      <c r="D39" s="31"/>
      <c r="E39" s="115"/>
      <c r="F39" s="115"/>
      <c r="G39" s="31"/>
      <c r="H39" s="115"/>
      <c r="I39" s="188"/>
      <c r="J39" s="188"/>
      <c r="K39" s="188"/>
      <c r="L39" s="188"/>
      <c r="M39" s="188"/>
      <c r="N39" s="188"/>
      <c r="O39" s="188"/>
      <c r="P39" s="188"/>
      <c r="Q39" s="188"/>
    </row>
    <row r="40" spans="1:17" x14ac:dyDescent="0.2">
      <c r="B40" s="115"/>
      <c r="C40" s="115"/>
      <c r="D40" s="31"/>
      <c r="E40" s="115"/>
      <c r="F40" s="115"/>
      <c r="G40" s="31"/>
      <c r="H40" s="115"/>
      <c r="I40" s="188"/>
      <c r="J40" s="188"/>
      <c r="K40" s="188"/>
      <c r="L40" s="188"/>
      <c r="M40" s="188"/>
      <c r="N40" s="188"/>
      <c r="O40" s="188"/>
      <c r="P40" s="188"/>
      <c r="Q40" s="188"/>
    </row>
    <row r="41" spans="1:17" x14ac:dyDescent="0.2">
      <c r="B41" s="115"/>
      <c r="C41" s="115"/>
      <c r="D41" s="31"/>
      <c r="E41" s="115"/>
      <c r="F41" s="115"/>
      <c r="G41" s="31"/>
      <c r="H41" s="115"/>
      <c r="I41" s="188"/>
      <c r="J41" s="188"/>
      <c r="K41" s="188"/>
      <c r="L41" s="188"/>
      <c r="M41" s="188"/>
      <c r="N41" s="188"/>
      <c r="O41" s="188"/>
      <c r="P41" s="188"/>
      <c r="Q41" s="188"/>
    </row>
    <row r="42" spans="1:17" x14ac:dyDescent="0.2">
      <c r="B42" s="115"/>
      <c r="C42" s="115"/>
      <c r="D42" s="31"/>
      <c r="E42" s="115"/>
      <c r="F42" s="115"/>
      <c r="G42" s="31"/>
      <c r="H42" s="115"/>
      <c r="I42" s="188"/>
      <c r="J42" s="188"/>
      <c r="K42" s="188"/>
      <c r="L42" s="188"/>
      <c r="M42" s="188"/>
      <c r="N42" s="188"/>
      <c r="O42" s="188"/>
      <c r="P42" s="188"/>
      <c r="Q42" s="188"/>
    </row>
    <row r="43" spans="1:17" x14ac:dyDescent="0.2">
      <c r="B43" s="115"/>
      <c r="C43" s="115"/>
      <c r="D43" s="31"/>
      <c r="E43" s="115"/>
      <c r="F43" s="115"/>
      <c r="G43" s="31"/>
      <c r="H43" s="115"/>
      <c r="I43" s="188"/>
      <c r="J43" s="188"/>
      <c r="K43" s="188"/>
      <c r="L43" s="188"/>
      <c r="M43" s="188"/>
      <c r="N43" s="188"/>
      <c r="O43" s="188"/>
      <c r="P43" s="188"/>
      <c r="Q43" s="188"/>
    </row>
    <row r="44" spans="1:17" x14ac:dyDescent="0.2">
      <c r="B44" s="115"/>
      <c r="C44" s="115"/>
      <c r="D44" s="31"/>
      <c r="E44" s="115"/>
      <c r="F44" s="115"/>
      <c r="G44" s="31"/>
      <c r="H44" s="115"/>
      <c r="I44" s="188"/>
      <c r="J44" s="188"/>
      <c r="K44" s="188"/>
      <c r="L44" s="188"/>
      <c r="M44" s="188"/>
      <c r="N44" s="188"/>
      <c r="O44" s="188"/>
      <c r="P44" s="188"/>
      <c r="Q44" s="188"/>
    </row>
    <row r="45" spans="1:17" x14ac:dyDescent="0.2">
      <c r="B45" s="115"/>
      <c r="C45" s="115"/>
      <c r="D45" s="31"/>
      <c r="E45" s="115"/>
      <c r="F45" s="115"/>
      <c r="G45" s="31"/>
      <c r="H45" s="115"/>
      <c r="I45" s="188"/>
      <c r="J45" s="188"/>
      <c r="K45" s="188"/>
      <c r="L45" s="188"/>
      <c r="M45" s="188"/>
      <c r="N45" s="188"/>
      <c r="O45" s="188"/>
      <c r="P45" s="188"/>
      <c r="Q45" s="188"/>
    </row>
    <row r="46" spans="1:17" x14ac:dyDescent="0.2">
      <c r="B46" s="115"/>
      <c r="C46" s="115"/>
      <c r="D46" s="31"/>
      <c r="E46" s="115"/>
      <c r="F46" s="115"/>
      <c r="G46" s="31"/>
      <c r="H46" s="115"/>
      <c r="I46" s="188"/>
      <c r="J46" s="188"/>
      <c r="K46" s="188"/>
      <c r="L46" s="188"/>
      <c r="M46" s="188"/>
      <c r="N46" s="188"/>
      <c r="O46" s="188"/>
      <c r="P46" s="188"/>
      <c r="Q46" s="188"/>
    </row>
    <row r="47" spans="1:17" x14ac:dyDescent="0.2">
      <c r="B47" s="115"/>
      <c r="C47" s="115"/>
      <c r="D47" s="31"/>
      <c r="E47" s="115"/>
      <c r="F47" s="115"/>
      <c r="G47" s="31"/>
      <c r="H47" s="115"/>
      <c r="I47" s="188"/>
      <c r="J47" s="188"/>
      <c r="K47" s="188"/>
      <c r="L47" s="188"/>
      <c r="M47" s="188"/>
      <c r="N47" s="188"/>
      <c r="O47" s="188"/>
      <c r="P47" s="188"/>
      <c r="Q47" s="188"/>
    </row>
    <row r="48" spans="1:17" x14ac:dyDescent="0.2">
      <c r="B48" s="115"/>
      <c r="C48" s="115"/>
      <c r="D48" s="31"/>
      <c r="E48" s="115"/>
      <c r="F48" s="115"/>
      <c r="G48" s="31"/>
      <c r="H48" s="115"/>
      <c r="I48" s="188"/>
      <c r="J48" s="188"/>
      <c r="K48" s="188"/>
      <c r="L48" s="188"/>
      <c r="M48" s="188"/>
      <c r="N48" s="188"/>
      <c r="O48" s="188"/>
      <c r="P48" s="188"/>
      <c r="Q48" s="188"/>
    </row>
    <row r="49" spans="2:17" x14ac:dyDescent="0.2">
      <c r="B49" s="115"/>
      <c r="C49" s="115"/>
      <c r="D49" s="31"/>
      <c r="E49" s="115"/>
      <c r="F49" s="115"/>
      <c r="G49" s="31"/>
      <c r="H49" s="115"/>
      <c r="I49" s="188"/>
      <c r="J49" s="188"/>
      <c r="K49" s="188"/>
      <c r="L49" s="188"/>
      <c r="M49" s="188"/>
      <c r="N49" s="188"/>
      <c r="O49" s="188"/>
      <c r="P49" s="188"/>
      <c r="Q49" s="188"/>
    </row>
    <row r="50" spans="2:17" x14ac:dyDescent="0.2">
      <c r="B50" s="115"/>
      <c r="C50" s="115"/>
      <c r="D50" s="31"/>
      <c r="E50" s="115"/>
      <c r="F50" s="115"/>
      <c r="G50" s="31"/>
      <c r="H50" s="115"/>
      <c r="I50" s="188"/>
      <c r="J50" s="188"/>
      <c r="K50" s="188"/>
      <c r="L50" s="188"/>
      <c r="M50" s="188"/>
      <c r="N50" s="188"/>
      <c r="O50" s="188"/>
      <c r="P50" s="188"/>
      <c r="Q50" s="188"/>
    </row>
    <row r="51" spans="2:17" x14ac:dyDescent="0.2">
      <c r="B51" s="115"/>
      <c r="C51" s="115"/>
      <c r="D51" s="31"/>
      <c r="E51" s="115"/>
      <c r="F51" s="115"/>
      <c r="G51" s="31"/>
      <c r="H51" s="115"/>
      <c r="I51" s="188"/>
      <c r="J51" s="188"/>
      <c r="K51" s="188"/>
      <c r="L51" s="188"/>
      <c r="M51" s="188"/>
      <c r="N51" s="188"/>
      <c r="O51" s="188"/>
      <c r="P51" s="188"/>
      <c r="Q51" s="188"/>
    </row>
    <row r="52" spans="2:17" x14ac:dyDescent="0.2">
      <c r="B52" s="115"/>
      <c r="C52" s="115"/>
      <c r="D52" s="31"/>
      <c r="E52" s="115"/>
      <c r="F52" s="115"/>
      <c r="G52" s="31"/>
      <c r="H52" s="115"/>
      <c r="I52" s="188"/>
      <c r="J52" s="188"/>
      <c r="K52" s="188"/>
      <c r="L52" s="188"/>
      <c r="M52" s="188"/>
      <c r="N52" s="188"/>
      <c r="O52" s="188"/>
      <c r="P52" s="188"/>
      <c r="Q52" s="188"/>
    </row>
    <row r="53" spans="2:17" x14ac:dyDescent="0.2">
      <c r="B53" s="115"/>
      <c r="C53" s="115"/>
      <c r="D53" s="31"/>
      <c r="E53" s="115"/>
      <c r="F53" s="115"/>
      <c r="G53" s="31"/>
      <c r="H53" s="115"/>
      <c r="I53" s="188"/>
      <c r="J53" s="188"/>
      <c r="K53" s="188"/>
      <c r="L53" s="188"/>
      <c r="M53" s="188"/>
      <c r="N53" s="188"/>
      <c r="O53" s="188"/>
      <c r="P53" s="188"/>
      <c r="Q53" s="188"/>
    </row>
    <row r="54" spans="2:17" x14ac:dyDescent="0.2">
      <c r="B54" s="115"/>
      <c r="C54" s="115"/>
      <c r="D54" s="31"/>
      <c r="E54" s="115"/>
      <c r="F54" s="115"/>
      <c r="G54" s="31"/>
      <c r="H54" s="115"/>
      <c r="I54" s="188"/>
      <c r="J54" s="188"/>
      <c r="K54" s="188"/>
      <c r="L54" s="188"/>
      <c r="M54" s="188"/>
      <c r="N54" s="188"/>
      <c r="O54" s="188"/>
      <c r="P54" s="188"/>
      <c r="Q54" s="188"/>
    </row>
    <row r="55" spans="2:17" x14ac:dyDescent="0.2">
      <c r="B55" s="115"/>
      <c r="C55" s="115"/>
      <c r="D55" s="31"/>
      <c r="E55" s="115"/>
      <c r="F55" s="115"/>
      <c r="G55" s="31"/>
      <c r="H55" s="115"/>
      <c r="I55" s="188"/>
      <c r="J55" s="188"/>
      <c r="K55" s="188"/>
      <c r="L55" s="188"/>
      <c r="M55" s="188"/>
      <c r="N55" s="188"/>
      <c r="O55" s="188"/>
      <c r="P55" s="188"/>
      <c r="Q55" s="188"/>
    </row>
    <row r="56" spans="2:17" x14ac:dyDescent="0.2">
      <c r="B56" s="115"/>
      <c r="C56" s="115"/>
      <c r="D56" s="31"/>
      <c r="E56" s="115"/>
      <c r="F56" s="115"/>
      <c r="G56" s="31"/>
      <c r="H56" s="115"/>
      <c r="I56" s="188"/>
      <c r="J56" s="188"/>
      <c r="K56" s="188"/>
      <c r="L56" s="188"/>
      <c r="M56" s="188"/>
      <c r="N56" s="188"/>
      <c r="O56" s="188"/>
      <c r="P56" s="188"/>
      <c r="Q56" s="188"/>
    </row>
    <row r="57" spans="2:17" x14ac:dyDescent="0.2">
      <c r="B57" s="115"/>
      <c r="C57" s="115"/>
      <c r="D57" s="31"/>
      <c r="E57" s="115"/>
      <c r="F57" s="115"/>
      <c r="G57" s="31"/>
      <c r="H57" s="115"/>
      <c r="I57" s="188"/>
      <c r="J57" s="188"/>
      <c r="K57" s="188"/>
      <c r="L57" s="188"/>
      <c r="M57" s="188"/>
      <c r="N57" s="188"/>
      <c r="O57" s="188"/>
      <c r="P57" s="188"/>
      <c r="Q57" s="188"/>
    </row>
    <row r="58" spans="2:17" x14ac:dyDescent="0.2">
      <c r="B58" s="115"/>
      <c r="C58" s="115"/>
      <c r="D58" s="31"/>
      <c r="E58" s="115"/>
      <c r="F58" s="115"/>
      <c r="G58" s="31"/>
      <c r="H58" s="115"/>
      <c r="I58" s="188"/>
      <c r="J58" s="188"/>
      <c r="K58" s="188"/>
      <c r="L58" s="188"/>
      <c r="M58" s="188"/>
      <c r="N58" s="188"/>
      <c r="O58" s="188"/>
      <c r="P58" s="188"/>
      <c r="Q58" s="188"/>
    </row>
    <row r="59" spans="2:17" x14ac:dyDescent="0.2">
      <c r="B59" s="115"/>
      <c r="C59" s="115"/>
      <c r="D59" s="31"/>
      <c r="E59" s="115"/>
      <c r="F59" s="115"/>
      <c r="G59" s="31"/>
      <c r="H59" s="115"/>
      <c r="I59" s="188"/>
      <c r="J59" s="188"/>
      <c r="K59" s="188"/>
      <c r="L59" s="188"/>
      <c r="M59" s="188"/>
      <c r="N59" s="188"/>
      <c r="O59" s="188"/>
      <c r="P59" s="188"/>
      <c r="Q59" s="188"/>
    </row>
    <row r="60" spans="2:17" x14ac:dyDescent="0.2">
      <c r="B60" s="115"/>
      <c r="C60" s="115"/>
      <c r="D60" s="31"/>
      <c r="E60" s="115"/>
      <c r="F60" s="115"/>
      <c r="G60" s="31"/>
      <c r="H60" s="115"/>
      <c r="I60" s="188"/>
      <c r="J60" s="188"/>
      <c r="K60" s="188"/>
      <c r="L60" s="188"/>
      <c r="M60" s="188"/>
      <c r="N60" s="188"/>
      <c r="O60" s="188"/>
      <c r="P60" s="188"/>
      <c r="Q60" s="188"/>
    </row>
    <row r="61" spans="2:17" x14ac:dyDescent="0.2">
      <c r="B61" s="115"/>
      <c r="C61" s="115"/>
      <c r="D61" s="31"/>
      <c r="E61" s="115"/>
      <c r="F61" s="115"/>
      <c r="G61" s="31"/>
      <c r="H61" s="115"/>
      <c r="I61" s="188"/>
      <c r="J61" s="188"/>
      <c r="K61" s="188"/>
      <c r="L61" s="188"/>
      <c r="M61" s="188"/>
      <c r="N61" s="188"/>
      <c r="O61" s="188"/>
      <c r="P61" s="188"/>
      <c r="Q61" s="188"/>
    </row>
    <row r="62" spans="2:17" x14ac:dyDescent="0.2">
      <c r="B62" s="115"/>
      <c r="C62" s="115"/>
      <c r="D62" s="31"/>
      <c r="E62" s="115"/>
      <c r="F62" s="115"/>
      <c r="G62" s="31"/>
      <c r="H62" s="115"/>
      <c r="I62" s="188"/>
      <c r="J62" s="188"/>
      <c r="K62" s="188"/>
      <c r="L62" s="188"/>
      <c r="M62" s="188"/>
      <c r="N62" s="188"/>
      <c r="O62" s="188"/>
      <c r="P62" s="188"/>
      <c r="Q62" s="188"/>
    </row>
    <row r="63" spans="2:17" x14ac:dyDescent="0.2">
      <c r="B63" s="115"/>
      <c r="C63" s="115"/>
      <c r="D63" s="31"/>
      <c r="E63" s="115"/>
      <c r="F63" s="115"/>
      <c r="G63" s="31"/>
      <c r="H63" s="115"/>
      <c r="I63" s="188"/>
      <c r="J63" s="188"/>
      <c r="K63" s="188"/>
      <c r="L63" s="188"/>
      <c r="M63" s="188"/>
      <c r="N63" s="188"/>
      <c r="O63" s="188"/>
      <c r="P63" s="188"/>
      <c r="Q63" s="188"/>
    </row>
    <row r="64" spans="2:17" x14ac:dyDescent="0.2">
      <c r="B64" s="115"/>
      <c r="C64" s="115"/>
      <c r="D64" s="31"/>
      <c r="E64" s="115"/>
      <c r="F64" s="115"/>
      <c r="G64" s="31"/>
      <c r="H64" s="115"/>
      <c r="I64" s="188"/>
      <c r="J64" s="188"/>
      <c r="K64" s="188"/>
      <c r="L64" s="188"/>
      <c r="M64" s="188"/>
      <c r="N64" s="188"/>
      <c r="O64" s="188"/>
      <c r="P64" s="188"/>
      <c r="Q64" s="188"/>
    </row>
    <row r="65" spans="2:17" x14ac:dyDescent="0.2">
      <c r="B65" s="115"/>
      <c r="C65" s="115"/>
      <c r="D65" s="31"/>
      <c r="E65" s="115"/>
      <c r="F65" s="115"/>
      <c r="G65" s="31"/>
      <c r="H65" s="115"/>
      <c r="I65" s="188"/>
      <c r="J65" s="188"/>
      <c r="K65" s="188"/>
      <c r="L65" s="188"/>
      <c r="M65" s="188"/>
      <c r="N65" s="188"/>
      <c r="O65" s="188"/>
      <c r="P65" s="188"/>
      <c r="Q65" s="188"/>
    </row>
    <row r="66" spans="2:17" x14ac:dyDescent="0.2">
      <c r="B66" s="115"/>
      <c r="C66" s="115"/>
      <c r="D66" s="31"/>
      <c r="E66" s="115"/>
      <c r="F66" s="115"/>
      <c r="G66" s="31"/>
      <c r="H66" s="115"/>
      <c r="I66" s="188"/>
      <c r="J66" s="188"/>
      <c r="K66" s="188"/>
      <c r="L66" s="188"/>
      <c r="M66" s="188"/>
      <c r="N66" s="188"/>
      <c r="O66" s="188"/>
      <c r="P66" s="188"/>
      <c r="Q66" s="188"/>
    </row>
    <row r="67" spans="2:17" x14ac:dyDescent="0.2">
      <c r="B67" s="115"/>
      <c r="C67" s="115"/>
      <c r="D67" s="31"/>
      <c r="E67" s="115"/>
      <c r="F67" s="115"/>
      <c r="G67" s="31"/>
      <c r="H67" s="115"/>
      <c r="I67" s="188"/>
      <c r="J67" s="188"/>
      <c r="K67" s="188"/>
      <c r="L67" s="188"/>
      <c r="M67" s="188"/>
      <c r="N67" s="188"/>
      <c r="O67" s="188"/>
      <c r="P67" s="188"/>
      <c r="Q67" s="188"/>
    </row>
    <row r="68" spans="2:17" x14ac:dyDescent="0.2">
      <c r="B68" s="115"/>
      <c r="C68" s="115"/>
      <c r="D68" s="31"/>
      <c r="E68" s="115"/>
      <c r="F68" s="115"/>
      <c r="G68" s="31"/>
      <c r="H68" s="115"/>
      <c r="I68" s="188"/>
      <c r="J68" s="188"/>
      <c r="K68" s="188"/>
      <c r="L68" s="188"/>
      <c r="M68" s="188"/>
      <c r="N68" s="188"/>
      <c r="O68" s="188"/>
      <c r="P68" s="188"/>
      <c r="Q68" s="188"/>
    </row>
    <row r="69" spans="2:17" x14ac:dyDescent="0.2">
      <c r="B69" s="115"/>
      <c r="C69" s="115"/>
      <c r="D69" s="31"/>
      <c r="E69" s="115"/>
      <c r="F69" s="115"/>
      <c r="G69" s="31"/>
      <c r="H69" s="115"/>
      <c r="I69" s="188"/>
      <c r="J69" s="188"/>
      <c r="K69" s="188"/>
      <c r="L69" s="188"/>
      <c r="M69" s="188"/>
      <c r="N69" s="188"/>
      <c r="O69" s="188"/>
      <c r="P69" s="188"/>
      <c r="Q69" s="188"/>
    </row>
    <row r="70" spans="2:17" x14ac:dyDescent="0.2">
      <c r="B70" s="115"/>
      <c r="C70" s="115"/>
      <c r="D70" s="31"/>
      <c r="E70" s="115"/>
      <c r="F70" s="115"/>
      <c r="G70" s="31"/>
      <c r="H70" s="115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2:17" x14ac:dyDescent="0.2">
      <c r="B71" s="115"/>
      <c r="C71" s="115"/>
      <c r="D71" s="31"/>
      <c r="E71" s="115"/>
      <c r="F71" s="115"/>
      <c r="G71" s="31"/>
      <c r="H71" s="115"/>
      <c r="I71" s="188"/>
      <c r="J71" s="188"/>
      <c r="K71" s="188"/>
      <c r="L71" s="188"/>
      <c r="M71" s="188"/>
      <c r="N71" s="188"/>
      <c r="O71" s="188"/>
      <c r="P71" s="188"/>
      <c r="Q71" s="188"/>
    </row>
    <row r="72" spans="2:17" x14ac:dyDescent="0.2">
      <c r="B72" s="115"/>
      <c r="C72" s="115"/>
      <c r="D72" s="31"/>
      <c r="E72" s="115"/>
      <c r="F72" s="115"/>
      <c r="G72" s="31"/>
      <c r="H72" s="115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2:17" x14ac:dyDescent="0.2">
      <c r="B73" s="115"/>
      <c r="C73" s="115"/>
      <c r="D73" s="31"/>
      <c r="E73" s="115"/>
      <c r="F73" s="115"/>
      <c r="G73" s="31"/>
      <c r="H73" s="115"/>
      <c r="I73" s="188"/>
      <c r="J73" s="188"/>
      <c r="K73" s="188"/>
      <c r="L73" s="188"/>
      <c r="M73" s="188"/>
      <c r="N73" s="188"/>
      <c r="O73" s="188"/>
      <c r="P73" s="188"/>
      <c r="Q73" s="188"/>
    </row>
    <row r="74" spans="2:17" x14ac:dyDescent="0.2">
      <c r="B74" s="115"/>
      <c r="C74" s="115"/>
      <c r="D74" s="31"/>
      <c r="E74" s="115"/>
      <c r="F74" s="115"/>
      <c r="G74" s="31"/>
      <c r="H74" s="115"/>
      <c r="I74" s="188"/>
      <c r="J74" s="188"/>
      <c r="K74" s="188"/>
      <c r="L74" s="188"/>
      <c r="M74" s="188"/>
      <c r="N74" s="188"/>
      <c r="O74" s="188"/>
      <c r="P74" s="188"/>
      <c r="Q74" s="188"/>
    </row>
    <row r="75" spans="2:17" x14ac:dyDescent="0.2">
      <c r="B75" s="115"/>
      <c r="C75" s="115"/>
      <c r="D75" s="31"/>
      <c r="E75" s="115"/>
      <c r="F75" s="115"/>
      <c r="G75" s="31"/>
      <c r="H75" s="115"/>
      <c r="I75" s="188"/>
      <c r="J75" s="188"/>
      <c r="K75" s="188"/>
      <c r="L75" s="188"/>
      <c r="M75" s="188"/>
      <c r="N75" s="188"/>
      <c r="O75" s="188"/>
      <c r="P75" s="188"/>
      <c r="Q75" s="188"/>
    </row>
    <row r="76" spans="2:17" x14ac:dyDescent="0.2">
      <c r="B76" s="115"/>
      <c r="C76" s="115"/>
      <c r="D76" s="31"/>
      <c r="E76" s="115"/>
      <c r="F76" s="115"/>
      <c r="G76" s="31"/>
      <c r="H76" s="115"/>
      <c r="I76" s="188"/>
      <c r="J76" s="188"/>
      <c r="K76" s="188"/>
      <c r="L76" s="188"/>
      <c r="M76" s="188"/>
      <c r="N76" s="188"/>
      <c r="O76" s="188"/>
      <c r="P76" s="188"/>
      <c r="Q76" s="188"/>
    </row>
    <row r="77" spans="2:17" x14ac:dyDescent="0.2">
      <c r="B77" s="115"/>
      <c r="C77" s="115"/>
      <c r="D77" s="31"/>
      <c r="E77" s="115"/>
      <c r="F77" s="115"/>
      <c r="G77" s="31"/>
      <c r="H77" s="115"/>
      <c r="I77" s="188"/>
      <c r="J77" s="188"/>
      <c r="K77" s="188"/>
      <c r="L77" s="188"/>
      <c r="M77" s="188"/>
      <c r="N77" s="188"/>
      <c r="O77" s="188"/>
      <c r="P77" s="188"/>
      <c r="Q77" s="188"/>
    </row>
    <row r="78" spans="2:17" x14ac:dyDescent="0.2">
      <c r="B78" s="115"/>
      <c r="C78" s="115"/>
      <c r="D78" s="31"/>
      <c r="E78" s="115"/>
      <c r="F78" s="115"/>
      <c r="G78" s="31"/>
      <c r="H78" s="115"/>
      <c r="I78" s="188"/>
      <c r="J78" s="188"/>
      <c r="K78" s="188"/>
      <c r="L78" s="188"/>
      <c r="M78" s="188"/>
      <c r="N78" s="188"/>
      <c r="O78" s="188"/>
      <c r="P78" s="188"/>
      <c r="Q78" s="188"/>
    </row>
    <row r="79" spans="2:17" x14ac:dyDescent="0.2">
      <c r="B79" s="115"/>
      <c r="C79" s="115"/>
      <c r="D79" s="31"/>
      <c r="E79" s="115"/>
      <c r="F79" s="115"/>
      <c r="G79" s="31"/>
      <c r="H79" s="115"/>
      <c r="I79" s="188"/>
      <c r="J79" s="188"/>
      <c r="K79" s="188"/>
      <c r="L79" s="188"/>
      <c r="M79" s="188"/>
      <c r="N79" s="188"/>
      <c r="O79" s="188"/>
      <c r="P79" s="188"/>
      <c r="Q79" s="188"/>
    </row>
    <row r="80" spans="2:17" x14ac:dyDescent="0.2">
      <c r="B80" s="115"/>
      <c r="C80" s="115"/>
      <c r="D80" s="31"/>
      <c r="E80" s="115"/>
      <c r="F80" s="115"/>
      <c r="G80" s="31"/>
      <c r="H80" s="115"/>
      <c r="I80" s="188"/>
      <c r="J80" s="188"/>
      <c r="K80" s="188"/>
      <c r="L80" s="188"/>
      <c r="M80" s="188"/>
      <c r="N80" s="188"/>
      <c r="O80" s="188"/>
      <c r="P80" s="188"/>
      <c r="Q80" s="188"/>
    </row>
    <row r="81" spans="2:17" x14ac:dyDescent="0.2">
      <c r="B81" s="115"/>
      <c r="C81" s="115"/>
      <c r="D81" s="31"/>
      <c r="E81" s="115"/>
      <c r="F81" s="115"/>
      <c r="G81" s="31"/>
      <c r="H81" s="115"/>
      <c r="I81" s="188"/>
      <c r="J81" s="188"/>
      <c r="K81" s="188"/>
      <c r="L81" s="188"/>
      <c r="M81" s="188"/>
      <c r="N81" s="188"/>
      <c r="O81" s="188"/>
      <c r="P81" s="188"/>
      <c r="Q81" s="188"/>
    </row>
    <row r="82" spans="2:17" x14ac:dyDescent="0.2">
      <c r="B82" s="115"/>
      <c r="C82" s="115"/>
      <c r="D82" s="31"/>
      <c r="E82" s="115"/>
      <c r="F82" s="115"/>
      <c r="G82" s="31"/>
      <c r="H82" s="115"/>
      <c r="I82" s="188"/>
      <c r="J82" s="188"/>
      <c r="K82" s="188"/>
      <c r="L82" s="188"/>
      <c r="M82" s="188"/>
      <c r="N82" s="188"/>
      <c r="O82" s="188"/>
      <c r="P82" s="188"/>
      <c r="Q82" s="188"/>
    </row>
    <row r="83" spans="2:17" x14ac:dyDescent="0.2">
      <c r="B83" s="115"/>
      <c r="C83" s="115"/>
      <c r="D83" s="31"/>
      <c r="E83" s="115"/>
      <c r="F83" s="115"/>
      <c r="G83" s="31"/>
      <c r="H83" s="115"/>
      <c r="I83" s="188"/>
      <c r="J83" s="188"/>
      <c r="K83" s="188"/>
      <c r="L83" s="188"/>
      <c r="M83" s="188"/>
      <c r="N83" s="188"/>
      <c r="O83" s="188"/>
      <c r="P83" s="188"/>
      <c r="Q83" s="188"/>
    </row>
    <row r="84" spans="2:17" x14ac:dyDescent="0.2">
      <c r="B84" s="115"/>
      <c r="C84" s="115"/>
      <c r="D84" s="31"/>
      <c r="E84" s="115"/>
      <c r="F84" s="115"/>
      <c r="G84" s="31"/>
      <c r="H84" s="115"/>
      <c r="I84" s="188"/>
      <c r="J84" s="188"/>
      <c r="K84" s="188"/>
      <c r="L84" s="188"/>
      <c r="M84" s="188"/>
      <c r="N84" s="188"/>
      <c r="O84" s="188"/>
      <c r="P84" s="188"/>
      <c r="Q84" s="188"/>
    </row>
    <row r="85" spans="2:17" x14ac:dyDescent="0.2">
      <c r="B85" s="115"/>
      <c r="C85" s="115"/>
      <c r="D85" s="31"/>
      <c r="E85" s="115"/>
      <c r="F85" s="115"/>
      <c r="G85" s="31"/>
      <c r="H85" s="115"/>
      <c r="I85" s="188"/>
      <c r="J85" s="188"/>
      <c r="K85" s="188"/>
      <c r="L85" s="188"/>
      <c r="M85" s="188"/>
      <c r="N85" s="188"/>
      <c r="O85" s="188"/>
      <c r="P85" s="188"/>
      <c r="Q85" s="188"/>
    </row>
    <row r="86" spans="2:17" x14ac:dyDescent="0.2">
      <c r="B86" s="115"/>
      <c r="C86" s="115"/>
      <c r="D86" s="31"/>
      <c r="E86" s="115"/>
      <c r="F86" s="115"/>
      <c r="G86" s="31"/>
      <c r="H86" s="115"/>
      <c r="I86" s="188"/>
      <c r="J86" s="188"/>
      <c r="K86" s="188"/>
      <c r="L86" s="188"/>
      <c r="M86" s="188"/>
      <c r="N86" s="188"/>
      <c r="O86" s="188"/>
      <c r="P86" s="188"/>
      <c r="Q86" s="188"/>
    </row>
    <row r="87" spans="2:17" x14ac:dyDescent="0.2">
      <c r="B87" s="115"/>
      <c r="C87" s="115"/>
      <c r="D87" s="31"/>
      <c r="E87" s="115"/>
      <c r="F87" s="115"/>
      <c r="G87" s="31"/>
      <c r="H87" s="115"/>
      <c r="I87" s="188"/>
      <c r="J87" s="188"/>
      <c r="K87" s="188"/>
      <c r="L87" s="188"/>
      <c r="M87" s="188"/>
      <c r="N87" s="188"/>
      <c r="O87" s="188"/>
      <c r="P87" s="188"/>
      <c r="Q87" s="188"/>
    </row>
    <row r="88" spans="2:17" x14ac:dyDescent="0.2">
      <c r="B88" s="115"/>
      <c r="C88" s="115"/>
      <c r="D88" s="31"/>
      <c r="E88" s="115"/>
      <c r="F88" s="115"/>
      <c r="G88" s="31"/>
      <c r="H88" s="115"/>
      <c r="I88" s="188"/>
      <c r="J88" s="188"/>
      <c r="K88" s="188"/>
      <c r="L88" s="188"/>
      <c r="M88" s="188"/>
      <c r="N88" s="188"/>
      <c r="O88" s="188"/>
      <c r="P88" s="188"/>
      <c r="Q88" s="188"/>
    </row>
    <row r="89" spans="2:17" x14ac:dyDescent="0.2">
      <c r="B89" s="115"/>
      <c r="C89" s="115"/>
      <c r="D89" s="31"/>
      <c r="E89" s="115"/>
      <c r="F89" s="115"/>
      <c r="G89" s="31"/>
      <c r="H89" s="115"/>
      <c r="I89" s="188"/>
      <c r="J89" s="188"/>
      <c r="K89" s="188"/>
      <c r="L89" s="188"/>
      <c r="M89" s="188"/>
      <c r="N89" s="188"/>
      <c r="O89" s="188"/>
      <c r="P89" s="188"/>
      <c r="Q89" s="188"/>
    </row>
    <row r="90" spans="2:17" x14ac:dyDescent="0.2">
      <c r="B90" s="115"/>
      <c r="C90" s="115"/>
      <c r="D90" s="31"/>
      <c r="E90" s="115"/>
      <c r="F90" s="115"/>
      <c r="G90" s="31"/>
      <c r="H90" s="115"/>
      <c r="I90" s="188"/>
      <c r="J90" s="188"/>
      <c r="K90" s="188"/>
      <c r="L90" s="188"/>
      <c r="M90" s="188"/>
      <c r="N90" s="188"/>
      <c r="O90" s="188"/>
      <c r="P90" s="188"/>
      <c r="Q90" s="188"/>
    </row>
    <row r="91" spans="2:17" x14ac:dyDescent="0.2">
      <c r="B91" s="115"/>
      <c r="C91" s="115"/>
      <c r="D91" s="31"/>
      <c r="E91" s="115"/>
      <c r="F91" s="115"/>
      <c r="G91" s="31"/>
      <c r="H91" s="115"/>
      <c r="I91" s="188"/>
      <c r="J91" s="188"/>
      <c r="K91" s="188"/>
      <c r="L91" s="188"/>
      <c r="M91" s="188"/>
      <c r="N91" s="188"/>
      <c r="O91" s="188"/>
      <c r="P91" s="188"/>
      <c r="Q91" s="188"/>
    </row>
    <row r="92" spans="2:17" x14ac:dyDescent="0.2">
      <c r="B92" s="115"/>
      <c r="C92" s="115"/>
      <c r="D92" s="31"/>
      <c r="E92" s="115"/>
      <c r="F92" s="115"/>
      <c r="G92" s="31"/>
      <c r="H92" s="115"/>
      <c r="I92" s="188"/>
      <c r="J92" s="188"/>
      <c r="K92" s="188"/>
      <c r="L92" s="188"/>
      <c r="M92" s="188"/>
      <c r="N92" s="188"/>
      <c r="O92" s="188"/>
      <c r="P92" s="188"/>
      <c r="Q92" s="188"/>
    </row>
    <row r="93" spans="2:17" x14ac:dyDescent="0.2">
      <c r="B93" s="115"/>
      <c r="C93" s="115"/>
      <c r="D93" s="31"/>
      <c r="E93" s="115"/>
      <c r="F93" s="115"/>
      <c r="G93" s="31"/>
      <c r="H93" s="115"/>
      <c r="I93" s="188"/>
      <c r="J93" s="188"/>
      <c r="K93" s="188"/>
      <c r="L93" s="188"/>
      <c r="M93" s="188"/>
      <c r="N93" s="188"/>
      <c r="O93" s="188"/>
      <c r="P93" s="188"/>
      <c r="Q93" s="188"/>
    </row>
    <row r="94" spans="2:17" x14ac:dyDescent="0.2">
      <c r="B94" s="115"/>
      <c r="C94" s="115"/>
      <c r="D94" s="31"/>
      <c r="E94" s="115"/>
      <c r="F94" s="115"/>
      <c r="G94" s="31"/>
      <c r="H94" s="115"/>
      <c r="I94" s="188"/>
      <c r="J94" s="188"/>
      <c r="K94" s="188"/>
      <c r="L94" s="188"/>
      <c r="M94" s="188"/>
      <c r="N94" s="188"/>
      <c r="O94" s="188"/>
      <c r="P94" s="188"/>
      <c r="Q94" s="188"/>
    </row>
    <row r="95" spans="2:17" x14ac:dyDescent="0.2">
      <c r="B95" s="115"/>
      <c r="C95" s="115"/>
      <c r="D95" s="31"/>
      <c r="E95" s="115"/>
      <c r="F95" s="115"/>
      <c r="G95" s="31"/>
      <c r="H95" s="115"/>
      <c r="I95" s="188"/>
      <c r="J95" s="188"/>
      <c r="K95" s="188"/>
      <c r="L95" s="188"/>
      <c r="M95" s="188"/>
      <c r="N95" s="188"/>
      <c r="O95" s="188"/>
      <c r="P95" s="188"/>
      <c r="Q95" s="188"/>
    </row>
    <row r="96" spans="2:17" x14ac:dyDescent="0.2">
      <c r="B96" s="115"/>
      <c r="C96" s="115"/>
      <c r="D96" s="31"/>
      <c r="E96" s="115"/>
      <c r="F96" s="115"/>
      <c r="G96" s="31"/>
      <c r="H96" s="115"/>
      <c r="I96" s="188"/>
      <c r="J96" s="188"/>
      <c r="K96" s="188"/>
      <c r="L96" s="188"/>
      <c r="M96" s="188"/>
      <c r="N96" s="188"/>
      <c r="O96" s="188"/>
      <c r="P96" s="188"/>
      <c r="Q96" s="188"/>
    </row>
    <row r="97" spans="2:17" x14ac:dyDescent="0.2">
      <c r="B97" s="115"/>
      <c r="C97" s="115"/>
      <c r="D97" s="31"/>
      <c r="E97" s="115"/>
      <c r="F97" s="115"/>
      <c r="G97" s="31"/>
      <c r="H97" s="115"/>
      <c r="I97" s="188"/>
      <c r="J97" s="188"/>
      <c r="K97" s="188"/>
      <c r="L97" s="188"/>
      <c r="M97" s="188"/>
      <c r="N97" s="188"/>
      <c r="O97" s="188"/>
      <c r="P97" s="188"/>
      <c r="Q97" s="188"/>
    </row>
    <row r="98" spans="2:17" x14ac:dyDescent="0.2">
      <c r="B98" s="115"/>
      <c r="C98" s="115"/>
      <c r="D98" s="31"/>
      <c r="E98" s="115"/>
      <c r="F98" s="115"/>
      <c r="G98" s="31"/>
      <c r="H98" s="115"/>
      <c r="I98" s="188"/>
      <c r="J98" s="188"/>
      <c r="K98" s="188"/>
      <c r="L98" s="188"/>
      <c r="M98" s="188"/>
      <c r="N98" s="188"/>
      <c r="O98" s="188"/>
      <c r="P98" s="188"/>
      <c r="Q98" s="188"/>
    </row>
    <row r="99" spans="2:17" x14ac:dyDescent="0.2">
      <c r="B99" s="115"/>
      <c r="C99" s="115"/>
      <c r="D99" s="31"/>
      <c r="E99" s="115"/>
      <c r="F99" s="115"/>
      <c r="G99" s="31"/>
      <c r="H99" s="115"/>
      <c r="I99" s="188"/>
      <c r="J99" s="188"/>
      <c r="K99" s="188"/>
      <c r="L99" s="188"/>
      <c r="M99" s="188"/>
      <c r="N99" s="188"/>
      <c r="O99" s="188"/>
      <c r="P99" s="188"/>
      <c r="Q99" s="188"/>
    </row>
    <row r="100" spans="2:17" x14ac:dyDescent="0.2">
      <c r="B100" s="115"/>
      <c r="C100" s="115"/>
      <c r="D100" s="31"/>
      <c r="E100" s="115"/>
      <c r="F100" s="115"/>
      <c r="G100" s="31"/>
      <c r="H100" s="115"/>
      <c r="I100" s="188"/>
      <c r="J100" s="188"/>
      <c r="K100" s="188"/>
      <c r="L100" s="188"/>
      <c r="M100" s="188"/>
      <c r="N100" s="188"/>
      <c r="O100" s="188"/>
      <c r="P100" s="188"/>
      <c r="Q100" s="188"/>
    </row>
    <row r="101" spans="2:17" x14ac:dyDescent="0.2">
      <c r="B101" s="115"/>
      <c r="C101" s="115"/>
      <c r="D101" s="31"/>
      <c r="E101" s="115"/>
      <c r="F101" s="115"/>
      <c r="G101" s="31"/>
      <c r="H101" s="115"/>
      <c r="I101" s="188"/>
      <c r="J101" s="188"/>
      <c r="K101" s="188"/>
      <c r="L101" s="188"/>
      <c r="M101" s="188"/>
      <c r="N101" s="188"/>
      <c r="O101" s="188"/>
      <c r="P101" s="188"/>
      <c r="Q101" s="188"/>
    </row>
    <row r="102" spans="2:17" x14ac:dyDescent="0.2">
      <c r="B102" s="115"/>
      <c r="C102" s="115"/>
      <c r="D102" s="31"/>
      <c r="E102" s="115"/>
      <c r="F102" s="115"/>
      <c r="G102" s="31"/>
      <c r="H102" s="115"/>
      <c r="I102" s="188"/>
      <c r="J102" s="188"/>
      <c r="K102" s="188"/>
      <c r="L102" s="188"/>
      <c r="M102" s="188"/>
      <c r="N102" s="188"/>
      <c r="O102" s="188"/>
      <c r="P102" s="188"/>
      <c r="Q102" s="188"/>
    </row>
    <row r="103" spans="2:17" x14ac:dyDescent="0.2">
      <c r="B103" s="115"/>
      <c r="C103" s="115"/>
      <c r="D103" s="31"/>
      <c r="E103" s="115"/>
      <c r="F103" s="115"/>
      <c r="G103" s="31"/>
      <c r="H103" s="115"/>
      <c r="I103" s="188"/>
      <c r="J103" s="188"/>
      <c r="K103" s="188"/>
      <c r="L103" s="188"/>
      <c r="M103" s="188"/>
      <c r="N103" s="188"/>
      <c r="O103" s="188"/>
      <c r="P103" s="188"/>
      <c r="Q103" s="188"/>
    </row>
    <row r="104" spans="2:17" x14ac:dyDescent="0.2">
      <c r="B104" s="115"/>
      <c r="C104" s="115"/>
      <c r="D104" s="31"/>
      <c r="E104" s="115"/>
      <c r="F104" s="115"/>
      <c r="G104" s="31"/>
      <c r="H104" s="115"/>
      <c r="I104" s="188"/>
      <c r="J104" s="188"/>
      <c r="K104" s="188"/>
      <c r="L104" s="188"/>
      <c r="M104" s="188"/>
      <c r="N104" s="188"/>
      <c r="O104" s="188"/>
      <c r="P104" s="188"/>
      <c r="Q104" s="188"/>
    </row>
    <row r="105" spans="2:17" x14ac:dyDescent="0.2">
      <c r="B105" s="115"/>
      <c r="C105" s="115"/>
      <c r="D105" s="31"/>
      <c r="E105" s="115"/>
      <c r="F105" s="115"/>
      <c r="G105" s="31"/>
      <c r="H105" s="115"/>
      <c r="I105" s="188"/>
      <c r="J105" s="188"/>
      <c r="K105" s="188"/>
      <c r="L105" s="188"/>
      <c r="M105" s="188"/>
      <c r="N105" s="188"/>
      <c r="O105" s="188"/>
      <c r="P105" s="188"/>
      <c r="Q105" s="188"/>
    </row>
    <row r="106" spans="2:17" x14ac:dyDescent="0.2">
      <c r="B106" s="115"/>
      <c r="C106" s="115"/>
      <c r="D106" s="31"/>
      <c r="E106" s="115"/>
      <c r="F106" s="115"/>
      <c r="G106" s="31"/>
      <c r="H106" s="115"/>
      <c r="I106" s="188"/>
      <c r="J106" s="188"/>
      <c r="K106" s="188"/>
      <c r="L106" s="188"/>
      <c r="M106" s="188"/>
      <c r="N106" s="188"/>
      <c r="O106" s="188"/>
      <c r="P106" s="188"/>
      <c r="Q106" s="188"/>
    </row>
    <row r="107" spans="2:17" x14ac:dyDescent="0.2">
      <c r="B107" s="115"/>
      <c r="C107" s="115"/>
      <c r="D107" s="31"/>
      <c r="E107" s="115"/>
      <c r="F107" s="115"/>
      <c r="G107" s="31"/>
      <c r="H107" s="115"/>
      <c r="I107" s="188"/>
      <c r="J107" s="188"/>
      <c r="K107" s="188"/>
      <c r="L107" s="188"/>
      <c r="M107" s="188"/>
      <c r="N107" s="188"/>
      <c r="O107" s="188"/>
      <c r="P107" s="188"/>
      <c r="Q107" s="188"/>
    </row>
    <row r="108" spans="2:17" x14ac:dyDescent="0.2">
      <c r="B108" s="115"/>
      <c r="C108" s="115"/>
      <c r="D108" s="31"/>
      <c r="E108" s="115"/>
      <c r="F108" s="115"/>
      <c r="G108" s="31"/>
      <c r="H108" s="115"/>
      <c r="I108" s="188"/>
      <c r="J108" s="188"/>
      <c r="K108" s="188"/>
      <c r="L108" s="188"/>
      <c r="M108" s="188"/>
      <c r="N108" s="188"/>
      <c r="O108" s="188"/>
      <c r="P108" s="188"/>
      <c r="Q108" s="188"/>
    </row>
    <row r="109" spans="2:17" x14ac:dyDescent="0.2">
      <c r="B109" s="115"/>
      <c r="C109" s="115"/>
      <c r="D109" s="31"/>
      <c r="E109" s="115"/>
      <c r="F109" s="115"/>
      <c r="G109" s="31"/>
      <c r="H109" s="115"/>
      <c r="I109" s="188"/>
      <c r="J109" s="188"/>
      <c r="K109" s="188"/>
      <c r="L109" s="188"/>
      <c r="M109" s="188"/>
      <c r="N109" s="188"/>
      <c r="O109" s="188"/>
      <c r="P109" s="188"/>
      <c r="Q109" s="188"/>
    </row>
    <row r="110" spans="2:17" x14ac:dyDescent="0.2">
      <c r="B110" s="115"/>
      <c r="C110" s="115"/>
      <c r="D110" s="31"/>
      <c r="E110" s="115"/>
      <c r="F110" s="115"/>
      <c r="G110" s="31"/>
      <c r="H110" s="115"/>
      <c r="I110" s="188"/>
      <c r="J110" s="188"/>
      <c r="K110" s="188"/>
      <c r="L110" s="188"/>
      <c r="M110" s="188"/>
      <c r="N110" s="188"/>
      <c r="O110" s="188"/>
      <c r="P110" s="188"/>
      <c r="Q110" s="188"/>
    </row>
    <row r="111" spans="2:17" x14ac:dyDescent="0.2">
      <c r="B111" s="115"/>
      <c r="C111" s="115"/>
      <c r="D111" s="31"/>
      <c r="E111" s="115"/>
      <c r="F111" s="115"/>
      <c r="G111" s="31"/>
      <c r="H111" s="115"/>
      <c r="I111" s="188"/>
      <c r="J111" s="188"/>
      <c r="K111" s="188"/>
      <c r="L111" s="188"/>
      <c r="M111" s="188"/>
      <c r="N111" s="188"/>
      <c r="O111" s="188"/>
      <c r="P111" s="188"/>
      <c r="Q111" s="188"/>
    </row>
    <row r="112" spans="2:17" x14ac:dyDescent="0.2">
      <c r="B112" s="115"/>
      <c r="C112" s="115"/>
      <c r="D112" s="31"/>
      <c r="E112" s="115"/>
      <c r="F112" s="115"/>
      <c r="G112" s="31"/>
      <c r="H112" s="115"/>
      <c r="I112" s="188"/>
      <c r="J112" s="188"/>
      <c r="K112" s="188"/>
      <c r="L112" s="188"/>
      <c r="M112" s="188"/>
      <c r="N112" s="188"/>
      <c r="O112" s="188"/>
      <c r="P112" s="188"/>
      <c r="Q112" s="188"/>
    </row>
    <row r="113" spans="2:17" x14ac:dyDescent="0.2">
      <c r="B113" s="115"/>
      <c r="C113" s="115"/>
      <c r="D113" s="31"/>
      <c r="E113" s="115"/>
      <c r="F113" s="115"/>
      <c r="G113" s="31"/>
      <c r="H113" s="115"/>
      <c r="I113" s="188"/>
      <c r="J113" s="188"/>
      <c r="K113" s="188"/>
      <c r="L113" s="188"/>
      <c r="M113" s="188"/>
      <c r="N113" s="188"/>
      <c r="O113" s="188"/>
      <c r="P113" s="188"/>
      <c r="Q113" s="188"/>
    </row>
    <row r="114" spans="2:17" x14ac:dyDescent="0.2">
      <c r="B114" s="115"/>
      <c r="C114" s="115"/>
      <c r="D114" s="31"/>
      <c r="E114" s="115"/>
      <c r="F114" s="115"/>
      <c r="G114" s="31"/>
      <c r="H114" s="115"/>
      <c r="I114" s="188"/>
      <c r="J114" s="188"/>
      <c r="K114" s="188"/>
      <c r="L114" s="188"/>
      <c r="M114" s="188"/>
      <c r="N114" s="188"/>
      <c r="O114" s="188"/>
      <c r="P114" s="188"/>
      <c r="Q114" s="188"/>
    </row>
    <row r="115" spans="2:17" x14ac:dyDescent="0.2">
      <c r="B115" s="115"/>
      <c r="C115" s="115"/>
      <c r="D115" s="31"/>
      <c r="E115" s="115"/>
      <c r="F115" s="115"/>
      <c r="G115" s="31"/>
      <c r="H115" s="115"/>
      <c r="I115" s="188"/>
      <c r="J115" s="188"/>
      <c r="K115" s="188"/>
      <c r="L115" s="188"/>
      <c r="M115" s="188"/>
      <c r="N115" s="188"/>
      <c r="O115" s="188"/>
      <c r="P115" s="188"/>
      <c r="Q115" s="188"/>
    </row>
    <row r="116" spans="2:17" x14ac:dyDescent="0.2">
      <c r="B116" s="115"/>
      <c r="C116" s="115"/>
      <c r="D116" s="31"/>
      <c r="E116" s="115"/>
      <c r="F116" s="115"/>
      <c r="G116" s="31"/>
      <c r="H116" s="115"/>
      <c r="I116" s="188"/>
      <c r="J116" s="188"/>
      <c r="K116" s="188"/>
      <c r="L116" s="188"/>
      <c r="M116" s="188"/>
      <c r="N116" s="188"/>
      <c r="O116" s="188"/>
      <c r="P116" s="188"/>
      <c r="Q116" s="188"/>
    </row>
    <row r="117" spans="2:17" x14ac:dyDescent="0.2">
      <c r="B117" s="115"/>
      <c r="C117" s="115"/>
      <c r="D117" s="31"/>
      <c r="E117" s="115"/>
      <c r="F117" s="115"/>
      <c r="G117" s="31"/>
      <c r="H117" s="115"/>
      <c r="I117" s="188"/>
      <c r="J117" s="188"/>
      <c r="K117" s="188"/>
      <c r="L117" s="188"/>
      <c r="M117" s="188"/>
      <c r="N117" s="188"/>
      <c r="O117" s="188"/>
      <c r="P117" s="188"/>
      <c r="Q117" s="188"/>
    </row>
    <row r="118" spans="2:17" x14ac:dyDescent="0.2">
      <c r="B118" s="115"/>
      <c r="C118" s="115"/>
      <c r="D118" s="31"/>
      <c r="E118" s="115"/>
      <c r="F118" s="115"/>
      <c r="G118" s="31"/>
      <c r="H118" s="115"/>
      <c r="I118" s="188"/>
      <c r="J118" s="188"/>
      <c r="K118" s="188"/>
      <c r="L118" s="188"/>
      <c r="M118" s="188"/>
      <c r="N118" s="188"/>
      <c r="O118" s="188"/>
      <c r="P118" s="188"/>
      <c r="Q118" s="188"/>
    </row>
    <row r="119" spans="2:17" x14ac:dyDescent="0.2">
      <c r="B119" s="115"/>
      <c r="C119" s="115"/>
      <c r="D119" s="31"/>
      <c r="E119" s="115"/>
      <c r="F119" s="115"/>
      <c r="G119" s="31"/>
      <c r="H119" s="115"/>
      <c r="I119" s="188"/>
      <c r="J119" s="188"/>
      <c r="K119" s="188"/>
      <c r="L119" s="188"/>
      <c r="M119" s="188"/>
      <c r="N119" s="188"/>
      <c r="O119" s="188"/>
      <c r="P119" s="188"/>
      <c r="Q119" s="188"/>
    </row>
    <row r="120" spans="2:17" x14ac:dyDescent="0.2">
      <c r="B120" s="115"/>
      <c r="C120" s="115"/>
      <c r="D120" s="31"/>
      <c r="E120" s="115"/>
      <c r="F120" s="115"/>
      <c r="G120" s="31"/>
      <c r="H120" s="115"/>
      <c r="I120" s="188"/>
      <c r="J120" s="188"/>
      <c r="K120" s="188"/>
      <c r="L120" s="188"/>
      <c r="M120" s="188"/>
      <c r="N120" s="188"/>
      <c r="O120" s="188"/>
      <c r="P120" s="188"/>
      <c r="Q120" s="188"/>
    </row>
    <row r="121" spans="2:17" x14ac:dyDescent="0.2">
      <c r="B121" s="115"/>
      <c r="C121" s="115"/>
      <c r="D121" s="31"/>
      <c r="E121" s="115"/>
      <c r="F121" s="115"/>
      <c r="G121" s="31"/>
      <c r="H121" s="115"/>
      <c r="I121" s="188"/>
      <c r="J121" s="188"/>
      <c r="K121" s="188"/>
      <c r="L121" s="188"/>
      <c r="M121" s="188"/>
      <c r="N121" s="188"/>
      <c r="O121" s="188"/>
      <c r="P121" s="188"/>
      <c r="Q121" s="188"/>
    </row>
    <row r="122" spans="2:17" x14ac:dyDescent="0.2">
      <c r="B122" s="115"/>
      <c r="C122" s="115"/>
      <c r="D122" s="31"/>
      <c r="E122" s="115"/>
      <c r="F122" s="115"/>
      <c r="G122" s="31"/>
      <c r="H122" s="115"/>
      <c r="I122" s="188"/>
      <c r="J122" s="188"/>
      <c r="K122" s="188"/>
      <c r="L122" s="188"/>
      <c r="M122" s="188"/>
      <c r="N122" s="188"/>
      <c r="O122" s="188"/>
      <c r="P122" s="188"/>
      <c r="Q122" s="188"/>
    </row>
    <row r="123" spans="2:17" x14ac:dyDescent="0.2">
      <c r="B123" s="115"/>
      <c r="C123" s="115"/>
      <c r="D123" s="31"/>
      <c r="E123" s="115"/>
      <c r="F123" s="115"/>
      <c r="G123" s="31"/>
      <c r="H123" s="115"/>
      <c r="I123" s="188"/>
      <c r="J123" s="188"/>
      <c r="K123" s="188"/>
      <c r="L123" s="188"/>
      <c r="M123" s="188"/>
      <c r="N123" s="188"/>
      <c r="O123" s="188"/>
      <c r="P123" s="188"/>
      <c r="Q123" s="188"/>
    </row>
    <row r="124" spans="2:17" x14ac:dyDescent="0.2">
      <c r="B124" s="115"/>
      <c r="C124" s="115"/>
      <c r="D124" s="31"/>
      <c r="E124" s="115"/>
      <c r="F124" s="115"/>
      <c r="G124" s="31"/>
      <c r="H124" s="115"/>
      <c r="I124" s="188"/>
      <c r="J124" s="188"/>
      <c r="K124" s="188"/>
      <c r="L124" s="188"/>
      <c r="M124" s="188"/>
      <c r="N124" s="188"/>
      <c r="O124" s="188"/>
      <c r="P124" s="188"/>
      <c r="Q124" s="188"/>
    </row>
    <row r="125" spans="2:17" x14ac:dyDescent="0.2">
      <c r="B125" s="115"/>
      <c r="C125" s="115"/>
      <c r="D125" s="31"/>
      <c r="E125" s="115"/>
      <c r="F125" s="115"/>
      <c r="G125" s="31"/>
      <c r="H125" s="115"/>
      <c r="I125" s="188"/>
      <c r="J125" s="188"/>
      <c r="K125" s="188"/>
      <c r="L125" s="188"/>
      <c r="M125" s="188"/>
      <c r="N125" s="188"/>
      <c r="O125" s="188"/>
      <c r="P125" s="188"/>
      <c r="Q125" s="188"/>
    </row>
    <row r="126" spans="2:17" x14ac:dyDescent="0.2">
      <c r="B126" s="115"/>
      <c r="C126" s="115"/>
      <c r="D126" s="31"/>
      <c r="E126" s="115"/>
      <c r="F126" s="115"/>
      <c r="G126" s="31"/>
      <c r="H126" s="115"/>
      <c r="I126" s="188"/>
      <c r="J126" s="188"/>
      <c r="K126" s="188"/>
      <c r="L126" s="188"/>
      <c r="M126" s="188"/>
      <c r="N126" s="188"/>
      <c r="O126" s="188"/>
      <c r="P126" s="188"/>
      <c r="Q126" s="188"/>
    </row>
    <row r="127" spans="2:17" x14ac:dyDescent="0.2">
      <c r="B127" s="115"/>
      <c r="C127" s="115"/>
      <c r="D127" s="31"/>
      <c r="E127" s="115"/>
      <c r="F127" s="115"/>
      <c r="G127" s="31"/>
      <c r="H127" s="115"/>
      <c r="I127" s="188"/>
      <c r="J127" s="188"/>
      <c r="K127" s="188"/>
      <c r="L127" s="188"/>
      <c r="M127" s="188"/>
      <c r="N127" s="188"/>
      <c r="O127" s="188"/>
      <c r="P127" s="188"/>
      <c r="Q127" s="188"/>
    </row>
    <row r="128" spans="2:17" x14ac:dyDescent="0.2">
      <c r="B128" s="115"/>
      <c r="C128" s="115"/>
      <c r="D128" s="31"/>
      <c r="E128" s="115"/>
      <c r="F128" s="115"/>
      <c r="G128" s="31"/>
      <c r="H128" s="115"/>
      <c r="I128" s="188"/>
      <c r="J128" s="188"/>
      <c r="K128" s="188"/>
      <c r="L128" s="188"/>
      <c r="M128" s="188"/>
      <c r="N128" s="188"/>
      <c r="O128" s="188"/>
      <c r="P128" s="188"/>
      <c r="Q128" s="188"/>
    </row>
    <row r="129" spans="2:17" x14ac:dyDescent="0.2">
      <c r="B129" s="115"/>
      <c r="C129" s="115"/>
      <c r="D129" s="31"/>
      <c r="E129" s="115"/>
      <c r="F129" s="115"/>
      <c r="G129" s="31"/>
      <c r="H129" s="115"/>
      <c r="I129" s="188"/>
      <c r="J129" s="188"/>
      <c r="K129" s="188"/>
      <c r="L129" s="188"/>
      <c r="M129" s="188"/>
      <c r="N129" s="188"/>
      <c r="O129" s="188"/>
      <c r="P129" s="188"/>
      <c r="Q129" s="188"/>
    </row>
    <row r="130" spans="2:17" x14ac:dyDescent="0.2">
      <c r="B130" s="115"/>
      <c r="C130" s="115"/>
      <c r="D130" s="31"/>
      <c r="E130" s="115"/>
      <c r="F130" s="115"/>
      <c r="G130" s="31"/>
      <c r="H130" s="115"/>
      <c r="I130" s="188"/>
      <c r="J130" s="188"/>
      <c r="K130" s="188"/>
      <c r="L130" s="188"/>
      <c r="M130" s="188"/>
      <c r="N130" s="188"/>
      <c r="O130" s="188"/>
      <c r="P130" s="188"/>
      <c r="Q130" s="188"/>
    </row>
    <row r="131" spans="2:17" x14ac:dyDescent="0.2">
      <c r="B131" s="115"/>
      <c r="C131" s="115"/>
      <c r="D131" s="31"/>
      <c r="E131" s="115"/>
      <c r="F131" s="115"/>
      <c r="G131" s="31"/>
      <c r="H131" s="115"/>
      <c r="I131" s="188"/>
      <c r="J131" s="188"/>
      <c r="K131" s="188"/>
      <c r="L131" s="188"/>
      <c r="M131" s="188"/>
      <c r="N131" s="188"/>
      <c r="O131" s="188"/>
      <c r="P131" s="188"/>
      <c r="Q131" s="188"/>
    </row>
    <row r="132" spans="2:17" x14ac:dyDescent="0.2">
      <c r="B132" s="115"/>
      <c r="C132" s="115"/>
      <c r="D132" s="31"/>
      <c r="E132" s="115"/>
      <c r="F132" s="115"/>
      <c r="G132" s="31"/>
      <c r="H132" s="115"/>
      <c r="I132" s="188"/>
      <c r="J132" s="188"/>
      <c r="K132" s="188"/>
      <c r="L132" s="188"/>
      <c r="M132" s="188"/>
      <c r="N132" s="188"/>
      <c r="O132" s="188"/>
      <c r="P132" s="188"/>
      <c r="Q132" s="188"/>
    </row>
    <row r="133" spans="2:17" x14ac:dyDescent="0.2">
      <c r="B133" s="115"/>
      <c r="C133" s="115"/>
      <c r="D133" s="31"/>
      <c r="E133" s="115"/>
      <c r="F133" s="115"/>
      <c r="G133" s="31"/>
      <c r="H133" s="115"/>
      <c r="I133" s="188"/>
      <c r="J133" s="188"/>
      <c r="K133" s="188"/>
      <c r="L133" s="188"/>
      <c r="M133" s="188"/>
      <c r="N133" s="188"/>
      <c r="O133" s="188"/>
      <c r="P133" s="188"/>
      <c r="Q133" s="188"/>
    </row>
    <row r="134" spans="2:17" x14ac:dyDescent="0.2">
      <c r="B134" s="115"/>
      <c r="C134" s="115"/>
      <c r="D134" s="31"/>
      <c r="E134" s="115"/>
      <c r="F134" s="115"/>
      <c r="G134" s="31"/>
      <c r="H134" s="115"/>
      <c r="I134" s="188"/>
      <c r="J134" s="188"/>
      <c r="K134" s="188"/>
      <c r="L134" s="188"/>
      <c r="M134" s="188"/>
      <c r="N134" s="188"/>
      <c r="O134" s="188"/>
      <c r="P134" s="188"/>
      <c r="Q134" s="188"/>
    </row>
    <row r="135" spans="2:17" x14ac:dyDescent="0.2">
      <c r="B135" s="115"/>
      <c r="C135" s="115"/>
      <c r="D135" s="31"/>
      <c r="E135" s="115"/>
      <c r="F135" s="115"/>
      <c r="G135" s="31"/>
      <c r="H135" s="115"/>
      <c r="I135" s="188"/>
      <c r="J135" s="188"/>
      <c r="K135" s="188"/>
      <c r="L135" s="188"/>
      <c r="M135" s="188"/>
      <c r="N135" s="188"/>
      <c r="O135" s="188"/>
      <c r="P135" s="188"/>
      <c r="Q135" s="188"/>
    </row>
    <row r="136" spans="2:17" x14ac:dyDescent="0.2">
      <c r="B136" s="115"/>
      <c r="C136" s="115"/>
      <c r="D136" s="31"/>
      <c r="E136" s="115"/>
      <c r="F136" s="115"/>
      <c r="G136" s="31"/>
      <c r="H136" s="115"/>
      <c r="I136" s="188"/>
      <c r="J136" s="188"/>
      <c r="K136" s="188"/>
      <c r="L136" s="188"/>
      <c r="M136" s="188"/>
      <c r="N136" s="188"/>
      <c r="O136" s="188"/>
      <c r="P136" s="188"/>
      <c r="Q136" s="188"/>
    </row>
    <row r="137" spans="2:17" x14ac:dyDescent="0.2">
      <c r="B137" s="115"/>
      <c r="C137" s="115"/>
      <c r="D137" s="31"/>
      <c r="E137" s="115"/>
      <c r="F137" s="115"/>
      <c r="G137" s="31"/>
      <c r="H137" s="115"/>
      <c r="I137" s="188"/>
      <c r="J137" s="188"/>
      <c r="K137" s="188"/>
      <c r="L137" s="188"/>
      <c r="M137" s="188"/>
      <c r="N137" s="188"/>
      <c r="O137" s="188"/>
      <c r="P137" s="188"/>
      <c r="Q137" s="188"/>
    </row>
    <row r="138" spans="2:17" x14ac:dyDescent="0.2">
      <c r="B138" s="115"/>
      <c r="C138" s="115"/>
      <c r="D138" s="31"/>
      <c r="E138" s="115"/>
      <c r="F138" s="115"/>
      <c r="G138" s="31"/>
      <c r="H138" s="115"/>
      <c r="I138" s="188"/>
      <c r="J138" s="188"/>
      <c r="K138" s="188"/>
      <c r="L138" s="188"/>
      <c r="M138" s="188"/>
      <c r="N138" s="188"/>
      <c r="O138" s="188"/>
      <c r="P138" s="188"/>
      <c r="Q138" s="188"/>
    </row>
    <row r="139" spans="2:17" x14ac:dyDescent="0.2">
      <c r="B139" s="115"/>
      <c r="C139" s="115"/>
      <c r="D139" s="31"/>
      <c r="E139" s="115"/>
      <c r="F139" s="115"/>
      <c r="G139" s="31"/>
      <c r="H139" s="115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2:17" x14ac:dyDescent="0.2">
      <c r="B140" s="115"/>
      <c r="C140" s="115"/>
      <c r="D140" s="31"/>
      <c r="E140" s="115"/>
      <c r="F140" s="115"/>
      <c r="G140" s="31"/>
      <c r="H140" s="115"/>
      <c r="I140" s="188"/>
      <c r="J140" s="188"/>
      <c r="K140" s="188"/>
      <c r="L140" s="188"/>
      <c r="M140" s="188"/>
      <c r="N140" s="188"/>
      <c r="O140" s="188"/>
      <c r="P140" s="188"/>
      <c r="Q140" s="188"/>
    </row>
    <row r="141" spans="2:17" x14ac:dyDescent="0.2">
      <c r="B141" s="115"/>
      <c r="C141" s="115"/>
      <c r="D141" s="31"/>
      <c r="E141" s="115"/>
      <c r="F141" s="115"/>
      <c r="G141" s="31"/>
      <c r="H141" s="115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2:17" x14ac:dyDescent="0.2">
      <c r="B142" s="115"/>
      <c r="C142" s="115"/>
      <c r="D142" s="31"/>
      <c r="E142" s="115"/>
      <c r="F142" s="115"/>
      <c r="G142" s="31"/>
      <c r="H142" s="115"/>
      <c r="I142" s="188"/>
      <c r="J142" s="188"/>
      <c r="K142" s="188"/>
      <c r="L142" s="188"/>
      <c r="M142" s="188"/>
      <c r="N142" s="188"/>
      <c r="O142" s="188"/>
      <c r="P142" s="188"/>
      <c r="Q142" s="188"/>
    </row>
    <row r="143" spans="2:17" x14ac:dyDescent="0.2">
      <c r="B143" s="115"/>
      <c r="C143" s="115"/>
      <c r="D143" s="31"/>
      <c r="E143" s="115"/>
      <c r="F143" s="115"/>
      <c r="G143" s="31"/>
      <c r="H143" s="115"/>
      <c r="I143" s="188"/>
      <c r="J143" s="188"/>
      <c r="K143" s="188"/>
      <c r="L143" s="188"/>
      <c r="M143" s="188"/>
      <c r="N143" s="188"/>
      <c r="O143" s="188"/>
      <c r="P143" s="188"/>
      <c r="Q143" s="188"/>
    </row>
    <row r="144" spans="2:17" x14ac:dyDescent="0.2">
      <c r="B144" s="115"/>
      <c r="C144" s="115"/>
      <c r="D144" s="31"/>
      <c r="E144" s="115"/>
      <c r="F144" s="115"/>
      <c r="G144" s="31"/>
      <c r="H144" s="115"/>
      <c r="I144" s="188"/>
      <c r="J144" s="188"/>
      <c r="K144" s="188"/>
      <c r="L144" s="188"/>
      <c r="M144" s="188"/>
      <c r="N144" s="188"/>
      <c r="O144" s="188"/>
      <c r="P144" s="188"/>
      <c r="Q144" s="188"/>
    </row>
    <row r="145" spans="2:17" x14ac:dyDescent="0.2">
      <c r="B145" s="115"/>
      <c r="C145" s="115"/>
      <c r="D145" s="31"/>
      <c r="E145" s="115"/>
      <c r="F145" s="115"/>
      <c r="G145" s="31"/>
      <c r="H145" s="115"/>
      <c r="I145" s="188"/>
      <c r="J145" s="188"/>
      <c r="K145" s="188"/>
      <c r="L145" s="188"/>
      <c r="M145" s="188"/>
      <c r="N145" s="188"/>
      <c r="O145" s="188"/>
      <c r="P145" s="188"/>
      <c r="Q145" s="188"/>
    </row>
    <row r="146" spans="2:17" x14ac:dyDescent="0.2">
      <c r="B146" s="115"/>
      <c r="C146" s="115"/>
      <c r="D146" s="31"/>
      <c r="E146" s="115"/>
      <c r="F146" s="115"/>
      <c r="G146" s="31"/>
      <c r="H146" s="115"/>
      <c r="I146" s="188"/>
      <c r="J146" s="188"/>
      <c r="K146" s="188"/>
      <c r="L146" s="188"/>
      <c r="M146" s="188"/>
      <c r="N146" s="188"/>
      <c r="O146" s="188"/>
      <c r="P146" s="188"/>
      <c r="Q146" s="188"/>
    </row>
    <row r="147" spans="2:17" x14ac:dyDescent="0.2">
      <c r="B147" s="115"/>
      <c r="C147" s="115"/>
      <c r="D147" s="31"/>
      <c r="E147" s="115"/>
      <c r="F147" s="115"/>
      <c r="G147" s="31"/>
      <c r="H147" s="115"/>
      <c r="I147" s="188"/>
      <c r="J147" s="188"/>
      <c r="K147" s="188"/>
      <c r="L147" s="188"/>
      <c r="M147" s="188"/>
      <c r="N147" s="188"/>
      <c r="O147" s="188"/>
      <c r="P147" s="188"/>
      <c r="Q147" s="188"/>
    </row>
    <row r="148" spans="2:17" x14ac:dyDescent="0.2">
      <c r="B148" s="115"/>
      <c r="C148" s="115"/>
      <c r="D148" s="31"/>
      <c r="E148" s="115"/>
      <c r="F148" s="115"/>
      <c r="G148" s="31"/>
      <c r="H148" s="115"/>
      <c r="I148" s="188"/>
      <c r="J148" s="188"/>
      <c r="K148" s="188"/>
      <c r="L148" s="188"/>
      <c r="M148" s="188"/>
      <c r="N148" s="188"/>
      <c r="O148" s="188"/>
      <c r="P148" s="188"/>
      <c r="Q148" s="188"/>
    </row>
    <row r="149" spans="2:17" x14ac:dyDescent="0.2">
      <c r="B149" s="115"/>
      <c r="C149" s="115"/>
      <c r="D149" s="31"/>
      <c r="E149" s="115"/>
      <c r="F149" s="115"/>
      <c r="G149" s="31"/>
      <c r="H149" s="115"/>
      <c r="I149" s="188"/>
      <c r="J149" s="188"/>
      <c r="K149" s="188"/>
      <c r="L149" s="188"/>
      <c r="M149" s="188"/>
      <c r="N149" s="188"/>
      <c r="O149" s="188"/>
      <c r="P149" s="188"/>
      <c r="Q149" s="188"/>
    </row>
    <row r="150" spans="2:17" x14ac:dyDescent="0.2">
      <c r="B150" s="115"/>
      <c r="C150" s="115"/>
      <c r="D150" s="31"/>
      <c r="E150" s="115"/>
      <c r="F150" s="115"/>
      <c r="G150" s="31"/>
      <c r="H150" s="115"/>
      <c r="I150" s="188"/>
      <c r="J150" s="188"/>
      <c r="K150" s="188"/>
      <c r="L150" s="188"/>
      <c r="M150" s="188"/>
      <c r="N150" s="188"/>
      <c r="O150" s="188"/>
      <c r="P150" s="188"/>
      <c r="Q150" s="188"/>
    </row>
    <row r="151" spans="2:17" x14ac:dyDescent="0.2">
      <c r="B151" s="115"/>
      <c r="C151" s="115"/>
      <c r="D151" s="31"/>
      <c r="E151" s="115"/>
      <c r="F151" s="115"/>
      <c r="G151" s="31"/>
      <c r="H151" s="115"/>
      <c r="I151" s="188"/>
      <c r="J151" s="188"/>
      <c r="K151" s="188"/>
      <c r="L151" s="188"/>
      <c r="M151" s="188"/>
      <c r="N151" s="188"/>
      <c r="O151" s="188"/>
      <c r="P151" s="188"/>
      <c r="Q151" s="188"/>
    </row>
    <row r="152" spans="2:17" x14ac:dyDescent="0.2">
      <c r="B152" s="115"/>
      <c r="C152" s="115"/>
      <c r="D152" s="31"/>
      <c r="E152" s="115"/>
      <c r="F152" s="115"/>
      <c r="G152" s="31"/>
      <c r="H152" s="115"/>
      <c r="I152" s="188"/>
      <c r="J152" s="188"/>
      <c r="K152" s="188"/>
      <c r="L152" s="188"/>
      <c r="M152" s="188"/>
      <c r="N152" s="188"/>
      <c r="O152" s="188"/>
      <c r="P152" s="188"/>
      <c r="Q152" s="188"/>
    </row>
    <row r="153" spans="2:17" x14ac:dyDescent="0.2">
      <c r="B153" s="115"/>
      <c r="C153" s="115"/>
      <c r="D153" s="31"/>
      <c r="E153" s="115"/>
      <c r="F153" s="115"/>
      <c r="G153" s="31"/>
      <c r="H153" s="115"/>
      <c r="I153" s="188"/>
      <c r="J153" s="188"/>
      <c r="K153" s="188"/>
      <c r="L153" s="188"/>
      <c r="M153" s="188"/>
      <c r="N153" s="188"/>
      <c r="O153" s="188"/>
      <c r="P153" s="188"/>
      <c r="Q153" s="188"/>
    </row>
    <row r="154" spans="2:17" x14ac:dyDescent="0.2">
      <c r="B154" s="115"/>
      <c r="C154" s="115"/>
      <c r="D154" s="31"/>
      <c r="E154" s="115"/>
      <c r="F154" s="115"/>
      <c r="G154" s="31"/>
      <c r="H154" s="115"/>
      <c r="I154" s="188"/>
      <c r="J154" s="188"/>
      <c r="K154" s="188"/>
      <c r="L154" s="188"/>
      <c r="M154" s="188"/>
      <c r="N154" s="188"/>
      <c r="O154" s="188"/>
      <c r="P154" s="188"/>
      <c r="Q154" s="188"/>
    </row>
    <row r="155" spans="2:17" x14ac:dyDescent="0.2">
      <c r="B155" s="115"/>
      <c r="C155" s="115"/>
      <c r="D155" s="31"/>
      <c r="E155" s="115"/>
      <c r="F155" s="115"/>
      <c r="G155" s="31"/>
      <c r="H155" s="115"/>
      <c r="I155" s="188"/>
      <c r="J155" s="188"/>
      <c r="K155" s="188"/>
      <c r="L155" s="188"/>
      <c r="M155" s="188"/>
      <c r="N155" s="188"/>
      <c r="O155" s="188"/>
      <c r="P155" s="188"/>
      <c r="Q155" s="188"/>
    </row>
    <row r="156" spans="2:17" x14ac:dyDescent="0.2">
      <c r="B156" s="115"/>
      <c r="C156" s="115"/>
      <c r="D156" s="31"/>
      <c r="E156" s="115"/>
      <c r="F156" s="115"/>
      <c r="G156" s="31"/>
      <c r="H156" s="115"/>
      <c r="I156" s="188"/>
      <c r="J156" s="188"/>
      <c r="K156" s="188"/>
      <c r="L156" s="188"/>
      <c r="M156" s="188"/>
      <c r="N156" s="188"/>
      <c r="O156" s="188"/>
      <c r="P156" s="188"/>
      <c r="Q156" s="188"/>
    </row>
    <row r="157" spans="2:17" x14ac:dyDescent="0.2">
      <c r="B157" s="115"/>
      <c r="C157" s="115"/>
      <c r="D157" s="31"/>
      <c r="E157" s="115"/>
      <c r="F157" s="115"/>
      <c r="G157" s="31"/>
      <c r="H157" s="115"/>
      <c r="I157" s="188"/>
      <c r="J157" s="188"/>
      <c r="K157" s="188"/>
      <c r="L157" s="188"/>
      <c r="M157" s="188"/>
      <c r="N157" s="188"/>
      <c r="O157" s="188"/>
      <c r="P157" s="188"/>
      <c r="Q157" s="188"/>
    </row>
    <row r="158" spans="2:17" x14ac:dyDescent="0.2">
      <c r="B158" s="115"/>
      <c r="C158" s="115"/>
      <c r="D158" s="31"/>
      <c r="E158" s="115"/>
      <c r="F158" s="115"/>
      <c r="G158" s="31"/>
      <c r="H158" s="115"/>
      <c r="I158" s="188"/>
      <c r="J158" s="188"/>
      <c r="K158" s="188"/>
      <c r="L158" s="188"/>
      <c r="M158" s="188"/>
      <c r="N158" s="188"/>
      <c r="O158" s="188"/>
      <c r="P158" s="188"/>
      <c r="Q158" s="188"/>
    </row>
    <row r="159" spans="2:17" x14ac:dyDescent="0.2">
      <c r="B159" s="115"/>
      <c r="C159" s="115"/>
      <c r="D159" s="31"/>
      <c r="E159" s="115"/>
      <c r="F159" s="115"/>
      <c r="G159" s="31"/>
      <c r="H159" s="115"/>
      <c r="I159" s="188"/>
      <c r="J159" s="188"/>
      <c r="K159" s="188"/>
      <c r="L159" s="188"/>
      <c r="M159" s="188"/>
      <c r="N159" s="188"/>
      <c r="O159" s="188"/>
      <c r="P159" s="188"/>
      <c r="Q159" s="188"/>
    </row>
    <row r="160" spans="2:17" x14ac:dyDescent="0.2">
      <c r="B160" s="115"/>
      <c r="C160" s="115"/>
      <c r="D160" s="31"/>
      <c r="E160" s="115"/>
      <c r="F160" s="115"/>
      <c r="G160" s="31"/>
      <c r="H160" s="115"/>
      <c r="I160" s="188"/>
      <c r="J160" s="188"/>
      <c r="K160" s="188"/>
      <c r="L160" s="188"/>
      <c r="M160" s="188"/>
      <c r="N160" s="188"/>
      <c r="O160" s="188"/>
      <c r="P160" s="188"/>
      <c r="Q160" s="188"/>
    </row>
    <row r="161" spans="2:17" x14ac:dyDescent="0.2">
      <c r="B161" s="115"/>
      <c r="C161" s="115"/>
      <c r="D161" s="31"/>
      <c r="E161" s="115"/>
      <c r="F161" s="115"/>
      <c r="G161" s="31"/>
      <c r="H161" s="115"/>
      <c r="I161" s="188"/>
      <c r="J161" s="188"/>
      <c r="K161" s="188"/>
      <c r="L161" s="188"/>
      <c r="M161" s="188"/>
      <c r="N161" s="188"/>
      <c r="O161" s="188"/>
      <c r="P161" s="188"/>
      <c r="Q161" s="188"/>
    </row>
    <row r="162" spans="2:17" x14ac:dyDescent="0.2">
      <c r="B162" s="115"/>
      <c r="C162" s="115"/>
      <c r="D162" s="31"/>
      <c r="E162" s="115"/>
      <c r="F162" s="115"/>
      <c r="G162" s="31"/>
      <c r="H162" s="115"/>
      <c r="I162" s="188"/>
      <c r="J162" s="188"/>
      <c r="K162" s="188"/>
      <c r="L162" s="188"/>
      <c r="M162" s="188"/>
      <c r="N162" s="188"/>
      <c r="O162" s="188"/>
      <c r="P162" s="188"/>
      <c r="Q162" s="188"/>
    </row>
    <row r="163" spans="2:17" x14ac:dyDescent="0.2">
      <c r="B163" s="115"/>
      <c r="C163" s="115"/>
      <c r="D163" s="31"/>
      <c r="E163" s="115"/>
      <c r="F163" s="115"/>
      <c r="G163" s="31"/>
      <c r="H163" s="115"/>
      <c r="I163" s="188"/>
      <c r="J163" s="188"/>
      <c r="K163" s="188"/>
      <c r="L163" s="188"/>
      <c r="M163" s="188"/>
      <c r="N163" s="188"/>
      <c r="O163" s="188"/>
      <c r="P163" s="188"/>
      <c r="Q163" s="188"/>
    </row>
    <row r="164" spans="2:17" x14ac:dyDescent="0.2">
      <c r="B164" s="115"/>
      <c r="C164" s="115"/>
      <c r="D164" s="31"/>
      <c r="E164" s="115"/>
      <c r="F164" s="115"/>
      <c r="G164" s="31"/>
      <c r="H164" s="115"/>
      <c r="I164" s="188"/>
      <c r="J164" s="188"/>
      <c r="K164" s="188"/>
      <c r="L164" s="188"/>
      <c r="M164" s="188"/>
      <c r="N164" s="188"/>
      <c r="O164" s="188"/>
      <c r="P164" s="188"/>
      <c r="Q164" s="188"/>
    </row>
    <row r="165" spans="2:17" x14ac:dyDescent="0.2">
      <c r="B165" s="115"/>
      <c r="C165" s="115"/>
      <c r="D165" s="31"/>
      <c r="E165" s="115"/>
      <c r="F165" s="115"/>
      <c r="G165" s="31"/>
      <c r="H165" s="115"/>
      <c r="I165" s="188"/>
      <c r="J165" s="188"/>
      <c r="K165" s="188"/>
      <c r="L165" s="188"/>
      <c r="M165" s="188"/>
      <c r="N165" s="188"/>
      <c r="O165" s="188"/>
      <c r="P165" s="188"/>
      <c r="Q165" s="188"/>
    </row>
    <row r="166" spans="2:17" x14ac:dyDescent="0.2">
      <c r="B166" s="115"/>
      <c r="C166" s="115"/>
      <c r="D166" s="31"/>
      <c r="E166" s="115"/>
      <c r="F166" s="115"/>
      <c r="G166" s="31"/>
      <c r="H166" s="115"/>
      <c r="I166" s="188"/>
      <c r="J166" s="188"/>
      <c r="K166" s="188"/>
      <c r="L166" s="188"/>
      <c r="M166" s="188"/>
      <c r="N166" s="188"/>
      <c r="O166" s="188"/>
      <c r="P166" s="188"/>
      <c r="Q166" s="188"/>
    </row>
    <row r="167" spans="2:17" x14ac:dyDescent="0.2">
      <c r="B167" s="115"/>
      <c r="C167" s="115"/>
      <c r="D167" s="31"/>
      <c r="E167" s="115"/>
      <c r="F167" s="115"/>
      <c r="G167" s="31"/>
      <c r="H167" s="115"/>
      <c r="I167" s="188"/>
      <c r="J167" s="188"/>
      <c r="K167" s="188"/>
      <c r="L167" s="188"/>
      <c r="M167" s="188"/>
      <c r="N167" s="188"/>
      <c r="O167" s="188"/>
      <c r="P167" s="188"/>
      <c r="Q167" s="188"/>
    </row>
    <row r="168" spans="2:17" x14ac:dyDescent="0.2">
      <c r="B168" s="115"/>
      <c r="C168" s="115"/>
      <c r="D168" s="31"/>
      <c r="E168" s="115"/>
      <c r="F168" s="115"/>
      <c r="G168" s="31"/>
      <c r="H168" s="115"/>
      <c r="I168" s="188"/>
      <c r="J168" s="188"/>
      <c r="K168" s="188"/>
      <c r="L168" s="188"/>
      <c r="M168" s="188"/>
      <c r="N168" s="188"/>
      <c r="O168" s="188"/>
      <c r="P168" s="188"/>
      <c r="Q168" s="188"/>
    </row>
    <row r="169" spans="2:17" x14ac:dyDescent="0.2">
      <c r="B169" s="115"/>
      <c r="C169" s="115"/>
      <c r="D169" s="31"/>
      <c r="E169" s="115"/>
      <c r="F169" s="115"/>
      <c r="G169" s="31"/>
      <c r="H169" s="115"/>
      <c r="I169" s="188"/>
      <c r="J169" s="188"/>
      <c r="K169" s="188"/>
      <c r="L169" s="188"/>
      <c r="M169" s="188"/>
      <c r="N169" s="188"/>
      <c r="O169" s="188"/>
      <c r="P169" s="188"/>
      <c r="Q169" s="188"/>
    </row>
    <row r="170" spans="2:17" x14ac:dyDescent="0.2">
      <c r="B170" s="115"/>
      <c r="C170" s="115"/>
      <c r="D170" s="31"/>
      <c r="E170" s="115"/>
      <c r="F170" s="115"/>
      <c r="G170" s="31"/>
      <c r="H170" s="115"/>
      <c r="I170" s="188"/>
      <c r="J170" s="188"/>
      <c r="K170" s="188"/>
      <c r="L170" s="188"/>
      <c r="M170" s="188"/>
      <c r="N170" s="188"/>
      <c r="O170" s="188"/>
      <c r="P170" s="188"/>
      <c r="Q170" s="188"/>
    </row>
    <row r="171" spans="2:17" x14ac:dyDescent="0.2">
      <c r="B171" s="115"/>
      <c r="C171" s="115"/>
      <c r="D171" s="31"/>
      <c r="E171" s="115"/>
      <c r="F171" s="115"/>
      <c r="G171" s="31"/>
      <c r="H171" s="115"/>
      <c r="I171" s="188"/>
      <c r="J171" s="188"/>
      <c r="K171" s="188"/>
      <c r="L171" s="188"/>
      <c r="M171" s="188"/>
      <c r="N171" s="188"/>
      <c r="O171" s="188"/>
      <c r="P171" s="188"/>
      <c r="Q171" s="188"/>
    </row>
    <row r="172" spans="2:17" x14ac:dyDescent="0.2">
      <c r="B172" s="115"/>
      <c r="C172" s="115"/>
      <c r="D172" s="31"/>
      <c r="E172" s="115"/>
      <c r="F172" s="115"/>
      <c r="G172" s="31"/>
      <c r="H172" s="115"/>
      <c r="I172" s="188"/>
      <c r="J172" s="188"/>
      <c r="K172" s="188"/>
      <c r="L172" s="188"/>
      <c r="M172" s="188"/>
      <c r="N172" s="188"/>
      <c r="O172" s="188"/>
      <c r="P172" s="188"/>
      <c r="Q172" s="188"/>
    </row>
    <row r="173" spans="2:17" x14ac:dyDescent="0.2">
      <c r="B173" s="115"/>
      <c r="C173" s="115"/>
      <c r="D173" s="31"/>
      <c r="E173" s="115"/>
      <c r="F173" s="115"/>
      <c r="G173" s="31"/>
      <c r="H173" s="115"/>
      <c r="I173" s="188"/>
      <c r="J173" s="188"/>
      <c r="K173" s="188"/>
      <c r="L173" s="188"/>
      <c r="M173" s="188"/>
      <c r="N173" s="188"/>
      <c r="O173" s="188"/>
      <c r="P173" s="188"/>
      <c r="Q173" s="188"/>
    </row>
    <row r="174" spans="2:17" x14ac:dyDescent="0.2">
      <c r="B174" s="115"/>
      <c r="C174" s="115"/>
      <c r="D174" s="31"/>
      <c r="E174" s="115"/>
      <c r="F174" s="115"/>
      <c r="G174" s="31"/>
      <c r="H174" s="115"/>
      <c r="I174" s="188"/>
      <c r="J174" s="188"/>
      <c r="K174" s="188"/>
      <c r="L174" s="188"/>
      <c r="M174" s="188"/>
      <c r="N174" s="188"/>
      <c r="O174" s="188"/>
      <c r="P174" s="188"/>
      <c r="Q174" s="188"/>
    </row>
    <row r="175" spans="2:17" x14ac:dyDescent="0.2">
      <c r="B175" s="115"/>
      <c r="C175" s="115"/>
      <c r="D175" s="31"/>
      <c r="E175" s="115"/>
      <c r="F175" s="115"/>
      <c r="G175" s="31"/>
      <c r="H175" s="115"/>
      <c r="I175" s="188"/>
      <c r="J175" s="188"/>
      <c r="K175" s="188"/>
      <c r="L175" s="188"/>
      <c r="M175" s="188"/>
      <c r="N175" s="188"/>
      <c r="O175" s="188"/>
      <c r="P175" s="188"/>
      <c r="Q175" s="188"/>
    </row>
    <row r="176" spans="2:17" x14ac:dyDescent="0.2">
      <c r="B176" s="115"/>
      <c r="C176" s="115"/>
      <c r="D176" s="31"/>
      <c r="E176" s="115"/>
      <c r="F176" s="115"/>
      <c r="G176" s="31"/>
      <c r="H176" s="115"/>
      <c r="I176" s="188"/>
      <c r="J176" s="188"/>
      <c r="K176" s="188"/>
      <c r="L176" s="188"/>
      <c r="M176" s="188"/>
      <c r="N176" s="188"/>
      <c r="O176" s="188"/>
      <c r="P176" s="188"/>
      <c r="Q176" s="188"/>
    </row>
    <row r="177" spans="2:17" x14ac:dyDescent="0.2">
      <c r="B177" s="115"/>
      <c r="C177" s="115"/>
      <c r="D177" s="31"/>
      <c r="E177" s="115"/>
      <c r="F177" s="115"/>
      <c r="G177" s="31"/>
      <c r="H177" s="115"/>
      <c r="I177" s="188"/>
      <c r="J177" s="188"/>
      <c r="K177" s="188"/>
      <c r="L177" s="188"/>
      <c r="M177" s="188"/>
      <c r="N177" s="188"/>
      <c r="O177" s="188"/>
      <c r="P177" s="188"/>
      <c r="Q177" s="188"/>
    </row>
    <row r="178" spans="2:17" x14ac:dyDescent="0.2">
      <c r="B178" s="115"/>
      <c r="C178" s="115"/>
      <c r="D178" s="31"/>
      <c r="E178" s="115"/>
      <c r="F178" s="115"/>
      <c r="G178" s="31"/>
      <c r="H178" s="115"/>
      <c r="I178" s="188"/>
      <c r="J178" s="188"/>
      <c r="K178" s="188"/>
      <c r="L178" s="188"/>
      <c r="M178" s="188"/>
      <c r="N178" s="188"/>
      <c r="O178" s="188"/>
      <c r="P178" s="188"/>
      <c r="Q178" s="188"/>
    </row>
    <row r="179" spans="2:17" x14ac:dyDescent="0.2">
      <c r="B179" s="115"/>
      <c r="C179" s="115"/>
      <c r="D179" s="31"/>
      <c r="E179" s="115"/>
      <c r="F179" s="115"/>
      <c r="G179" s="31"/>
      <c r="H179" s="115"/>
      <c r="I179" s="188"/>
      <c r="J179" s="188"/>
      <c r="K179" s="188"/>
      <c r="L179" s="188"/>
      <c r="M179" s="188"/>
      <c r="N179" s="188"/>
      <c r="O179" s="188"/>
      <c r="P179" s="188"/>
      <c r="Q179" s="188"/>
    </row>
    <row r="180" spans="2:17" x14ac:dyDescent="0.2">
      <c r="B180" s="115"/>
      <c r="C180" s="115"/>
      <c r="D180" s="31"/>
      <c r="E180" s="115"/>
      <c r="F180" s="115"/>
      <c r="G180" s="31"/>
      <c r="H180" s="115"/>
      <c r="I180" s="188"/>
      <c r="J180" s="188"/>
      <c r="K180" s="188"/>
      <c r="L180" s="188"/>
      <c r="M180" s="188"/>
      <c r="N180" s="188"/>
      <c r="O180" s="188"/>
      <c r="P180" s="188"/>
      <c r="Q180" s="188"/>
    </row>
    <row r="181" spans="2:17" x14ac:dyDescent="0.2">
      <c r="B181" s="115"/>
      <c r="C181" s="115"/>
      <c r="D181" s="31"/>
      <c r="E181" s="115"/>
      <c r="F181" s="115"/>
      <c r="G181" s="31"/>
      <c r="H181" s="115"/>
      <c r="I181" s="188"/>
      <c r="J181" s="188"/>
      <c r="K181" s="188"/>
      <c r="L181" s="188"/>
      <c r="M181" s="188"/>
      <c r="N181" s="188"/>
      <c r="O181" s="188"/>
      <c r="P181" s="188"/>
      <c r="Q181" s="188"/>
    </row>
    <row r="182" spans="2:17" x14ac:dyDescent="0.2">
      <c r="B182" s="115"/>
      <c r="C182" s="115"/>
      <c r="D182" s="31"/>
      <c r="E182" s="115"/>
      <c r="F182" s="115"/>
      <c r="G182" s="31"/>
      <c r="H182" s="115"/>
      <c r="I182" s="188"/>
      <c r="J182" s="188"/>
      <c r="K182" s="188"/>
      <c r="L182" s="188"/>
      <c r="M182" s="188"/>
      <c r="N182" s="188"/>
      <c r="O182" s="188"/>
      <c r="P182" s="188"/>
      <c r="Q182" s="188"/>
    </row>
    <row r="183" spans="2:17" x14ac:dyDescent="0.2">
      <c r="B183" s="115"/>
      <c r="C183" s="115"/>
      <c r="D183" s="31"/>
      <c r="E183" s="115"/>
      <c r="F183" s="115"/>
      <c r="G183" s="31"/>
      <c r="H183" s="115"/>
      <c r="I183" s="188"/>
      <c r="J183" s="188"/>
      <c r="K183" s="188"/>
      <c r="L183" s="188"/>
      <c r="M183" s="188"/>
      <c r="N183" s="188"/>
      <c r="O183" s="188"/>
      <c r="P183" s="188"/>
      <c r="Q183" s="188"/>
    </row>
    <row r="184" spans="2:17" x14ac:dyDescent="0.2">
      <c r="B184" s="115"/>
      <c r="C184" s="115"/>
      <c r="D184" s="31"/>
      <c r="E184" s="115"/>
      <c r="F184" s="115"/>
      <c r="G184" s="31"/>
      <c r="H184" s="115"/>
      <c r="I184" s="188"/>
      <c r="J184" s="188"/>
      <c r="K184" s="188"/>
      <c r="L184" s="188"/>
      <c r="M184" s="188"/>
      <c r="N184" s="188"/>
      <c r="O184" s="188"/>
      <c r="P184" s="188"/>
      <c r="Q184" s="188"/>
    </row>
    <row r="185" spans="2:17" x14ac:dyDescent="0.2">
      <c r="B185" s="115"/>
      <c r="C185" s="115"/>
      <c r="D185" s="31"/>
      <c r="E185" s="115"/>
      <c r="F185" s="115"/>
      <c r="G185" s="31"/>
      <c r="H185" s="115"/>
      <c r="I185" s="188"/>
      <c r="J185" s="188"/>
      <c r="K185" s="188"/>
      <c r="L185" s="188"/>
      <c r="M185" s="188"/>
      <c r="N185" s="188"/>
      <c r="O185" s="188"/>
      <c r="P185" s="188"/>
      <c r="Q185" s="188"/>
    </row>
    <row r="186" spans="2:17" x14ac:dyDescent="0.2">
      <c r="B186" s="115"/>
      <c r="C186" s="115"/>
      <c r="D186" s="31"/>
      <c r="E186" s="115"/>
      <c r="F186" s="115"/>
      <c r="G186" s="31"/>
      <c r="H186" s="115"/>
      <c r="I186" s="188"/>
      <c r="J186" s="188"/>
      <c r="K186" s="188"/>
      <c r="L186" s="188"/>
      <c r="M186" s="188"/>
      <c r="N186" s="188"/>
      <c r="O186" s="188"/>
      <c r="P186" s="188"/>
      <c r="Q186" s="188"/>
    </row>
    <row r="187" spans="2:17" x14ac:dyDescent="0.2">
      <c r="B187" s="115"/>
      <c r="C187" s="115"/>
      <c r="D187" s="31"/>
      <c r="E187" s="115"/>
      <c r="F187" s="115"/>
      <c r="G187" s="31"/>
      <c r="H187" s="115"/>
      <c r="I187" s="188"/>
      <c r="J187" s="188"/>
      <c r="K187" s="188"/>
      <c r="L187" s="188"/>
      <c r="M187" s="188"/>
      <c r="N187" s="188"/>
      <c r="O187" s="188"/>
      <c r="P187" s="188"/>
      <c r="Q187" s="188"/>
    </row>
    <row r="188" spans="2:17" x14ac:dyDescent="0.2">
      <c r="B188" s="115"/>
      <c r="C188" s="115"/>
      <c r="D188" s="31"/>
      <c r="E188" s="115"/>
      <c r="F188" s="115"/>
      <c r="G188" s="31"/>
      <c r="H188" s="115"/>
      <c r="I188" s="188"/>
      <c r="J188" s="188"/>
      <c r="K188" s="188"/>
      <c r="L188" s="188"/>
      <c r="M188" s="188"/>
      <c r="N188" s="188"/>
      <c r="O188" s="188"/>
      <c r="P188" s="188"/>
      <c r="Q188" s="188"/>
    </row>
    <row r="189" spans="2:17" x14ac:dyDescent="0.2">
      <c r="B189" s="115"/>
      <c r="C189" s="115"/>
      <c r="D189" s="31"/>
      <c r="E189" s="115"/>
      <c r="F189" s="115"/>
      <c r="G189" s="31"/>
      <c r="H189" s="115"/>
      <c r="I189" s="188"/>
      <c r="J189" s="188"/>
      <c r="K189" s="188"/>
      <c r="L189" s="188"/>
      <c r="M189" s="188"/>
      <c r="N189" s="188"/>
      <c r="O189" s="188"/>
      <c r="P189" s="188"/>
      <c r="Q189" s="188"/>
    </row>
    <row r="190" spans="2:17" x14ac:dyDescent="0.2">
      <c r="B190" s="115"/>
      <c r="C190" s="115"/>
      <c r="D190" s="31"/>
      <c r="E190" s="115"/>
      <c r="F190" s="115"/>
      <c r="G190" s="31"/>
      <c r="H190" s="115"/>
      <c r="I190" s="188"/>
      <c r="J190" s="188"/>
      <c r="K190" s="188"/>
      <c r="L190" s="188"/>
      <c r="M190" s="188"/>
      <c r="N190" s="188"/>
      <c r="O190" s="188"/>
      <c r="P190" s="188"/>
      <c r="Q190" s="188"/>
    </row>
    <row r="191" spans="2:17" x14ac:dyDescent="0.2">
      <c r="B191" s="115"/>
      <c r="C191" s="115"/>
      <c r="D191" s="31"/>
      <c r="E191" s="115"/>
      <c r="F191" s="115"/>
      <c r="G191" s="31"/>
      <c r="H191" s="115"/>
      <c r="I191" s="188"/>
      <c r="J191" s="188"/>
      <c r="K191" s="188"/>
      <c r="L191" s="188"/>
      <c r="M191" s="188"/>
      <c r="N191" s="188"/>
      <c r="O191" s="188"/>
      <c r="P191" s="188"/>
      <c r="Q191" s="188"/>
    </row>
    <row r="192" spans="2:17" x14ac:dyDescent="0.2">
      <c r="B192" s="115"/>
      <c r="C192" s="115"/>
      <c r="D192" s="31"/>
      <c r="E192" s="115"/>
      <c r="F192" s="115"/>
      <c r="G192" s="31"/>
      <c r="H192" s="115"/>
      <c r="I192" s="188"/>
      <c r="J192" s="188"/>
      <c r="K192" s="188"/>
      <c r="L192" s="188"/>
      <c r="M192" s="188"/>
      <c r="N192" s="188"/>
      <c r="O192" s="188"/>
      <c r="P192" s="188"/>
      <c r="Q192" s="188"/>
    </row>
    <row r="193" spans="2:17" x14ac:dyDescent="0.2">
      <c r="B193" s="115"/>
      <c r="C193" s="115"/>
      <c r="D193" s="31"/>
      <c r="E193" s="115"/>
      <c r="F193" s="115"/>
      <c r="G193" s="31"/>
      <c r="H193" s="115"/>
      <c r="I193" s="188"/>
      <c r="J193" s="188"/>
      <c r="K193" s="188"/>
      <c r="L193" s="188"/>
      <c r="M193" s="188"/>
      <c r="N193" s="188"/>
      <c r="O193" s="188"/>
      <c r="P193" s="188"/>
      <c r="Q193" s="188"/>
    </row>
    <row r="194" spans="2:17" x14ac:dyDescent="0.2">
      <c r="B194" s="115"/>
      <c r="C194" s="115"/>
      <c r="D194" s="31"/>
      <c r="E194" s="115"/>
      <c r="F194" s="115"/>
      <c r="G194" s="31"/>
      <c r="H194" s="115"/>
      <c r="I194" s="188"/>
      <c r="J194" s="188"/>
      <c r="K194" s="188"/>
      <c r="L194" s="188"/>
      <c r="M194" s="188"/>
      <c r="N194" s="188"/>
      <c r="O194" s="188"/>
      <c r="P194" s="188"/>
      <c r="Q194" s="188"/>
    </row>
    <row r="195" spans="2:17" x14ac:dyDescent="0.2">
      <c r="B195" s="115"/>
      <c r="C195" s="115"/>
      <c r="D195" s="31"/>
      <c r="E195" s="115"/>
      <c r="F195" s="115"/>
      <c r="G195" s="31"/>
      <c r="H195" s="115"/>
      <c r="I195" s="188"/>
      <c r="J195" s="188"/>
      <c r="K195" s="188"/>
      <c r="L195" s="188"/>
      <c r="M195" s="188"/>
      <c r="N195" s="188"/>
      <c r="O195" s="188"/>
      <c r="P195" s="188"/>
      <c r="Q195" s="188"/>
    </row>
    <row r="196" spans="2:17" x14ac:dyDescent="0.2">
      <c r="B196" s="115"/>
      <c r="C196" s="115"/>
      <c r="D196" s="31"/>
      <c r="E196" s="115"/>
      <c r="F196" s="115"/>
      <c r="G196" s="31"/>
      <c r="H196" s="115"/>
      <c r="I196" s="188"/>
      <c r="J196" s="188"/>
      <c r="K196" s="188"/>
      <c r="L196" s="188"/>
      <c r="M196" s="188"/>
      <c r="N196" s="188"/>
      <c r="O196" s="188"/>
      <c r="P196" s="188"/>
      <c r="Q196" s="188"/>
    </row>
    <row r="197" spans="2:17" x14ac:dyDescent="0.2">
      <c r="B197" s="115"/>
      <c r="C197" s="115"/>
      <c r="D197" s="31"/>
      <c r="E197" s="115"/>
      <c r="F197" s="115"/>
      <c r="G197" s="31"/>
      <c r="H197" s="115"/>
      <c r="I197" s="188"/>
      <c r="J197" s="188"/>
      <c r="K197" s="188"/>
      <c r="L197" s="188"/>
      <c r="M197" s="188"/>
      <c r="N197" s="188"/>
      <c r="O197" s="188"/>
      <c r="P197" s="188"/>
      <c r="Q197" s="188"/>
    </row>
    <row r="198" spans="2:17" x14ac:dyDescent="0.2">
      <c r="B198" s="115"/>
      <c r="C198" s="115"/>
      <c r="D198" s="31"/>
      <c r="E198" s="115"/>
      <c r="F198" s="115"/>
      <c r="G198" s="31"/>
      <c r="H198" s="115"/>
      <c r="I198" s="188"/>
      <c r="J198" s="188"/>
      <c r="K198" s="188"/>
      <c r="L198" s="188"/>
      <c r="M198" s="188"/>
      <c r="N198" s="188"/>
      <c r="O198" s="188"/>
      <c r="P198" s="188"/>
      <c r="Q198" s="188"/>
    </row>
    <row r="199" spans="2:17" x14ac:dyDescent="0.2">
      <c r="B199" s="115"/>
      <c r="C199" s="115"/>
      <c r="D199" s="31"/>
      <c r="E199" s="115"/>
      <c r="F199" s="115"/>
      <c r="G199" s="31"/>
      <c r="H199" s="115"/>
      <c r="I199" s="188"/>
      <c r="J199" s="188"/>
      <c r="K199" s="188"/>
      <c r="L199" s="188"/>
      <c r="M199" s="188"/>
      <c r="N199" s="188"/>
      <c r="O199" s="188"/>
      <c r="P199" s="188"/>
      <c r="Q199" s="188"/>
    </row>
    <row r="200" spans="2:17" x14ac:dyDescent="0.2">
      <c r="B200" s="115"/>
      <c r="C200" s="115"/>
      <c r="D200" s="31"/>
      <c r="E200" s="115"/>
      <c r="F200" s="115"/>
      <c r="G200" s="31"/>
      <c r="H200" s="115"/>
      <c r="I200" s="188"/>
      <c r="J200" s="188"/>
      <c r="K200" s="188"/>
      <c r="L200" s="188"/>
      <c r="M200" s="188"/>
      <c r="N200" s="188"/>
      <c r="O200" s="188"/>
      <c r="P200" s="188"/>
      <c r="Q200" s="188"/>
    </row>
    <row r="201" spans="2:17" x14ac:dyDescent="0.2">
      <c r="B201" s="115"/>
      <c r="C201" s="115"/>
      <c r="D201" s="31"/>
      <c r="E201" s="115"/>
      <c r="F201" s="115"/>
      <c r="G201" s="31"/>
      <c r="H201" s="115"/>
      <c r="I201" s="188"/>
      <c r="J201" s="188"/>
      <c r="K201" s="188"/>
      <c r="L201" s="188"/>
      <c r="M201" s="188"/>
      <c r="N201" s="188"/>
      <c r="O201" s="188"/>
      <c r="P201" s="188"/>
      <c r="Q201" s="188"/>
    </row>
    <row r="202" spans="2:17" x14ac:dyDescent="0.2">
      <c r="B202" s="115"/>
      <c r="C202" s="115"/>
      <c r="D202" s="31"/>
      <c r="E202" s="115"/>
      <c r="F202" s="115"/>
      <c r="G202" s="31"/>
      <c r="H202" s="115"/>
      <c r="I202" s="188"/>
      <c r="J202" s="188"/>
      <c r="K202" s="188"/>
      <c r="L202" s="188"/>
      <c r="M202" s="188"/>
      <c r="N202" s="188"/>
      <c r="O202" s="188"/>
      <c r="P202" s="188"/>
      <c r="Q202" s="188"/>
    </row>
    <row r="203" spans="2:17" x14ac:dyDescent="0.2">
      <c r="B203" s="115"/>
      <c r="C203" s="115"/>
      <c r="D203" s="31"/>
      <c r="E203" s="115"/>
      <c r="F203" s="115"/>
      <c r="G203" s="31"/>
      <c r="H203" s="115"/>
      <c r="I203" s="188"/>
      <c r="J203" s="188"/>
      <c r="K203" s="188"/>
      <c r="L203" s="188"/>
      <c r="M203" s="188"/>
      <c r="N203" s="188"/>
      <c r="O203" s="188"/>
      <c r="P203" s="188"/>
      <c r="Q203" s="188"/>
    </row>
    <row r="204" spans="2:17" x14ac:dyDescent="0.2">
      <c r="B204" s="115"/>
      <c r="C204" s="115"/>
      <c r="D204" s="31"/>
      <c r="E204" s="115"/>
      <c r="F204" s="115"/>
      <c r="G204" s="31"/>
      <c r="H204" s="115"/>
      <c r="I204" s="188"/>
      <c r="J204" s="188"/>
      <c r="K204" s="188"/>
      <c r="L204" s="188"/>
      <c r="M204" s="188"/>
      <c r="N204" s="188"/>
      <c r="O204" s="188"/>
      <c r="P204" s="188"/>
      <c r="Q204" s="188"/>
    </row>
    <row r="205" spans="2:17" x14ac:dyDescent="0.2">
      <c r="B205" s="115"/>
      <c r="C205" s="115"/>
      <c r="D205" s="31"/>
      <c r="E205" s="115"/>
      <c r="F205" s="115"/>
      <c r="G205" s="31"/>
      <c r="H205" s="115"/>
      <c r="I205" s="188"/>
      <c r="J205" s="188"/>
      <c r="K205" s="188"/>
      <c r="L205" s="188"/>
      <c r="M205" s="188"/>
      <c r="N205" s="188"/>
      <c r="O205" s="188"/>
      <c r="P205" s="188"/>
      <c r="Q205" s="188"/>
    </row>
    <row r="206" spans="2:17" x14ac:dyDescent="0.2">
      <c r="B206" s="115"/>
      <c r="C206" s="115"/>
      <c r="D206" s="31"/>
      <c r="E206" s="115"/>
      <c r="F206" s="115"/>
      <c r="G206" s="31"/>
      <c r="H206" s="115"/>
      <c r="I206" s="188"/>
      <c r="J206" s="188"/>
      <c r="K206" s="188"/>
      <c r="L206" s="188"/>
      <c r="M206" s="188"/>
      <c r="N206" s="188"/>
      <c r="O206" s="188"/>
      <c r="P206" s="188"/>
      <c r="Q206" s="188"/>
    </row>
    <row r="207" spans="2:17" x14ac:dyDescent="0.2">
      <c r="B207" s="115"/>
      <c r="C207" s="115"/>
      <c r="D207" s="31"/>
      <c r="E207" s="115"/>
      <c r="F207" s="115"/>
      <c r="G207" s="31"/>
      <c r="H207" s="115"/>
      <c r="I207" s="188"/>
      <c r="J207" s="188"/>
      <c r="K207" s="188"/>
      <c r="L207" s="188"/>
      <c r="M207" s="188"/>
      <c r="N207" s="188"/>
      <c r="O207" s="188"/>
      <c r="P207" s="188"/>
      <c r="Q207" s="188"/>
    </row>
    <row r="208" spans="2:17" x14ac:dyDescent="0.2">
      <c r="B208" s="115"/>
      <c r="C208" s="115"/>
      <c r="D208" s="31"/>
      <c r="E208" s="115"/>
      <c r="F208" s="115"/>
      <c r="G208" s="31"/>
      <c r="H208" s="115"/>
      <c r="I208" s="188"/>
      <c r="J208" s="188"/>
      <c r="K208" s="188"/>
      <c r="L208" s="188"/>
      <c r="M208" s="188"/>
      <c r="N208" s="188"/>
      <c r="O208" s="188"/>
      <c r="P208" s="188"/>
      <c r="Q208" s="188"/>
    </row>
    <row r="209" spans="2:17" x14ac:dyDescent="0.2">
      <c r="B209" s="115"/>
      <c r="C209" s="115"/>
      <c r="D209" s="31"/>
      <c r="E209" s="115"/>
      <c r="F209" s="115"/>
      <c r="G209" s="31"/>
      <c r="H209" s="115"/>
      <c r="I209" s="188"/>
      <c r="J209" s="188"/>
      <c r="K209" s="188"/>
      <c r="L209" s="188"/>
      <c r="M209" s="188"/>
      <c r="N209" s="188"/>
      <c r="O209" s="188"/>
      <c r="P209" s="188"/>
      <c r="Q209" s="188"/>
    </row>
    <row r="210" spans="2:17" x14ac:dyDescent="0.2">
      <c r="B210" s="115"/>
      <c r="C210" s="115"/>
      <c r="D210" s="31"/>
      <c r="E210" s="115"/>
      <c r="F210" s="115"/>
      <c r="G210" s="31"/>
      <c r="H210" s="115"/>
      <c r="I210" s="188"/>
      <c r="J210" s="188"/>
      <c r="K210" s="188"/>
      <c r="L210" s="188"/>
      <c r="M210" s="188"/>
      <c r="N210" s="188"/>
      <c r="O210" s="188"/>
      <c r="P210" s="188"/>
      <c r="Q210" s="188"/>
    </row>
    <row r="211" spans="2:17" x14ac:dyDescent="0.2">
      <c r="B211" s="115"/>
      <c r="C211" s="115"/>
      <c r="D211" s="31"/>
      <c r="E211" s="115"/>
      <c r="F211" s="115"/>
      <c r="G211" s="31"/>
      <c r="H211" s="115"/>
      <c r="I211" s="188"/>
      <c r="J211" s="188"/>
      <c r="K211" s="188"/>
      <c r="L211" s="188"/>
      <c r="M211" s="188"/>
      <c r="N211" s="188"/>
      <c r="O211" s="188"/>
      <c r="P211" s="188"/>
      <c r="Q211" s="188"/>
    </row>
    <row r="212" spans="2:17" x14ac:dyDescent="0.2">
      <c r="B212" s="115"/>
      <c r="C212" s="115"/>
      <c r="D212" s="31"/>
      <c r="E212" s="115"/>
      <c r="F212" s="115"/>
      <c r="G212" s="31"/>
      <c r="H212" s="115"/>
      <c r="I212" s="188"/>
      <c r="J212" s="188"/>
      <c r="K212" s="188"/>
      <c r="L212" s="188"/>
      <c r="M212" s="188"/>
      <c r="N212" s="188"/>
      <c r="O212" s="188"/>
      <c r="P212" s="188"/>
      <c r="Q212" s="188"/>
    </row>
    <row r="213" spans="2:17" x14ac:dyDescent="0.2">
      <c r="B213" s="115"/>
      <c r="C213" s="115"/>
      <c r="D213" s="31"/>
      <c r="E213" s="115"/>
      <c r="F213" s="115"/>
      <c r="G213" s="31"/>
      <c r="H213" s="115"/>
      <c r="I213" s="188"/>
      <c r="J213" s="188"/>
      <c r="K213" s="188"/>
      <c r="L213" s="188"/>
      <c r="M213" s="188"/>
      <c r="N213" s="188"/>
      <c r="O213" s="188"/>
      <c r="P213" s="188"/>
      <c r="Q213" s="188"/>
    </row>
    <row r="214" spans="2:17" x14ac:dyDescent="0.2">
      <c r="B214" s="115"/>
      <c r="C214" s="115"/>
      <c r="D214" s="31"/>
      <c r="E214" s="115"/>
      <c r="F214" s="115"/>
      <c r="G214" s="31"/>
      <c r="H214" s="115"/>
      <c r="I214" s="188"/>
      <c r="J214" s="188"/>
      <c r="K214" s="188"/>
      <c r="L214" s="188"/>
      <c r="M214" s="188"/>
      <c r="N214" s="188"/>
      <c r="O214" s="188"/>
      <c r="P214" s="188"/>
      <c r="Q214" s="188"/>
    </row>
    <row r="215" spans="2:17" x14ac:dyDescent="0.2">
      <c r="B215" s="115"/>
      <c r="C215" s="115"/>
      <c r="D215" s="31"/>
      <c r="E215" s="115"/>
      <c r="F215" s="115"/>
      <c r="G215" s="31"/>
      <c r="H215" s="115"/>
      <c r="I215" s="188"/>
      <c r="J215" s="188"/>
      <c r="K215" s="188"/>
      <c r="L215" s="188"/>
      <c r="M215" s="188"/>
      <c r="N215" s="188"/>
      <c r="O215" s="188"/>
      <c r="P215" s="188"/>
      <c r="Q215" s="188"/>
    </row>
    <row r="216" spans="2:17" x14ac:dyDescent="0.2">
      <c r="B216" s="115"/>
      <c r="C216" s="115"/>
      <c r="D216" s="31"/>
      <c r="E216" s="115"/>
      <c r="F216" s="115"/>
      <c r="G216" s="31"/>
      <c r="H216" s="115"/>
      <c r="I216" s="188"/>
      <c r="J216" s="188"/>
      <c r="K216" s="188"/>
      <c r="L216" s="188"/>
      <c r="M216" s="188"/>
      <c r="N216" s="188"/>
      <c r="O216" s="188"/>
      <c r="P216" s="188"/>
      <c r="Q216" s="188"/>
    </row>
    <row r="217" spans="2:17" x14ac:dyDescent="0.2">
      <c r="B217" s="115"/>
      <c r="C217" s="115"/>
      <c r="D217" s="31"/>
      <c r="E217" s="115"/>
      <c r="F217" s="115"/>
      <c r="G217" s="31"/>
      <c r="H217" s="115"/>
      <c r="I217" s="188"/>
      <c r="J217" s="188"/>
      <c r="K217" s="188"/>
      <c r="L217" s="188"/>
      <c r="M217" s="188"/>
      <c r="N217" s="188"/>
      <c r="O217" s="188"/>
      <c r="P217" s="188"/>
      <c r="Q217" s="188"/>
    </row>
    <row r="218" spans="2:17" x14ac:dyDescent="0.2">
      <c r="B218" s="115"/>
      <c r="C218" s="115"/>
      <c r="D218" s="31"/>
      <c r="E218" s="115"/>
      <c r="F218" s="115"/>
      <c r="G218" s="31"/>
      <c r="H218" s="115"/>
      <c r="I218" s="188"/>
      <c r="J218" s="188"/>
      <c r="K218" s="188"/>
      <c r="L218" s="188"/>
      <c r="M218" s="188"/>
      <c r="N218" s="188"/>
      <c r="O218" s="188"/>
      <c r="P218" s="188"/>
      <c r="Q218" s="188"/>
    </row>
    <row r="219" spans="2:17" x14ac:dyDescent="0.2">
      <c r="B219" s="115"/>
      <c r="C219" s="115"/>
      <c r="D219" s="31"/>
      <c r="E219" s="115"/>
      <c r="F219" s="115"/>
      <c r="G219" s="31"/>
      <c r="H219" s="115"/>
      <c r="I219" s="188"/>
      <c r="J219" s="188"/>
      <c r="K219" s="188"/>
      <c r="L219" s="188"/>
      <c r="M219" s="188"/>
      <c r="N219" s="188"/>
      <c r="O219" s="188"/>
      <c r="P219" s="188"/>
      <c r="Q219" s="188"/>
    </row>
    <row r="220" spans="2:17" x14ac:dyDescent="0.2">
      <c r="B220" s="115"/>
      <c r="C220" s="115"/>
      <c r="D220" s="31"/>
      <c r="E220" s="115"/>
      <c r="F220" s="115"/>
      <c r="G220" s="31"/>
      <c r="H220" s="115"/>
      <c r="I220" s="188"/>
      <c r="J220" s="188"/>
      <c r="K220" s="188"/>
      <c r="L220" s="188"/>
      <c r="M220" s="188"/>
      <c r="N220" s="188"/>
      <c r="O220" s="188"/>
      <c r="P220" s="188"/>
      <c r="Q220" s="188"/>
    </row>
    <row r="221" spans="2:17" x14ac:dyDescent="0.2">
      <c r="B221" s="115"/>
      <c r="C221" s="115"/>
      <c r="D221" s="31"/>
      <c r="E221" s="115"/>
      <c r="F221" s="115"/>
      <c r="G221" s="31"/>
      <c r="H221" s="115"/>
      <c r="I221" s="188"/>
      <c r="J221" s="188"/>
      <c r="K221" s="188"/>
      <c r="L221" s="188"/>
      <c r="M221" s="188"/>
      <c r="N221" s="188"/>
      <c r="O221" s="188"/>
      <c r="P221" s="188"/>
      <c r="Q221" s="188"/>
    </row>
    <row r="222" spans="2:17" x14ac:dyDescent="0.2">
      <c r="B222" s="115"/>
      <c r="C222" s="115"/>
      <c r="D222" s="31"/>
      <c r="E222" s="115"/>
      <c r="F222" s="115"/>
      <c r="G222" s="31"/>
      <c r="H222" s="115"/>
      <c r="I222" s="188"/>
      <c r="J222" s="188"/>
      <c r="K222" s="188"/>
      <c r="L222" s="188"/>
      <c r="M222" s="188"/>
      <c r="N222" s="188"/>
      <c r="O222" s="188"/>
      <c r="P222" s="188"/>
      <c r="Q222" s="188"/>
    </row>
    <row r="223" spans="2:17" x14ac:dyDescent="0.2">
      <c r="B223" s="115"/>
      <c r="C223" s="115"/>
      <c r="D223" s="31"/>
      <c r="E223" s="115"/>
      <c r="F223" s="115"/>
      <c r="G223" s="31"/>
      <c r="H223" s="115"/>
      <c r="I223" s="188"/>
      <c r="J223" s="188"/>
      <c r="K223" s="188"/>
      <c r="L223" s="188"/>
      <c r="M223" s="188"/>
      <c r="N223" s="188"/>
      <c r="O223" s="188"/>
      <c r="P223" s="188"/>
      <c r="Q223" s="188"/>
    </row>
    <row r="224" spans="2:17" x14ac:dyDescent="0.2">
      <c r="B224" s="115"/>
      <c r="C224" s="115"/>
      <c r="D224" s="31"/>
      <c r="E224" s="115"/>
      <c r="F224" s="115"/>
      <c r="G224" s="31"/>
      <c r="H224" s="115"/>
      <c r="I224" s="188"/>
      <c r="J224" s="188"/>
      <c r="K224" s="188"/>
      <c r="L224" s="188"/>
      <c r="M224" s="188"/>
      <c r="N224" s="188"/>
      <c r="O224" s="188"/>
      <c r="P224" s="188"/>
      <c r="Q224" s="188"/>
    </row>
    <row r="225" spans="2:17" x14ac:dyDescent="0.2">
      <c r="B225" s="115"/>
      <c r="C225" s="115"/>
      <c r="D225" s="31"/>
      <c r="E225" s="115"/>
      <c r="F225" s="115"/>
      <c r="G225" s="31"/>
      <c r="H225" s="115"/>
      <c r="I225" s="188"/>
      <c r="J225" s="188"/>
      <c r="K225" s="188"/>
      <c r="L225" s="188"/>
      <c r="M225" s="188"/>
      <c r="N225" s="188"/>
      <c r="O225" s="188"/>
      <c r="P225" s="188"/>
      <c r="Q225" s="188"/>
    </row>
    <row r="226" spans="2:17" x14ac:dyDescent="0.2">
      <c r="B226" s="115"/>
      <c r="C226" s="115"/>
      <c r="D226" s="31"/>
      <c r="E226" s="115"/>
      <c r="F226" s="115"/>
      <c r="G226" s="31"/>
      <c r="H226" s="115"/>
      <c r="I226" s="188"/>
      <c r="J226" s="188"/>
      <c r="K226" s="188"/>
      <c r="L226" s="188"/>
      <c r="M226" s="188"/>
      <c r="N226" s="188"/>
      <c r="O226" s="188"/>
      <c r="P226" s="188"/>
      <c r="Q226" s="188"/>
    </row>
    <row r="227" spans="2:17" x14ac:dyDescent="0.2">
      <c r="B227" s="115"/>
      <c r="C227" s="115"/>
      <c r="D227" s="31"/>
      <c r="E227" s="115"/>
      <c r="F227" s="115"/>
      <c r="G227" s="31"/>
      <c r="H227" s="115"/>
      <c r="I227" s="188"/>
      <c r="J227" s="188"/>
      <c r="K227" s="188"/>
      <c r="L227" s="188"/>
      <c r="M227" s="188"/>
      <c r="N227" s="188"/>
      <c r="O227" s="188"/>
      <c r="P227" s="188"/>
      <c r="Q227" s="188"/>
    </row>
    <row r="228" spans="2:17" x14ac:dyDescent="0.2">
      <c r="B228" s="115"/>
      <c r="C228" s="115"/>
      <c r="D228" s="31"/>
      <c r="E228" s="115"/>
      <c r="F228" s="115"/>
      <c r="G228" s="31"/>
      <c r="H228" s="115"/>
      <c r="I228" s="188"/>
      <c r="J228" s="188"/>
      <c r="K228" s="188"/>
      <c r="L228" s="188"/>
      <c r="M228" s="188"/>
      <c r="N228" s="188"/>
      <c r="O228" s="188"/>
      <c r="P228" s="188"/>
      <c r="Q228" s="188"/>
    </row>
    <row r="229" spans="2:17" x14ac:dyDescent="0.2">
      <c r="B229" s="115"/>
      <c r="C229" s="115"/>
      <c r="D229" s="31"/>
      <c r="E229" s="115"/>
      <c r="F229" s="115"/>
      <c r="G229" s="31"/>
      <c r="H229" s="115"/>
      <c r="I229" s="188"/>
      <c r="J229" s="188"/>
      <c r="K229" s="188"/>
      <c r="L229" s="188"/>
      <c r="M229" s="188"/>
      <c r="N229" s="188"/>
      <c r="O229" s="188"/>
      <c r="P229" s="188"/>
      <c r="Q229" s="188"/>
    </row>
    <row r="230" spans="2:17" x14ac:dyDescent="0.2">
      <c r="B230" s="115"/>
      <c r="C230" s="115"/>
      <c r="D230" s="31"/>
      <c r="E230" s="115"/>
      <c r="F230" s="115"/>
      <c r="G230" s="31"/>
      <c r="H230" s="115"/>
      <c r="I230" s="188"/>
      <c r="J230" s="188"/>
      <c r="K230" s="188"/>
      <c r="L230" s="188"/>
      <c r="M230" s="188"/>
      <c r="N230" s="188"/>
      <c r="O230" s="188"/>
      <c r="P230" s="188"/>
      <c r="Q230" s="188"/>
    </row>
    <row r="231" spans="2:17" x14ac:dyDescent="0.2">
      <c r="B231" s="115"/>
      <c r="C231" s="115"/>
      <c r="D231" s="31"/>
      <c r="E231" s="115"/>
      <c r="F231" s="115"/>
      <c r="G231" s="31"/>
      <c r="H231" s="115"/>
      <c r="I231" s="188"/>
      <c r="J231" s="188"/>
      <c r="K231" s="188"/>
      <c r="L231" s="188"/>
      <c r="M231" s="188"/>
      <c r="N231" s="188"/>
      <c r="O231" s="188"/>
      <c r="P231" s="188"/>
      <c r="Q231" s="188"/>
    </row>
    <row r="232" spans="2:17" x14ac:dyDescent="0.2">
      <c r="B232" s="115"/>
      <c r="C232" s="115"/>
      <c r="D232" s="31"/>
      <c r="E232" s="115"/>
      <c r="F232" s="115"/>
      <c r="G232" s="31"/>
      <c r="H232" s="115"/>
      <c r="I232" s="188"/>
      <c r="J232" s="188"/>
      <c r="K232" s="188"/>
      <c r="L232" s="188"/>
      <c r="M232" s="188"/>
      <c r="N232" s="188"/>
      <c r="O232" s="188"/>
      <c r="P232" s="188"/>
      <c r="Q232" s="188"/>
    </row>
    <row r="233" spans="2:17" x14ac:dyDescent="0.2">
      <c r="B233" s="115"/>
      <c r="C233" s="115"/>
      <c r="D233" s="31"/>
      <c r="E233" s="115"/>
      <c r="F233" s="115"/>
      <c r="G233" s="31"/>
      <c r="H233" s="115"/>
      <c r="I233" s="188"/>
      <c r="J233" s="188"/>
      <c r="K233" s="188"/>
      <c r="L233" s="188"/>
      <c r="M233" s="188"/>
      <c r="N233" s="188"/>
      <c r="O233" s="188"/>
      <c r="P233" s="188"/>
      <c r="Q233" s="188"/>
    </row>
    <row r="234" spans="2:17" x14ac:dyDescent="0.2">
      <c r="B234" s="115"/>
      <c r="C234" s="115"/>
      <c r="D234" s="31"/>
      <c r="E234" s="115"/>
      <c r="F234" s="115"/>
      <c r="G234" s="31"/>
      <c r="H234" s="115"/>
      <c r="I234" s="188"/>
      <c r="J234" s="188"/>
      <c r="K234" s="188"/>
      <c r="L234" s="188"/>
      <c r="M234" s="188"/>
      <c r="N234" s="188"/>
      <c r="O234" s="188"/>
      <c r="P234" s="188"/>
      <c r="Q234" s="188"/>
    </row>
    <row r="235" spans="2:17" x14ac:dyDescent="0.2">
      <c r="B235" s="115"/>
      <c r="C235" s="115"/>
      <c r="D235" s="31"/>
      <c r="E235" s="115"/>
      <c r="F235" s="115"/>
      <c r="G235" s="31"/>
      <c r="H235" s="115"/>
      <c r="I235" s="188"/>
      <c r="J235" s="188"/>
      <c r="K235" s="188"/>
      <c r="L235" s="188"/>
      <c r="M235" s="188"/>
      <c r="N235" s="188"/>
      <c r="O235" s="188"/>
      <c r="P235" s="188"/>
      <c r="Q235" s="188"/>
    </row>
    <row r="236" spans="2:17" x14ac:dyDescent="0.2">
      <c r="B236" s="115"/>
      <c r="C236" s="115"/>
      <c r="D236" s="31"/>
      <c r="E236" s="115"/>
      <c r="F236" s="115"/>
      <c r="G236" s="31"/>
      <c r="H236" s="115"/>
      <c r="I236" s="188"/>
      <c r="J236" s="188"/>
      <c r="K236" s="188"/>
      <c r="L236" s="188"/>
      <c r="M236" s="188"/>
      <c r="N236" s="188"/>
      <c r="O236" s="188"/>
      <c r="P236" s="188"/>
      <c r="Q236" s="188"/>
    </row>
    <row r="237" spans="2:17" x14ac:dyDescent="0.2">
      <c r="B237" s="115"/>
      <c r="C237" s="115"/>
      <c r="D237" s="31"/>
      <c r="E237" s="115"/>
      <c r="F237" s="115"/>
      <c r="G237" s="31"/>
      <c r="H237" s="115"/>
      <c r="I237" s="188"/>
      <c r="J237" s="188"/>
      <c r="K237" s="188"/>
      <c r="L237" s="188"/>
      <c r="M237" s="188"/>
      <c r="N237" s="188"/>
      <c r="O237" s="188"/>
      <c r="P237" s="188"/>
      <c r="Q237" s="188"/>
    </row>
    <row r="238" spans="2:17" x14ac:dyDescent="0.2">
      <c r="B238" s="115"/>
      <c r="C238" s="115"/>
      <c r="D238" s="31"/>
      <c r="E238" s="115"/>
      <c r="F238" s="115"/>
      <c r="G238" s="31"/>
      <c r="H238" s="115"/>
      <c r="I238" s="188"/>
      <c r="J238" s="188"/>
      <c r="K238" s="188"/>
      <c r="L238" s="188"/>
      <c r="M238" s="188"/>
      <c r="N238" s="188"/>
      <c r="O238" s="188"/>
      <c r="P238" s="188"/>
      <c r="Q238" s="188"/>
    </row>
    <row r="239" spans="2:17" x14ac:dyDescent="0.2">
      <c r="B239" s="115"/>
      <c r="C239" s="115"/>
      <c r="D239" s="31"/>
      <c r="E239" s="115"/>
      <c r="F239" s="115"/>
      <c r="G239" s="31"/>
      <c r="H239" s="115"/>
      <c r="I239" s="188"/>
      <c r="J239" s="188"/>
      <c r="K239" s="188"/>
      <c r="L239" s="188"/>
      <c r="M239" s="188"/>
      <c r="N239" s="188"/>
      <c r="O239" s="188"/>
      <c r="P239" s="188"/>
      <c r="Q239" s="188"/>
    </row>
    <row r="240" spans="2:17" x14ac:dyDescent="0.2">
      <c r="B240" s="115"/>
      <c r="C240" s="115"/>
      <c r="D240" s="31"/>
      <c r="E240" s="115"/>
      <c r="F240" s="115"/>
      <c r="G240" s="31"/>
      <c r="H240" s="115"/>
      <c r="I240" s="188"/>
      <c r="J240" s="188"/>
      <c r="K240" s="188"/>
      <c r="L240" s="188"/>
      <c r="M240" s="188"/>
      <c r="N240" s="188"/>
      <c r="O240" s="188"/>
      <c r="P240" s="188"/>
      <c r="Q240" s="188"/>
    </row>
    <row r="241" spans="2:17" x14ac:dyDescent="0.2">
      <c r="B241" s="115"/>
      <c r="C241" s="115"/>
      <c r="D241" s="31"/>
      <c r="E241" s="115"/>
      <c r="F241" s="115"/>
      <c r="G241" s="31"/>
      <c r="H241" s="115"/>
      <c r="I241" s="188"/>
      <c r="J241" s="188"/>
      <c r="K241" s="188"/>
      <c r="L241" s="188"/>
      <c r="M241" s="188"/>
      <c r="N241" s="188"/>
      <c r="O241" s="188"/>
      <c r="P241" s="188"/>
      <c r="Q241" s="188"/>
    </row>
    <row r="242" spans="2:17" x14ac:dyDescent="0.2">
      <c r="B242" s="115"/>
      <c r="C242" s="115"/>
      <c r="D242" s="31"/>
      <c r="E242" s="115"/>
      <c r="F242" s="115"/>
      <c r="G242" s="31"/>
      <c r="H242" s="115"/>
      <c r="I242" s="188"/>
      <c r="J242" s="188"/>
      <c r="K242" s="188"/>
      <c r="L242" s="188"/>
      <c r="M242" s="188"/>
      <c r="N242" s="188"/>
      <c r="O242" s="188"/>
      <c r="P242" s="188"/>
      <c r="Q242" s="188"/>
    </row>
    <row r="243" spans="2:17" x14ac:dyDescent="0.2">
      <c r="B243" s="115"/>
      <c r="C243" s="115"/>
      <c r="D243" s="31"/>
      <c r="E243" s="115"/>
      <c r="F243" s="115"/>
      <c r="G243" s="31"/>
      <c r="H243" s="115"/>
      <c r="I243" s="188"/>
      <c r="J243" s="188"/>
      <c r="K243" s="188"/>
      <c r="L243" s="188"/>
      <c r="M243" s="188"/>
      <c r="N243" s="188"/>
      <c r="O243" s="188"/>
      <c r="P243" s="188"/>
      <c r="Q243" s="188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170" bestFit="1" customWidth="1"/>
    <col min="2" max="2" width="14.42578125" style="101" bestFit="1" customWidth="1"/>
    <col min="3" max="4" width="12.85546875" style="236" bestFit="1" customWidth="1"/>
    <col min="5" max="5" width="14.85546875" style="101" bestFit="1" customWidth="1"/>
    <col min="6" max="6" width="16" style="101" bestFit="1" customWidth="1"/>
    <col min="7" max="7" width="10.7109375" style="18" bestFit="1" customWidth="1"/>
    <col min="8" max="8" width="14.42578125" style="101" bestFit="1" customWidth="1"/>
    <col min="9" max="10" width="12.85546875" style="236" bestFit="1" customWidth="1"/>
    <col min="11" max="12" width="16" style="101" bestFit="1" customWidth="1"/>
    <col min="13" max="13" width="10.7109375" style="18" bestFit="1" customWidth="1"/>
    <col min="14" max="14" width="16.140625" style="101" bestFit="1" customWidth="1"/>
    <col min="15" max="16384" width="16.28515625" style="170"/>
  </cols>
  <sheetData>
    <row r="2" spans="1:19" s="206" customFormat="1" ht="18.75" x14ac:dyDescent="0.3">
      <c r="A2" s="5" t="s">
        <v>164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25"/>
      <c r="P2" s="225"/>
      <c r="Q2" s="225"/>
      <c r="R2" s="225"/>
      <c r="S2" s="225"/>
    </row>
    <row r="3" spans="1:19" x14ac:dyDescent="0.2">
      <c r="A3" s="61"/>
    </row>
    <row r="4" spans="1:19" s="193" customFormat="1" x14ac:dyDescent="0.2">
      <c r="B4" s="121"/>
      <c r="C4" s="12"/>
      <c r="D4" s="12"/>
      <c r="E4" s="121"/>
      <c r="F4" s="121"/>
      <c r="G4" s="36"/>
      <c r="H4" s="121"/>
      <c r="I4" s="12"/>
      <c r="J4" s="12"/>
      <c r="K4" s="121"/>
      <c r="L4" s="121"/>
      <c r="M4" s="36"/>
      <c r="N4" s="193" t="str">
        <f>VALVAL</f>
        <v>млрд. одиниць</v>
      </c>
    </row>
    <row r="5" spans="1:19" s="118" customFormat="1" x14ac:dyDescent="0.2">
      <c r="A5" s="52"/>
      <c r="B5" s="284">
        <v>42369</v>
      </c>
      <c r="C5" s="285"/>
      <c r="D5" s="285"/>
      <c r="E5" s="285"/>
      <c r="F5" s="285"/>
      <c r="G5" s="286"/>
      <c r="H5" s="284">
        <v>42429</v>
      </c>
      <c r="I5" s="285"/>
      <c r="J5" s="285"/>
      <c r="K5" s="285"/>
      <c r="L5" s="285"/>
      <c r="M5" s="286"/>
      <c r="N5" s="78"/>
    </row>
    <row r="6" spans="1:19" s="120" customFormat="1" x14ac:dyDescent="0.2">
      <c r="A6" s="90"/>
      <c r="B6" s="204" t="s">
        <v>64</v>
      </c>
      <c r="C6" s="104" t="s">
        <v>108</v>
      </c>
      <c r="D6" s="104" t="s">
        <v>43</v>
      </c>
      <c r="E6" s="204" t="s">
        <v>172</v>
      </c>
      <c r="F6" s="204" t="s">
        <v>3</v>
      </c>
      <c r="G6" s="129" t="s">
        <v>67</v>
      </c>
      <c r="H6" s="204" t="s">
        <v>64</v>
      </c>
      <c r="I6" s="104" t="s">
        <v>108</v>
      </c>
      <c r="J6" s="104" t="s">
        <v>43</v>
      </c>
      <c r="K6" s="204" t="s">
        <v>172</v>
      </c>
      <c r="L6" s="204" t="s">
        <v>3</v>
      </c>
      <c r="M6" s="129" t="s">
        <v>67</v>
      </c>
      <c r="N6" s="204" t="s">
        <v>148</v>
      </c>
    </row>
    <row r="7" spans="1:19" s="150" customFormat="1" ht="15" x14ac:dyDescent="0.2">
      <c r="A7" s="149" t="s">
        <v>171</v>
      </c>
      <c r="B7" s="218"/>
      <c r="C7" s="66"/>
      <c r="D7" s="66"/>
      <c r="E7" s="218">
        <f t="shared" ref="E7:G7" si="0">SUM(E8:E23)</f>
        <v>65505.68611232</v>
      </c>
      <c r="F7" s="218">
        <f t="shared" si="0"/>
        <v>1572180.1589904998</v>
      </c>
      <c r="G7" s="93">
        <f t="shared" si="0"/>
        <v>1.0000009999999999</v>
      </c>
      <c r="H7" s="218"/>
      <c r="I7" s="66"/>
      <c r="J7" s="66"/>
      <c r="K7" s="218">
        <f t="shared" ref="K7:N7" si="1">SUM(K8:K23)</f>
        <v>64349.583056179996</v>
      </c>
      <c r="L7" s="218">
        <f t="shared" si="1"/>
        <v>1740938.6519851899</v>
      </c>
      <c r="M7" s="93">
        <f t="shared" si="1"/>
        <v>0.99999899999999997</v>
      </c>
      <c r="N7" s="218">
        <f t="shared" si="1"/>
        <v>1.3010426069826053E-18</v>
      </c>
    </row>
    <row r="8" spans="1:19" s="47" customFormat="1" x14ac:dyDescent="0.2">
      <c r="A8" s="35" t="s">
        <v>35</v>
      </c>
      <c r="B8" s="152">
        <v>29083.06250837</v>
      </c>
      <c r="C8" s="40">
        <v>1</v>
      </c>
      <c r="D8" s="40">
        <v>24.000667</v>
      </c>
      <c r="E8" s="152">
        <v>29083.06250837</v>
      </c>
      <c r="F8" s="152">
        <v>698012.89860366995</v>
      </c>
      <c r="G8" s="22">
        <v>0.44397799999999998</v>
      </c>
      <c r="H8" s="152">
        <v>29697.80813071</v>
      </c>
      <c r="I8" s="40">
        <v>1</v>
      </c>
      <c r="J8" s="40">
        <v>27.054389</v>
      </c>
      <c r="K8" s="152">
        <v>29697.80813071</v>
      </c>
      <c r="L8" s="152">
        <v>803456.05361566995</v>
      </c>
      <c r="M8" s="22">
        <v>0.461507</v>
      </c>
      <c r="N8" s="152">
        <v>1.753E-2</v>
      </c>
    </row>
    <row r="9" spans="1:19" x14ac:dyDescent="0.2">
      <c r="A9" s="23" t="s">
        <v>143</v>
      </c>
      <c r="B9" s="105">
        <v>3569.1339052200001</v>
      </c>
      <c r="C9" s="241">
        <v>1.0926</v>
      </c>
      <c r="D9" s="241">
        <v>26.223129</v>
      </c>
      <c r="E9" s="105">
        <v>3899.6357398700002</v>
      </c>
      <c r="F9" s="105">
        <v>93593.858814849998</v>
      </c>
      <c r="G9" s="220">
        <v>5.9531000000000001E-2</v>
      </c>
      <c r="H9" s="105">
        <v>3534.6935671599999</v>
      </c>
      <c r="I9" s="241">
        <v>1.1006</v>
      </c>
      <c r="J9" s="241">
        <v>29.776060999999999</v>
      </c>
      <c r="K9" s="105">
        <v>3890.2838010099999</v>
      </c>
      <c r="L9" s="105">
        <v>105249.25127207</v>
      </c>
      <c r="M9" s="220">
        <v>6.0455000000000002E-2</v>
      </c>
      <c r="N9" s="105">
        <v>9.2400000000000002E-4</v>
      </c>
      <c r="O9" s="188"/>
      <c r="P9" s="188"/>
      <c r="Q9" s="188"/>
    </row>
    <row r="10" spans="1:19" x14ac:dyDescent="0.2">
      <c r="A10" s="23" t="s">
        <v>90</v>
      </c>
      <c r="B10" s="105">
        <v>400</v>
      </c>
      <c r="C10" s="241">
        <v>0.72019</v>
      </c>
      <c r="D10" s="241">
        <v>17.285036000000002</v>
      </c>
      <c r="E10" s="105">
        <v>288.07592721999998</v>
      </c>
      <c r="F10" s="105">
        <v>6914.0144</v>
      </c>
      <c r="G10" s="220">
        <v>4.398E-3</v>
      </c>
      <c r="H10" s="105">
        <v>400</v>
      </c>
      <c r="I10" s="241">
        <v>0.73821199999999998</v>
      </c>
      <c r="J10" s="241">
        <v>19.971869999999999</v>
      </c>
      <c r="K10" s="105">
        <v>295.28473179999997</v>
      </c>
      <c r="L10" s="105">
        <v>7988.7479999999996</v>
      </c>
      <c r="M10" s="220">
        <v>4.5890000000000002E-3</v>
      </c>
      <c r="N10" s="105">
        <v>1.9100000000000001E-4</v>
      </c>
      <c r="O10" s="188"/>
      <c r="P10" s="188"/>
      <c r="Q10" s="188"/>
    </row>
    <row r="11" spans="1:19" x14ac:dyDescent="0.2">
      <c r="A11" s="23" t="s">
        <v>62</v>
      </c>
      <c r="B11" s="105">
        <v>9010.2134069999993</v>
      </c>
      <c r="C11" s="241">
        <v>1.385731</v>
      </c>
      <c r="D11" s="241">
        <v>33.258457999999997</v>
      </c>
      <c r="E11" s="105">
        <v>12485.72817446</v>
      </c>
      <c r="F11" s="105">
        <v>299665.80416775</v>
      </c>
      <c r="G11" s="220">
        <v>0.190605</v>
      </c>
      <c r="H11" s="105">
        <v>9010.2134069999993</v>
      </c>
      <c r="I11" s="241">
        <v>1.3813150000000001</v>
      </c>
      <c r="J11" s="241">
        <v>37.370624999999997</v>
      </c>
      <c r="K11" s="105">
        <v>12445.940154219999</v>
      </c>
      <c r="L11" s="105">
        <v>336717.30640296999</v>
      </c>
      <c r="M11" s="220">
        <v>0.193411</v>
      </c>
      <c r="N11" s="105">
        <v>2.8059999999999999E-3</v>
      </c>
      <c r="O11" s="188"/>
      <c r="P11" s="188"/>
      <c r="Q11" s="188"/>
    </row>
    <row r="12" spans="1:19" x14ac:dyDescent="0.2">
      <c r="A12" s="23" t="s">
        <v>156</v>
      </c>
      <c r="B12" s="105">
        <v>468384.73665564001</v>
      </c>
      <c r="C12" s="241">
        <v>4.1666000000000002E-2</v>
      </c>
      <c r="D12" s="241">
        <v>1</v>
      </c>
      <c r="E12" s="105">
        <v>19515.488325999999</v>
      </c>
      <c r="F12" s="105">
        <v>468384.73665564001</v>
      </c>
      <c r="G12" s="220">
        <v>0.29792099999999999</v>
      </c>
      <c r="H12" s="105">
        <v>480787.91404136998</v>
      </c>
      <c r="I12" s="241">
        <v>3.6963000000000003E-2</v>
      </c>
      <c r="J12" s="241">
        <v>1</v>
      </c>
      <c r="K12" s="105">
        <v>17771.161420249999</v>
      </c>
      <c r="L12" s="105">
        <v>480787.91404136998</v>
      </c>
      <c r="M12" s="220">
        <v>0.27616600000000002</v>
      </c>
      <c r="N12" s="105">
        <v>-2.1755E-2</v>
      </c>
      <c r="O12" s="188"/>
      <c r="P12" s="188"/>
      <c r="Q12" s="188"/>
    </row>
    <row r="13" spans="1:19" x14ac:dyDescent="0.2">
      <c r="A13" s="23" t="s">
        <v>127</v>
      </c>
      <c r="B13" s="105">
        <v>28160.662</v>
      </c>
      <c r="C13" s="241">
        <v>8.2990000000000008E-3</v>
      </c>
      <c r="D13" s="241">
        <v>0.19917299999999999</v>
      </c>
      <c r="E13" s="105">
        <v>233.69543640000001</v>
      </c>
      <c r="F13" s="105">
        <v>5608.8463485900002</v>
      </c>
      <c r="G13" s="220">
        <v>3.568E-3</v>
      </c>
      <c r="H13" s="105">
        <v>28160.662</v>
      </c>
      <c r="I13" s="241">
        <v>8.8459999999999997E-3</v>
      </c>
      <c r="J13" s="241">
        <v>0.239319</v>
      </c>
      <c r="K13" s="105">
        <v>249.10481819</v>
      </c>
      <c r="L13" s="105">
        <v>6739.3786531100004</v>
      </c>
      <c r="M13" s="220">
        <v>3.8709999999999999E-3</v>
      </c>
      <c r="N13" s="105">
        <v>3.0400000000000002E-4</v>
      </c>
      <c r="O13" s="188"/>
      <c r="P13" s="188"/>
      <c r="Q13" s="188"/>
    </row>
    <row r="14" spans="1:19" x14ac:dyDescent="0.2">
      <c r="B14" s="115"/>
      <c r="C14" s="8"/>
      <c r="D14" s="8"/>
      <c r="E14" s="115"/>
      <c r="F14" s="115"/>
      <c r="G14" s="31"/>
      <c r="H14" s="115"/>
      <c r="I14" s="8"/>
      <c r="J14" s="8"/>
      <c r="K14" s="115"/>
      <c r="L14" s="115"/>
      <c r="M14" s="31"/>
      <c r="N14" s="115"/>
      <c r="O14" s="188"/>
      <c r="P14" s="188"/>
      <c r="Q14" s="188"/>
    </row>
    <row r="15" spans="1:19" x14ac:dyDescent="0.2">
      <c r="B15" s="115"/>
      <c r="C15" s="8"/>
      <c r="D15" s="8"/>
      <c r="E15" s="115"/>
      <c r="F15" s="115"/>
      <c r="G15" s="31"/>
      <c r="H15" s="115"/>
      <c r="I15" s="8"/>
      <c r="J15" s="8"/>
      <c r="K15" s="115"/>
      <c r="L15" s="115"/>
      <c r="M15" s="31"/>
      <c r="N15" s="115"/>
      <c r="O15" s="188"/>
      <c r="P15" s="188"/>
      <c r="Q15" s="188"/>
    </row>
    <row r="16" spans="1:19" x14ac:dyDescent="0.2">
      <c r="B16" s="115"/>
      <c r="C16" s="8"/>
      <c r="D16" s="8"/>
      <c r="E16" s="115"/>
      <c r="F16" s="115"/>
      <c r="G16" s="31"/>
      <c r="H16" s="115"/>
      <c r="I16" s="8"/>
      <c r="J16" s="8"/>
      <c r="K16" s="115"/>
      <c r="L16" s="115"/>
      <c r="M16" s="31"/>
      <c r="N16" s="115"/>
      <c r="O16" s="188"/>
      <c r="P16" s="188"/>
      <c r="Q16" s="188"/>
    </row>
    <row r="17" spans="2:17" x14ac:dyDescent="0.2">
      <c r="B17" s="115"/>
      <c r="C17" s="8"/>
      <c r="D17" s="8"/>
      <c r="E17" s="115"/>
      <c r="F17" s="115"/>
      <c r="G17" s="31"/>
      <c r="H17" s="115"/>
      <c r="I17" s="8"/>
      <c r="J17" s="8"/>
      <c r="K17" s="115"/>
      <c r="L17" s="115"/>
      <c r="M17" s="31"/>
      <c r="N17" s="115"/>
      <c r="O17" s="188"/>
      <c r="P17" s="188"/>
      <c r="Q17" s="188"/>
    </row>
    <row r="18" spans="2:17" x14ac:dyDescent="0.2">
      <c r="B18" s="115"/>
      <c r="C18" s="8"/>
      <c r="D18" s="8"/>
      <c r="E18" s="115"/>
      <c r="F18" s="115"/>
      <c r="G18" s="31"/>
      <c r="H18" s="115"/>
      <c r="I18" s="8"/>
      <c r="J18" s="8"/>
      <c r="K18" s="115"/>
      <c r="L18" s="115"/>
      <c r="M18" s="31"/>
      <c r="N18" s="115"/>
      <c r="O18" s="188"/>
      <c r="P18" s="188"/>
      <c r="Q18" s="188"/>
    </row>
    <row r="19" spans="2:17" x14ac:dyDescent="0.2">
      <c r="B19" s="115"/>
      <c r="C19" s="8"/>
      <c r="D19" s="8"/>
      <c r="E19" s="115"/>
      <c r="F19" s="115"/>
      <c r="G19" s="31"/>
      <c r="H19" s="115"/>
      <c r="I19" s="8"/>
      <c r="J19" s="8"/>
      <c r="K19" s="115"/>
      <c r="L19" s="115"/>
      <c r="M19" s="31"/>
      <c r="N19" s="115"/>
      <c r="O19" s="188"/>
      <c r="P19" s="188"/>
      <c r="Q19" s="188"/>
    </row>
    <row r="20" spans="2:17" x14ac:dyDescent="0.2">
      <c r="B20" s="115"/>
      <c r="C20" s="8"/>
      <c r="D20" s="8"/>
      <c r="E20" s="115"/>
      <c r="F20" s="115"/>
      <c r="G20" s="31"/>
      <c r="H20" s="115"/>
      <c r="I20" s="8"/>
      <c r="J20" s="8"/>
      <c r="K20" s="115"/>
      <c r="L20" s="115"/>
      <c r="M20" s="31"/>
      <c r="N20" s="115"/>
      <c r="O20" s="188"/>
      <c r="P20" s="188"/>
      <c r="Q20" s="188"/>
    </row>
    <row r="21" spans="2:17" x14ac:dyDescent="0.2">
      <c r="B21" s="115"/>
      <c r="C21" s="8"/>
      <c r="D21" s="8"/>
      <c r="E21" s="115"/>
      <c r="F21" s="115"/>
      <c r="G21" s="31"/>
      <c r="H21" s="115"/>
      <c r="I21" s="8"/>
      <c r="J21" s="8"/>
      <c r="K21" s="115"/>
      <c r="L21" s="115"/>
      <c r="M21" s="31"/>
      <c r="N21" s="115"/>
      <c r="O21" s="188"/>
      <c r="P21" s="188"/>
      <c r="Q21" s="188"/>
    </row>
    <row r="22" spans="2:17" x14ac:dyDescent="0.2">
      <c r="B22" s="115"/>
      <c r="C22" s="8"/>
      <c r="D22" s="8"/>
      <c r="E22" s="115"/>
      <c r="F22" s="115"/>
      <c r="G22" s="31"/>
      <c r="H22" s="115"/>
      <c r="I22" s="8"/>
      <c r="J22" s="8"/>
      <c r="K22" s="115"/>
      <c r="L22" s="115"/>
      <c r="M22" s="31"/>
      <c r="N22" s="115"/>
      <c r="O22" s="188"/>
      <c r="P22" s="188"/>
      <c r="Q22" s="188"/>
    </row>
    <row r="23" spans="2:17" x14ac:dyDescent="0.2">
      <c r="B23" s="115"/>
      <c r="C23" s="8"/>
      <c r="D23" s="8"/>
      <c r="E23" s="115"/>
      <c r="F23" s="115"/>
      <c r="G23" s="31"/>
      <c r="H23" s="115"/>
      <c r="I23" s="8"/>
      <c r="J23" s="8"/>
      <c r="K23" s="115"/>
      <c r="L23" s="115"/>
      <c r="M23" s="31"/>
      <c r="N23" s="115"/>
      <c r="O23" s="188"/>
      <c r="P23" s="188"/>
      <c r="Q23" s="188"/>
    </row>
    <row r="24" spans="2:17" x14ac:dyDescent="0.2">
      <c r="B24" s="115"/>
      <c r="C24" s="8"/>
      <c r="D24" s="8"/>
      <c r="E24" s="115"/>
      <c r="F24" s="115"/>
      <c r="G24" s="31"/>
      <c r="H24" s="115"/>
      <c r="I24" s="8"/>
      <c r="J24" s="8"/>
      <c r="K24" s="115"/>
      <c r="L24" s="115"/>
      <c r="M24" s="31"/>
      <c r="N24" s="115"/>
      <c r="O24" s="188"/>
      <c r="P24" s="188"/>
      <c r="Q24" s="188"/>
    </row>
    <row r="25" spans="2:17" x14ac:dyDescent="0.2">
      <c r="B25" s="115"/>
      <c r="C25" s="8"/>
      <c r="D25" s="8"/>
      <c r="E25" s="115"/>
      <c r="F25" s="115"/>
      <c r="G25" s="31"/>
      <c r="H25" s="115"/>
      <c r="I25" s="8"/>
      <c r="J25" s="8"/>
      <c r="K25" s="115"/>
      <c r="L25" s="115"/>
      <c r="M25" s="31"/>
      <c r="N25" s="115"/>
      <c r="O25" s="188"/>
      <c r="P25" s="188"/>
      <c r="Q25" s="188"/>
    </row>
    <row r="26" spans="2:17" x14ac:dyDescent="0.2">
      <c r="B26" s="115"/>
      <c r="C26" s="8"/>
      <c r="D26" s="8"/>
      <c r="E26" s="115"/>
      <c r="F26" s="115"/>
      <c r="G26" s="31"/>
      <c r="H26" s="115"/>
      <c r="I26" s="8"/>
      <c r="J26" s="8"/>
      <c r="K26" s="115"/>
      <c r="L26" s="115"/>
      <c r="M26" s="31"/>
      <c r="N26" s="115"/>
      <c r="O26" s="188"/>
      <c r="P26" s="188"/>
      <c r="Q26" s="188"/>
    </row>
    <row r="27" spans="2:17" x14ac:dyDescent="0.2">
      <c r="B27" s="115"/>
      <c r="C27" s="8"/>
      <c r="D27" s="8"/>
      <c r="E27" s="115"/>
      <c r="F27" s="115"/>
      <c r="G27" s="31"/>
      <c r="H27" s="115"/>
      <c r="I27" s="8"/>
      <c r="J27" s="8"/>
      <c r="K27" s="115"/>
      <c r="L27" s="115"/>
      <c r="M27" s="31"/>
      <c r="N27" s="115"/>
      <c r="O27" s="188"/>
      <c r="P27" s="188"/>
      <c r="Q27" s="188"/>
    </row>
    <row r="28" spans="2:17" x14ac:dyDescent="0.2">
      <c r="B28" s="115"/>
      <c r="C28" s="8"/>
      <c r="D28" s="8"/>
      <c r="E28" s="115"/>
      <c r="F28" s="115"/>
      <c r="G28" s="31"/>
      <c r="H28" s="115"/>
      <c r="I28" s="8"/>
      <c r="J28" s="8"/>
      <c r="K28" s="115"/>
      <c r="L28" s="115"/>
      <c r="M28" s="31"/>
      <c r="N28" s="115"/>
      <c r="O28" s="188"/>
      <c r="P28" s="188"/>
      <c r="Q28" s="188"/>
    </row>
    <row r="29" spans="2:17" x14ac:dyDescent="0.2">
      <c r="B29" s="115"/>
      <c r="C29" s="8"/>
      <c r="D29" s="8"/>
      <c r="E29" s="115"/>
      <c r="F29" s="115"/>
      <c r="G29" s="31"/>
      <c r="H29" s="115"/>
      <c r="I29" s="8"/>
      <c r="J29" s="8"/>
      <c r="K29" s="115"/>
      <c r="L29" s="115"/>
      <c r="M29" s="31"/>
      <c r="N29" s="115"/>
      <c r="O29" s="188"/>
      <c r="P29" s="188"/>
      <c r="Q29" s="188"/>
    </row>
    <row r="30" spans="2:17" x14ac:dyDescent="0.2">
      <c r="B30" s="115"/>
      <c r="C30" s="8"/>
      <c r="D30" s="8"/>
      <c r="E30" s="115"/>
      <c r="F30" s="115"/>
      <c r="G30" s="31"/>
      <c r="H30" s="115"/>
      <c r="I30" s="8"/>
      <c r="J30" s="8"/>
      <c r="K30" s="115"/>
      <c r="L30" s="115"/>
      <c r="M30" s="31"/>
      <c r="N30" s="115"/>
      <c r="O30" s="188"/>
      <c r="P30" s="188"/>
      <c r="Q30" s="188"/>
    </row>
    <row r="31" spans="2:17" x14ac:dyDescent="0.2">
      <c r="B31" s="115"/>
      <c r="C31" s="8"/>
      <c r="D31" s="8"/>
      <c r="E31" s="115"/>
      <c r="F31" s="115"/>
      <c r="G31" s="31"/>
      <c r="H31" s="115"/>
      <c r="I31" s="8"/>
      <c r="J31" s="8"/>
      <c r="K31" s="115"/>
      <c r="L31" s="115"/>
      <c r="M31" s="31"/>
      <c r="N31" s="115"/>
      <c r="O31" s="188"/>
      <c r="P31" s="188"/>
      <c r="Q31" s="188"/>
    </row>
    <row r="32" spans="2:17" x14ac:dyDescent="0.2">
      <c r="B32" s="115"/>
      <c r="C32" s="8"/>
      <c r="D32" s="8"/>
      <c r="E32" s="115"/>
      <c r="F32" s="115"/>
      <c r="G32" s="31"/>
      <c r="H32" s="115"/>
      <c r="I32" s="8"/>
      <c r="J32" s="8"/>
      <c r="K32" s="115"/>
      <c r="L32" s="115"/>
      <c r="M32" s="31"/>
      <c r="N32" s="115"/>
      <c r="O32" s="188"/>
      <c r="P32" s="188"/>
      <c r="Q32" s="188"/>
    </row>
    <row r="33" spans="2:17" x14ac:dyDescent="0.2">
      <c r="B33" s="115"/>
      <c r="C33" s="8"/>
      <c r="D33" s="8"/>
      <c r="E33" s="115"/>
      <c r="F33" s="115"/>
      <c r="G33" s="31"/>
      <c r="H33" s="115"/>
      <c r="I33" s="8"/>
      <c r="J33" s="8"/>
      <c r="K33" s="115"/>
      <c r="L33" s="115"/>
      <c r="M33" s="31"/>
      <c r="N33" s="115"/>
      <c r="O33" s="188"/>
      <c r="P33" s="188"/>
      <c r="Q33" s="188"/>
    </row>
    <row r="34" spans="2:17" x14ac:dyDescent="0.2">
      <c r="B34" s="115"/>
      <c r="C34" s="8"/>
      <c r="D34" s="8"/>
      <c r="E34" s="115"/>
      <c r="F34" s="115"/>
      <c r="G34" s="31"/>
      <c r="H34" s="115"/>
      <c r="I34" s="8"/>
      <c r="J34" s="8"/>
      <c r="K34" s="115"/>
      <c r="L34" s="115"/>
      <c r="M34" s="31"/>
      <c r="N34" s="115"/>
      <c r="O34" s="188"/>
      <c r="P34" s="188"/>
      <c r="Q34" s="188"/>
    </row>
    <row r="35" spans="2:17" x14ac:dyDescent="0.2">
      <c r="B35" s="115"/>
      <c r="C35" s="8"/>
      <c r="D35" s="8"/>
      <c r="E35" s="115"/>
      <c r="F35" s="115"/>
      <c r="G35" s="31"/>
      <c r="H35" s="115"/>
      <c r="I35" s="8"/>
      <c r="J35" s="8"/>
      <c r="K35" s="115"/>
      <c r="L35" s="115"/>
      <c r="M35" s="31"/>
      <c r="N35" s="115"/>
      <c r="O35" s="188"/>
      <c r="P35" s="188"/>
      <c r="Q35" s="188"/>
    </row>
    <row r="36" spans="2:17" x14ac:dyDescent="0.2">
      <c r="B36" s="115"/>
      <c r="C36" s="8"/>
      <c r="D36" s="8"/>
      <c r="E36" s="115"/>
      <c r="F36" s="115"/>
      <c r="G36" s="31"/>
      <c r="H36" s="115"/>
      <c r="I36" s="8"/>
      <c r="J36" s="8"/>
      <c r="K36" s="115"/>
      <c r="L36" s="115"/>
      <c r="M36" s="31"/>
      <c r="N36" s="115"/>
      <c r="O36" s="188"/>
      <c r="P36" s="188"/>
      <c r="Q36" s="188"/>
    </row>
    <row r="37" spans="2:17" x14ac:dyDescent="0.2">
      <c r="B37" s="115"/>
      <c r="C37" s="8"/>
      <c r="D37" s="8"/>
      <c r="E37" s="115"/>
      <c r="F37" s="115"/>
      <c r="G37" s="31"/>
      <c r="H37" s="115"/>
      <c r="I37" s="8"/>
      <c r="J37" s="8"/>
      <c r="K37" s="115"/>
      <c r="L37" s="115"/>
      <c r="M37" s="31"/>
      <c r="N37" s="115"/>
      <c r="O37" s="188"/>
      <c r="P37" s="188"/>
      <c r="Q37" s="188"/>
    </row>
    <row r="38" spans="2:17" x14ac:dyDescent="0.2">
      <c r="B38" s="115"/>
      <c r="C38" s="8"/>
      <c r="D38" s="8"/>
      <c r="E38" s="115"/>
      <c r="F38" s="115"/>
      <c r="G38" s="31"/>
      <c r="H38" s="115"/>
      <c r="I38" s="8"/>
      <c r="J38" s="8"/>
      <c r="K38" s="115"/>
      <c r="L38" s="115"/>
      <c r="M38" s="31"/>
      <c r="N38" s="115"/>
      <c r="O38" s="188"/>
      <c r="P38" s="188"/>
      <c r="Q38" s="188"/>
    </row>
    <row r="39" spans="2:17" x14ac:dyDescent="0.2">
      <c r="B39" s="115"/>
      <c r="C39" s="8"/>
      <c r="D39" s="8"/>
      <c r="E39" s="115"/>
      <c r="F39" s="115"/>
      <c r="G39" s="31"/>
      <c r="H39" s="115"/>
      <c r="I39" s="8"/>
      <c r="J39" s="8"/>
      <c r="K39" s="115"/>
      <c r="L39" s="115"/>
      <c r="M39" s="31"/>
      <c r="N39" s="115"/>
      <c r="O39" s="188"/>
      <c r="P39" s="188"/>
      <c r="Q39" s="188"/>
    </row>
    <row r="40" spans="2:17" x14ac:dyDescent="0.2">
      <c r="B40" s="115"/>
      <c r="C40" s="8"/>
      <c r="D40" s="8"/>
      <c r="E40" s="115"/>
      <c r="F40" s="115"/>
      <c r="G40" s="31"/>
      <c r="H40" s="115"/>
      <c r="I40" s="8"/>
      <c r="J40" s="8"/>
      <c r="K40" s="115"/>
      <c r="L40" s="115"/>
      <c r="M40" s="31"/>
      <c r="N40" s="115"/>
      <c r="O40" s="188"/>
      <c r="P40" s="188"/>
      <c r="Q40" s="188"/>
    </row>
    <row r="41" spans="2:17" x14ac:dyDescent="0.2">
      <c r="B41" s="115"/>
      <c r="C41" s="8"/>
      <c r="D41" s="8"/>
      <c r="E41" s="115"/>
      <c r="F41" s="115"/>
      <c r="G41" s="31"/>
      <c r="H41" s="115"/>
      <c r="I41" s="8"/>
      <c r="J41" s="8"/>
      <c r="K41" s="115"/>
      <c r="L41" s="115"/>
      <c r="M41" s="31"/>
      <c r="N41" s="115"/>
      <c r="O41" s="188"/>
      <c r="P41" s="188"/>
      <c r="Q41" s="188"/>
    </row>
    <row r="42" spans="2:17" x14ac:dyDescent="0.2">
      <c r="B42" s="115"/>
      <c r="C42" s="8"/>
      <c r="D42" s="8"/>
      <c r="E42" s="115"/>
      <c r="F42" s="115"/>
      <c r="G42" s="31"/>
      <c r="H42" s="115"/>
      <c r="I42" s="8"/>
      <c r="J42" s="8"/>
      <c r="K42" s="115"/>
      <c r="L42" s="115"/>
      <c r="M42" s="31"/>
      <c r="N42" s="115"/>
      <c r="O42" s="188"/>
      <c r="P42" s="188"/>
      <c r="Q42" s="188"/>
    </row>
    <row r="43" spans="2:17" x14ac:dyDescent="0.2">
      <c r="B43" s="115"/>
      <c r="C43" s="8"/>
      <c r="D43" s="8"/>
      <c r="E43" s="115"/>
      <c r="F43" s="115"/>
      <c r="G43" s="31"/>
      <c r="H43" s="115"/>
      <c r="I43" s="8"/>
      <c r="J43" s="8"/>
      <c r="K43" s="115"/>
      <c r="L43" s="115"/>
      <c r="M43" s="31"/>
      <c r="N43" s="115"/>
      <c r="O43" s="188"/>
      <c r="P43" s="188"/>
      <c r="Q43" s="188"/>
    </row>
    <row r="44" spans="2:17" x14ac:dyDescent="0.2">
      <c r="B44" s="115"/>
      <c r="C44" s="8"/>
      <c r="D44" s="8"/>
      <c r="E44" s="115"/>
      <c r="F44" s="115"/>
      <c r="G44" s="31"/>
      <c r="H44" s="115"/>
      <c r="I44" s="8"/>
      <c r="J44" s="8"/>
      <c r="K44" s="115"/>
      <c r="L44" s="115"/>
      <c r="M44" s="31"/>
      <c r="N44" s="115"/>
      <c r="O44" s="188"/>
      <c r="P44" s="188"/>
      <c r="Q44" s="188"/>
    </row>
    <row r="45" spans="2:17" x14ac:dyDescent="0.2">
      <c r="B45" s="115"/>
      <c r="C45" s="8"/>
      <c r="D45" s="8"/>
      <c r="E45" s="115"/>
      <c r="F45" s="115"/>
      <c r="G45" s="31"/>
      <c r="H45" s="115"/>
      <c r="I45" s="8"/>
      <c r="J45" s="8"/>
      <c r="K45" s="115"/>
      <c r="L45" s="115"/>
      <c r="M45" s="31"/>
      <c r="N45" s="115"/>
      <c r="O45" s="188"/>
      <c r="P45" s="188"/>
      <c r="Q45" s="188"/>
    </row>
    <row r="46" spans="2:17" x14ac:dyDescent="0.2">
      <c r="B46" s="115"/>
      <c r="C46" s="8"/>
      <c r="D46" s="8"/>
      <c r="E46" s="115"/>
      <c r="F46" s="115"/>
      <c r="G46" s="31"/>
      <c r="H46" s="115"/>
      <c r="I46" s="8"/>
      <c r="J46" s="8"/>
      <c r="K46" s="115"/>
      <c r="L46" s="115"/>
      <c r="M46" s="31"/>
      <c r="N46" s="115"/>
      <c r="O46" s="188"/>
      <c r="P46" s="188"/>
      <c r="Q46" s="188"/>
    </row>
    <row r="47" spans="2:17" x14ac:dyDescent="0.2">
      <c r="B47" s="115"/>
      <c r="C47" s="8"/>
      <c r="D47" s="8"/>
      <c r="E47" s="115"/>
      <c r="F47" s="115"/>
      <c r="G47" s="31"/>
      <c r="H47" s="115"/>
      <c r="I47" s="8"/>
      <c r="J47" s="8"/>
      <c r="K47" s="115"/>
      <c r="L47" s="115"/>
      <c r="M47" s="31"/>
      <c r="N47" s="115"/>
      <c r="O47" s="188"/>
      <c r="P47" s="188"/>
      <c r="Q47" s="188"/>
    </row>
    <row r="48" spans="2:17" x14ac:dyDescent="0.2">
      <c r="B48" s="115"/>
      <c r="C48" s="8"/>
      <c r="D48" s="8"/>
      <c r="E48" s="115"/>
      <c r="F48" s="115"/>
      <c r="G48" s="31"/>
      <c r="H48" s="115"/>
      <c r="I48" s="8"/>
      <c r="J48" s="8"/>
      <c r="K48" s="115"/>
      <c r="L48" s="115"/>
      <c r="M48" s="31"/>
      <c r="N48" s="115"/>
      <c r="O48" s="188"/>
      <c r="P48" s="188"/>
      <c r="Q48" s="188"/>
    </row>
    <row r="49" spans="2:17" x14ac:dyDescent="0.2">
      <c r="B49" s="115"/>
      <c r="C49" s="8"/>
      <c r="D49" s="8"/>
      <c r="E49" s="115"/>
      <c r="F49" s="115"/>
      <c r="G49" s="31"/>
      <c r="H49" s="115"/>
      <c r="I49" s="8"/>
      <c r="J49" s="8"/>
      <c r="K49" s="115"/>
      <c r="L49" s="115"/>
      <c r="M49" s="31"/>
      <c r="N49" s="115"/>
      <c r="O49" s="188"/>
      <c r="P49" s="188"/>
      <c r="Q49" s="188"/>
    </row>
    <row r="50" spans="2:17" x14ac:dyDescent="0.2">
      <c r="B50" s="115"/>
      <c r="C50" s="8"/>
      <c r="D50" s="8"/>
      <c r="E50" s="115"/>
      <c r="F50" s="115"/>
      <c r="G50" s="31"/>
      <c r="H50" s="115"/>
      <c r="I50" s="8"/>
      <c r="J50" s="8"/>
      <c r="K50" s="115"/>
      <c r="L50" s="115"/>
      <c r="M50" s="31"/>
      <c r="N50" s="115"/>
      <c r="O50" s="188"/>
      <c r="P50" s="188"/>
      <c r="Q50" s="188"/>
    </row>
    <row r="51" spans="2:17" x14ac:dyDescent="0.2">
      <c r="B51" s="115"/>
      <c r="C51" s="8"/>
      <c r="D51" s="8"/>
      <c r="E51" s="115"/>
      <c r="F51" s="115"/>
      <c r="G51" s="31"/>
      <c r="H51" s="115"/>
      <c r="I51" s="8"/>
      <c r="J51" s="8"/>
      <c r="K51" s="115"/>
      <c r="L51" s="115"/>
      <c r="M51" s="31"/>
      <c r="N51" s="115"/>
      <c r="O51" s="188"/>
      <c r="P51" s="188"/>
      <c r="Q51" s="188"/>
    </row>
    <row r="52" spans="2:17" x14ac:dyDescent="0.2">
      <c r="B52" s="115"/>
      <c r="C52" s="8"/>
      <c r="D52" s="8"/>
      <c r="E52" s="115"/>
      <c r="F52" s="115"/>
      <c r="G52" s="31"/>
      <c r="H52" s="115"/>
      <c r="I52" s="8"/>
      <c r="J52" s="8"/>
      <c r="K52" s="115"/>
      <c r="L52" s="115"/>
      <c r="M52" s="31"/>
      <c r="N52" s="115"/>
      <c r="O52" s="188"/>
      <c r="P52" s="188"/>
      <c r="Q52" s="188"/>
    </row>
    <row r="53" spans="2:17" x14ac:dyDescent="0.2">
      <c r="B53" s="115"/>
      <c r="C53" s="8"/>
      <c r="D53" s="8"/>
      <c r="E53" s="115"/>
      <c r="F53" s="115"/>
      <c r="G53" s="31"/>
      <c r="H53" s="115"/>
      <c r="I53" s="8"/>
      <c r="J53" s="8"/>
      <c r="K53" s="115"/>
      <c r="L53" s="115"/>
      <c r="M53" s="31"/>
      <c r="N53" s="115"/>
      <c r="O53" s="188"/>
      <c r="P53" s="188"/>
      <c r="Q53" s="188"/>
    </row>
    <row r="54" spans="2:17" x14ac:dyDescent="0.2">
      <c r="B54" s="115"/>
      <c r="C54" s="8"/>
      <c r="D54" s="8"/>
      <c r="E54" s="115"/>
      <c r="F54" s="115"/>
      <c r="G54" s="31"/>
      <c r="H54" s="115"/>
      <c r="I54" s="8"/>
      <c r="J54" s="8"/>
      <c r="K54" s="115"/>
      <c r="L54" s="115"/>
      <c r="M54" s="31"/>
      <c r="N54" s="115"/>
      <c r="O54" s="188"/>
      <c r="P54" s="188"/>
      <c r="Q54" s="188"/>
    </row>
    <row r="55" spans="2:17" x14ac:dyDescent="0.2">
      <c r="B55" s="115"/>
      <c r="C55" s="8"/>
      <c r="D55" s="8"/>
      <c r="E55" s="115"/>
      <c r="F55" s="115"/>
      <c r="G55" s="31"/>
      <c r="H55" s="115"/>
      <c r="I55" s="8"/>
      <c r="J55" s="8"/>
      <c r="K55" s="115"/>
      <c r="L55" s="115"/>
      <c r="M55" s="31"/>
      <c r="N55" s="115"/>
      <c r="O55" s="188"/>
      <c r="P55" s="188"/>
      <c r="Q55" s="188"/>
    </row>
    <row r="56" spans="2:17" x14ac:dyDescent="0.2">
      <c r="B56" s="115"/>
      <c r="C56" s="8"/>
      <c r="D56" s="8"/>
      <c r="E56" s="115"/>
      <c r="F56" s="115"/>
      <c r="G56" s="31"/>
      <c r="H56" s="115"/>
      <c r="I56" s="8"/>
      <c r="J56" s="8"/>
      <c r="K56" s="115"/>
      <c r="L56" s="115"/>
      <c r="M56" s="31"/>
      <c r="N56" s="115"/>
      <c r="O56" s="188"/>
      <c r="P56" s="188"/>
      <c r="Q56" s="188"/>
    </row>
    <row r="57" spans="2:17" x14ac:dyDescent="0.2">
      <c r="B57" s="115"/>
      <c r="C57" s="8"/>
      <c r="D57" s="8"/>
      <c r="E57" s="115"/>
      <c r="F57" s="115"/>
      <c r="G57" s="31"/>
      <c r="H57" s="115"/>
      <c r="I57" s="8"/>
      <c r="J57" s="8"/>
      <c r="K57" s="115"/>
      <c r="L57" s="115"/>
      <c r="M57" s="31"/>
      <c r="N57" s="115"/>
      <c r="O57" s="188"/>
      <c r="P57" s="188"/>
      <c r="Q57" s="188"/>
    </row>
    <row r="58" spans="2:17" x14ac:dyDescent="0.2">
      <c r="B58" s="115"/>
      <c r="C58" s="8"/>
      <c r="D58" s="8"/>
      <c r="E58" s="115"/>
      <c r="F58" s="115"/>
      <c r="G58" s="31"/>
      <c r="H58" s="115"/>
      <c r="I58" s="8"/>
      <c r="J58" s="8"/>
      <c r="K58" s="115"/>
      <c r="L58" s="115"/>
      <c r="M58" s="31"/>
      <c r="N58" s="115"/>
      <c r="O58" s="188"/>
      <c r="P58" s="188"/>
      <c r="Q58" s="188"/>
    </row>
    <row r="59" spans="2:17" x14ac:dyDescent="0.2">
      <c r="B59" s="115"/>
      <c r="C59" s="8"/>
      <c r="D59" s="8"/>
      <c r="E59" s="115"/>
      <c r="F59" s="115"/>
      <c r="G59" s="31"/>
      <c r="H59" s="115"/>
      <c r="I59" s="8"/>
      <c r="J59" s="8"/>
      <c r="K59" s="115"/>
      <c r="L59" s="115"/>
      <c r="M59" s="31"/>
      <c r="N59" s="115"/>
      <c r="O59" s="188"/>
      <c r="P59" s="188"/>
      <c r="Q59" s="188"/>
    </row>
    <row r="60" spans="2:17" x14ac:dyDescent="0.2">
      <c r="B60" s="115"/>
      <c r="C60" s="8"/>
      <c r="D60" s="8"/>
      <c r="E60" s="115"/>
      <c r="F60" s="115"/>
      <c r="G60" s="31"/>
      <c r="H60" s="115"/>
      <c r="I60" s="8"/>
      <c r="J60" s="8"/>
      <c r="K60" s="115"/>
      <c r="L60" s="115"/>
      <c r="M60" s="31"/>
      <c r="N60" s="115"/>
      <c r="O60" s="188"/>
      <c r="P60" s="188"/>
      <c r="Q60" s="188"/>
    </row>
    <row r="61" spans="2:17" x14ac:dyDescent="0.2">
      <c r="B61" s="115"/>
      <c r="C61" s="8"/>
      <c r="D61" s="8"/>
      <c r="E61" s="115"/>
      <c r="F61" s="115"/>
      <c r="G61" s="31"/>
      <c r="H61" s="115"/>
      <c r="I61" s="8"/>
      <c r="J61" s="8"/>
      <c r="K61" s="115"/>
      <c r="L61" s="115"/>
      <c r="M61" s="31"/>
      <c r="N61" s="115"/>
      <c r="O61" s="188"/>
      <c r="P61" s="188"/>
      <c r="Q61" s="188"/>
    </row>
    <row r="62" spans="2:17" x14ac:dyDescent="0.2">
      <c r="B62" s="115"/>
      <c r="C62" s="8"/>
      <c r="D62" s="8"/>
      <c r="E62" s="115"/>
      <c r="F62" s="115"/>
      <c r="G62" s="31"/>
      <c r="H62" s="115"/>
      <c r="I62" s="8"/>
      <c r="J62" s="8"/>
      <c r="K62" s="115"/>
      <c r="L62" s="115"/>
      <c r="M62" s="31"/>
      <c r="N62" s="115"/>
      <c r="O62" s="188"/>
      <c r="P62" s="188"/>
      <c r="Q62" s="188"/>
    </row>
    <row r="63" spans="2:17" x14ac:dyDescent="0.2">
      <c r="B63" s="115"/>
      <c r="C63" s="8"/>
      <c r="D63" s="8"/>
      <c r="E63" s="115"/>
      <c r="F63" s="115"/>
      <c r="G63" s="31"/>
      <c r="H63" s="115"/>
      <c r="I63" s="8"/>
      <c r="J63" s="8"/>
      <c r="K63" s="115"/>
      <c r="L63" s="115"/>
      <c r="M63" s="31"/>
      <c r="N63" s="115"/>
      <c r="O63" s="188"/>
      <c r="P63" s="188"/>
      <c r="Q63" s="188"/>
    </row>
    <row r="64" spans="2:17" x14ac:dyDescent="0.2">
      <c r="B64" s="115"/>
      <c r="C64" s="8"/>
      <c r="D64" s="8"/>
      <c r="E64" s="115"/>
      <c r="F64" s="115"/>
      <c r="G64" s="31"/>
      <c r="H64" s="115"/>
      <c r="I64" s="8"/>
      <c r="J64" s="8"/>
      <c r="K64" s="115"/>
      <c r="L64" s="115"/>
      <c r="M64" s="31"/>
      <c r="N64" s="115"/>
      <c r="O64" s="188"/>
      <c r="P64" s="188"/>
      <c r="Q64" s="188"/>
    </row>
    <row r="65" spans="2:17" x14ac:dyDescent="0.2">
      <c r="B65" s="115"/>
      <c r="C65" s="8"/>
      <c r="D65" s="8"/>
      <c r="E65" s="115"/>
      <c r="F65" s="115"/>
      <c r="G65" s="31"/>
      <c r="H65" s="115"/>
      <c r="I65" s="8"/>
      <c r="J65" s="8"/>
      <c r="K65" s="115"/>
      <c r="L65" s="115"/>
      <c r="M65" s="31"/>
      <c r="N65" s="115"/>
      <c r="O65" s="188"/>
      <c r="P65" s="188"/>
      <c r="Q65" s="188"/>
    </row>
    <row r="66" spans="2:17" x14ac:dyDescent="0.2">
      <c r="B66" s="115"/>
      <c r="C66" s="8"/>
      <c r="D66" s="8"/>
      <c r="E66" s="115"/>
      <c r="F66" s="115"/>
      <c r="G66" s="31"/>
      <c r="H66" s="115"/>
      <c r="I66" s="8"/>
      <c r="J66" s="8"/>
      <c r="K66" s="115"/>
      <c r="L66" s="115"/>
      <c r="M66" s="31"/>
      <c r="N66" s="115"/>
      <c r="O66" s="188"/>
      <c r="P66" s="188"/>
      <c r="Q66" s="188"/>
    </row>
    <row r="67" spans="2:17" x14ac:dyDescent="0.2">
      <c r="B67" s="115"/>
      <c r="C67" s="8"/>
      <c r="D67" s="8"/>
      <c r="E67" s="115"/>
      <c r="F67" s="115"/>
      <c r="G67" s="31"/>
      <c r="H67" s="115"/>
      <c r="I67" s="8"/>
      <c r="J67" s="8"/>
      <c r="K67" s="115"/>
      <c r="L67" s="115"/>
      <c r="M67" s="31"/>
      <c r="N67" s="115"/>
      <c r="O67" s="188"/>
      <c r="P67" s="188"/>
      <c r="Q67" s="188"/>
    </row>
    <row r="68" spans="2:17" x14ac:dyDescent="0.2">
      <c r="B68" s="115"/>
      <c r="C68" s="8"/>
      <c r="D68" s="8"/>
      <c r="E68" s="115"/>
      <c r="F68" s="115"/>
      <c r="G68" s="31"/>
      <c r="H68" s="115"/>
      <c r="I68" s="8"/>
      <c r="J68" s="8"/>
      <c r="K68" s="115"/>
      <c r="L68" s="115"/>
      <c r="M68" s="31"/>
      <c r="N68" s="115"/>
      <c r="O68" s="188"/>
      <c r="P68" s="188"/>
      <c r="Q68" s="188"/>
    </row>
    <row r="69" spans="2:17" x14ac:dyDescent="0.2">
      <c r="B69" s="115"/>
      <c r="C69" s="8"/>
      <c r="D69" s="8"/>
      <c r="E69" s="115"/>
      <c r="F69" s="115"/>
      <c r="G69" s="31"/>
      <c r="H69" s="115"/>
      <c r="I69" s="8"/>
      <c r="J69" s="8"/>
      <c r="K69" s="115"/>
      <c r="L69" s="115"/>
      <c r="M69" s="31"/>
      <c r="N69" s="115"/>
      <c r="O69" s="188"/>
      <c r="P69" s="188"/>
      <c r="Q69" s="188"/>
    </row>
    <row r="70" spans="2:17" x14ac:dyDescent="0.2">
      <c r="B70" s="115"/>
      <c r="C70" s="8"/>
      <c r="D70" s="8"/>
      <c r="E70" s="115"/>
      <c r="F70" s="115"/>
      <c r="G70" s="31"/>
      <c r="H70" s="115"/>
      <c r="I70" s="8"/>
      <c r="J70" s="8"/>
      <c r="K70" s="115"/>
      <c r="L70" s="115"/>
      <c r="M70" s="31"/>
      <c r="N70" s="115"/>
      <c r="O70" s="188"/>
      <c r="P70" s="188"/>
      <c r="Q70" s="188"/>
    </row>
    <row r="71" spans="2:17" x14ac:dyDescent="0.2">
      <c r="B71" s="115"/>
      <c r="C71" s="8"/>
      <c r="D71" s="8"/>
      <c r="E71" s="115"/>
      <c r="F71" s="115"/>
      <c r="G71" s="31"/>
      <c r="H71" s="115"/>
      <c r="I71" s="8"/>
      <c r="J71" s="8"/>
      <c r="K71" s="115"/>
      <c r="L71" s="115"/>
      <c r="M71" s="31"/>
      <c r="N71" s="115"/>
      <c r="O71" s="188"/>
      <c r="P71" s="188"/>
      <c r="Q71" s="188"/>
    </row>
    <row r="72" spans="2:17" x14ac:dyDescent="0.2">
      <c r="B72" s="115"/>
      <c r="C72" s="8"/>
      <c r="D72" s="8"/>
      <c r="E72" s="115"/>
      <c r="F72" s="115"/>
      <c r="G72" s="31"/>
      <c r="H72" s="115"/>
      <c r="I72" s="8"/>
      <c r="J72" s="8"/>
      <c r="K72" s="115"/>
      <c r="L72" s="115"/>
      <c r="M72" s="31"/>
      <c r="N72" s="115"/>
      <c r="O72" s="188"/>
      <c r="P72" s="188"/>
      <c r="Q72" s="188"/>
    </row>
    <row r="73" spans="2:17" x14ac:dyDescent="0.2">
      <c r="B73" s="115"/>
      <c r="C73" s="8"/>
      <c r="D73" s="8"/>
      <c r="E73" s="115"/>
      <c r="F73" s="115"/>
      <c r="G73" s="31"/>
      <c r="H73" s="115"/>
      <c r="I73" s="8"/>
      <c r="J73" s="8"/>
      <c r="K73" s="115"/>
      <c r="L73" s="115"/>
      <c r="M73" s="31"/>
      <c r="N73" s="115"/>
      <c r="O73" s="188"/>
      <c r="P73" s="188"/>
      <c r="Q73" s="188"/>
    </row>
    <row r="74" spans="2:17" x14ac:dyDescent="0.2">
      <c r="B74" s="115"/>
      <c r="C74" s="8"/>
      <c r="D74" s="8"/>
      <c r="E74" s="115"/>
      <c r="F74" s="115"/>
      <c r="G74" s="31"/>
      <c r="H74" s="115"/>
      <c r="I74" s="8"/>
      <c r="J74" s="8"/>
      <c r="K74" s="115"/>
      <c r="L74" s="115"/>
      <c r="M74" s="31"/>
      <c r="N74" s="115"/>
      <c r="O74" s="188"/>
      <c r="P74" s="188"/>
      <c r="Q74" s="188"/>
    </row>
    <row r="75" spans="2:17" x14ac:dyDescent="0.2">
      <c r="B75" s="115"/>
      <c r="C75" s="8"/>
      <c r="D75" s="8"/>
      <c r="E75" s="115"/>
      <c r="F75" s="115"/>
      <c r="G75" s="31"/>
      <c r="H75" s="115"/>
      <c r="I75" s="8"/>
      <c r="J75" s="8"/>
      <c r="K75" s="115"/>
      <c r="L75" s="115"/>
      <c r="M75" s="31"/>
      <c r="N75" s="115"/>
      <c r="O75" s="188"/>
      <c r="P75" s="188"/>
      <c r="Q75" s="188"/>
    </row>
    <row r="76" spans="2:17" x14ac:dyDescent="0.2">
      <c r="B76" s="115"/>
      <c r="C76" s="8"/>
      <c r="D76" s="8"/>
      <c r="E76" s="115"/>
      <c r="F76" s="115"/>
      <c r="G76" s="31"/>
      <c r="H76" s="115"/>
      <c r="I76" s="8"/>
      <c r="J76" s="8"/>
      <c r="K76" s="115"/>
      <c r="L76" s="115"/>
      <c r="M76" s="31"/>
      <c r="N76" s="115"/>
      <c r="O76" s="188"/>
      <c r="P76" s="188"/>
      <c r="Q76" s="188"/>
    </row>
    <row r="77" spans="2:17" x14ac:dyDescent="0.2">
      <c r="B77" s="115"/>
      <c r="C77" s="8"/>
      <c r="D77" s="8"/>
      <c r="E77" s="115"/>
      <c r="F77" s="115"/>
      <c r="G77" s="31"/>
      <c r="H77" s="115"/>
      <c r="I77" s="8"/>
      <c r="J77" s="8"/>
      <c r="K77" s="115"/>
      <c r="L77" s="115"/>
      <c r="M77" s="31"/>
      <c r="N77" s="115"/>
      <c r="O77" s="188"/>
      <c r="P77" s="188"/>
      <c r="Q77" s="188"/>
    </row>
    <row r="78" spans="2:17" x14ac:dyDescent="0.2">
      <c r="B78" s="115"/>
      <c r="C78" s="8"/>
      <c r="D78" s="8"/>
      <c r="E78" s="115"/>
      <c r="F78" s="115"/>
      <c r="G78" s="31"/>
      <c r="H78" s="115"/>
      <c r="I78" s="8"/>
      <c r="J78" s="8"/>
      <c r="K78" s="115"/>
      <c r="L78" s="115"/>
      <c r="M78" s="31"/>
      <c r="N78" s="115"/>
      <c r="O78" s="188"/>
      <c r="P78" s="188"/>
      <c r="Q78" s="188"/>
    </row>
    <row r="79" spans="2:17" x14ac:dyDescent="0.2">
      <c r="B79" s="115"/>
      <c r="C79" s="8"/>
      <c r="D79" s="8"/>
      <c r="E79" s="115"/>
      <c r="F79" s="115"/>
      <c r="G79" s="31"/>
      <c r="H79" s="115"/>
      <c r="I79" s="8"/>
      <c r="J79" s="8"/>
      <c r="K79" s="115"/>
      <c r="L79" s="115"/>
      <c r="M79" s="31"/>
      <c r="N79" s="115"/>
      <c r="O79" s="188"/>
      <c r="P79" s="188"/>
      <c r="Q79" s="188"/>
    </row>
    <row r="80" spans="2:17" x14ac:dyDescent="0.2">
      <c r="B80" s="115"/>
      <c r="C80" s="8"/>
      <c r="D80" s="8"/>
      <c r="E80" s="115"/>
      <c r="F80" s="115"/>
      <c r="G80" s="31"/>
      <c r="H80" s="115"/>
      <c r="I80" s="8"/>
      <c r="J80" s="8"/>
      <c r="K80" s="115"/>
      <c r="L80" s="115"/>
      <c r="M80" s="31"/>
      <c r="N80" s="115"/>
      <c r="O80" s="188"/>
      <c r="P80" s="188"/>
      <c r="Q80" s="188"/>
    </row>
    <row r="81" spans="2:17" x14ac:dyDescent="0.2">
      <c r="B81" s="115"/>
      <c r="C81" s="8"/>
      <c r="D81" s="8"/>
      <c r="E81" s="115"/>
      <c r="F81" s="115"/>
      <c r="G81" s="31"/>
      <c r="H81" s="115"/>
      <c r="I81" s="8"/>
      <c r="J81" s="8"/>
      <c r="K81" s="115"/>
      <c r="L81" s="115"/>
      <c r="M81" s="31"/>
      <c r="N81" s="115"/>
      <c r="O81" s="188"/>
      <c r="P81" s="188"/>
      <c r="Q81" s="188"/>
    </row>
    <row r="82" spans="2:17" x14ac:dyDescent="0.2">
      <c r="B82" s="115"/>
      <c r="C82" s="8"/>
      <c r="D82" s="8"/>
      <c r="E82" s="115"/>
      <c r="F82" s="115"/>
      <c r="G82" s="31"/>
      <c r="H82" s="115"/>
      <c r="I82" s="8"/>
      <c r="J82" s="8"/>
      <c r="K82" s="115"/>
      <c r="L82" s="115"/>
      <c r="M82" s="31"/>
      <c r="N82" s="115"/>
      <c r="O82" s="188"/>
      <c r="P82" s="188"/>
      <c r="Q82" s="188"/>
    </row>
    <row r="83" spans="2:17" x14ac:dyDescent="0.2">
      <c r="B83" s="115"/>
      <c r="C83" s="8"/>
      <c r="D83" s="8"/>
      <c r="E83" s="115"/>
      <c r="F83" s="115"/>
      <c r="G83" s="31"/>
      <c r="H83" s="115"/>
      <c r="I83" s="8"/>
      <c r="J83" s="8"/>
      <c r="K83" s="115"/>
      <c r="L83" s="115"/>
      <c r="M83" s="31"/>
      <c r="N83" s="115"/>
      <c r="O83" s="188"/>
      <c r="P83" s="188"/>
      <c r="Q83" s="188"/>
    </row>
    <row r="84" spans="2:17" x14ac:dyDescent="0.2">
      <c r="B84" s="115"/>
      <c r="C84" s="8"/>
      <c r="D84" s="8"/>
      <c r="E84" s="115"/>
      <c r="F84" s="115"/>
      <c r="G84" s="31"/>
      <c r="H84" s="115"/>
      <c r="I84" s="8"/>
      <c r="J84" s="8"/>
      <c r="K84" s="115"/>
      <c r="L84" s="115"/>
      <c r="M84" s="31"/>
      <c r="N84" s="115"/>
      <c r="O84" s="188"/>
      <c r="P84" s="188"/>
      <c r="Q84" s="188"/>
    </row>
    <row r="85" spans="2:17" x14ac:dyDescent="0.2">
      <c r="B85" s="115"/>
      <c r="C85" s="8"/>
      <c r="D85" s="8"/>
      <c r="E85" s="115"/>
      <c r="F85" s="115"/>
      <c r="G85" s="31"/>
      <c r="H85" s="115"/>
      <c r="I85" s="8"/>
      <c r="J85" s="8"/>
      <c r="K85" s="115"/>
      <c r="L85" s="115"/>
      <c r="M85" s="31"/>
      <c r="N85" s="115"/>
      <c r="O85" s="188"/>
      <c r="P85" s="188"/>
      <c r="Q85" s="188"/>
    </row>
    <row r="86" spans="2:17" x14ac:dyDescent="0.2">
      <c r="B86" s="115"/>
      <c r="C86" s="8"/>
      <c r="D86" s="8"/>
      <c r="E86" s="115"/>
      <c r="F86" s="115"/>
      <c r="G86" s="31"/>
      <c r="H86" s="115"/>
      <c r="I86" s="8"/>
      <c r="J86" s="8"/>
      <c r="K86" s="115"/>
      <c r="L86" s="115"/>
      <c r="M86" s="31"/>
      <c r="N86" s="115"/>
      <c r="O86" s="188"/>
      <c r="P86" s="188"/>
      <c r="Q86" s="188"/>
    </row>
    <row r="87" spans="2:17" x14ac:dyDescent="0.2">
      <c r="B87" s="115"/>
      <c r="C87" s="8"/>
      <c r="D87" s="8"/>
      <c r="E87" s="115"/>
      <c r="F87" s="115"/>
      <c r="G87" s="31"/>
      <c r="H87" s="115"/>
      <c r="I87" s="8"/>
      <c r="J87" s="8"/>
      <c r="K87" s="115"/>
      <c r="L87" s="115"/>
      <c r="M87" s="31"/>
      <c r="N87" s="115"/>
      <c r="O87" s="188"/>
      <c r="P87" s="188"/>
      <c r="Q87" s="188"/>
    </row>
    <row r="88" spans="2:17" x14ac:dyDescent="0.2">
      <c r="B88" s="115"/>
      <c r="C88" s="8"/>
      <c r="D88" s="8"/>
      <c r="E88" s="115"/>
      <c r="F88" s="115"/>
      <c r="G88" s="31"/>
      <c r="H88" s="115"/>
      <c r="I88" s="8"/>
      <c r="J88" s="8"/>
      <c r="K88" s="115"/>
      <c r="L88" s="115"/>
      <c r="M88" s="31"/>
      <c r="N88" s="115"/>
      <c r="O88" s="188"/>
      <c r="P88" s="188"/>
      <c r="Q88" s="188"/>
    </row>
    <row r="89" spans="2:17" x14ac:dyDescent="0.2">
      <c r="B89" s="115"/>
      <c r="C89" s="8"/>
      <c r="D89" s="8"/>
      <c r="E89" s="115"/>
      <c r="F89" s="115"/>
      <c r="G89" s="31"/>
      <c r="H89" s="115"/>
      <c r="I89" s="8"/>
      <c r="J89" s="8"/>
      <c r="K89" s="115"/>
      <c r="L89" s="115"/>
      <c r="M89" s="31"/>
      <c r="N89" s="115"/>
      <c r="O89" s="188"/>
      <c r="P89" s="188"/>
      <c r="Q89" s="188"/>
    </row>
    <row r="90" spans="2:17" x14ac:dyDescent="0.2">
      <c r="B90" s="115"/>
      <c r="C90" s="8"/>
      <c r="D90" s="8"/>
      <c r="E90" s="115"/>
      <c r="F90" s="115"/>
      <c r="G90" s="31"/>
      <c r="H90" s="115"/>
      <c r="I90" s="8"/>
      <c r="J90" s="8"/>
      <c r="K90" s="115"/>
      <c r="L90" s="115"/>
      <c r="M90" s="31"/>
      <c r="N90" s="115"/>
      <c r="O90" s="188"/>
      <c r="P90" s="188"/>
      <c r="Q90" s="188"/>
    </row>
    <row r="91" spans="2:17" x14ac:dyDescent="0.2">
      <c r="B91" s="115"/>
      <c r="C91" s="8"/>
      <c r="D91" s="8"/>
      <c r="E91" s="115"/>
      <c r="F91" s="115"/>
      <c r="G91" s="31"/>
      <c r="H91" s="115"/>
      <c r="I91" s="8"/>
      <c r="J91" s="8"/>
      <c r="K91" s="115"/>
      <c r="L91" s="115"/>
      <c r="M91" s="31"/>
      <c r="N91" s="115"/>
      <c r="O91" s="188"/>
      <c r="P91" s="188"/>
      <c r="Q91" s="188"/>
    </row>
    <row r="92" spans="2:17" x14ac:dyDescent="0.2">
      <c r="B92" s="115"/>
      <c r="C92" s="8"/>
      <c r="D92" s="8"/>
      <c r="E92" s="115"/>
      <c r="F92" s="115"/>
      <c r="G92" s="31"/>
      <c r="H92" s="115"/>
      <c r="I92" s="8"/>
      <c r="J92" s="8"/>
      <c r="K92" s="115"/>
      <c r="L92" s="115"/>
      <c r="M92" s="31"/>
      <c r="N92" s="115"/>
      <c r="O92" s="188"/>
      <c r="P92" s="188"/>
      <c r="Q92" s="188"/>
    </row>
    <row r="93" spans="2:17" x14ac:dyDescent="0.2">
      <c r="B93" s="115"/>
      <c r="C93" s="8"/>
      <c r="D93" s="8"/>
      <c r="E93" s="115"/>
      <c r="F93" s="115"/>
      <c r="G93" s="31"/>
      <c r="H93" s="115"/>
      <c r="I93" s="8"/>
      <c r="J93" s="8"/>
      <c r="K93" s="115"/>
      <c r="L93" s="115"/>
      <c r="M93" s="31"/>
      <c r="N93" s="115"/>
      <c r="O93" s="188"/>
      <c r="P93" s="188"/>
      <c r="Q93" s="188"/>
    </row>
    <row r="94" spans="2:17" x14ac:dyDescent="0.2">
      <c r="B94" s="115"/>
      <c r="C94" s="8"/>
      <c r="D94" s="8"/>
      <c r="E94" s="115"/>
      <c r="F94" s="115"/>
      <c r="G94" s="31"/>
      <c r="H94" s="115"/>
      <c r="I94" s="8"/>
      <c r="J94" s="8"/>
      <c r="K94" s="115"/>
      <c r="L94" s="115"/>
      <c r="M94" s="31"/>
      <c r="N94" s="115"/>
      <c r="O94" s="188"/>
      <c r="P94" s="188"/>
      <c r="Q94" s="188"/>
    </row>
    <row r="95" spans="2:17" x14ac:dyDescent="0.2">
      <c r="B95" s="115"/>
      <c r="C95" s="8"/>
      <c r="D95" s="8"/>
      <c r="E95" s="115"/>
      <c r="F95" s="115"/>
      <c r="G95" s="31"/>
      <c r="H95" s="115"/>
      <c r="I95" s="8"/>
      <c r="J95" s="8"/>
      <c r="K95" s="115"/>
      <c r="L95" s="115"/>
      <c r="M95" s="31"/>
      <c r="N95" s="115"/>
      <c r="O95" s="188"/>
      <c r="P95" s="188"/>
      <c r="Q95" s="188"/>
    </row>
    <row r="96" spans="2:17" x14ac:dyDescent="0.2">
      <c r="B96" s="115"/>
      <c r="C96" s="8"/>
      <c r="D96" s="8"/>
      <c r="E96" s="115"/>
      <c r="F96" s="115"/>
      <c r="G96" s="31"/>
      <c r="H96" s="115"/>
      <c r="I96" s="8"/>
      <c r="J96" s="8"/>
      <c r="K96" s="115"/>
      <c r="L96" s="115"/>
      <c r="M96" s="31"/>
      <c r="N96" s="115"/>
      <c r="O96" s="188"/>
      <c r="P96" s="188"/>
      <c r="Q96" s="188"/>
    </row>
    <row r="97" spans="2:17" x14ac:dyDescent="0.2">
      <c r="B97" s="115"/>
      <c r="C97" s="8"/>
      <c r="D97" s="8"/>
      <c r="E97" s="115"/>
      <c r="F97" s="115"/>
      <c r="G97" s="31"/>
      <c r="H97" s="115"/>
      <c r="I97" s="8"/>
      <c r="J97" s="8"/>
      <c r="K97" s="115"/>
      <c r="L97" s="115"/>
      <c r="M97" s="31"/>
      <c r="N97" s="115"/>
      <c r="O97" s="188"/>
      <c r="P97" s="188"/>
      <c r="Q97" s="188"/>
    </row>
    <row r="98" spans="2:17" x14ac:dyDescent="0.2">
      <c r="B98" s="115"/>
      <c r="C98" s="8"/>
      <c r="D98" s="8"/>
      <c r="E98" s="115"/>
      <c r="F98" s="115"/>
      <c r="G98" s="31"/>
      <c r="H98" s="115"/>
      <c r="I98" s="8"/>
      <c r="J98" s="8"/>
      <c r="K98" s="115"/>
      <c r="L98" s="115"/>
      <c r="M98" s="31"/>
      <c r="N98" s="115"/>
      <c r="O98" s="188"/>
      <c r="P98" s="188"/>
      <c r="Q98" s="188"/>
    </row>
    <row r="99" spans="2:17" x14ac:dyDescent="0.2">
      <c r="B99" s="115"/>
      <c r="C99" s="8"/>
      <c r="D99" s="8"/>
      <c r="E99" s="115"/>
      <c r="F99" s="115"/>
      <c r="G99" s="31"/>
      <c r="H99" s="115"/>
      <c r="I99" s="8"/>
      <c r="J99" s="8"/>
      <c r="K99" s="115"/>
      <c r="L99" s="115"/>
      <c r="M99" s="31"/>
      <c r="N99" s="115"/>
      <c r="O99" s="188"/>
      <c r="P99" s="188"/>
      <c r="Q99" s="188"/>
    </row>
    <row r="100" spans="2:17" x14ac:dyDescent="0.2">
      <c r="B100" s="115"/>
      <c r="C100" s="8"/>
      <c r="D100" s="8"/>
      <c r="E100" s="115"/>
      <c r="F100" s="115"/>
      <c r="G100" s="31"/>
      <c r="H100" s="115"/>
      <c r="I100" s="8"/>
      <c r="J100" s="8"/>
      <c r="K100" s="115"/>
      <c r="L100" s="115"/>
      <c r="M100" s="31"/>
      <c r="N100" s="115"/>
      <c r="O100" s="188"/>
      <c r="P100" s="188"/>
      <c r="Q100" s="188"/>
    </row>
    <row r="101" spans="2:17" x14ac:dyDescent="0.2">
      <c r="B101" s="115"/>
      <c r="C101" s="8"/>
      <c r="D101" s="8"/>
      <c r="E101" s="115"/>
      <c r="F101" s="115"/>
      <c r="G101" s="31"/>
      <c r="H101" s="115"/>
      <c r="I101" s="8"/>
      <c r="J101" s="8"/>
      <c r="K101" s="115"/>
      <c r="L101" s="115"/>
      <c r="M101" s="31"/>
      <c r="N101" s="115"/>
      <c r="O101" s="188"/>
      <c r="P101" s="188"/>
      <c r="Q101" s="188"/>
    </row>
    <row r="102" spans="2:17" x14ac:dyDescent="0.2">
      <c r="B102" s="115"/>
      <c r="C102" s="8"/>
      <c r="D102" s="8"/>
      <c r="E102" s="115"/>
      <c r="F102" s="115"/>
      <c r="G102" s="31"/>
      <c r="H102" s="115"/>
      <c r="I102" s="8"/>
      <c r="J102" s="8"/>
      <c r="K102" s="115"/>
      <c r="L102" s="115"/>
      <c r="M102" s="31"/>
      <c r="N102" s="115"/>
      <c r="O102" s="188"/>
      <c r="P102" s="188"/>
      <c r="Q102" s="188"/>
    </row>
    <row r="103" spans="2:17" x14ac:dyDescent="0.2">
      <c r="B103" s="115"/>
      <c r="C103" s="8"/>
      <c r="D103" s="8"/>
      <c r="E103" s="115"/>
      <c r="F103" s="115"/>
      <c r="G103" s="31"/>
      <c r="H103" s="115"/>
      <c r="I103" s="8"/>
      <c r="J103" s="8"/>
      <c r="K103" s="115"/>
      <c r="L103" s="115"/>
      <c r="M103" s="31"/>
      <c r="N103" s="115"/>
      <c r="O103" s="188"/>
      <c r="P103" s="188"/>
      <c r="Q103" s="188"/>
    </row>
    <row r="104" spans="2:17" x14ac:dyDescent="0.2">
      <c r="B104" s="115"/>
      <c r="C104" s="8"/>
      <c r="D104" s="8"/>
      <c r="E104" s="115"/>
      <c r="F104" s="115"/>
      <c r="G104" s="31"/>
      <c r="H104" s="115"/>
      <c r="I104" s="8"/>
      <c r="J104" s="8"/>
      <c r="K104" s="115"/>
      <c r="L104" s="115"/>
      <c r="M104" s="31"/>
      <c r="N104" s="115"/>
      <c r="O104" s="188"/>
      <c r="P104" s="188"/>
      <c r="Q104" s="188"/>
    </row>
    <row r="105" spans="2:17" x14ac:dyDescent="0.2">
      <c r="B105" s="115"/>
      <c r="C105" s="8"/>
      <c r="D105" s="8"/>
      <c r="E105" s="115"/>
      <c r="F105" s="115"/>
      <c r="G105" s="31"/>
      <c r="H105" s="115"/>
      <c r="I105" s="8"/>
      <c r="J105" s="8"/>
      <c r="K105" s="115"/>
      <c r="L105" s="115"/>
      <c r="M105" s="31"/>
      <c r="N105" s="115"/>
      <c r="O105" s="188"/>
      <c r="P105" s="188"/>
      <c r="Q105" s="188"/>
    </row>
    <row r="106" spans="2:17" x14ac:dyDescent="0.2">
      <c r="B106" s="115"/>
      <c r="C106" s="8"/>
      <c r="D106" s="8"/>
      <c r="E106" s="115"/>
      <c r="F106" s="115"/>
      <c r="G106" s="31"/>
      <c r="H106" s="115"/>
      <c r="I106" s="8"/>
      <c r="J106" s="8"/>
      <c r="K106" s="115"/>
      <c r="L106" s="115"/>
      <c r="M106" s="31"/>
      <c r="N106" s="115"/>
      <c r="O106" s="188"/>
      <c r="P106" s="188"/>
      <c r="Q106" s="188"/>
    </row>
    <row r="107" spans="2:17" x14ac:dyDescent="0.2">
      <c r="B107" s="115"/>
      <c r="C107" s="8"/>
      <c r="D107" s="8"/>
      <c r="E107" s="115"/>
      <c r="F107" s="115"/>
      <c r="G107" s="31"/>
      <c r="H107" s="115"/>
      <c r="I107" s="8"/>
      <c r="J107" s="8"/>
      <c r="K107" s="115"/>
      <c r="L107" s="115"/>
      <c r="M107" s="31"/>
      <c r="N107" s="115"/>
      <c r="O107" s="188"/>
      <c r="P107" s="188"/>
      <c r="Q107" s="188"/>
    </row>
    <row r="108" spans="2:17" x14ac:dyDescent="0.2">
      <c r="B108" s="115"/>
      <c r="C108" s="8"/>
      <c r="D108" s="8"/>
      <c r="E108" s="115"/>
      <c r="F108" s="115"/>
      <c r="G108" s="31"/>
      <c r="H108" s="115"/>
      <c r="I108" s="8"/>
      <c r="J108" s="8"/>
      <c r="K108" s="115"/>
      <c r="L108" s="115"/>
      <c r="M108" s="31"/>
      <c r="N108" s="115"/>
      <c r="O108" s="188"/>
      <c r="P108" s="188"/>
      <c r="Q108" s="188"/>
    </row>
    <row r="109" spans="2:17" x14ac:dyDescent="0.2">
      <c r="B109" s="115"/>
      <c r="C109" s="8"/>
      <c r="D109" s="8"/>
      <c r="E109" s="115"/>
      <c r="F109" s="115"/>
      <c r="G109" s="31"/>
      <c r="H109" s="115"/>
      <c r="I109" s="8"/>
      <c r="J109" s="8"/>
      <c r="K109" s="115"/>
      <c r="L109" s="115"/>
      <c r="M109" s="31"/>
      <c r="N109" s="115"/>
      <c r="O109" s="188"/>
      <c r="P109" s="188"/>
      <c r="Q109" s="188"/>
    </row>
    <row r="110" spans="2:17" x14ac:dyDescent="0.2">
      <c r="B110" s="115"/>
      <c r="C110" s="8"/>
      <c r="D110" s="8"/>
      <c r="E110" s="115"/>
      <c r="F110" s="115"/>
      <c r="G110" s="31"/>
      <c r="H110" s="115"/>
      <c r="I110" s="8"/>
      <c r="J110" s="8"/>
      <c r="K110" s="115"/>
      <c r="L110" s="115"/>
      <c r="M110" s="31"/>
      <c r="N110" s="115"/>
      <c r="O110" s="188"/>
      <c r="P110" s="188"/>
      <c r="Q110" s="188"/>
    </row>
    <row r="111" spans="2:17" x14ac:dyDescent="0.2">
      <c r="B111" s="115"/>
      <c r="C111" s="8"/>
      <c r="D111" s="8"/>
      <c r="E111" s="115"/>
      <c r="F111" s="115"/>
      <c r="G111" s="31"/>
      <c r="H111" s="115"/>
      <c r="I111" s="8"/>
      <c r="J111" s="8"/>
      <c r="K111" s="115"/>
      <c r="L111" s="115"/>
      <c r="M111" s="31"/>
      <c r="N111" s="115"/>
      <c r="O111" s="188"/>
      <c r="P111" s="188"/>
      <c r="Q111" s="188"/>
    </row>
    <row r="112" spans="2:17" x14ac:dyDescent="0.2">
      <c r="B112" s="115"/>
      <c r="C112" s="8"/>
      <c r="D112" s="8"/>
      <c r="E112" s="115"/>
      <c r="F112" s="115"/>
      <c r="G112" s="31"/>
      <c r="H112" s="115"/>
      <c r="I112" s="8"/>
      <c r="J112" s="8"/>
      <c r="K112" s="115"/>
      <c r="L112" s="115"/>
      <c r="M112" s="31"/>
      <c r="N112" s="115"/>
      <c r="O112" s="188"/>
      <c r="P112" s="188"/>
      <c r="Q112" s="188"/>
    </row>
    <row r="113" spans="2:17" x14ac:dyDescent="0.2">
      <c r="B113" s="115"/>
      <c r="C113" s="8"/>
      <c r="D113" s="8"/>
      <c r="E113" s="115"/>
      <c r="F113" s="115"/>
      <c r="G113" s="31"/>
      <c r="H113" s="115"/>
      <c r="I113" s="8"/>
      <c r="J113" s="8"/>
      <c r="K113" s="115"/>
      <c r="L113" s="115"/>
      <c r="M113" s="31"/>
      <c r="N113" s="115"/>
      <c r="O113" s="188"/>
      <c r="P113" s="188"/>
      <c r="Q113" s="188"/>
    </row>
    <row r="114" spans="2:17" x14ac:dyDescent="0.2">
      <c r="B114" s="115"/>
      <c r="C114" s="8"/>
      <c r="D114" s="8"/>
      <c r="E114" s="115"/>
      <c r="F114" s="115"/>
      <c r="G114" s="31"/>
      <c r="H114" s="115"/>
      <c r="I114" s="8"/>
      <c r="J114" s="8"/>
      <c r="K114" s="115"/>
      <c r="L114" s="115"/>
      <c r="M114" s="31"/>
      <c r="N114" s="115"/>
      <c r="O114" s="188"/>
      <c r="P114" s="188"/>
      <c r="Q114" s="188"/>
    </row>
    <row r="115" spans="2:17" x14ac:dyDescent="0.2">
      <c r="B115" s="115"/>
      <c r="C115" s="8"/>
      <c r="D115" s="8"/>
      <c r="E115" s="115"/>
      <c r="F115" s="115"/>
      <c r="G115" s="31"/>
      <c r="H115" s="115"/>
      <c r="I115" s="8"/>
      <c r="J115" s="8"/>
      <c r="K115" s="115"/>
      <c r="L115" s="115"/>
      <c r="M115" s="31"/>
      <c r="N115" s="115"/>
      <c r="O115" s="188"/>
      <c r="P115" s="188"/>
      <c r="Q115" s="188"/>
    </row>
    <row r="116" spans="2:17" x14ac:dyDescent="0.2">
      <c r="B116" s="115"/>
      <c r="C116" s="8"/>
      <c r="D116" s="8"/>
      <c r="E116" s="115"/>
      <c r="F116" s="115"/>
      <c r="G116" s="31"/>
      <c r="H116" s="115"/>
      <c r="I116" s="8"/>
      <c r="J116" s="8"/>
      <c r="K116" s="115"/>
      <c r="L116" s="115"/>
      <c r="M116" s="31"/>
      <c r="N116" s="115"/>
      <c r="O116" s="188"/>
      <c r="P116" s="188"/>
      <c r="Q116" s="188"/>
    </row>
    <row r="117" spans="2:17" x14ac:dyDescent="0.2">
      <c r="B117" s="115"/>
      <c r="C117" s="8"/>
      <c r="D117" s="8"/>
      <c r="E117" s="115"/>
      <c r="F117" s="115"/>
      <c r="G117" s="31"/>
      <c r="H117" s="115"/>
      <c r="I117" s="8"/>
      <c r="J117" s="8"/>
      <c r="K117" s="115"/>
      <c r="L117" s="115"/>
      <c r="M117" s="31"/>
      <c r="N117" s="115"/>
      <c r="O117" s="188"/>
      <c r="P117" s="188"/>
      <c r="Q117" s="188"/>
    </row>
    <row r="118" spans="2:17" x14ac:dyDescent="0.2">
      <c r="B118" s="115"/>
      <c r="C118" s="8"/>
      <c r="D118" s="8"/>
      <c r="E118" s="115"/>
      <c r="F118" s="115"/>
      <c r="G118" s="31"/>
      <c r="H118" s="115"/>
      <c r="I118" s="8"/>
      <c r="J118" s="8"/>
      <c r="K118" s="115"/>
      <c r="L118" s="115"/>
      <c r="M118" s="31"/>
      <c r="N118" s="115"/>
      <c r="O118" s="188"/>
      <c r="P118" s="188"/>
      <c r="Q118" s="188"/>
    </row>
    <row r="119" spans="2:17" x14ac:dyDescent="0.2">
      <c r="B119" s="115"/>
      <c r="C119" s="8"/>
      <c r="D119" s="8"/>
      <c r="E119" s="115"/>
      <c r="F119" s="115"/>
      <c r="G119" s="31"/>
      <c r="H119" s="115"/>
      <c r="I119" s="8"/>
      <c r="J119" s="8"/>
      <c r="K119" s="115"/>
      <c r="L119" s="115"/>
      <c r="M119" s="31"/>
      <c r="N119" s="115"/>
      <c r="O119" s="188"/>
      <c r="P119" s="188"/>
      <c r="Q119" s="188"/>
    </row>
    <row r="120" spans="2:17" x14ac:dyDescent="0.2">
      <c r="B120" s="115"/>
      <c r="C120" s="8"/>
      <c r="D120" s="8"/>
      <c r="E120" s="115"/>
      <c r="F120" s="115"/>
      <c r="G120" s="31"/>
      <c r="H120" s="115"/>
      <c r="I120" s="8"/>
      <c r="J120" s="8"/>
      <c r="K120" s="115"/>
      <c r="L120" s="115"/>
      <c r="M120" s="31"/>
      <c r="N120" s="115"/>
      <c r="O120" s="188"/>
      <c r="P120" s="188"/>
      <c r="Q120" s="188"/>
    </row>
    <row r="121" spans="2:17" x14ac:dyDescent="0.2">
      <c r="B121" s="115"/>
      <c r="C121" s="8"/>
      <c r="D121" s="8"/>
      <c r="E121" s="115"/>
      <c r="F121" s="115"/>
      <c r="G121" s="31"/>
      <c r="H121" s="115"/>
      <c r="I121" s="8"/>
      <c r="J121" s="8"/>
      <c r="K121" s="115"/>
      <c r="L121" s="115"/>
      <c r="M121" s="31"/>
      <c r="N121" s="115"/>
      <c r="O121" s="188"/>
      <c r="P121" s="188"/>
      <c r="Q121" s="188"/>
    </row>
    <row r="122" spans="2:17" x14ac:dyDescent="0.2">
      <c r="B122" s="115"/>
      <c r="C122" s="8"/>
      <c r="D122" s="8"/>
      <c r="E122" s="115"/>
      <c r="F122" s="115"/>
      <c r="G122" s="31"/>
      <c r="H122" s="115"/>
      <c r="I122" s="8"/>
      <c r="J122" s="8"/>
      <c r="K122" s="115"/>
      <c r="L122" s="115"/>
      <c r="M122" s="31"/>
      <c r="N122" s="115"/>
      <c r="O122" s="188"/>
      <c r="P122" s="188"/>
      <c r="Q122" s="188"/>
    </row>
    <row r="123" spans="2:17" x14ac:dyDescent="0.2">
      <c r="B123" s="115"/>
      <c r="C123" s="8"/>
      <c r="D123" s="8"/>
      <c r="E123" s="115"/>
      <c r="F123" s="115"/>
      <c r="G123" s="31"/>
      <c r="H123" s="115"/>
      <c r="I123" s="8"/>
      <c r="J123" s="8"/>
      <c r="K123" s="115"/>
      <c r="L123" s="115"/>
      <c r="M123" s="31"/>
      <c r="N123" s="115"/>
      <c r="O123" s="188"/>
      <c r="P123" s="188"/>
      <c r="Q123" s="188"/>
    </row>
    <row r="124" spans="2:17" x14ac:dyDescent="0.2">
      <c r="B124" s="115"/>
      <c r="C124" s="8"/>
      <c r="D124" s="8"/>
      <c r="E124" s="115"/>
      <c r="F124" s="115"/>
      <c r="G124" s="31"/>
      <c r="H124" s="115"/>
      <c r="I124" s="8"/>
      <c r="J124" s="8"/>
      <c r="K124" s="115"/>
      <c r="L124" s="115"/>
      <c r="M124" s="31"/>
      <c r="N124" s="115"/>
      <c r="O124" s="188"/>
      <c r="P124" s="188"/>
      <c r="Q124" s="188"/>
    </row>
    <row r="125" spans="2:17" x14ac:dyDescent="0.2">
      <c r="B125" s="115"/>
      <c r="C125" s="8"/>
      <c r="D125" s="8"/>
      <c r="E125" s="115"/>
      <c r="F125" s="115"/>
      <c r="G125" s="31"/>
      <c r="H125" s="115"/>
      <c r="I125" s="8"/>
      <c r="J125" s="8"/>
      <c r="K125" s="115"/>
      <c r="L125" s="115"/>
      <c r="M125" s="31"/>
      <c r="N125" s="115"/>
      <c r="O125" s="188"/>
      <c r="P125" s="188"/>
      <c r="Q125" s="188"/>
    </row>
    <row r="126" spans="2:17" x14ac:dyDescent="0.2">
      <c r="B126" s="115"/>
      <c r="C126" s="8"/>
      <c r="D126" s="8"/>
      <c r="E126" s="115"/>
      <c r="F126" s="115"/>
      <c r="G126" s="31"/>
      <c r="H126" s="115"/>
      <c r="I126" s="8"/>
      <c r="J126" s="8"/>
      <c r="K126" s="115"/>
      <c r="L126" s="115"/>
      <c r="M126" s="31"/>
      <c r="N126" s="115"/>
      <c r="O126" s="188"/>
      <c r="P126" s="188"/>
      <c r="Q126" s="188"/>
    </row>
    <row r="127" spans="2:17" x14ac:dyDescent="0.2">
      <c r="B127" s="115"/>
      <c r="C127" s="8"/>
      <c r="D127" s="8"/>
      <c r="E127" s="115"/>
      <c r="F127" s="115"/>
      <c r="G127" s="31"/>
      <c r="H127" s="115"/>
      <c r="I127" s="8"/>
      <c r="J127" s="8"/>
      <c r="K127" s="115"/>
      <c r="L127" s="115"/>
      <c r="M127" s="31"/>
      <c r="N127" s="115"/>
      <c r="O127" s="188"/>
      <c r="P127" s="188"/>
      <c r="Q127" s="188"/>
    </row>
    <row r="128" spans="2:17" x14ac:dyDescent="0.2">
      <c r="B128" s="115"/>
      <c r="C128" s="8"/>
      <c r="D128" s="8"/>
      <c r="E128" s="115"/>
      <c r="F128" s="115"/>
      <c r="G128" s="31"/>
      <c r="H128" s="115"/>
      <c r="I128" s="8"/>
      <c r="J128" s="8"/>
      <c r="K128" s="115"/>
      <c r="L128" s="115"/>
      <c r="M128" s="31"/>
      <c r="N128" s="115"/>
      <c r="O128" s="188"/>
      <c r="P128" s="188"/>
      <c r="Q128" s="188"/>
    </row>
    <row r="129" spans="2:17" x14ac:dyDescent="0.2">
      <c r="B129" s="115"/>
      <c r="C129" s="8"/>
      <c r="D129" s="8"/>
      <c r="E129" s="115"/>
      <c r="F129" s="115"/>
      <c r="G129" s="31"/>
      <c r="H129" s="115"/>
      <c r="I129" s="8"/>
      <c r="J129" s="8"/>
      <c r="K129" s="115"/>
      <c r="L129" s="115"/>
      <c r="M129" s="31"/>
      <c r="N129" s="115"/>
      <c r="O129" s="188"/>
      <c r="P129" s="188"/>
      <c r="Q129" s="188"/>
    </row>
    <row r="130" spans="2:17" x14ac:dyDescent="0.2">
      <c r="B130" s="115"/>
      <c r="C130" s="8"/>
      <c r="D130" s="8"/>
      <c r="E130" s="115"/>
      <c r="F130" s="115"/>
      <c r="G130" s="31"/>
      <c r="H130" s="115"/>
      <c r="I130" s="8"/>
      <c r="J130" s="8"/>
      <c r="K130" s="115"/>
      <c r="L130" s="115"/>
      <c r="M130" s="31"/>
      <c r="N130" s="115"/>
      <c r="O130" s="188"/>
      <c r="P130" s="188"/>
      <c r="Q130" s="188"/>
    </row>
    <row r="131" spans="2:17" x14ac:dyDescent="0.2">
      <c r="B131" s="115"/>
      <c r="C131" s="8"/>
      <c r="D131" s="8"/>
      <c r="E131" s="115"/>
      <c r="F131" s="115"/>
      <c r="G131" s="31"/>
      <c r="H131" s="115"/>
      <c r="I131" s="8"/>
      <c r="J131" s="8"/>
      <c r="K131" s="115"/>
      <c r="L131" s="115"/>
      <c r="M131" s="31"/>
      <c r="N131" s="115"/>
      <c r="O131" s="188"/>
      <c r="P131" s="188"/>
      <c r="Q131" s="188"/>
    </row>
    <row r="132" spans="2:17" x14ac:dyDescent="0.2">
      <c r="B132" s="115"/>
      <c r="C132" s="8"/>
      <c r="D132" s="8"/>
      <c r="E132" s="115"/>
      <c r="F132" s="115"/>
      <c r="G132" s="31"/>
      <c r="H132" s="115"/>
      <c r="I132" s="8"/>
      <c r="J132" s="8"/>
      <c r="K132" s="115"/>
      <c r="L132" s="115"/>
      <c r="M132" s="31"/>
      <c r="N132" s="115"/>
      <c r="O132" s="188"/>
      <c r="P132" s="188"/>
      <c r="Q132" s="188"/>
    </row>
    <row r="133" spans="2:17" x14ac:dyDescent="0.2">
      <c r="B133" s="115"/>
      <c r="C133" s="8"/>
      <c r="D133" s="8"/>
      <c r="E133" s="115"/>
      <c r="F133" s="115"/>
      <c r="G133" s="31"/>
      <c r="H133" s="115"/>
      <c r="I133" s="8"/>
      <c r="J133" s="8"/>
      <c r="K133" s="115"/>
      <c r="L133" s="115"/>
      <c r="M133" s="31"/>
      <c r="N133" s="115"/>
      <c r="O133" s="188"/>
      <c r="P133" s="188"/>
      <c r="Q133" s="188"/>
    </row>
    <row r="134" spans="2:17" x14ac:dyDescent="0.2">
      <c r="B134" s="115"/>
      <c r="C134" s="8"/>
      <c r="D134" s="8"/>
      <c r="E134" s="115"/>
      <c r="F134" s="115"/>
      <c r="G134" s="31"/>
      <c r="H134" s="115"/>
      <c r="I134" s="8"/>
      <c r="J134" s="8"/>
      <c r="K134" s="115"/>
      <c r="L134" s="115"/>
      <c r="M134" s="31"/>
      <c r="N134" s="115"/>
      <c r="O134" s="188"/>
      <c r="P134" s="188"/>
      <c r="Q134" s="188"/>
    </row>
    <row r="135" spans="2:17" x14ac:dyDescent="0.2">
      <c r="B135" s="115"/>
      <c r="C135" s="8"/>
      <c r="D135" s="8"/>
      <c r="E135" s="115"/>
      <c r="F135" s="115"/>
      <c r="G135" s="31"/>
      <c r="H135" s="115"/>
      <c r="I135" s="8"/>
      <c r="J135" s="8"/>
      <c r="K135" s="115"/>
      <c r="L135" s="115"/>
      <c r="M135" s="31"/>
      <c r="N135" s="115"/>
      <c r="O135" s="188"/>
      <c r="P135" s="188"/>
      <c r="Q135" s="188"/>
    </row>
    <row r="136" spans="2:17" x14ac:dyDescent="0.2">
      <c r="B136" s="115"/>
      <c r="C136" s="8"/>
      <c r="D136" s="8"/>
      <c r="E136" s="115"/>
      <c r="F136" s="115"/>
      <c r="G136" s="31"/>
      <c r="H136" s="115"/>
      <c r="I136" s="8"/>
      <c r="J136" s="8"/>
      <c r="K136" s="115"/>
      <c r="L136" s="115"/>
      <c r="M136" s="31"/>
      <c r="N136" s="115"/>
      <c r="O136" s="188"/>
      <c r="P136" s="188"/>
      <c r="Q136" s="188"/>
    </row>
    <row r="137" spans="2:17" x14ac:dyDescent="0.2">
      <c r="B137" s="115"/>
      <c r="C137" s="8"/>
      <c r="D137" s="8"/>
      <c r="E137" s="115"/>
      <c r="F137" s="115"/>
      <c r="G137" s="31"/>
      <c r="H137" s="115"/>
      <c r="I137" s="8"/>
      <c r="J137" s="8"/>
      <c r="K137" s="115"/>
      <c r="L137" s="115"/>
      <c r="M137" s="31"/>
      <c r="N137" s="115"/>
      <c r="O137" s="188"/>
      <c r="P137" s="188"/>
      <c r="Q137" s="188"/>
    </row>
    <row r="138" spans="2:17" x14ac:dyDescent="0.2">
      <c r="B138" s="115"/>
      <c r="C138" s="8"/>
      <c r="D138" s="8"/>
      <c r="E138" s="115"/>
      <c r="F138" s="115"/>
      <c r="G138" s="31"/>
      <c r="H138" s="115"/>
      <c r="I138" s="8"/>
      <c r="J138" s="8"/>
      <c r="K138" s="115"/>
      <c r="L138" s="115"/>
      <c r="M138" s="31"/>
      <c r="N138" s="115"/>
      <c r="O138" s="188"/>
      <c r="P138" s="188"/>
      <c r="Q138" s="188"/>
    </row>
    <row r="139" spans="2:17" x14ac:dyDescent="0.2">
      <c r="B139" s="115"/>
      <c r="C139" s="8"/>
      <c r="D139" s="8"/>
      <c r="E139" s="115"/>
      <c r="F139" s="115"/>
      <c r="G139" s="31"/>
      <c r="H139" s="115"/>
      <c r="I139" s="8"/>
      <c r="J139" s="8"/>
      <c r="K139" s="115"/>
      <c r="L139" s="115"/>
      <c r="M139" s="31"/>
      <c r="N139" s="115"/>
      <c r="O139" s="188"/>
      <c r="P139" s="188"/>
      <c r="Q139" s="188"/>
    </row>
    <row r="140" spans="2:17" x14ac:dyDescent="0.2">
      <c r="B140" s="115"/>
      <c r="C140" s="8"/>
      <c r="D140" s="8"/>
      <c r="E140" s="115"/>
      <c r="F140" s="115"/>
      <c r="G140" s="31"/>
      <c r="H140" s="115"/>
      <c r="I140" s="8"/>
      <c r="J140" s="8"/>
      <c r="K140" s="115"/>
      <c r="L140" s="115"/>
      <c r="M140" s="31"/>
      <c r="N140" s="115"/>
      <c r="O140" s="188"/>
      <c r="P140" s="188"/>
      <c r="Q140" s="188"/>
    </row>
    <row r="141" spans="2:17" x14ac:dyDescent="0.2">
      <c r="B141" s="115"/>
      <c r="C141" s="8"/>
      <c r="D141" s="8"/>
      <c r="E141" s="115"/>
      <c r="F141" s="115"/>
      <c r="G141" s="31"/>
      <c r="H141" s="115"/>
      <c r="I141" s="8"/>
      <c r="J141" s="8"/>
      <c r="K141" s="115"/>
      <c r="L141" s="115"/>
      <c r="M141" s="31"/>
      <c r="N141" s="115"/>
      <c r="O141" s="188"/>
      <c r="P141" s="188"/>
      <c r="Q141" s="188"/>
    </row>
    <row r="142" spans="2:17" x14ac:dyDescent="0.2">
      <c r="B142" s="115"/>
      <c r="C142" s="8"/>
      <c r="D142" s="8"/>
      <c r="E142" s="115"/>
      <c r="F142" s="115"/>
      <c r="G142" s="31"/>
      <c r="H142" s="115"/>
      <c r="I142" s="8"/>
      <c r="J142" s="8"/>
      <c r="K142" s="115"/>
      <c r="L142" s="115"/>
      <c r="M142" s="31"/>
      <c r="N142" s="115"/>
      <c r="O142" s="188"/>
      <c r="P142" s="188"/>
      <c r="Q142" s="188"/>
    </row>
    <row r="143" spans="2:17" x14ac:dyDescent="0.2">
      <c r="B143" s="115"/>
      <c r="C143" s="8"/>
      <c r="D143" s="8"/>
      <c r="E143" s="115"/>
      <c r="F143" s="115"/>
      <c r="G143" s="31"/>
      <c r="H143" s="115"/>
      <c r="I143" s="8"/>
      <c r="J143" s="8"/>
      <c r="K143" s="115"/>
      <c r="L143" s="115"/>
      <c r="M143" s="31"/>
      <c r="N143" s="115"/>
      <c r="O143" s="188"/>
      <c r="P143" s="188"/>
      <c r="Q143" s="188"/>
    </row>
    <row r="144" spans="2:17" x14ac:dyDescent="0.2">
      <c r="B144" s="115"/>
      <c r="C144" s="8"/>
      <c r="D144" s="8"/>
      <c r="E144" s="115"/>
      <c r="F144" s="115"/>
      <c r="G144" s="31"/>
      <c r="H144" s="115"/>
      <c r="I144" s="8"/>
      <c r="J144" s="8"/>
      <c r="K144" s="115"/>
      <c r="L144" s="115"/>
      <c r="M144" s="31"/>
      <c r="N144" s="115"/>
      <c r="O144" s="188"/>
      <c r="P144" s="188"/>
      <c r="Q144" s="188"/>
    </row>
    <row r="145" spans="2:17" x14ac:dyDescent="0.2">
      <c r="B145" s="115"/>
      <c r="C145" s="8"/>
      <c r="D145" s="8"/>
      <c r="E145" s="115"/>
      <c r="F145" s="115"/>
      <c r="G145" s="31"/>
      <c r="H145" s="115"/>
      <c r="I145" s="8"/>
      <c r="J145" s="8"/>
      <c r="K145" s="115"/>
      <c r="L145" s="115"/>
      <c r="M145" s="31"/>
      <c r="N145" s="115"/>
      <c r="O145" s="188"/>
      <c r="P145" s="188"/>
      <c r="Q145" s="188"/>
    </row>
    <row r="146" spans="2:17" x14ac:dyDescent="0.2">
      <c r="B146" s="115"/>
      <c r="C146" s="8"/>
      <c r="D146" s="8"/>
      <c r="E146" s="115"/>
      <c r="F146" s="115"/>
      <c r="G146" s="31"/>
      <c r="H146" s="115"/>
      <c r="I146" s="8"/>
      <c r="J146" s="8"/>
      <c r="K146" s="115"/>
      <c r="L146" s="115"/>
      <c r="M146" s="31"/>
      <c r="N146" s="115"/>
      <c r="O146" s="188"/>
      <c r="P146" s="188"/>
      <c r="Q146" s="188"/>
    </row>
    <row r="147" spans="2:17" x14ac:dyDescent="0.2">
      <c r="B147" s="115"/>
      <c r="C147" s="8"/>
      <c r="D147" s="8"/>
      <c r="E147" s="115"/>
      <c r="F147" s="115"/>
      <c r="G147" s="31"/>
      <c r="H147" s="115"/>
      <c r="I147" s="8"/>
      <c r="J147" s="8"/>
      <c r="K147" s="115"/>
      <c r="L147" s="115"/>
      <c r="M147" s="31"/>
      <c r="N147" s="115"/>
      <c r="O147" s="188"/>
      <c r="P147" s="188"/>
      <c r="Q147" s="188"/>
    </row>
    <row r="148" spans="2:17" x14ac:dyDescent="0.2">
      <c r="B148" s="115"/>
      <c r="C148" s="8"/>
      <c r="D148" s="8"/>
      <c r="E148" s="115"/>
      <c r="F148" s="115"/>
      <c r="G148" s="31"/>
      <c r="H148" s="115"/>
      <c r="I148" s="8"/>
      <c r="J148" s="8"/>
      <c r="K148" s="115"/>
      <c r="L148" s="115"/>
      <c r="M148" s="31"/>
      <c r="N148" s="115"/>
      <c r="O148" s="188"/>
      <c r="P148" s="188"/>
      <c r="Q148" s="188"/>
    </row>
    <row r="149" spans="2:17" x14ac:dyDescent="0.2">
      <c r="B149" s="115"/>
      <c r="C149" s="8"/>
      <c r="D149" s="8"/>
      <c r="E149" s="115"/>
      <c r="F149" s="115"/>
      <c r="G149" s="31"/>
      <c r="H149" s="115"/>
      <c r="I149" s="8"/>
      <c r="J149" s="8"/>
      <c r="K149" s="115"/>
      <c r="L149" s="115"/>
      <c r="M149" s="31"/>
      <c r="N149" s="115"/>
      <c r="O149" s="188"/>
      <c r="P149" s="188"/>
      <c r="Q149" s="188"/>
    </row>
    <row r="150" spans="2:17" x14ac:dyDescent="0.2">
      <c r="B150" s="115"/>
      <c r="C150" s="8"/>
      <c r="D150" s="8"/>
      <c r="E150" s="115"/>
      <c r="F150" s="115"/>
      <c r="G150" s="31"/>
      <c r="H150" s="115"/>
      <c r="I150" s="8"/>
      <c r="J150" s="8"/>
      <c r="K150" s="115"/>
      <c r="L150" s="115"/>
      <c r="M150" s="31"/>
      <c r="N150" s="115"/>
      <c r="O150" s="188"/>
      <c r="P150" s="188"/>
      <c r="Q150" s="188"/>
    </row>
    <row r="151" spans="2:17" x14ac:dyDescent="0.2">
      <c r="B151" s="115"/>
      <c r="C151" s="8"/>
      <c r="D151" s="8"/>
      <c r="E151" s="115"/>
      <c r="F151" s="115"/>
      <c r="G151" s="31"/>
      <c r="H151" s="115"/>
      <c r="I151" s="8"/>
      <c r="J151" s="8"/>
      <c r="K151" s="115"/>
      <c r="L151" s="115"/>
      <c r="M151" s="31"/>
      <c r="N151" s="115"/>
      <c r="O151" s="188"/>
      <c r="P151" s="188"/>
      <c r="Q151" s="188"/>
    </row>
    <row r="152" spans="2:17" x14ac:dyDescent="0.2">
      <c r="B152" s="115"/>
      <c r="C152" s="8"/>
      <c r="D152" s="8"/>
      <c r="E152" s="115"/>
      <c r="F152" s="115"/>
      <c r="G152" s="31"/>
      <c r="H152" s="115"/>
      <c r="I152" s="8"/>
      <c r="J152" s="8"/>
      <c r="K152" s="115"/>
      <c r="L152" s="115"/>
      <c r="M152" s="31"/>
      <c r="N152" s="115"/>
      <c r="O152" s="188"/>
      <c r="P152" s="188"/>
      <c r="Q152" s="188"/>
    </row>
    <row r="153" spans="2:17" x14ac:dyDescent="0.2">
      <c r="B153" s="115"/>
      <c r="C153" s="8"/>
      <c r="D153" s="8"/>
      <c r="E153" s="115"/>
      <c r="F153" s="115"/>
      <c r="G153" s="31"/>
      <c r="H153" s="115"/>
      <c r="I153" s="8"/>
      <c r="J153" s="8"/>
      <c r="K153" s="115"/>
      <c r="L153" s="115"/>
      <c r="M153" s="31"/>
      <c r="N153" s="115"/>
      <c r="O153" s="188"/>
      <c r="P153" s="188"/>
      <c r="Q153" s="188"/>
    </row>
    <row r="154" spans="2:17" x14ac:dyDescent="0.2">
      <c r="B154" s="115"/>
      <c r="C154" s="8"/>
      <c r="D154" s="8"/>
      <c r="E154" s="115"/>
      <c r="F154" s="115"/>
      <c r="G154" s="31"/>
      <c r="H154" s="115"/>
      <c r="I154" s="8"/>
      <c r="J154" s="8"/>
      <c r="K154" s="115"/>
      <c r="L154" s="115"/>
      <c r="M154" s="31"/>
      <c r="N154" s="115"/>
      <c r="O154" s="188"/>
      <c r="P154" s="188"/>
      <c r="Q154" s="188"/>
    </row>
    <row r="155" spans="2:17" x14ac:dyDescent="0.2">
      <c r="B155" s="115"/>
      <c r="C155" s="8"/>
      <c r="D155" s="8"/>
      <c r="E155" s="115"/>
      <c r="F155" s="115"/>
      <c r="G155" s="31"/>
      <c r="H155" s="115"/>
      <c r="I155" s="8"/>
      <c r="J155" s="8"/>
      <c r="K155" s="115"/>
      <c r="L155" s="115"/>
      <c r="M155" s="31"/>
      <c r="N155" s="115"/>
      <c r="O155" s="188"/>
      <c r="P155" s="188"/>
      <c r="Q155" s="188"/>
    </row>
    <row r="156" spans="2:17" x14ac:dyDescent="0.2">
      <c r="B156" s="115"/>
      <c r="C156" s="8"/>
      <c r="D156" s="8"/>
      <c r="E156" s="115"/>
      <c r="F156" s="115"/>
      <c r="G156" s="31"/>
      <c r="H156" s="115"/>
      <c r="I156" s="8"/>
      <c r="J156" s="8"/>
      <c r="K156" s="115"/>
      <c r="L156" s="115"/>
      <c r="M156" s="31"/>
      <c r="N156" s="115"/>
      <c r="O156" s="188"/>
      <c r="P156" s="188"/>
      <c r="Q156" s="188"/>
    </row>
    <row r="157" spans="2:17" x14ac:dyDescent="0.2">
      <c r="B157" s="115"/>
      <c r="C157" s="8"/>
      <c r="D157" s="8"/>
      <c r="E157" s="115"/>
      <c r="F157" s="115"/>
      <c r="G157" s="31"/>
      <c r="H157" s="115"/>
      <c r="I157" s="8"/>
      <c r="J157" s="8"/>
      <c r="K157" s="115"/>
      <c r="L157" s="115"/>
      <c r="M157" s="31"/>
      <c r="N157" s="115"/>
      <c r="O157" s="188"/>
      <c r="P157" s="188"/>
      <c r="Q157" s="188"/>
    </row>
    <row r="158" spans="2:17" x14ac:dyDescent="0.2">
      <c r="B158" s="115"/>
      <c r="C158" s="8"/>
      <c r="D158" s="8"/>
      <c r="E158" s="115"/>
      <c r="F158" s="115"/>
      <c r="G158" s="31"/>
      <c r="H158" s="115"/>
      <c r="I158" s="8"/>
      <c r="J158" s="8"/>
      <c r="K158" s="115"/>
      <c r="L158" s="115"/>
      <c r="M158" s="31"/>
      <c r="N158" s="115"/>
      <c r="O158" s="188"/>
      <c r="P158" s="188"/>
      <c r="Q158" s="188"/>
    </row>
    <row r="159" spans="2:17" x14ac:dyDescent="0.2">
      <c r="B159" s="115"/>
      <c r="C159" s="8"/>
      <c r="D159" s="8"/>
      <c r="E159" s="115"/>
      <c r="F159" s="115"/>
      <c r="G159" s="31"/>
      <c r="H159" s="115"/>
      <c r="I159" s="8"/>
      <c r="J159" s="8"/>
      <c r="K159" s="115"/>
      <c r="L159" s="115"/>
      <c r="M159" s="31"/>
      <c r="N159" s="115"/>
      <c r="O159" s="188"/>
      <c r="P159" s="188"/>
      <c r="Q159" s="188"/>
    </row>
    <row r="160" spans="2:17" x14ac:dyDescent="0.2">
      <c r="B160" s="115"/>
      <c r="C160" s="8"/>
      <c r="D160" s="8"/>
      <c r="E160" s="115"/>
      <c r="F160" s="115"/>
      <c r="G160" s="31"/>
      <c r="H160" s="115"/>
      <c r="I160" s="8"/>
      <c r="J160" s="8"/>
      <c r="K160" s="115"/>
      <c r="L160" s="115"/>
      <c r="M160" s="31"/>
      <c r="N160" s="115"/>
      <c r="O160" s="188"/>
      <c r="P160" s="188"/>
      <c r="Q160" s="188"/>
    </row>
    <row r="161" spans="2:17" x14ac:dyDescent="0.2">
      <c r="B161" s="115"/>
      <c r="C161" s="8"/>
      <c r="D161" s="8"/>
      <c r="E161" s="115"/>
      <c r="F161" s="115"/>
      <c r="G161" s="31"/>
      <c r="H161" s="115"/>
      <c r="I161" s="8"/>
      <c r="J161" s="8"/>
      <c r="K161" s="115"/>
      <c r="L161" s="115"/>
      <c r="M161" s="31"/>
      <c r="N161" s="115"/>
      <c r="O161" s="188"/>
      <c r="P161" s="188"/>
      <c r="Q161" s="188"/>
    </row>
    <row r="162" spans="2:17" x14ac:dyDescent="0.2">
      <c r="B162" s="115"/>
      <c r="C162" s="8"/>
      <c r="D162" s="8"/>
      <c r="E162" s="115"/>
      <c r="F162" s="115"/>
      <c r="G162" s="31"/>
      <c r="H162" s="115"/>
      <c r="I162" s="8"/>
      <c r="J162" s="8"/>
      <c r="K162" s="115"/>
      <c r="L162" s="115"/>
      <c r="M162" s="31"/>
      <c r="N162" s="115"/>
      <c r="O162" s="188"/>
      <c r="P162" s="188"/>
      <c r="Q162" s="188"/>
    </row>
    <row r="163" spans="2:17" x14ac:dyDescent="0.2">
      <c r="B163" s="115"/>
      <c r="C163" s="8"/>
      <c r="D163" s="8"/>
      <c r="E163" s="115"/>
      <c r="F163" s="115"/>
      <c r="G163" s="31"/>
      <c r="H163" s="115"/>
      <c r="I163" s="8"/>
      <c r="J163" s="8"/>
      <c r="K163" s="115"/>
      <c r="L163" s="115"/>
      <c r="M163" s="31"/>
      <c r="N163" s="115"/>
      <c r="O163" s="188"/>
      <c r="P163" s="188"/>
      <c r="Q163" s="188"/>
    </row>
    <row r="164" spans="2:17" x14ac:dyDescent="0.2">
      <c r="B164" s="115"/>
      <c r="C164" s="8"/>
      <c r="D164" s="8"/>
      <c r="E164" s="115"/>
      <c r="F164" s="115"/>
      <c r="G164" s="31"/>
      <c r="H164" s="115"/>
      <c r="I164" s="8"/>
      <c r="J164" s="8"/>
      <c r="K164" s="115"/>
      <c r="L164" s="115"/>
      <c r="M164" s="31"/>
      <c r="N164" s="115"/>
      <c r="O164" s="188"/>
      <c r="P164" s="188"/>
      <c r="Q164" s="188"/>
    </row>
    <row r="165" spans="2:17" x14ac:dyDescent="0.2">
      <c r="B165" s="115"/>
      <c r="C165" s="8"/>
      <c r="D165" s="8"/>
      <c r="E165" s="115"/>
      <c r="F165" s="115"/>
      <c r="G165" s="31"/>
      <c r="H165" s="115"/>
      <c r="I165" s="8"/>
      <c r="J165" s="8"/>
      <c r="K165" s="115"/>
      <c r="L165" s="115"/>
      <c r="M165" s="31"/>
      <c r="N165" s="115"/>
      <c r="O165" s="188"/>
      <c r="P165" s="188"/>
      <c r="Q165" s="188"/>
    </row>
    <row r="166" spans="2:17" x14ac:dyDescent="0.2">
      <c r="B166" s="115"/>
      <c r="C166" s="8"/>
      <c r="D166" s="8"/>
      <c r="E166" s="115"/>
      <c r="F166" s="115"/>
      <c r="G166" s="31"/>
      <c r="H166" s="115"/>
      <c r="I166" s="8"/>
      <c r="J166" s="8"/>
      <c r="K166" s="115"/>
      <c r="L166" s="115"/>
      <c r="M166" s="31"/>
      <c r="N166" s="115"/>
      <c r="O166" s="188"/>
      <c r="P166" s="188"/>
      <c r="Q166" s="188"/>
    </row>
    <row r="167" spans="2:17" x14ac:dyDescent="0.2">
      <c r="B167" s="115"/>
      <c r="C167" s="8"/>
      <c r="D167" s="8"/>
      <c r="E167" s="115"/>
      <c r="F167" s="115"/>
      <c r="G167" s="31"/>
      <c r="H167" s="115"/>
      <c r="I167" s="8"/>
      <c r="J167" s="8"/>
      <c r="K167" s="115"/>
      <c r="L167" s="115"/>
      <c r="M167" s="31"/>
      <c r="N167" s="115"/>
      <c r="O167" s="188"/>
      <c r="P167" s="188"/>
      <c r="Q167" s="188"/>
    </row>
    <row r="168" spans="2:17" x14ac:dyDescent="0.2">
      <c r="B168" s="115"/>
      <c r="C168" s="8"/>
      <c r="D168" s="8"/>
      <c r="E168" s="115"/>
      <c r="F168" s="115"/>
      <c r="G168" s="31"/>
      <c r="H168" s="115"/>
      <c r="I168" s="8"/>
      <c r="J168" s="8"/>
      <c r="K168" s="115"/>
      <c r="L168" s="115"/>
      <c r="M168" s="31"/>
      <c r="N168" s="115"/>
      <c r="O168" s="188"/>
      <c r="P168" s="188"/>
      <c r="Q168" s="188"/>
    </row>
    <row r="169" spans="2:17" x14ac:dyDescent="0.2">
      <c r="B169" s="115"/>
      <c r="C169" s="8"/>
      <c r="D169" s="8"/>
      <c r="E169" s="115"/>
      <c r="F169" s="115"/>
      <c r="G169" s="31"/>
      <c r="H169" s="115"/>
      <c r="I169" s="8"/>
      <c r="J169" s="8"/>
      <c r="K169" s="115"/>
      <c r="L169" s="115"/>
      <c r="M169" s="31"/>
      <c r="N169" s="115"/>
      <c r="O169" s="188"/>
      <c r="P169" s="188"/>
      <c r="Q169" s="188"/>
    </row>
    <row r="170" spans="2:17" x14ac:dyDescent="0.2">
      <c r="B170" s="115"/>
      <c r="C170" s="8"/>
      <c r="D170" s="8"/>
      <c r="E170" s="115"/>
      <c r="F170" s="115"/>
      <c r="G170" s="31"/>
      <c r="H170" s="115"/>
      <c r="I170" s="8"/>
      <c r="J170" s="8"/>
      <c r="K170" s="115"/>
      <c r="L170" s="115"/>
      <c r="M170" s="31"/>
      <c r="N170" s="115"/>
      <c r="O170" s="188"/>
      <c r="P170" s="188"/>
      <c r="Q170" s="188"/>
    </row>
    <row r="171" spans="2:17" x14ac:dyDescent="0.2">
      <c r="B171" s="115"/>
      <c r="C171" s="8"/>
      <c r="D171" s="8"/>
      <c r="E171" s="115"/>
      <c r="F171" s="115"/>
      <c r="G171" s="31"/>
      <c r="H171" s="115"/>
      <c r="I171" s="8"/>
      <c r="J171" s="8"/>
      <c r="K171" s="115"/>
      <c r="L171" s="115"/>
      <c r="M171" s="31"/>
      <c r="N171" s="115"/>
      <c r="O171" s="188"/>
      <c r="P171" s="188"/>
      <c r="Q171" s="188"/>
    </row>
    <row r="172" spans="2:17" x14ac:dyDescent="0.2">
      <c r="B172" s="115"/>
      <c r="C172" s="8"/>
      <c r="D172" s="8"/>
      <c r="E172" s="115"/>
      <c r="F172" s="115"/>
      <c r="G172" s="31"/>
      <c r="H172" s="115"/>
      <c r="I172" s="8"/>
      <c r="J172" s="8"/>
      <c r="K172" s="115"/>
      <c r="L172" s="115"/>
      <c r="M172" s="31"/>
      <c r="N172" s="115"/>
      <c r="O172" s="188"/>
      <c r="P172" s="188"/>
      <c r="Q172" s="188"/>
    </row>
    <row r="173" spans="2:17" x14ac:dyDescent="0.2">
      <c r="B173" s="115"/>
      <c r="C173" s="8"/>
      <c r="D173" s="8"/>
      <c r="E173" s="115"/>
      <c r="F173" s="115"/>
      <c r="G173" s="31"/>
      <c r="H173" s="115"/>
      <c r="I173" s="8"/>
      <c r="J173" s="8"/>
      <c r="K173" s="115"/>
      <c r="L173" s="115"/>
      <c r="M173" s="31"/>
      <c r="N173" s="115"/>
      <c r="O173" s="188"/>
      <c r="P173" s="188"/>
      <c r="Q173" s="188"/>
    </row>
    <row r="174" spans="2:17" x14ac:dyDescent="0.2">
      <c r="B174" s="115"/>
      <c r="C174" s="8"/>
      <c r="D174" s="8"/>
      <c r="E174" s="115"/>
      <c r="F174" s="115"/>
      <c r="G174" s="31"/>
      <c r="H174" s="115"/>
      <c r="I174" s="8"/>
      <c r="J174" s="8"/>
      <c r="K174" s="115"/>
      <c r="L174" s="115"/>
      <c r="M174" s="31"/>
      <c r="N174" s="115"/>
      <c r="O174" s="188"/>
      <c r="P174" s="188"/>
      <c r="Q174" s="188"/>
    </row>
    <row r="175" spans="2:17" x14ac:dyDescent="0.2">
      <c r="B175" s="115"/>
      <c r="C175" s="8"/>
      <c r="D175" s="8"/>
      <c r="E175" s="115"/>
      <c r="F175" s="115"/>
      <c r="G175" s="31"/>
      <c r="H175" s="115"/>
      <c r="I175" s="8"/>
      <c r="J175" s="8"/>
      <c r="K175" s="115"/>
      <c r="L175" s="115"/>
      <c r="M175" s="31"/>
      <c r="N175" s="115"/>
      <c r="O175" s="188"/>
      <c r="P175" s="188"/>
      <c r="Q175" s="188"/>
    </row>
    <row r="176" spans="2:17" x14ac:dyDescent="0.2">
      <c r="B176" s="115"/>
      <c r="C176" s="8"/>
      <c r="D176" s="8"/>
      <c r="E176" s="115"/>
      <c r="F176" s="115"/>
      <c r="G176" s="31"/>
      <c r="H176" s="115"/>
      <c r="I176" s="8"/>
      <c r="J176" s="8"/>
      <c r="K176" s="115"/>
      <c r="L176" s="115"/>
      <c r="M176" s="31"/>
      <c r="N176" s="115"/>
      <c r="O176" s="188"/>
      <c r="P176" s="188"/>
      <c r="Q176" s="188"/>
    </row>
    <row r="177" spans="2:17" x14ac:dyDescent="0.2">
      <c r="B177" s="115"/>
      <c r="C177" s="8"/>
      <c r="D177" s="8"/>
      <c r="E177" s="115"/>
      <c r="F177" s="115"/>
      <c r="G177" s="31"/>
      <c r="H177" s="115"/>
      <c r="I177" s="8"/>
      <c r="J177" s="8"/>
      <c r="K177" s="115"/>
      <c r="L177" s="115"/>
      <c r="M177" s="31"/>
      <c r="N177" s="115"/>
      <c r="O177" s="188"/>
      <c r="P177" s="188"/>
      <c r="Q177" s="188"/>
    </row>
    <row r="178" spans="2:17" x14ac:dyDescent="0.2">
      <c r="B178" s="115"/>
      <c r="C178" s="8"/>
      <c r="D178" s="8"/>
      <c r="E178" s="115"/>
      <c r="F178" s="115"/>
      <c r="G178" s="31"/>
      <c r="H178" s="115"/>
      <c r="I178" s="8"/>
      <c r="J178" s="8"/>
      <c r="K178" s="115"/>
      <c r="L178" s="115"/>
      <c r="M178" s="31"/>
      <c r="N178" s="115"/>
      <c r="O178" s="188"/>
      <c r="P178" s="188"/>
      <c r="Q178" s="188"/>
    </row>
    <row r="179" spans="2:17" x14ac:dyDescent="0.2">
      <c r="B179" s="115"/>
      <c r="C179" s="8"/>
      <c r="D179" s="8"/>
      <c r="E179" s="115"/>
      <c r="F179" s="115"/>
      <c r="G179" s="31"/>
      <c r="H179" s="115"/>
      <c r="I179" s="8"/>
      <c r="J179" s="8"/>
      <c r="K179" s="115"/>
      <c r="L179" s="115"/>
      <c r="M179" s="31"/>
      <c r="N179" s="115"/>
      <c r="O179" s="188"/>
      <c r="P179" s="188"/>
      <c r="Q179" s="188"/>
    </row>
    <row r="180" spans="2:17" x14ac:dyDescent="0.2">
      <c r="B180" s="115"/>
      <c r="C180" s="8"/>
      <c r="D180" s="8"/>
      <c r="E180" s="115"/>
      <c r="F180" s="115"/>
      <c r="G180" s="31"/>
      <c r="H180" s="115"/>
      <c r="I180" s="8"/>
      <c r="J180" s="8"/>
      <c r="K180" s="115"/>
      <c r="L180" s="115"/>
      <c r="M180" s="31"/>
      <c r="N180" s="115"/>
      <c r="O180" s="188"/>
      <c r="P180" s="188"/>
      <c r="Q180" s="188"/>
    </row>
    <row r="181" spans="2:17" x14ac:dyDescent="0.2">
      <c r="B181" s="115"/>
      <c r="C181" s="8"/>
      <c r="D181" s="8"/>
      <c r="E181" s="115"/>
      <c r="F181" s="115"/>
      <c r="G181" s="31"/>
      <c r="H181" s="115"/>
      <c r="I181" s="8"/>
      <c r="J181" s="8"/>
      <c r="K181" s="115"/>
      <c r="L181" s="115"/>
      <c r="M181" s="31"/>
      <c r="N181" s="115"/>
      <c r="O181" s="188"/>
      <c r="P181" s="188"/>
      <c r="Q181" s="188"/>
    </row>
    <row r="182" spans="2:17" x14ac:dyDescent="0.2">
      <c r="B182" s="115"/>
      <c r="C182" s="8"/>
      <c r="D182" s="8"/>
      <c r="E182" s="115"/>
      <c r="F182" s="115"/>
      <c r="G182" s="31"/>
      <c r="H182" s="115"/>
      <c r="I182" s="8"/>
      <c r="J182" s="8"/>
      <c r="K182" s="115"/>
      <c r="L182" s="115"/>
      <c r="M182" s="31"/>
      <c r="N182" s="115"/>
      <c r="O182" s="188"/>
      <c r="P182" s="188"/>
      <c r="Q182" s="188"/>
    </row>
    <row r="183" spans="2:17" x14ac:dyDescent="0.2">
      <c r="B183" s="115"/>
      <c r="C183" s="8"/>
      <c r="D183" s="8"/>
      <c r="E183" s="115"/>
      <c r="F183" s="115"/>
      <c r="G183" s="31"/>
      <c r="H183" s="115"/>
      <c r="I183" s="8"/>
      <c r="J183" s="8"/>
      <c r="K183" s="115"/>
      <c r="L183" s="115"/>
      <c r="M183" s="31"/>
      <c r="N183" s="115"/>
      <c r="O183" s="188"/>
      <c r="P183" s="188"/>
      <c r="Q183" s="188"/>
    </row>
    <row r="184" spans="2:17" x14ac:dyDescent="0.2">
      <c r="B184" s="115"/>
      <c r="C184" s="8"/>
      <c r="D184" s="8"/>
      <c r="E184" s="115"/>
      <c r="F184" s="115"/>
      <c r="G184" s="31"/>
      <c r="H184" s="115"/>
      <c r="I184" s="8"/>
      <c r="J184" s="8"/>
      <c r="K184" s="115"/>
      <c r="L184" s="115"/>
      <c r="M184" s="31"/>
      <c r="N184" s="115"/>
      <c r="O184" s="188"/>
      <c r="P184" s="188"/>
      <c r="Q184" s="188"/>
    </row>
    <row r="185" spans="2:17" x14ac:dyDescent="0.2">
      <c r="B185" s="115"/>
      <c r="C185" s="8"/>
      <c r="D185" s="8"/>
      <c r="E185" s="115"/>
      <c r="F185" s="115"/>
      <c r="G185" s="31"/>
      <c r="H185" s="115"/>
      <c r="I185" s="8"/>
      <c r="J185" s="8"/>
      <c r="K185" s="115"/>
      <c r="L185" s="115"/>
      <c r="M185" s="31"/>
      <c r="N185" s="115"/>
      <c r="O185" s="188"/>
      <c r="P185" s="188"/>
      <c r="Q185" s="188"/>
    </row>
    <row r="186" spans="2:17" x14ac:dyDescent="0.2">
      <c r="B186" s="115"/>
      <c r="C186" s="8"/>
      <c r="D186" s="8"/>
      <c r="E186" s="115"/>
      <c r="F186" s="115"/>
      <c r="G186" s="31"/>
      <c r="H186" s="115"/>
      <c r="I186" s="8"/>
      <c r="J186" s="8"/>
      <c r="K186" s="115"/>
      <c r="L186" s="115"/>
      <c r="M186" s="31"/>
      <c r="N186" s="115"/>
      <c r="O186" s="188"/>
      <c r="P186" s="188"/>
      <c r="Q186" s="188"/>
    </row>
    <row r="187" spans="2:17" x14ac:dyDescent="0.2">
      <c r="B187" s="115"/>
      <c r="C187" s="8"/>
      <c r="D187" s="8"/>
      <c r="E187" s="115"/>
      <c r="F187" s="115"/>
      <c r="G187" s="31"/>
      <c r="H187" s="115"/>
      <c r="I187" s="8"/>
      <c r="J187" s="8"/>
      <c r="K187" s="115"/>
      <c r="L187" s="115"/>
      <c r="M187" s="31"/>
      <c r="N187" s="115"/>
      <c r="O187" s="188"/>
      <c r="P187" s="188"/>
      <c r="Q187" s="188"/>
    </row>
    <row r="188" spans="2:17" x14ac:dyDescent="0.2">
      <c r="B188" s="115"/>
      <c r="C188" s="8"/>
      <c r="D188" s="8"/>
      <c r="E188" s="115"/>
      <c r="F188" s="115"/>
      <c r="G188" s="31"/>
      <c r="H188" s="115"/>
      <c r="I188" s="8"/>
      <c r="J188" s="8"/>
      <c r="K188" s="115"/>
      <c r="L188" s="115"/>
      <c r="M188" s="31"/>
      <c r="N188" s="115"/>
      <c r="O188" s="188"/>
      <c r="P188" s="188"/>
      <c r="Q188" s="188"/>
    </row>
    <row r="189" spans="2:17" x14ac:dyDescent="0.2">
      <c r="B189" s="115"/>
      <c r="C189" s="8"/>
      <c r="D189" s="8"/>
      <c r="E189" s="115"/>
      <c r="F189" s="115"/>
      <c r="G189" s="31"/>
      <c r="H189" s="115"/>
      <c r="I189" s="8"/>
      <c r="J189" s="8"/>
      <c r="K189" s="115"/>
      <c r="L189" s="115"/>
      <c r="M189" s="31"/>
      <c r="N189" s="115"/>
      <c r="O189" s="188"/>
      <c r="P189" s="188"/>
      <c r="Q189" s="188"/>
    </row>
    <row r="190" spans="2:17" x14ac:dyDescent="0.2">
      <c r="B190" s="115"/>
      <c r="C190" s="8"/>
      <c r="D190" s="8"/>
      <c r="E190" s="115"/>
      <c r="F190" s="115"/>
      <c r="G190" s="31"/>
      <c r="H190" s="115"/>
      <c r="I190" s="8"/>
      <c r="J190" s="8"/>
      <c r="K190" s="115"/>
      <c r="L190" s="115"/>
      <c r="M190" s="31"/>
      <c r="N190" s="115"/>
      <c r="O190" s="188"/>
      <c r="P190" s="188"/>
      <c r="Q190" s="188"/>
    </row>
    <row r="191" spans="2:17" x14ac:dyDescent="0.2">
      <c r="B191" s="115"/>
      <c r="C191" s="8"/>
      <c r="D191" s="8"/>
      <c r="E191" s="115"/>
      <c r="F191" s="115"/>
      <c r="G191" s="31"/>
      <c r="H191" s="115"/>
      <c r="I191" s="8"/>
      <c r="J191" s="8"/>
      <c r="K191" s="115"/>
      <c r="L191" s="115"/>
      <c r="M191" s="31"/>
      <c r="N191" s="115"/>
      <c r="O191" s="188"/>
      <c r="P191" s="188"/>
      <c r="Q191" s="188"/>
    </row>
    <row r="192" spans="2:17" x14ac:dyDescent="0.2">
      <c r="B192" s="115"/>
      <c r="C192" s="8"/>
      <c r="D192" s="8"/>
      <c r="E192" s="115"/>
      <c r="F192" s="115"/>
      <c r="G192" s="31"/>
      <c r="H192" s="115"/>
      <c r="I192" s="8"/>
      <c r="J192" s="8"/>
      <c r="K192" s="115"/>
      <c r="L192" s="115"/>
      <c r="M192" s="31"/>
      <c r="N192" s="115"/>
      <c r="O192" s="188"/>
      <c r="P192" s="188"/>
      <c r="Q192" s="188"/>
    </row>
    <row r="193" spans="2:17" x14ac:dyDescent="0.2">
      <c r="B193" s="115"/>
      <c r="C193" s="8"/>
      <c r="D193" s="8"/>
      <c r="E193" s="115"/>
      <c r="F193" s="115"/>
      <c r="G193" s="31"/>
      <c r="H193" s="115"/>
      <c r="I193" s="8"/>
      <c r="J193" s="8"/>
      <c r="K193" s="115"/>
      <c r="L193" s="115"/>
      <c r="M193" s="31"/>
      <c r="N193" s="115"/>
      <c r="O193" s="188"/>
      <c r="P193" s="188"/>
      <c r="Q193" s="188"/>
    </row>
    <row r="194" spans="2:17" x14ac:dyDescent="0.2">
      <c r="B194" s="115"/>
      <c r="C194" s="8"/>
      <c r="D194" s="8"/>
      <c r="E194" s="115"/>
      <c r="F194" s="115"/>
      <c r="G194" s="31"/>
      <c r="H194" s="115"/>
      <c r="I194" s="8"/>
      <c r="J194" s="8"/>
      <c r="K194" s="115"/>
      <c r="L194" s="115"/>
      <c r="M194" s="31"/>
      <c r="N194" s="115"/>
      <c r="O194" s="188"/>
      <c r="P194" s="188"/>
      <c r="Q194" s="188"/>
    </row>
    <row r="195" spans="2:17" x14ac:dyDescent="0.2">
      <c r="B195" s="115"/>
      <c r="C195" s="8"/>
      <c r="D195" s="8"/>
      <c r="E195" s="115"/>
      <c r="F195" s="115"/>
      <c r="G195" s="31"/>
      <c r="H195" s="115"/>
      <c r="I195" s="8"/>
      <c r="J195" s="8"/>
      <c r="K195" s="115"/>
      <c r="L195" s="115"/>
      <c r="M195" s="31"/>
      <c r="N195" s="115"/>
      <c r="O195" s="188"/>
      <c r="P195" s="188"/>
      <c r="Q195" s="188"/>
    </row>
    <row r="196" spans="2:17" x14ac:dyDescent="0.2">
      <c r="B196" s="115"/>
      <c r="C196" s="8"/>
      <c r="D196" s="8"/>
      <c r="E196" s="115"/>
      <c r="F196" s="115"/>
      <c r="G196" s="31"/>
      <c r="H196" s="115"/>
      <c r="I196" s="8"/>
      <c r="J196" s="8"/>
      <c r="K196" s="115"/>
      <c r="L196" s="115"/>
      <c r="M196" s="31"/>
      <c r="N196" s="115"/>
      <c r="O196" s="188"/>
      <c r="P196" s="188"/>
      <c r="Q196" s="188"/>
    </row>
    <row r="197" spans="2:17" x14ac:dyDescent="0.2">
      <c r="B197" s="115"/>
      <c r="C197" s="8"/>
      <c r="D197" s="8"/>
      <c r="E197" s="115"/>
      <c r="F197" s="115"/>
      <c r="G197" s="31"/>
      <c r="H197" s="115"/>
      <c r="I197" s="8"/>
      <c r="J197" s="8"/>
      <c r="K197" s="115"/>
      <c r="L197" s="115"/>
      <c r="M197" s="31"/>
      <c r="N197" s="115"/>
      <c r="O197" s="188"/>
      <c r="P197" s="188"/>
      <c r="Q197" s="188"/>
    </row>
    <row r="198" spans="2:17" x14ac:dyDescent="0.2">
      <c r="B198" s="115"/>
      <c r="C198" s="8"/>
      <c r="D198" s="8"/>
      <c r="E198" s="115"/>
      <c r="F198" s="115"/>
      <c r="G198" s="31"/>
      <c r="H198" s="115"/>
      <c r="I198" s="8"/>
      <c r="J198" s="8"/>
      <c r="K198" s="115"/>
      <c r="L198" s="115"/>
      <c r="M198" s="31"/>
      <c r="N198" s="115"/>
      <c r="O198" s="188"/>
      <c r="P198" s="188"/>
      <c r="Q198" s="188"/>
    </row>
    <row r="199" spans="2:17" x14ac:dyDescent="0.2">
      <c r="B199" s="115"/>
      <c r="C199" s="8"/>
      <c r="D199" s="8"/>
      <c r="E199" s="115"/>
      <c r="F199" s="115"/>
      <c r="G199" s="31"/>
      <c r="H199" s="115"/>
      <c r="I199" s="8"/>
      <c r="J199" s="8"/>
      <c r="K199" s="115"/>
      <c r="L199" s="115"/>
      <c r="M199" s="31"/>
      <c r="N199" s="115"/>
      <c r="O199" s="188"/>
      <c r="P199" s="188"/>
      <c r="Q199" s="188"/>
    </row>
    <row r="200" spans="2:17" x14ac:dyDescent="0.2">
      <c r="B200" s="115"/>
      <c r="C200" s="8"/>
      <c r="D200" s="8"/>
      <c r="E200" s="115"/>
      <c r="F200" s="115"/>
      <c r="G200" s="31"/>
      <c r="H200" s="115"/>
      <c r="I200" s="8"/>
      <c r="J200" s="8"/>
      <c r="K200" s="115"/>
      <c r="L200" s="115"/>
      <c r="M200" s="31"/>
      <c r="N200" s="115"/>
      <c r="O200" s="188"/>
      <c r="P200" s="188"/>
      <c r="Q200" s="188"/>
    </row>
    <row r="201" spans="2:17" x14ac:dyDescent="0.2">
      <c r="B201" s="115"/>
      <c r="C201" s="8"/>
      <c r="D201" s="8"/>
      <c r="E201" s="115"/>
      <c r="F201" s="115"/>
      <c r="G201" s="31"/>
      <c r="H201" s="115"/>
      <c r="I201" s="8"/>
      <c r="J201" s="8"/>
      <c r="K201" s="115"/>
      <c r="L201" s="115"/>
      <c r="M201" s="31"/>
      <c r="N201" s="115"/>
      <c r="O201" s="188"/>
      <c r="P201" s="188"/>
      <c r="Q201" s="188"/>
    </row>
    <row r="202" spans="2:17" x14ac:dyDescent="0.2">
      <c r="B202" s="115"/>
      <c r="C202" s="8"/>
      <c r="D202" s="8"/>
      <c r="E202" s="115"/>
      <c r="F202" s="115"/>
      <c r="G202" s="31"/>
      <c r="H202" s="115"/>
      <c r="I202" s="8"/>
      <c r="J202" s="8"/>
      <c r="K202" s="115"/>
      <c r="L202" s="115"/>
      <c r="M202" s="31"/>
      <c r="N202" s="115"/>
      <c r="O202" s="188"/>
      <c r="P202" s="188"/>
      <c r="Q202" s="188"/>
    </row>
    <row r="203" spans="2:17" x14ac:dyDescent="0.2">
      <c r="B203" s="115"/>
      <c r="C203" s="8"/>
      <c r="D203" s="8"/>
      <c r="E203" s="115"/>
      <c r="F203" s="115"/>
      <c r="G203" s="31"/>
      <c r="H203" s="115"/>
      <c r="I203" s="8"/>
      <c r="J203" s="8"/>
      <c r="K203" s="115"/>
      <c r="L203" s="115"/>
      <c r="M203" s="31"/>
      <c r="N203" s="115"/>
      <c r="O203" s="188"/>
      <c r="P203" s="188"/>
      <c r="Q203" s="188"/>
    </row>
    <row r="204" spans="2:17" x14ac:dyDescent="0.2">
      <c r="B204" s="115"/>
      <c r="C204" s="8"/>
      <c r="D204" s="8"/>
      <c r="E204" s="115"/>
      <c r="F204" s="115"/>
      <c r="G204" s="31"/>
      <c r="H204" s="115"/>
      <c r="I204" s="8"/>
      <c r="J204" s="8"/>
      <c r="K204" s="115"/>
      <c r="L204" s="115"/>
      <c r="M204" s="31"/>
      <c r="N204" s="115"/>
      <c r="O204" s="188"/>
      <c r="P204" s="188"/>
      <c r="Q204" s="188"/>
    </row>
    <row r="205" spans="2:17" x14ac:dyDescent="0.2">
      <c r="B205" s="115"/>
      <c r="C205" s="8"/>
      <c r="D205" s="8"/>
      <c r="E205" s="115"/>
      <c r="F205" s="115"/>
      <c r="G205" s="31"/>
      <c r="H205" s="115"/>
      <c r="I205" s="8"/>
      <c r="J205" s="8"/>
      <c r="K205" s="115"/>
      <c r="L205" s="115"/>
      <c r="M205" s="31"/>
      <c r="N205" s="115"/>
      <c r="O205" s="188"/>
      <c r="P205" s="188"/>
      <c r="Q205" s="188"/>
    </row>
    <row r="206" spans="2:17" x14ac:dyDescent="0.2">
      <c r="B206" s="115"/>
      <c r="C206" s="8"/>
      <c r="D206" s="8"/>
      <c r="E206" s="115"/>
      <c r="F206" s="115"/>
      <c r="G206" s="31"/>
      <c r="H206" s="115"/>
      <c r="I206" s="8"/>
      <c r="J206" s="8"/>
      <c r="K206" s="115"/>
      <c r="L206" s="115"/>
      <c r="M206" s="31"/>
      <c r="N206" s="115"/>
      <c r="O206" s="188"/>
      <c r="P206" s="188"/>
      <c r="Q206" s="188"/>
    </row>
    <row r="207" spans="2:17" x14ac:dyDescent="0.2">
      <c r="B207" s="115"/>
      <c r="C207" s="8"/>
      <c r="D207" s="8"/>
      <c r="E207" s="115"/>
      <c r="F207" s="115"/>
      <c r="G207" s="31"/>
      <c r="H207" s="115"/>
      <c r="I207" s="8"/>
      <c r="J207" s="8"/>
      <c r="K207" s="115"/>
      <c r="L207" s="115"/>
      <c r="M207" s="31"/>
      <c r="N207" s="115"/>
      <c r="O207" s="188"/>
      <c r="P207" s="188"/>
      <c r="Q207" s="188"/>
    </row>
    <row r="208" spans="2:17" x14ac:dyDescent="0.2">
      <c r="B208" s="115"/>
      <c r="C208" s="8"/>
      <c r="D208" s="8"/>
      <c r="E208" s="115"/>
      <c r="F208" s="115"/>
      <c r="G208" s="31"/>
      <c r="H208" s="115"/>
      <c r="I208" s="8"/>
      <c r="J208" s="8"/>
      <c r="K208" s="115"/>
      <c r="L208" s="115"/>
      <c r="M208" s="31"/>
      <c r="N208" s="115"/>
      <c r="O208" s="188"/>
      <c r="P208" s="188"/>
      <c r="Q208" s="188"/>
    </row>
    <row r="209" spans="2:17" x14ac:dyDescent="0.2">
      <c r="B209" s="115"/>
      <c r="C209" s="8"/>
      <c r="D209" s="8"/>
      <c r="E209" s="115"/>
      <c r="F209" s="115"/>
      <c r="G209" s="31"/>
      <c r="H209" s="115"/>
      <c r="I209" s="8"/>
      <c r="J209" s="8"/>
      <c r="K209" s="115"/>
      <c r="L209" s="115"/>
      <c r="M209" s="31"/>
      <c r="N209" s="115"/>
      <c r="O209" s="188"/>
      <c r="P209" s="188"/>
      <c r="Q209" s="188"/>
    </row>
    <row r="210" spans="2:17" x14ac:dyDescent="0.2">
      <c r="B210" s="115"/>
      <c r="C210" s="8"/>
      <c r="D210" s="8"/>
      <c r="E210" s="115"/>
      <c r="F210" s="115"/>
      <c r="G210" s="31"/>
      <c r="H210" s="115"/>
      <c r="I210" s="8"/>
      <c r="J210" s="8"/>
      <c r="K210" s="115"/>
      <c r="L210" s="115"/>
      <c r="M210" s="31"/>
      <c r="N210" s="115"/>
      <c r="O210" s="188"/>
      <c r="P210" s="188"/>
      <c r="Q210" s="188"/>
    </row>
    <row r="211" spans="2:17" x14ac:dyDescent="0.2">
      <c r="B211" s="115"/>
      <c r="C211" s="8"/>
      <c r="D211" s="8"/>
      <c r="E211" s="115"/>
      <c r="F211" s="115"/>
      <c r="G211" s="31"/>
      <c r="H211" s="115"/>
      <c r="I211" s="8"/>
      <c r="J211" s="8"/>
      <c r="K211" s="115"/>
      <c r="L211" s="115"/>
      <c r="M211" s="31"/>
      <c r="N211" s="115"/>
      <c r="O211" s="188"/>
      <c r="P211" s="188"/>
      <c r="Q211" s="188"/>
    </row>
    <row r="212" spans="2:17" x14ac:dyDescent="0.2">
      <c r="B212" s="115"/>
      <c r="C212" s="8"/>
      <c r="D212" s="8"/>
      <c r="E212" s="115"/>
      <c r="F212" s="115"/>
      <c r="G212" s="31"/>
      <c r="H212" s="115"/>
      <c r="I212" s="8"/>
      <c r="J212" s="8"/>
      <c r="K212" s="115"/>
      <c r="L212" s="115"/>
      <c r="M212" s="31"/>
      <c r="N212" s="115"/>
      <c r="O212" s="188"/>
      <c r="P212" s="188"/>
      <c r="Q212" s="188"/>
    </row>
    <row r="213" spans="2:17" x14ac:dyDescent="0.2">
      <c r="B213" s="115"/>
      <c r="C213" s="8"/>
      <c r="D213" s="8"/>
      <c r="E213" s="115"/>
      <c r="F213" s="115"/>
      <c r="G213" s="31"/>
      <c r="H213" s="115"/>
      <c r="I213" s="8"/>
      <c r="J213" s="8"/>
      <c r="K213" s="115"/>
      <c r="L213" s="115"/>
      <c r="M213" s="31"/>
      <c r="N213" s="115"/>
      <c r="O213" s="188"/>
      <c r="P213" s="188"/>
      <c r="Q213" s="188"/>
    </row>
    <row r="214" spans="2:17" x14ac:dyDescent="0.2">
      <c r="B214" s="115"/>
      <c r="C214" s="8"/>
      <c r="D214" s="8"/>
      <c r="E214" s="115"/>
      <c r="F214" s="115"/>
      <c r="G214" s="31"/>
      <c r="H214" s="115"/>
      <c r="I214" s="8"/>
      <c r="J214" s="8"/>
      <c r="K214" s="115"/>
      <c r="L214" s="115"/>
      <c r="M214" s="31"/>
      <c r="N214" s="115"/>
      <c r="O214" s="188"/>
      <c r="P214" s="188"/>
      <c r="Q214" s="188"/>
    </row>
    <row r="215" spans="2:17" x14ac:dyDescent="0.2">
      <c r="B215" s="115"/>
      <c r="C215" s="8"/>
      <c r="D215" s="8"/>
      <c r="E215" s="115"/>
      <c r="F215" s="115"/>
      <c r="G215" s="31"/>
      <c r="H215" s="115"/>
      <c r="I215" s="8"/>
      <c r="J215" s="8"/>
      <c r="K215" s="115"/>
      <c r="L215" s="115"/>
      <c r="M215" s="31"/>
      <c r="N215" s="115"/>
      <c r="O215" s="188"/>
      <c r="P215" s="188"/>
      <c r="Q215" s="188"/>
    </row>
    <row r="216" spans="2:17" x14ac:dyDescent="0.2">
      <c r="B216" s="115"/>
      <c r="C216" s="8"/>
      <c r="D216" s="8"/>
      <c r="E216" s="115"/>
      <c r="F216" s="115"/>
      <c r="G216" s="31"/>
      <c r="H216" s="115"/>
      <c r="I216" s="8"/>
      <c r="J216" s="8"/>
      <c r="K216" s="115"/>
      <c r="L216" s="115"/>
      <c r="M216" s="31"/>
      <c r="N216" s="115"/>
      <c r="O216" s="188"/>
      <c r="P216" s="188"/>
      <c r="Q216" s="188"/>
    </row>
    <row r="217" spans="2:17" x14ac:dyDescent="0.2">
      <c r="B217" s="115"/>
      <c r="C217" s="8"/>
      <c r="D217" s="8"/>
      <c r="E217" s="115"/>
      <c r="F217" s="115"/>
      <c r="G217" s="31"/>
      <c r="H217" s="115"/>
      <c r="I217" s="8"/>
      <c r="J217" s="8"/>
      <c r="K217" s="115"/>
      <c r="L217" s="115"/>
      <c r="M217" s="31"/>
      <c r="N217" s="115"/>
      <c r="O217" s="188"/>
      <c r="P217" s="188"/>
      <c r="Q217" s="188"/>
    </row>
    <row r="218" spans="2:17" x14ac:dyDescent="0.2">
      <c r="B218" s="115"/>
      <c r="C218" s="8"/>
      <c r="D218" s="8"/>
      <c r="E218" s="115"/>
      <c r="F218" s="115"/>
      <c r="G218" s="31"/>
      <c r="H218" s="115"/>
      <c r="I218" s="8"/>
      <c r="J218" s="8"/>
      <c r="K218" s="115"/>
      <c r="L218" s="115"/>
      <c r="M218" s="31"/>
      <c r="N218" s="115"/>
      <c r="O218" s="188"/>
      <c r="P218" s="188"/>
      <c r="Q218" s="188"/>
    </row>
    <row r="219" spans="2:17" x14ac:dyDescent="0.2">
      <c r="B219" s="115"/>
      <c r="C219" s="8"/>
      <c r="D219" s="8"/>
      <c r="E219" s="115"/>
      <c r="F219" s="115"/>
      <c r="G219" s="31"/>
      <c r="H219" s="115"/>
      <c r="I219" s="8"/>
      <c r="J219" s="8"/>
      <c r="K219" s="115"/>
      <c r="L219" s="115"/>
      <c r="M219" s="31"/>
      <c r="N219" s="115"/>
      <c r="O219" s="188"/>
      <c r="P219" s="188"/>
      <c r="Q219" s="188"/>
    </row>
    <row r="220" spans="2:17" x14ac:dyDescent="0.2">
      <c r="B220" s="115"/>
      <c r="C220" s="8"/>
      <c r="D220" s="8"/>
      <c r="E220" s="115"/>
      <c r="F220" s="115"/>
      <c r="G220" s="31"/>
      <c r="H220" s="115"/>
      <c r="I220" s="8"/>
      <c r="J220" s="8"/>
      <c r="K220" s="115"/>
      <c r="L220" s="115"/>
      <c r="M220" s="31"/>
      <c r="N220" s="115"/>
      <c r="O220" s="188"/>
      <c r="P220" s="188"/>
      <c r="Q220" s="188"/>
    </row>
    <row r="221" spans="2:17" x14ac:dyDescent="0.2">
      <c r="B221" s="115"/>
      <c r="C221" s="8"/>
      <c r="D221" s="8"/>
      <c r="E221" s="115"/>
      <c r="F221" s="115"/>
      <c r="G221" s="31"/>
      <c r="H221" s="115"/>
      <c r="I221" s="8"/>
      <c r="J221" s="8"/>
      <c r="K221" s="115"/>
      <c r="L221" s="115"/>
      <c r="M221" s="31"/>
      <c r="N221" s="115"/>
      <c r="O221" s="188"/>
      <c r="P221" s="188"/>
      <c r="Q221" s="188"/>
    </row>
    <row r="222" spans="2:17" x14ac:dyDescent="0.2">
      <c r="B222" s="115"/>
      <c r="C222" s="8"/>
      <c r="D222" s="8"/>
      <c r="E222" s="115"/>
      <c r="F222" s="115"/>
      <c r="G222" s="31"/>
      <c r="H222" s="115"/>
      <c r="I222" s="8"/>
      <c r="J222" s="8"/>
      <c r="K222" s="115"/>
      <c r="L222" s="115"/>
      <c r="M222" s="31"/>
      <c r="N222" s="115"/>
      <c r="O222" s="188"/>
      <c r="P222" s="188"/>
      <c r="Q222" s="188"/>
    </row>
    <row r="223" spans="2:17" x14ac:dyDescent="0.2">
      <c r="B223" s="115"/>
      <c r="C223" s="8"/>
      <c r="D223" s="8"/>
      <c r="E223" s="115"/>
      <c r="F223" s="115"/>
      <c r="G223" s="31"/>
      <c r="H223" s="115"/>
      <c r="I223" s="8"/>
      <c r="J223" s="8"/>
      <c r="K223" s="115"/>
      <c r="L223" s="115"/>
      <c r="M223" s="31"/>
      <c r="N223" s="115"/>
      <c r="O223" s="188"/>
      <c r="P223" s="188"/>
      <c r="Q223" s="188"/>
    </row>
    <row r="224" spans="2:17" x14ac:dyDescent="0.2">
      <c r="B224" s="115"/>
      <c r="C224" s="8"/>
      <c r="D224" s="8"/>
      <c r="E224" s="115"/>
      <c r="F224" s="115"/>
      <c r="G224" s="31"/>
      <c r="H224" s="115"/>
      <c r="I224" s="8"/>
      <c r="J224" s="8"/>
      <c r="K224" s="115"/>
      <c r="L224" s="115"/>
      <c r="M224" s="31"/>
      <c r="N224" s="115"/>
      <c r="O224" s="188"/>
      <c r="P224" s="188"/>
      <c r="Q224" s="188"/>
    </row>
    <row r="225" spans="2:17" x14ac:dyDescent="0.2">
      <c r="B225" s="115"/>
      <c r="C225" s="8"/>
      <c r="D225" s="8"/>
      <c r="E225" s="115"/>
      <c r="F225" s="115"/>
      <c r="G225" s="31"/>
      <c r="H225" s="115"/>
      <c r="I225" s="8"/>
      <c r="J225" s="8"/>
      <c r="K225" s="115"/>
      <c r="L225" s="115"/>
      <c r="M225" s="31"/>
      <c r="N225" s="115"/>
      <c r="O225" s="188"/>
      <c r="P225" s="188"/>
      <c r="Q225" s="188"/>
    </row>
    <row r="226" spans="2:17" x14ac:dyDescent="0.2">
      <c r="B226" s="115"/>
      <c r="C226" s="8"/>
      <c r="D226" s="8"/>
      <c r="E226" s="115"/>
      <c r="F226" s="115"/>
      <c r="G226" s="31"/>
      <c r="H226" s="115"/>
      <c r="I226" s="8"/>
      <c r="J226" s="8"/>
      <c r="K226" s="115"/>
      <c r="L226" s="115"/>
      <c r="M226" s="31"/>
      <c r="N226" s="115"/>
      <c r="O226" s="188"/>
      <c r="P226" s="188"/>
      <c r="Q226" s="188"/>
    </row>
    <row r="227" spans="2:17" x14ac:dyDescent="0.2">
      <c r="B227" s="115"/>
      <c r="C227" s="8"/>
      <c r="D227" s="8"/>
      <c r="E227" s="115"/>
      <c r="F227" s="115"/>
      <c r="G227" s="31"/>
      <c r="H227" s="115"/>
      <c r="I227" s="8"/>
      <c r="J227" s="8"/>
      <c r="K227" s="115"/>
      <c r="L227" s="115"/>
      <c r="M227" s="31"/>
      <c r="N227" s="115"/>
      <c r="O227" s="188"/>
      <c r="P227" s="188"/>
      <c r="Q227" s="188"/>
    </row>
    <row r="228" spans="2:17" x14ac:dyDescent="0.2">
      <c r="B228" s="115"/>
      <c r="C228" s="8"/>
      <c r="D228" s="8"/>
      <c r="E228" s="115"/>
      <c r="F228" s="115"/>
      <c r="G228" s="31"/>
      <c r="H228" s="115"/>
      <c r="I228" s="8"/>
      <c r="J228" s="8"/>
      <c r="K228" s="115"/>
      <c r="L228" s="115"/>
      <c r="M228" s="31"/>
      <c r="N228" s="115"/>
      <c r="O228" s="188"/>
      <c r="P228" s="188"/>
      <c r="Q228" s="188"/>
    </row>
    <row r="229" spans="2:17" x14ac:dyDescent="0.2">
      <c r="B229" s="115"/>
      <c r="C229" s="8"/>
      <c r="D229" s="8"/>
      <c r="E229" s="115"/>
      <c r="F229" s="115"/>
      <c r="G229" s="31"/>
      <c r="H229" s="115"/>
      <c r="I229" s="8"/>
      <c r="J229" s="8"/>
      <c r="K229" s="115"/>
      <c r="L229" s="115"/>
      <c r="M229" s="31"/>
      <c r="N229" s="115"/>
      <c r="O229" s="188"/>
      <c r="P229" s="188"/>
      <c r="Q229" s="188"/>
    </row>
    <row r="230" spans="2:17" x14ac:dyDescent="0.2">
      <c r="B230" s="115"/>
      <c r="C230" s="8"/>
      <c r="D230" s="8"/>
      <c r="E230" s="115"/>
      <c r="F230" s="115"/>
      <c r="G230" s="31"/>
      <c r="H230" s="115"/>
      <c r="I230" s="8"/>
      <c r="J230" s="8"/>
      <c r="K230" s="115"/>
      <c r="L230" s="115"/>
      <c r="M230" s="31"/>
      <c r="N230" s="115"/>
      <c r="O230" s="188"/>
      <c r="P230" s="188"/>
      <c r="Q230" s="188"/>
    </row>
    <row r="231" spans="2:17" x14ac:dyDescent="0.2">
      <c r="B231" s="115"/>
      <c r="C231" s="8"/>
      <c r="D231" s="8"/>
      <c r="E231" s="115"/>
      <c r="F231" s="115"/>
      <c r="G231" s="31"/>
      <c r="H231" s="115"/>
      <c r="I231" s="8"/>
      <c r="J231" s="8"/>
      <c r="K231" s="115"/>
      <c r="L231" s="115"/>
      <c r="M231" s="31"/>
      <c r="N231" s="115"/>
      <c r="O231" s="188"/>
      <c r="P231" s="188"/>
      <c r="Q231" s="188"/>
    </row>
    <row r="232" spans="2:17" x14ac:dyDescent="0.2">
      <c r="B232" s="115"/>
      <c r="C232" s="8"/>
      <c r="D232" s="8"/>
      <c r="E232" s="115"/>
      <c r="F232" s="115"/>
      <c r="G232" s="31"/>
      <c r="H232" s="115"/>
      <c r="I232" s="8"/>
      <c r="J232" s="8"/>
      <c r="K232" s="115"/>
      <c r="L232" s="115"/>
      <c r="M232" s="31"/>
      <c r="N232" s="115"/>
      <c r="O232" s="188"/>
      <c r="P232" s="188"/>
      <c r="Q232" s="188"/>
    </row>
    <row r="233" spans="2:17" x14ac:dyDescent="0.2">
      <c r="B233" s="115"/>
      <c r="C233" s="8"/>
      <c r="D233" s="8"/>
      <c r="E233" s="115"/>
      <c r="F233" s="115"/>
      <c r="G233" s="31"/>
      <c r="H233" s="115"/>
      <c r="I233" s="8"/>
      <c r="J233" s="8"/>
      <c r="K233" s="115"/>
      <c r="L233" s="115"/>
      <c r="M233" s="31"/>
      <c r="N233" s="115"/>
      <c r="O233" s="188"/>
      <c r="P233" s="188"/>
      <c r="Q233" s="188"/>
    </row>
    <row r="234" spans="2:17" x14ac:dyDescent="0.2">
      <c r="B234" s="115"/>
      <c r="C234" s="8"/>
      <c r="D234" s="8"/>
      <c r="E234" s="115"/>
      <c r="F234" s="115"/>
      <c r="G234" s="31"/>
      <c r="H234" s="115"/>
      <c r="I234" s="8"/>
      <c r="J234" s="8"/>
      <c r="K234" s="115"/>
      <c r="L234" s="115"/>
      <c r="M234" s="31"/>
      <c r="N234" s="115"/>
      <c r="O234" s="188"/>
      <c r="P234" s="188"/>
      <c r="Q234" s="188"/>
    </row>
    <row r="235" spans="2:17" x14ac:dyDescent="0.2">
      <c r="B235" s="115"/>
      <c r="C235" s="8"/>
      <c r="D235" s="8"/>
      <c r="E235" s="115"/>
      <c r="F235" s="115"/>
      <c r="G235" s="31"/>
      <c r="H235" s="115"/>
      <c r="I235" s="8"/>
      <c r="J235" s="8"/>
      <c r="K235" s="115"/>
      <c r="L235" s="115"/>
      <c r="M235" s="31"/>
      <c r="N235" s="115"/>
      <c r="O235" s="188"/>
      <c r="P235" s="188"/>
      <c r="Q235" s="188"/>
    </row>
    <row r="236" spans="2:17" x14ac:dyDescent="0.2">
      <c r="B236" s="115"/>
      <c r="C236" s="8"/>
      <c r="D236" s="8"/>
      <c r="E236" s="115"/>
      <c r="F236" s="115"/>
      <c r="G236" s="31"/>
      <c r="H236" s="115"/>
      <c r="I236" s="8"/>
      <c r="J236" s="8"/>
      <c r="K236" s="115"/>
      <c r="L236" s="115"/>
      <c r="M236" s="31"/>
      <c r="N236" s="115"/>
      <c r="O236" s="188"/>
      <c r="P236" s="188"/>
      <c r="Q236" s="188"/>
    </row>
    <row r="237" spans="2:17" x14ac:dyDescent="0.2">
      <c r="B237" s="115"/>
      <c r="C237" s="8"/>
      <c r="D237" s="8"/>
      <c r="E237" s="115"/>
      <c r="F237" s="115"/>
      <c r="G237" s="31"/>
      <c r="H237" s="115"/>
      <c r="I237" s="8"/>
      <c r="J237" s="8"/>
      <c r="K237" s="115"/>
      <c r="L237" s="115"/>
      <c r="M237" s="31"/>
      <c r="N237" s="115"/>
      <c r="O237" s="188"/>
      <c r="P237" s="188"/>
      <c r="Q237" s="188"/>
    </row>
    <row r="238" spans="2:17" x14ac:dyDescent="0.2">
      <c r="B238" s="115"/>
      <c r="C238" s="8"/>
      <c r="D238" s="8"/>
      <c r="E238" s="115"/>
      <c r="F238" s="115"/>
      <c r="G238" s="31"/>
      <c r="H238" s="115"/>
      <c r="I238" s="8"/>
      <c r="J238" s="8"/>
      <c r="K238" s="115"/>
      <c r="L238" s="115"/>
      <c r="M238" s="31"/>
      <c r="N238" s="115"/>
      <c r="O238" s="188"/>
      <c r="P238" s="188"/>
      <c r="Q238" s="188"/>
    </row>
    <row r="239" spans="2:17" x14ac:dyDescent="0.2">
      <c r="B239" s="115"/>
      <c r="C239" s="8"/>
      <c r="D239" s="8"/>
      <c r="E239" s="115"/>
      <c r="F239" s="115"/>
      <c r="G239" s="31"/>
      <c r="H239" s="115"/>
      <c r="I239" s="8"/>
      <c r="J239" s="8"/>
      <c r="K239" s="115"/>
      <c r="L239" s="115"/>
      <c r="M239" s="31"/>
      <c r="N239" s="115"/>
      <c r="O239" s="188"/>
      <c r="P239" s="188"/>
      <c r="Q239" s="188"/>
    </row>
    <row r="240" spans="2:17" x14ac:dyDescent="0.2">
      <c r="B240" s="115"/>
      <c r="C240" s="8"/>
      <c r="D240" s="8"/>
      <c r="E240" s="115"/>
      <c r="F240" s="115"/>
      <c r="G240" s="31"/>
      <c r="H240" s="115"/>
      <c r="I240" s="8"/>
      <c r="J240" s="8"/>
      <c r="K240" s="115"/>
      <c r="L240" s="115"/>
      <c r="M240" s="31"/>
      <c r="N240" s="115"/>
      <c r="O240" s="188"/>
      <c r="P240" s="188"/>
      <c r="Q240" s="188"/>
    </row>
    <row r="241" spans="2:17" x14ac:dyDescent="0.2">
      <c r="B241" s="115"/>
      <c r="C241" s="8"/>
      <c r="D241" s="8"/>
      <c r="E241" s="115"/>
      <c r="F241" s="115"/>
      <c r="G241" s="31"/>
      <c r="H241" s="115"/>
      <c r="I241" s="8"/>
      <c r="J241" s="8"/>
      <c r="K241" s="115"/>
      <c r="L241" s="115"/>
      <c r="M241" s="31"/>
      <c r="N241" s="115"/>
      <c r="O241" s="188"/>
      <c r="P241" s="188"/>
      <c r="Q241" s="188"/>
    </row>
    <row r="242" spans="2:17" x14ac:dyDescent="0.2">
      <c r="B242" s="115"/>
      <c r="C242" s="8"/>
      <c r="D242" s="8"/>
      <c r="E242" s="115"/>
      <c r="F242" s="115"/>
      <c r="G242" s="31"/>
      <c r="H242" s="115"/>
      <c r="I242" s="8"/>
      <c r="J242" s="8"/>
      <c r="K242" s="115"/>
      <c r="L242" s="115"/>
      <c r="M242" s="31"/>
      <c r="N242" s="115"/>
      <c r="O242" s="188"/>
      <c r="P242" s="188"/>
      <c r="Q242" s="188"/>
    </row>
    <row r="243" spans="2:17" x14ac:dyDescent="0.2">
      <c r="B243" s="115"/>
      <c r="C243" s="8"/>
      <c r="D243" s="8"/>
      <c r="E243" s="115"/>
      <c r="F243" s="115"/>
      <c r="G243" s="31"/>
      <c r="H243" s="115"/>
      <c r="I243" s="8"/>
      <c r="J243" s="8"/>
      <c r="K243" s="115"/>
      <c r="L243" s="115"/>
      <c r="M243" s="31"/>
      <c r="N243" s="115"/>
      <c r="O243" s="188"/>
      <c r="P243" s="188"/>
      <c r="Q243" s="188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170" bestFit="1" customWidth="1"/>
    <col min="2" max="2" width="12.7109375" style="101" bestFit="1" customWidth="1"/>
    <col min="3" max="4" width="12.42578125" style="236" bestFit="1" customWidth="1"/>
    <col min="5" max="5" width="13.42578125" style="101" bestFit="1" customWidth="1"/>
    <col min="6" max="6" width="14.42578125" style="101" bestFit="1" customWidth="1"/>
    <col min="7" max="7" width="10.7109375" style="18" bestFit="1" customWidth="1"/>
    <col min="8" max="8" width="12.7109375" style="101" bestFit="1" customWidth="1"/>
    <col min="9" max="10" width="12.42578125" style="236" bestFit="1" customWidth="1"/>
    <col min="11" max="12" width="14.42578125" style="101" bestFit="1" customWidth="1"/>
    <col min="13" max="13" width="10.7109375" style="18" bestFit="1" customWidth="1"/>
    <col min="14" max="14" width="16.140625" style="101" bestFit="1" customWidth="1"/>
    <col min="15" max="16384" width="9.140625" style="170"/>
  </cols>
  <sheetData>
    <row r="2" spans="1:19" ht="18.75" x14ac:dyDescent="0.3">
      <c r="A2" s="5" t="s">
        <v>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88"/>
      <c r="P2" s="188"/>
      <c r="Q2" s="188"/>
      <c r="R2" s="188"/>
      <c r="S2" s="188"/>
    </row>
    <row r="3" spans="1:19" x14ac:dyDescent="0.2">
      <c r="A3" s="61"/>
    </row>
    <row r="4" spans="1:19" s="193" customFormat="1" x14ac:dyDescent="0.2">
      <c r="B4" s="121"/>
      <c r="C4" s="12"/>
      <c r="D4" s="12"/>
      <c r="E4" s="121"/>
      <c r="F4" s="121"/>
      <c r="G4" s="36"/>
      <c r="H4" s="121"/>
      <c r="I4" s="12"/>
      <c r="J4" s="12"/>
      <c r="K4" s="121"/>
      <c r="L4" s="121"/>
      <c r="M4" s="36"/>
      <c r="N4" s="193" t="str">
        <f>VALVAL</f>
        <v>млрд. одиниць</v>
      </c>
    </row>
    <row r="5" spans="1:19" s="118" customFormat="1" x14ac:dyDescent="0.2">
      <c r="A5" s="52"/>
      <c r="B5" s="287">
        <v>42369</v>
      </c>
      <c r="C5" s="288"/>
      <c r="D5" s="288"/>
      <c r="E5" s="288"/>
      <c r="F5" s="288"/>
      <c r="G5" s="289"/>
      <c r="H5" s="287">
        <v>42429</v>
      </c>
      <c r="I5" s="288"/>
      <c r="J5" s="288"/>
      <c r="K5" s="288"/>
      <c r="L5" s="288"/>
      <c r="M5" s="289"/>
      <c r="N5" s="78"/>
    </row>
    <row r="6" spans="1:19" s="120" customFormat="1" x14ac:dyDescent="0.2">
      <c r="A6" s="90"/>
      <c r="B6" s="204" t="s">
        <v>64</v>
      </c>
      <c r="C6" s="104" t="s">
        <v>108</v>
      </c>
      <c r="D6" s="104" t="s">
        <v>43</v>
      </c>
      <c r="E6" s="204" t="s">
        <v>172</v>
      </c>
      <c r="F6" s="204" t="s">
        <v>3</v>
      </c>
      <c r="G6" s="129" t="s">
        <v>67</v>
      </c>
      <c r="H6" s="204" t="s">
        <v>64</v>
      </c>
      <c r="I6" s="104" t="s">
        <v>108</v>
      </c>
      <c r="J6" s="104" t="s">
        <v>43</v>
      </c>
      <c r="K6" s="204" t="s">
        <v>172</v>
      </c>
      <c r="L6" s="204" t="s">
        <v>3</v>
      </c>
      <c r="M6" s="129" t="s">
        <v>67</v>
      </c>
      <c r="N6" s="204" t="s">
        <v>148</v>
      </c>
    </row>
    <row r="7" spans="1:19" s="150" customFormat="1" ht="15" x14ac:dyDescent="0.2">
      <c r="A7" s="149" t="s">
        <v>171</v>
      </c>
      <c r="B7" s="218"/>
      <c r="C7" s="66"/>
      <c r="D7" s="66"/>
      <c r="E7" s="218">
        <f t="shared" ref="E7:G7" si="0">SUM(E8:E24)</f>
        <v>65505.68611232</v>
      </c>
      <c r="F7" s="218">
        <f t="shared" si="0"/>
        <v>1572180.1589904998</v>
      </c>
      <c r="G7" s="93">
        <f t="shared" si="0"/>
        <v>1.0000009999999999</v>
      </c>
      <c r="H7" s="218"/>
      <c r="I7" s="66"/>
      <c r="J7" s="66"/>
      <c r="K7" s="218">
        <f t="shared" ref="K7:N7" si="1">SUM(K8:K24)</f>
        <v>64349.583056179996</v>
      </c>
      <c r="L7" s="218">
        <f t="shared" si="1"/>
        <v>1740938.6519851899</v>
      </c>
      <c r="M7" s="93">
        <f t="shared" si="1"/>
        <v>0.99999899999999997</v>
      </c>
      <c r="N7" s="218">
        <f t="shared" si="1"/>
        <v>1.3010426069826053E-18</v>
      </c>
    </row>
    <row r="8" spans="1:19" s="47" customFormat="1" x14ac:dyDescent="0.2">
      <c r="A8" s="35" t="s">
        <v>35</v>
      </c>
      <c r="B8" s="152">
        <v>29083.06250837</v>
      </c>
      <c r="C8" s="40">
        <v>1</v>
      </c>
      <c r="D8" s="40">
        <v>24.000667</v>
      </c>
      <c r="E8" s="152">
        <v>29083.06250837</v>
      </c>
      <c r="F8" s="152">
        <v>698012.89860366995</v>
      </c>
      <c r="G8" s="22">
        <v>0.44397799999999998</v>
      </c>
      <c r="H8" s="152">
        <v>29697.80813071</v>
      </c>
      <c r="I8" s="40">
        <v>1</v>
      </c>
      <c r="J8" s="40">
        <v>27.054389</v>
      </c>
      <c r="K8" s="152">
        <v>29697.80813071</v>
      </c>
      <c r="L8" s="152">
        <v>803456.05361566995</v>
      </c>
      <c r="M8" s="22">
        <v>0.461507</v>
      </c>
      <c r="N8" s="152">
        <v>1.753E-2</v>
      </c>
    </row>
    <row r="9" spans="1:19" x14ac:dyDescent="0.2">
      <c r="A9" s="23" t="s">
        <v>143</v>
      </c>
      <c r="B9" s="105">
        <v>3569.1339052200001</v>
      </c>
      <c r="C9" s="241">
        <v>1.0926</v>
      </c>
      <c r="D9" s="241">
        <v>26.223129</v>
      </c>
      <c r="E9" s="105">
        <v>3899.6357398700002</v>
      </c>
      <c r="F9" s="105">
        <v>93593.858814849998</v>
      </c>
      <c r="G9" s="220">
        <v>5.9531000000000001E-2</v>
      </c>
      <c r="H9" s="105">
        <v>3534.6935671599999</v>
      </c>
      <c r="I9" s="241">
        <v>1.1006</v>
      </c>
      <c r="J9" s="241">
        <v>29.776060999999999</v>
      </c>
      <c r="K9" s="105">
        <v>3890.2838010099999</v>
      </c>
      <c r="L9" s="105">
        <v>105249.25127207</v>
      </c>
      <c r="M9" s="220">
        <v>6.0455000000000002E-2</v>
      </c>
      <c r="N9" s="105">
        <v>9.2400000000000002E-4</v>
      </c>
      <c r="O9" s="188"/>
      <c r="P9" s="188"/>
      <c r="Q9" s="188"/>
    </row>
    <row r="10" spans="1:19" x14ac:dyDescent="0.2">
      <c r="A10" s="23" t="s">
        <v>90</v>
      </c>
      <c r="B10" s="105">
        <v>400</v>
      </c>
      <c r="C10" s="241">
        <v>0.72019</v>
      </c>
      <c r="D10" s="241">
        <v>17.285036000000002</v>
      </c>
      <c r="E10" s="105">
        <v>288.07592721999998</v>
      </c>
      <c r="F10" s="105">
        <v>6914.0144</v>
      </c>
      <c r="G10" s="220">
        <v>4.398E-3</v>
      </c>
      <c r="H10" s="105">
        <v>400</v>
      </c>
      <c r="I10" s="241">
        <v>0.73821199999999998</v>
      </c>
      <c r="J10" s="241">
        <v>19.971869999999999</v>
      </c>
      <c r="K10" s="105">
        <v>295.28473179999997</v>
      </c>
      <c r="L10" s="105">
        <v>7988.7479999999996</v>
      </c>
      <c r="M10" s="220">
        <v>4.5890000000000002E-3</v>
      </c>
      <c r="N10" s="105">
        <v>1.9100000000000001E-4</v>
      </c>
      <c r="O10" s="188"/>
      <c r="P10" s="188"/>
      <c r="Q10" s="188"/>
    </row>
    <row r="11" spans="1:19" x14ac:dyDescent="0.2">
      <c r="A11" s="23" t="s">
        <v>62</v>
      </c>
      <c r="B11" s="105">
        <v>9010.2134069999993</v>
      </c>
      <c r="C11" s="241">
        <v>1.385731</v>
      </c>
      <c r="D11" s="241">
        <v>33.258457999999997</v>
      </c>
      <c r="E11" s="105">
        <v>12485.72817446</v>
      </c>
      <c r="F11" s="105">
        <v>299665.80416775</v>
      </c>
      <c r="G11" s="220">
        <v>0.190605</v>
      </c>
      <c r="H11" s="105">
        <v>9010.2134069999993</v>
      </c>
      <c r="I11" s="241">
        <v>1.3813150000000001</v>
      </c>
      <c r="J11" s="241">
        <v>37.370624999999997</v>
      </c>
      <c r="K11" s="105">
        <v>12445.940154219999</v>
      </c>
      <c r="L11" s="105">
        <v>336717.30640296999</v>
      </c>
      <c r="M11" s="220">
        <v>0.193411</v>
      </c>
      <c r="N11" s="105">
        <v>2.8059999999999999E-3</v>
      </c>
      <c r="O11" s="188"/>
      <c r="P11" s="188"/>
      <c r="Q11" s="188"/>
    </row>
    <row r="12" spans="1:19" x14ac:dyDescent="0.2">
      <c r="A12" s="23" t="s">
        <v>156</v>
      </c>
      <c r="B12" s="105">
        <v>468384.73665564001</v>
      </c>
      <c r="C12" s="241">
        <v>4.1666000000000002E-2</v>
      </c>
      <c r="D12" s="241">
        <v>1</v>
      </c>
      <c r="E12" s="105">
        <v>19515.488325999999</v>
      </c>
      <c r="F12" s="105">
        <v>468384.73665564001</v>
      </c>
      <c r="G12" s="220">
        <v>0.29792099999999999</v>
      </c>
      <c r="H12" s="105">
        <v>480787.91404136998</v>
      </c>
      <c r="I12" s="241">
        <v>3.6963000000000003E-2</v>
      </c>
      <c r="J12" s="241">
        <v>1</v>
      </c>
      <c r="K12" s="105">
        <v>17771.161420249999</v>
      </c>
      <c r="L12" s="105">
        <v>480787.91404136998</v>
      </c>
      <c r="M12" s="220">
        <v>0.27616600000000002</v>
      </c>
      <c r="N12" s="105">
        <v>-2.1755E-2</v>
      </c>
      <c r="O12" s="188"/>
      <c r="P12" s="188"/>
      <c r="Q12" s="188"/>
    </row>
    <row r="13" spans="1:19" x14ac:dyDescent="0.2">
      <c r="A13" s="23" t="s">
        <v>127</v>
      </c>
      <c r="B13" s="105">
        <v>28160.662</v>
      </c>
      <c r="C13" s="241">
        <v>8.2990000000000008E-3</v>
      </c>
      <c r="D13" s="241">
        <v>0.19917299999999999</v>
      </c>
      <c r="E13" s="105">
        <v>233.69543640000001</v>
      </c>
      <c r="F13" s="105">
        <v>5608.8463485900002</v>
      </c>
      <c r="G13" s="220">
        <v>3.568E-3</v>
      </c>
      <c r="H13" s="105">
        <v>28160.662</v>
      </c>
      <c r="I13" s="241">
        <v>8.8459999999999997E-3</v>
      </c>
      <c r="J13" s="241">
        <v>0.239319</v>
      </c>
      <c r="K13" s="105">
        <v>249.10481819</v>
      </c>
      <c r="L13" s="105">
        <v>6739.3786531100004</v>
      </c>
      <c r="M13" s="220">
        <v>3.8709999999999999E-3</v>
      </c>
      <c r="N13" s="105">
        <v>3.0400000000000002E-4</v>
      </c>
      <c r="O13" s="188"/>
      <c r="P13" s="188"/>
      <c r="Q13" s="188"/>
    </row>
    <row r="14" spans="1:19" x14ac:dyDescent="0.2">
      <c r="B14" s="115"/>
      <c r="C14" s="8"/>
      <c r="D14" s="8"/>
      <c r="E14" s="115"/>
      <c r="F14" s="115"/>
      <c r="G14" s="31"/>
      <c r="H14" s="115"/>
      <c r="I14" s="8"/>
      <c r="J14" s="8"/>
      <c r="K14" s="115"/>
      <c r="L14" s="115"/>
      <c r="M14" s="31"/>
      <c r="N14" s="115"/>
      <c r="O14" s="188"/>
      <c r="P14" s="188"/>
      <c r="Q14" s="188"/>
    </row>
    <row r="15" spans="1:19" x14ac:dyDescent="0.2">
      <c r="B15" s="115"/>
      <c r="C15" s="8"/>
      <c r="D15" s="8"/>
      <c r="E15" s="115"/>
      <c r="F15" s="115"/>
      <c r="G15" s="31"/>
      <c r="H15" s="115"/>
      <c r="I15" s="8"/>
      <c r="J15" s="8"/>
      <c r="K15" s="115"/>
      <c r="L15" s="115"/>
      <c r="M15" s="31"/>
      <c r="N15" s="115"/>
      <c r="O15" s="188"/>
      <c r="P15" s="188"/>
      <c r="Q15" s="188"/>
    </row>
    <row r="16" spans="1:19" x14ac:dyDescent="0.2">
      <c r="B16" s="115"/>
      <c r="C16" s="8"/>
      <c r="D16" s="8"/>
      <c r="E16" s="115"/>
      <c r="F16" s="115"/>
      <c r="G16" s="31"/>
      <c r="H16" s="115"/>
      <c r="I16" s="8"/>
      <c r="J16" s="8"/>
      <c r="K16" s="115"/>
      <c r="L16" s="115"/>
      <c r="M16" s="31"/>
      <c r="N16" s="115"/>
      <c r="O16" s="188"/>
      <c r="P16" s="188"/>
      <c r="Q16" s="188"/>
    </row>
    <row r="17" spans="1:19" x14ac:dyDescent="0.2">
      <c r="B17" s="115"/>
      <c r="C17" s="8"/>
      <c r="D17" s="8"/>
      <c r="E17" s="115"/>
      <c r="F17" s="115"/>
      <c r="G17" s="31"/>
      <c r="H17" s="115"/>
      <c r="I17" s="8"/>
      <c r="J17" s="8"/>
      <c r="K17" s="115"/>
      <c r="L17" s="115"/>
      <c r="M17" s="31"/>
      <c r="N17" s="115"/>
      <c r="O17" s="188"/>
      <c r="P17" s="188"/>
      <c r="Q17" s="188"/>
    </row>
    <row r="18" spans="1:19" x14ac:dyDescent="0.2">
      <c r="B18" s="115"/>
      <c r="C18" s="8"/>
      <c r="D18" s="8"/>
      <c r="E18" s="115"/>
      <c r="F18" s="115"/>
      <c r="G18" s="31"/>
      <c r="H18" s="115"/>
      <c r="I18" s="8"/>
      <c r="J18" s="8"/>
      <c r="K18" s="115"/>
      <c r="L18" s="115"/>
      <c r="M18" s="31"/>
      <c r="N18" s="115"/>
      <c r="O18" s="188"/>
      <c r="P18" s="188"/>
      <c r="Q18" s="188"/>
    </row>
    <row r="19" spans="1:19" x14ac:dyDescent="0.2">
      <c r="B19" s="115"/>
      <c r="C19" s="8"/>
      <c r="D19" s="8"/>
      <c r="E19" s="115"/>
      <c r="F19" s="115"/>
      <c r="G19" s="31"/>
      <c r="H19" s="115"/>
      <c r="I19" s="8"/>
      <c r="J19" s="8"/>
      <c r="K19" s="115"/>
      <c r="L19" s="115"/>
      <c r="M19" s="31"/>
      <c r="N19" s="115"/>
      <c r="O19" s="188"/>
      <c r="P19" s="188"/>
      <c r="Q19" s="188"/>
    </row>
    <row r="20" spans="1:19" x14ac:dyDescent="0.2">
      <c r="B20" s="115"/>
      <c r="C20" s="8"/>
      <c r="D20" s="8"/>
      <c r="E20" s="115"/>
      <c r="F20" s="115"/>
      <c r="G20" s="31"/>
      <c r="H20" s="115"/>
      <c r="I20" s="8"/>
      <c r="J20" s="8"/>
      <c r="K20" s="115"/>
      <c r="L20" s="115"/>
      <c r="M20" s="31"/>
      <c r="N20" s="115"/>
      <c r="O20" s="188"/>
      <c r="P20" s="188"/>
      <c r="Q20" s="188"/>
    </row>
    <row r="21" spans="1:19" x14ac:dyDescent="0.2">
      <c r="B21" s="115"/>
      <c r="C21" s="8"/>
      <c r="D21" s="8"/>
      <c r="E21" s="115"/>
      <c r="F21" s="115"/>
      <c r="G21" s="31"/>
      <c r="H21" s="115"/>
      <c r="I21" s="8"/>
      <c r="J21" s="8"/>
      <c r="K21" s="115"/>
      <c r="L21" s="115"/>
      <c r="M21" s="31"/>
      <c r="N21" s="115"/>
      <c r="O21" s="188"/>
      <c r="P21" s="188"/>
      <c r="Q21" s="188"/>
    </row>
    <row r="22" spans="1:19" x14ac:dyDescent="0.2">
      <c r="B22" s="115"/>
      <c r="C22" s="8"/>
      <c r="D22" s="8"/>
      <c r="E22" s="115"/>
      <c r="F22" s="115"/>
      <c r="G22" s="31"/>
      <c r="H22" s="115"/>
      <c r="I22" s="8"/>
      <c r="J22" s="8"/>
      <c r="K22" s="115"/>
      <c r="L22" s="115"/>
      <c r="M22" s="31"/>
      <c r="N22" s="115"/>
      <c r="O22" s="188"/>
      <c r="P22" s="188"/>
      <c r="Q22" s="188"/>
    </row>
    <row r="23" spans="1:19" x14ac:dyDescent="0.2">
      <c r="B23" s="115"/>
      <c r="C23" s="8"/>
      <c r="D23" s="8"/>
      <c r="E23" s="115"/>
      <c r="F23" s="115"/>
      <c r="G23" s="31"/>
      <c r="H23" s="115"/>
      <c r="I23" s="8"/>
      <c r="J23" s="8"/>
      <c r="K23" s="115"/>
      <c r="L23" s="115"/>
      <c r="M23" s="31"/>
      <c r="N23" s="193" t="str">
        <f>VALVAL</f>
        <v>млрд. одиниць</v>
      </c>
      <c r="O23" s="188"/>
      <c r="P23" s="188"/>
      <c r="Q23" s="188"/>
    </row>
    <row r="24" spans="1:19" x14ac:dyDescent="0.2">
      <c r="A24" s="52"/>
      <c r="B24" s="284">
        <v>42369</v>
      </c>
      <c r="C24" s="285"/>
      <c r="D24" s="285"/>
      <c r="E24" s="285"/>
      <c r="F24" s="285"/>
      <c r="G24" s="286"/>
      <c r="H24" s="284">
        <v>42429</v>
      </c>
      <c r="I24" s="285"/>
      <c r="J24" s="285"/>
      <c r="K24" s="285"/>
      <c r="L24" s="285"/>
      <c r="M24" s="286"/>
      <c r="N24" s="78"/>
      <c r="O24" s="118"/>
      <c r="P24" s="118"/>
      <c r="Q24" s="118"/>
      <c r="R24" s="118"/>
      <c r="S24" s="118"/>
    </row>
    <row r="25" spans="1:19" s="224" customFormat="1" x14ac:dyDescent="0.2">
      <c r="A25" s="167"/>
      <c r="B25" s="83" t="s">
        <v>64</v>
      </c>
      <c r="C25" s="172" t="s">
        <v>108</v>
      </c>
      <c r="D25" s="172" t="s">
        <v>43</v>
      </c>
      <c r="E25" s="83" t="s">
        <v>172</v>
      </c>
      <c r="F25" s="83" t="s">
        <v>3</v>
      </c>
      <c r="G25" s="201" t="s">
        <v>67</v>
      </c>
      <c r="H25" s="83" t="s">
        <v>64</v>
      </c>
      <c r="I25" s="172" t="s">
        <v>108</v>
      </c>
      <c r="J25" s="172" t="s">
        <v>43</v>
      </c>
      <c r="K25" s="83" t="s">
        <v>172</v>
      </c>
      <c r="L25" s="83" t="s">
        <v>3</v>
      </c>
      <c r="M25" s="201" t="s">
        <v>67</v>
      </c>
      <c r="N25" s="83" t="s">
        <v>148</v>
      </c>
      <c r="O25" s="238"/>
      <c r="P25" s="238"/>
      <c r="Q25" s="238"/>
    </row>
    <row r="26" spans="1:19" s="205" customFormat="1" ht="15" x14ac:dyDescent="0.25">
      <c r="A26" s="24" t="s">
        <v>171</v>
      </c>
      <c r="B26" s="96">
        <f t="shared" ref="B26:M26" si="2">B$34+B$27</f>
        <v>538607.80847623001</v>
      </c>
      <c r="C26" s="234">
        <f t="shared" si="2"/>
        <v>7.7684830000000007</v>
      </c>
      <c r="D26" s="234">
        <f t="shared" si="2"/>
        <v>186.44871699999999</v>
      </c>
      <c r="E26" s="96">
        <f t="shared" si="2"/>
        <v>65505.68611232</v>
      </c>
      <c r="F26" s="96">
        <f t="shared" si="2"/>
        <v>1572180.1589905</v>
      </c>
      <c r="G26" s="14">
        <f t="shared" si="2"/>
        <v>0.99999899999999997</v>
      </c>
      <c r="H26" s="96">
        <f t="shared" si="2"/>
        <v>551591.29114623996</v>
      </c>
      <c r="I26" s="234">
        <f t="shared" si="2"/>
        <v>7.7848139999999999</v>
      </c>
      <c r="J26" s="234">
        <f t="shared" si="2"/>
        <v>210.613339</v>
      </c>
      <c r="K26" s="96">
        <f t="shared" si="2"/>
        <v>64349.583056179996</v>
      </c>
      <c r="L26" s="96">
        <f t="shared" si="2"/>
        <v>1740938.6519851901</v>
      </c>
      <c r="M26" s="14">
        <f t="shared" si="2"/>
        <v>1.0000010000000001</v>
      </c>
      <c r="N26" s="96">
        <v>0</v>
      </c>
      <c r="O26" s="221"/>
      <c r="P26" s="221"/>
      <c r="Q26" s="221"/>
    </row>
    <row r="27" spans="1:19" s="63" customFormat="1" ht="15" x14ac:dyDescent="0.25">
      <c r="A27" s="133" t="s">
        <v>74</v>
      </c>
      <c r="B27" s="235">
        <f t="shared" ref="B27:M27" si="3">SUM(B$28:B$33)</f>
        <v>509654.10785901005</v>
      </c>
      <c r="C27" s="138">
        <f t="shared" si="3"/>
        <v>4.2484860000000007</v>
      </c>
      <c r="D27" s="138">
        <f t="shared" si="3"/>
        <v>101.966463</v>
      </c>
      <c r="E27" s="235">
        <f t="shared" si="3"/>
        <v>55593.105028710001</v>
      </c>
      <c r="F27" s="235">
        <f t="shared" si="3"/>
        <v>1334271.60129128</v>
      </c>
      <c r="G27" s="110">
        <f t="shared" si="3"/>
        <v>0.84867599999999999</v>
      </c>
      <c r="H27" s="235">
        <f t="shared" si="3"/>
        <v>523417.35638626001</v>
      </c>
      <c r="I27" s="138">
        <f t="shared" si="3"/>
        <v>4.265936</v>
      </c>
      <c r="J27" s="138">
        <f t="shared" si="3"/>
        <v>115.41226399999999</v>
      </c>
      <c r="K27" s="235">
        <f t="shared" si="3"/>
        <v>54847.053201539995</v>
      </c>
      <c r="L27" s="235">
        <f t="shared" si="3"/>
        <v>1483853.51281361</v>
      </c>
      <c r="M27" s="110">
        <f t="shared" si="3"/>
        <v>0.85233000000000003</v>
      </c>
      <c r="N27" s="235">
        <v>3.6540000000000001E-3</v>
      </c>
      <c r="O27" s="81"/>
      <c r="P27" s="81"/>
      <c r="Q27" s="81"/>
    </row>
    <row r="28" spans="1:19" s="108" customFormat="1" outlineLevel="1" x14ac:dyDescent="0.2">
      <c r="A28" s="126" t="s">
        <v>35</v>
      </c>
      <c r="B28" s="27">
        <v>25616.869826980001</v>
      </c>
      <c r="C28" s="163">
        <v>1</v>
      </c>
      <c r="D28" s="163">
        <v>24.000667</v>
      </c>
      <c r="E28" s="27">
        <v>25616.869826980001</v>
      </c>
      <c r="F28" s="27">
        <v>614821.96229976998</v>
      </c>
      <c r="G28" s="184">
        <v>0.39106299999999999</v>
      </c>
      <c r="H28" s="27">
        <v>26470.24432401</v>
      </c>
      <c r="I28" s="163">
        <v>1</v>
      </c>
      <c r="J28" s="163">
        <v>27.054389</v>
      </c>
      <c r="K28" s="27">
        <v>26470.24432401</v>
      </c>
      <c r="L28" s="27">
        <v>716136.28686687001</v>
      </c>
      <c r="M28" s="184">
        <v>0.41135100000000002</v>
      </c>
      <c r="N28" s="27">
        <v>2.0286999999999999E-2</v>
      </c>
      <c r="O28" s="127"/>
      <c r="P28" s="127"/>
      <c r="Q28" s="127"/>
    </row>
    <row r="29" spans="1:19" outlineLevel="1" x14ac:dyDescent="0.2">
      <c r="A29" s="232" t="s">
        <v>143</v>
      </c>
      <c r="B29" s="105">
        <v>3468.4042819299998</v>
      </c>
      <c r="C29" s="241">
        <v>1.0926</v>
      </c>
      <c r="D29" s="241">
        <v>26.223129</v>
      </c>
      <c r="E29" s="105">
        <v>3789.57855247</v>
      </c>
      <c r="F29" s="105">
        <v>90952.412909199993</v>
      </c>
      <c r="G29" s="220">
        <v>5.7851E-2</v>
      </c>
      <c r="H29" s="105">
        <v>3465.8935121499999</v>
      </c>
      <c r="I29" s="241">
        <v>1.1006</v>
      </c>
      <c r="J29" s="241">
        <v>29.776060999999999</v>
      </c>
      <c r="K29" s="105">
        <v>3814.5624592700001</v>
      </c>
      <c r="L29" s="105">
        <v>103200.65663728</v>
      </c>
      <c r="M29" s="220">
        <v>5.9278999999999998E-2</v>
      </c>
      <c r="N29" s="105">
        <v>1.428E-3</v>
      </c>
      <c r="O29" s="188"/>
      <c r="P29" s="188"/>
      <c r="Q29" s="188"/>
    </row>
    <row r="30" spans="1:19" outlineLevel="1" x14ac:dyDescent="0.2">
      <c r="A30" s="232" t="s">
        <v>90</v>
      </c>
      <c r="B30" s="105">
        <v>400</v>
      </c>
      <c r="C30" s="241">
        <v>0.72019</v>
      </c>
      <c r="D30" s="241">
        <v>17.285036000000002</v>
      </c>
      <c r="E30" s="105">
        <v>288.07592721999998</v>
      </c>
      <c r="F30" s="105">
        <v>6914.0144</v>
      </c>
      <c r="G30" s="220">
        <v>4.398E-3</v>
      </c>
      <c r="H30" s="105">
        <v>400</v>
      </c>
      <c r="I30" s="241">
        <v>0.73821199999999998</v>
      </c>
      <c r="J30" s="241">
        <v>19.971869999999999</v>
      </c>
      <c r="K30" s="105">
        <v>295.28473179999997</v>
      </c>
      <c r="L30" s="105">
        <v>7988.7479999999996</v>
      </c>
      <c r="M30" s="220">
        <v>4.5890000000000002E-3</v>
      </c>
      <c r="N30" s="105">
        <v>1.9100000000000001E-4</v>
      </c>
      <c r="O30" s="188"/>
      <c r="P30" s="188"/>
      <c r="Q30" s="188"/>
    </row>
    <row r="31" spans="1:19" outlineLevel="1" x14ac:dyDescent="0.2">
      <c r="A31" s="232" t="s">
        <v>62</v>
      </c>
      <c r="B31" s="105">
        <v>5082.8900000000003</v>
      </c>
      <c r="C31" s="241">
        <v>1.385731</v>
      </c>
      <c r="D31" s="241">
        <v>33.258457999999997</v>
      </c>
      <c r="E31" s="105">
        <v>7043.5160649400004</v>
      </c>
      <c r="F31" s="105">
        <v>169049.08358362</v>
      </c>
      <c r="G31" s="220">
        <v>0.107525</v>
      </c>
      <c r="H31" s="105">
        <v>5082.8900000000003</v>
      </c>
      <c r="I31" s="241">
        <v>1.3813150000000001</v>
      </c>
      <c r="J31" s="241">
        <v>37.370624999999997</v>
      </c>
      <c r="K31" s="105">
        <v>7021.0706331700003</v>
      </c>
      <c r="L31" s="105">
        <v>189950.77610625001</v>
      </c>
      <c r="M31" s="220">
        <v>0.109108</v>
      </c>
      <c r="N31" s="105">
        <v>1.583E-3</v>
      </c>
      <c r="O31" s="188"/>
      <c r="P31" s="188"/>
      <c r="Q31" s="188"/>
    </row>
    <row r="32" spans="1:19" outlineLevel="1" x14ac:dyDescent="0.2">
      <c r="A32" s="232" t="s">
        <v>156</v>
      </c>
      <c r="B32" s="105">
        <v>446925.28175010002</v>
      </c>
      <c r="C32" s="241">
        <v>4.1666000000000002E-2</v>
      </c>
      <c r="D32" s="241">
        <v>1</v>
      </c>
      <c r="E32" s="105">
        <v>18621.369220699999</v>
      </c>
      <c r="F32" s="105">
        <v>446925.28175010002</v>
      </c>
      <c r="G32" s="220">
        <v>0.284271</v>
      </c>
      <c r="H32" s="105">
        <v>459837.66655010002</v>
      </c>
      <c r="I32" s="241">
        <v>3.6963000000000003E-2</v>
      </c>
      <c r="J32" s="241">
        <v>1</v>
      </c>
      <c r="K32" s="105">
        <v>16996.7862351</v>
      </c>
      <c r="L32" s="105">
        <v>459837.66655010002</v>
      </c>
      <c r="M32" s="220">
        <v>0.26413199999999998</v>
      </c>
      <c r="N32" s="105">
        <v>-2.0139000000000001E-2</v>
      </c>
      <c r="O32" s="188"/>
      <c r="P32" s="188"/>
      <c r="Q32" s="188"/>
    </row>
    <row r="33" spans="1:17" outlineLevel="1" x14ac:dyDescent="0.2">
      <c r="A33" s="232" t="s">
        <v>127</v>
      </c>
      <c r="B33" s="105">
        <v>28160.662</v>
      </c>
      <c r="C33" s="241">
        <v>8.2990000000000008E-3</v>
      </c>
      <c r="D33" s="241">
        <v>0.19917299999999999</v>
      </c>
      <c r="E33" s="105">
        <v>233.69543640000001</v>
      </c>
      <c r="F33" s="105">
        <v>5608.8463485900002</v>
      </c>
      <c r="G33" s="220">
        <v>3.568E-3</v>
      </c>
      <c r="H33" s="105">
        <v>28160.662</v>
      </c>
      <c r="I33" s="241">
        <v>8.8459999999999997E-3</v>
      </c>
      <c r="J33" s="241">
        <v>0.239319</v>
      </c>
      <c r="K33" s="105">
        <v>249.10481819</v>
      </c>
      <c r="L33" s="105">
        <v>6739.3786531100004</v>
      </c>
      <c r="M33" s="220">
        <v>3.8709999999999999E-3</v>
      </c>
      <c r="N33" s="105">
        <v>3.0400000000000002E-4</v>
      </c>
      <c r="O33" s="188"/>
      <c r="P33" s="188"/>
      <c r="Q33" s="188"/>
    </row>
    <row r="34" spans="1:17" ht="15" x14ac:dyDescent="0.25">
      <c r="A34" s="39" t="s">
        <v>112</v>
      </c>
      <c r="B34" s="123">
        <f t="shared" ref="B34:M34" si="4">SUM(B$35:B$38)</f>
        <v>28953.700617219998</v>
      </c>
      <c r="C34" s="16">
        <f t="shared" si="4"/>
        <v>3.519997</v>
      </c>
      <c r="D34" s="16">
        <f t="shared" si="4"/>
        <v>84.482253999999998</v>
      </c>
      <c r="E34" s="123">
        <f t="shared" si="4"/>
        <v>9912.5810836100009</v>
      </c>
      <c r="F34" s="123">
        <f t="shared" si="4"/>
        <v>237908.55769922002</v>
      </c>
      <c r="G34" s="239">
        <f t="shared" si="4"/>
        <v>0.15132300000000001</v>
      </c>
      <c r="H34" s="123">
        <f t="shared" si="4"/>
        <v>28173.934759980002</v>
      </c>
      <c r="I34" s="16">
        <f t="shared" si="4"/>
        <v>3.518878</v>
      </c>
      <c r="J34" s="16">
        <f t="shared" si="4"/>
        <v>95.201075000000003</v>
      </c>
      <c r="K34" s="123">
        <f t="shared" si="4"/>
        <v>9502.529854639999</v>
      </c>
      <c r="L34" s="123">
        <f t="shared" si="4"/>
        <v>257085.13917158003</v>
      </c>
      <c r="M34" s="239">
        <f t="shared" si="4"/>
        <v>0.147671</v>
      </c>
      <c r="N34" s="123">
        <v>-3.6540000000000001E-3</v>
      </c>
      <c r="O34" s="188"/>
      <c r="P34" s="188"/>
      <c r="Q34" s="188"/>
    </row>
    <row r="35" spans="1:17" outlineLevel="1" x14ac:dyDescent="0.2">
      <c r="A35" s="232" t="s">
        <v>35</v>
      </c>
      <c r="B35" s="105">
        <v>3466.19268139</v>
      </c>
      <c r="C35" s="241">
        <v>1</v>
      </c>
      <c r="D35" s="241">
        <v>24.000667</v>
      </c>
      <c r="E35" s="105">
        <v>3466.19268139</v>
      </c>
      <c r="F35" s="105">
        <v>83190.936303900002</v>
      </c>
      <c r="G35" s="220">
        <v>5.2914000000000003E-2</v>
      </c>
      <c r="H35" s="105">
        <v>3227.5638067</v>
      </c>
      <c r="I35" s="241">
        <v>1</v>
      </c>
      <c r="J35" s="241">
        <v>27.054389</v>
      </c>
      <c r="K35" s="105">
        <v>3227.5638067</v>
      </c>
      <c r="L35" s="105">
        <v>87319.766748800001</v>
      </c>
      <c r="M35" s="220">
        <v>5.0157E-2</v>
      </c>
      <c r="N35" s="105">
        <v>-2.758E-3</v>
      </c>
      <c r="O35" s="188"/>
      <c r="P35" s="188"/>
      <c r="Q35" s="188"/>
    </row>
    <row r="36" spans="1:17" outlineLevel="1" x14ac:dyDescent="0.2">
      <c r="A36" s="232" t="s">
        <v>143</v>
      </c>
      <c r="B36" s="105">
        <v>100.72962329000001</v>
      </c>
      <c r="C36" s="241">
        <v>1.0926</v>
      </c>
      <c r="D36" s="241">
        <v>26.223129</v>
      </c>
      <c r="E36" s="105">
        <v>110.0571874</v>
      </c>
      <c r="F36" s="105">
        <v>2641.44590565</v>
      </c>
      <c r="G36" s="220">
        <v>1.6800000000000001E-3</v>
      </c>
      <c r="H36" s="105">
        <v>68.800055009999994</v>
      </c>
      <c r="I36" s="241">
        <v>1.1006</v>
      </c>
      <c r="J36" s="241">
        <v>29.776060999999999</v>
      </c>
      <c r="K36" s="105">
        <v>75.72134174</v>
      </c>
      <c r="L36" s="105">
        <v>2048.5946347899999</v>
      </c>
      <c r="M36" s="220">
        <v>1.1770000000000001E-3</v>
      </c>
      <c r="N36" s="105">
        <v>-5.0299999999999997E-4</v>
      </c>
      <c r="O36" s="188"/>
      <c r="P36" s="188"/>
      <c r="Q36" s="188"/>
    </row>
    <row r="37" spans="1:17" outlineLevel="1" x14ac:dyDescent="0.2">
      <c r="A37" s="232" t="s">
        <v>62</v>
      </c>
      <c r="B37" s="105">
        <v>3927.3234069999999</v>
      </c>
      <c r="C37" s="241">
        <v>1.385731</v>
      </c>
      <c r="D37" s="241">
        <v>33.258457999999997</v>
      </c>
      <c r="E37" s="105">
        <v>5442.21210952</v>
      </c>
      <c r="F37" s="105">
        <v>130616.72058413</v>
      </c>
      <c r="G37" s="220">
        <v>8.3080000000000001E-2</v>
      </c>
      <c r="H37" s="105">
        <v>3927.3234069999999</v>
      </c>
      <c r="I37" s="241">
        <v>1.3813150000000001</v>
      </c>
      <c r="J37" s="241">
        <v>37.370624999999997</v>
      </c>
      <c r="K37" s="105">
        <v>5424.86952105</v>
      </c>
      <c r="L37" s="105">
        <v>146766.53029672001</v>
      </c>
      <c r="M37" s="220">
        <v>8.4303000000000003E-2</v>
      </c>
      <c r="N37" s="105">
        <v>1.2229999999999999E-3</v>
      </c>
      <c r="O37" s="188"/>
      <c r="P37" s="188"/>
      <c r="Q37" s="188"/>
    </row>
    <row r="38" spans="1:17" outlineLevel="1" x14ac:dyDescent="0.2">
      <c r="A38" s="232" t="s">
        <v>156</v>
      </c>
      <c r="B38" s="105">
        <v>21459.454905539998</v>
      </c>
      <c r="C38" s="241">
        <v>4.1666000000000002E-2</v>
      </c>
      <c r="D38" s="241">
        <v>1</v>
      </c>
      <c r="E38" s="105">
        <v>894.1191053</v>
      </c>
      <c r="F38" s="105">
        <v>21459.454905539998</v>
      </c>
      <c r="G38" s="220">
        <v>1.3649E-2</v>
      </c>
      <c r="H38" s="105">
        <v>20950.247491270002</v>
      </c>
      <c r="I38" s="241">
        <v>3.6963000000000003E-2</v>
      </c>
      <c r="J38" s="241">
        <v>1</v>
      </c>
      <c r="K38" s="105">
        <v>774.37518514999999</v>
      </c>
      <c r="L38" s="105">
        <v>20950.247491270002</v>
      </c>
      <c r="M38" s="220">
        <v>1.2034E-2</v>
      </c>
      <c r="N38" s="105">
        <v>-1.616E-3</v>
      </c>
      <c r="O38" s="188"/>
      <c r="P38" s="188"/>
      <c r="Q38" s="188"/>
    </row>
    <row r="39" spans="1:17" x14ac:dyDescent="0.2">
      <c r="B39" s="115"/>
      <c r="C39" s="8"/>
      <c r="D39" s="8"/>
      <c r="E39" s="115"/>
      <c r="F39" s="115"/>
      <c r="G39" s="31"/>
      <c r="H39" s="115"/>
      <c r="I39" s="8"/>
      <c r="J39" s="8"/>
      <c r="K39" s="115"/>
      <c r="L39" s="115"/>
      <c r="M39" s="31"/>
      <c r="N39" s="115"/>
      <c r="O39" s="188"/>
      <c r="P39" s="188"/>
      <c r="Q39" s="188"/>
    </row>
    <row r="40" spans="1:17" x14ac:dyDescent="0.2">
      <c r="B40" s="115"/>
      <c r="C40" s="8"/>
      <c r="D40" s="8"/>
      <c r="E40" s="115"/>
      <c r="F40" s="115"/>
      <c r="G40" s="31"/>
      <c r="H40" s="115"/>
      <c r="I40" s="8"/>
      <c r="J40" s="8"/>
      <c r="K40" s="115"/>
      <c r="L40" s="115"/>
      <c r="M40" s="31"/>
      <c r="N40" s="115"/>
      <c r="O40" s="188"/>
      <c r="P40" s="188"/>
      <c r="Q40" s="188"/>
    </row>
    <row r="41" spans="1:17" x14ac:dyDescent="0.2">
      <c r="B41" s="115"/>
      <c r="C41" s="8"/>
      <c r="D41" s="8"/>
      <c r="E41" s="115"/>
      <c r="F41" s="115"/>
      <c r="G41" s="31"/>
      <c r="H41" s="115"/>
      <c r="I41" s="8"/>
      <c r="J41" s="8"/>
      <c r="K41" s="115"/>
      <c r="L41" s="115"/>
      <c r="M41" s="31"/>
      <c r="N41" s="115"/>
      <c r="O41" s="188"/>
      <c r="P41" s="188"/>
      <c r="Q41" s="188"/>
    </row>
    <row r="42" spans="1:17" x14ac:dyDescent="0.2">
      <c r="B42" s="115"/>
      <c r="C42" s="8"/>
      <c r="D42" s="8"/>
      <c r="E42" s="115"/>
      <c r="F42" s="115"/>
      <c r="G42" s="31"/>
      <c r="H42" s="115"/>
      <c r="I42" s="8"/>
      <c r="J42" s="8"/>
      <c r="K42" s="115"/>
      <c r="L42" s="115"/>
      <c r="M42" s="31"/>
      <c r="N42" s="115"/>
      <c r="O42" s="188"/>
      <c r="P42" s="188"/>
      <c r="Q42" s="188"/>
    </row>
    <row r="43" spans="1:17" x14ac:dyDescent="0.2">
      <c r="B43" s="115"/>
      <c r="C43" s="8"/>
      <c r="D43" s="8"/>
      <c r="E43" s="115"/>
      <c r="F43" s="115"/>
      <c r="G43" s="31"/>
      <c r="H43" s="115"/>
      <c r="I43" s="8"/>
      <c r="J43" s="8"/>
      <c r="K43" s="115"/>
      <c r="L43" s="115"/>
      <c r="M43" s="31"/>
      <c r="N43" s="115"/>
      <c r="O43" s="188"/>
      <c r="P43" s="188"/>
      <c r="Q43" s="188"/>
    </row>
    <row r="44" spans="1:17" x14ac:dyDescent="0.2">
      <c r="B44" s="115"/>
      <c r="C44" s="8"/>
      <c r="D44" s="8"/>
      <c r="E44" s="115"/>
      <c r="F44" s="115"/>
      <c r="G44" s="31"/>
      <c r="H44" s="115"/>
      <c r="I44" s="8"/>
      <c r="J44" s="8"/>
      <c r="K44" s="115"/>
      <c r="L44" s="115"/>
      <c r="M44" s="31"/>
      <c r="N44" s="115"/>
      <c r="O44" s="188"/>
      <c r="P44" s="188"/>
      <c r="Q44" s="188"/>
    </row>
    <row r="45" spans="1:17" x14ac:dyDescent="0.2">
      <c r="B45" s="115"/>
      <c r="C45" s="8"/>
      <c r="D45" s="8"/>
      <c r="E45" s="115"/>
      <c r="F45" s="115"/>
      <c r="G45" s="31"/>
      <c r="H45" s="115"/>
      <c r="I45" s="8"/>
      <c r="J45" s="8"/>
      <c r="K45" s="115"/>
      <c r="L45" s="115"/>
      <c r="M45" s="31"/>
      <c r="N45" s="115"/>
      <c r="O45" s="188"/>
      <c r="P45" s="188"/>
      <c r="Q45" s="188"/>
    </row>
    <row r="46" spans="1:17" x14ac:dyDescent="0.2">
      <c r="B46" s="115"/>
      <c r="C46" s="8"/>
      <c r="D46" s="8"/>
      <c r="E46" s="115"/>
      <c r="F46" s="115"/>
      <c r="G46" s="31"/>
      <c r="H46" s="115"/>
      <c r="I46" s="8"/>
      <c r="J46" s="8"/>
      <c r="K46" s="115"/>
      <c r="L46" s="115"/>
      <c r="M46" s="31"/>
      <c r="N46" s="115"/>
      <c r="O46" s="188"/>
      <c r="P46" s="188"/>
      <c r="Q46" s="188"/>
    </row>
    <row r="47" spans="1:17" x14ac:dyDescent="0.2">
      <c r="B47" s="115"/>
      <c r="C47" s="8"/>
      <c r="D47" s="8"/>
      <c r="E47" s="115"/>
      <c r="F47" s="115"/>
      <c r="G47" s="31"/>
      <c r="H47" s="115"/>
      <c r="I47" s="8"/>
      <c r="J47" s="8"/>
      <c r="K47" s="115"/>
      <c r="L47" s="115"/>
      <c r="M47" s="31"/>
      <c r="N47" s="115"/>
      <c r="O47" s="188"/>
      <c r="P47" s="188"/>
      <c r="Q47" s="188"/>
    </row>
    <row r="48" spans="1:17" x14ac:dyDescent="0.2">
      <c r="B48" s="115"/>
      <c r="C48" s="8"/>
      <c r="D48" s="8"/>
      <c r="E48" s="115"/>
      <c r="F48" s="115"/>
      <c r="G48" s="31"/>
      <c r="H48" s="115"/>
      <c r="I48" s="8"/>
      <c r="J48" s="8"/>
      <c r="K48" s="115"/>
      <c r="L48" s="115"/>
      <c r="M48" s="31"/>
      <c r="N48" s="115"/>
      <c r="O48" s="188"/>
      <c r="P48" s="188"/>
      <c r="Q48" s="188"/>
    </row>
    <row r="49" spans="2:17" x14ac:dyDescent="0.2">
      <c r="B49" s="115"/>
      <c r="C49" s="8"/>
      <c r="D49" s="8"/>
      <c r="E49" s="115"/>
      <c r="F49" s="115"/>
      <c r="G49" s="31"/>
      <c r="H49" s="115"/>
      <c r="I49" s="8"/>
      <c r="J49" s="8"/>
      <c r="K49" s="115"/>
      <c r="L49" s="115"/>
      <c r="M49" s="31"/>
      <c r="N49" s="115"/>
      <c r="O49" s="188"/>
      <c r="P49" s="188"/>
      <c r="Q49" s="188"/>
    </row>
    <row r="50" spans="2:17" x14ac:dyDescent="0.2">
      <c r="B50" s="115"/>
      <c r="C50" s="8"/>
      <c r="D50" s="8"/>
      <c r="E50" s="115"/>
      <c r="F50" s="115"/>
      <c r="G50" s="31"/>
      <c r="H50" s="115"/>
      <c r="I50" s="8"/>
      <c r="J50" s="8"/>
      <c r="K50" s="115"/>
      <c r="L50" s="115"/>
      <c r="M50" s="31"/>
      <c r="N50" s="115"/>
      <c r="O50" s="188"/>
      <c r="P50" s="188"/>
      <c r="Q50" s="188"/>
    </row>
    <row r="51" spans="2:17" x14ac:dyDescent="0.2">
      <c r="B51" s="115"/>
      <c r="C51" s="8"/>
      <c r="D51" s="8"/>
      <c r="E51" s="115"/>
      <c r="F51" s="115"/>
      <c r="G51" s="31"/>
      <c r="H51" s="115"/>
      <c r="I51" s="8"/>
      <c r="J51" s="8"/>
      <c r="K51" s="115"/>
      <c r="L51" s="115"/>
      <c r="M51" s="31"/>
      <c r="N51" s="115"/>
      <c r="O51" s="188"/>
      <c r="P51" s="188"/>
      <c r="Q51" s="188"/>
    </row>
    <row r="52" spans="2:17" x14ac:dyDescent="0.2">
      <c r="B52" s="115"/>
      <c r="C52" s="8"/>
      <c r="D52" s="8"/>
      <c r="E52" s="115"/>
      <c r="F52" s="115"/>
      <c r="G52" s="31"/>
      <c r="H52" s="115"/>
      <c r="I52" s="8"/>
      <c r="J52" s="8"/>
      <c r="K52" s="115"/>
      <c r="L52" s="115"/>
      <c r="M52" s="31"/>
      <c r="N52" s="115"/>
      <c r="O52" s="188"/>
      <c r="P52" s="188"/>
      <c r="Q52" s="188"/>
    </row>
    <row r="53" spans="2:17" x14ac:dyDescent="0.2">
      <c r="B53" s="115"/>
      <c r="C53" s="8"/>
      <c r="D53" s="8"/>
      <c r="E53" s="115"/>
      <c r="F53" s="115"/>
      <c r="G53" s="31"/>
      <c r="H53" s="115"/>
      <c r="I53" s="8"/>
      <c r="J53" s="8"/>
      <c r="K53" s="115"/>
      <c r="L53" s="115"/>
      <c r="M53" s="31"/>
      <c r="N53" s="115"/>
      <c r="O53" s="188"/>
      <c r="P53" s="188"/>
      <c r="Q53" s="188"/>
    </row>
    <row r="54" spans="2:17" x14ac:dyDescent="0.2">
      <c r="B54" s="115"/>
      <c r="C54" s="8"/>
      <c r="D54" s="8"/>
      <c r="E54" s="115"/>
      <c r="F54" s="115"/>
      <c r="G54" s="31"/>
      <c r="H54" s="115"/>
      <c r="I54" s="8"/>
      <c r="J54" s="8"/>
      <c r="K54" s="115"/>
      <c r="L54" s="115"/>
      <c r="M54" s="31"/>
      <c r="N54" s="115"/>
      <c r="O54" s="188"/>
      <c r="P54" s="188"/>
      <c r="Q54" s="188"/>
    </row>
    <row r="55" spans="2:17" x14ac:dyDescent="0.2">
      <c r="B55" s="115"/>
      <c r="C55" s="8"/>
      <c r="D55" s="8"/>
      <c r="E55" s="115"/>
      <c r="F55" s="115"/>
      <c r="G55" s="31"/>
      <c r="H55" s="115"/>
      <c r="I55" s="8"/>
      <c r="J55" s="8"/>
      <c r="K55" s="115"/>
      <c r="L55" s="115"/>
      <c r="M55" s="31"/>
      <c r="N55" s="115"/>
      <c r="O55" s="188"/>
      <c r="P55" s="188"/>
      <c r="Q55" s="188"/>
    </row>
    <row r="56" spans="2:17" x14ac:dyDescent="0.2">
      <c r="B56" s="115"/>
      <c r="C56" s="8"/>
      <c r="D56" s="8"/>
      <c r="E56" s="115"/>
      <c r="F56" s="115"/>
      <c r="G56" s="31"/>
      <c r="H56" s="115"/>
      <c r="I56" s="8"/>
      <c r="J56" s="8"/>
      <c r="K56" s="115"/>
      <c r="L56" s="115"/>
      <c r="M56" s="31"/>
      <c r="N56" s="115"/>
      <c r="O56" s="188"/>
      <c r="P56" s="188"/>
      <c r="Q56" s="188"/>
    </row>
    <row r="57" spans="2:17" x14ac:dyDescent="0.2">
      <c r="B57" s="115"/>
      <c r="C57" s="8"/>
      <c r="D57" s="8"/>
      <c r="E57" s="115"/>
      <c r="F57" s="115"/>
      <c r="G57" s="31"/>
      <c r="H57" s="115"/>
      <c r="I57" s="8"/>
      <c r="J57" s="8"/>
      <c r="K57" s="115"/>
      <c r="L57" s="115"/>
      <c r="M57" s="31"/>
      <c r="N57" s="115"/>
      <c r="O57" s="188"/>
      <c r="P57" s="188"/>
      <c r="Q57" s="188"/>
    </row>
    <row r="58" spans="2:17" x14ac:dyDescent="0.2">
      <c r="B58" s="115"/>
      <c r="C58" s="8"/>
      <c r="D58" s="8"/>
      <c r="E58" s="115"/>
      <c r="F58" s="115"/>
      <c r="G58" s="31"/>
      <c r="H58" s="115"/>
      <c r="I58" s="8"/>
      <c r="J58" s="8"/>
      <c r="K58" s="115"/>
      <c r="L58" s="115"/>
      <c r="M58" s="31"/>
      <c r="N58" s="115"/>
      <c r="O58" s="188"/>
      <c r="P58" s="188"/>
      <c r="Q58" s="188"/>
    </row>
    <row r="59" spans="2:17" x14ac:dyDescent="0.2">
      <c r="B59" s="115"/>
      <c r="C59" s="8"/>
      <c r="D59" s="8"/>
      <c r="E59" s="115"/>
      <c r="F59" s="115"/>
      <c r="G59" s="31"/>
      <c r="H59" s="115"/>
      <c r="I59" s="8"/>
      <c r="J59" s="8"/>
      <c r="K59" s="115"/>
      <c r="L59" s="115"/>
      <c r="M59" s="31"/>
      <c r="N59" s="115"/>
      <c r="O59" s="188"/>
      <c r="P59" s="188"/>
      <c r="Q59" s="188"/>
    </row>
    <row r="60" spans="2:17" x14ac:dyDescent="0.2">
      <c r="B60" s="115"/>
      <c r="C60" s="8"/>
      <c r="D60" s="8"/>
      <c r="E60" s="115"/>
      <c r="F60" s="115"/>
      <c r="G60" s="31"/>
      <c r="H60" s="115"/>
      <c r="I60" s="8"/>
      <c r="J60" s="8"/>
      <c r="K60" s="115"/>
      <c r="L60" s="115"/>
      <c r="M60" s="31"/>
      <c r="N60" s="115"/>
      <c r="O60" s="188"/>
      <c r="P60" s="188"/>
      <c r="Q60" s="188"/>
    </row>
    <row r="61" spans="2:17" x14ac:dyDescent="0.2">
      <c r="B61" s="115"/>
      <c r="C61" s="8"/>
      <c r="D61" s="8"/>
      <c r="E61" s="115"/>
      <c r="F61" s="115"/>
      <c r="G61" s="31"/>
      <c r="H61" s="115"/>
      <c r="I61" s="8"/>
      <c r="J61" s="8"/>
      <c r="K61" s="115"/>
      <c r="L61" s="115"/>
      <c r="M61" s="31"/>
      <c r="N61" s="115"/>
      <c r="O61" s="188"/>
      <c r="P61" s="188"/>
      <c r="Q61" s="188"/>
    </row>
    <row r="62" spans="2:17" x14ac:dyDescent="0.2">
      <c r="B62" s="115"/>
      <c r="C62" s="8"/>
      <c r="D62" s="8"/>
      <c r="E62" s="115"/>
      <c r="F62" s="115"/>
      <c r="G62" s="31"/>
      <c r="H62" s="115"/>
      <c r="I62" s="8"/>
      <c r="J62" s="8"/>
      <c r="K62" s="115"/>
      <c r="L62" s="115"/>
      <c r="M62" s="31"/>
      <c r="N62" s="115"/>
      <c r="O62" s="188"/>
      <c r="P62" s="188"/>
      <c r="Q62" s="188"/>
    </row>
    <row r="63" spans="2:17" x14ac:dyDescent="0.2">
      <c r="B63" s="115"/>
      <c r="C63" s="8"/>
      <c r="D63" s="8"/>
      <c r="E63" s="115"/>
      <c r="F63" s="115"/>
      <c r="G63" s="31"/>
      <c r="H63" s="115"/>
      <c r="I63" s="8"/>
      <c r="J63" s="8"/>
      <c r="K63" s="115"/>
      <c r="L63" s="115"/>
      <c r="M63" s="31"/>
      <c r="N63" s="115"/>
      <c r="O63" s="188"/>
      <c r="P63" s="188"/>
      <c r="Q63" s="188"/>
    </row>
    <row r="64" spans="2:17" x14ac:dyDescent="0.2">
      <c r="B64" s="115"/>
      <c r="C64" s="8"/>
      <c r="D64" s="8"/>
      <c r="E64" s="115"/>
      <c r="F64" s="115"/>
      <c r="G64" s="31"/>
      <c r="H64" s="115"/>
      <c r="I64" s="8"/>
      <c r="J64" s="8"/>
      <c r="K64" s="115"/>
      <c r="L64" s="115"/>
      <c r="M64" s="31"/>
      <c r="N64" s="115"/>
      <c r="O64" s="188"/>
      <c r="P64" s="188"/>
      <c r="Q64" s="188"/>
    </row>
    <row r="65" spans="2:17" x14ac:dyDescent="0.2">
      <c r="B65" s="115"/>
      <c r="C65" s="8"/>
      <c r="D65" s="8"/>
      <c r="E65" s="115"/>
      <c r="F65" s="115"/>
      <c r="G65" s="31"/>
      <c r="H65" s="115"/>
      <c r="I65" s="8"/>
      <c r="J65" s="8"/>
      <c r="K65" s="115"/>
      <c r="L65" s="115"/>
      <c r="M65" s="31"/>
      <c r="N65" s="115"/>
      <c r="O65" s="188"/>
      <c r="P65" s="188"/>
      <c r="Q65" s="188"/>
    </row>
    <row r="66" spans="2:17" x14ac:dyDescent="0.2">
      <c r="B66" s="115"/>
      <c r="C66" s="8"/>
      <c r="D66" s="8"/>
      <c r="E66" s="115"/>
      <c r="F66" s="115"/>
      <c r="G66" s="31"/>
      <c r="H66" s="115"/>
      <c r="I66" s="8"/>
      <c r="J66" s="8"/>
      <c r="K66" s="115"/>
      <c r="L66" s="115"/>
      <c r="M66" s="31"/>
      <c r="N66" s="115"/>
      <c r="O66" s="188"/>
      <c r="P66" s="188"/>
      <c r="Q66" s="188"/>
    </row>
    <row r="67" spans="2:17" x14ac:dyDescent="0.2">
      <c r="B67" s="115"/>
      <c r="C67" s="8"/>
      <c r="D67" s="8"/>
      <c r="E67" s="115"/>
      <c r="F67" s="115"/>
      <c r="G67" s="31"/>
      <c r="H67" s="115"/>
      <c r="I67" s="8"/>
      <c r="J67" s="8"/>
      <c r="K67" s="115"/>
      <c r="L67" s="115"/>
      <c r="M67" s="31"/>
      <c r="N67" s="115"/>
      <c r="O67" s="188"/>
      <c r="P67" s="188"/>
      <c r="Q67" s="188"/>
    </row>
    <row r="68" spans="2:17" x14ac:dyDescent="0.2">
      <c r="B68" s="115"/>
      <c r="C68" s="8"/>
      <c r="D68" s="8"/>
      <c r="E68" s="115"/>
      <c r="F68" s="115"/>
      <c r="G68" s="31"/>
      <c r="H68" s="115"/>
      <c r="I68" s="8"/>
      <c r="J68" s="8"/>
      <c r="K68" s="115"/>
      <c r="L68" s="115"/>
      <c r="M68" s="31"/>
      <c r="N68" s="115"/>
      <c r="O68" s="188"/>
      <c r="P68" s="188"/>
      <c r="Q68" s="188"/>
    </row>
    <row r="69" spans="2:17" x14ac:dyDescent="0.2">
      <c r="B69" s="115"/>
      <c r="C69" s="8"/>
      <c r="D69" s="8"/>
      <c r="E69" s="115"/>
      <c r="F69" s="115"/>
      <c r="G69" s="31"/>
      <c r="H69" s="115"/>
      <c r="I69" s="8"/>
      <c r="J69" s="8"/>
      <c r="K69" s="115"/>
      <c r="L69" s="115"/>
      <c r="M69" s="31"/>
      <c r="N69" s="115"/>
      <c r="O69" s="188"/>
      <c r="P69" s="188"/>
      <c r="Q69" s="188"/>
    </row>
    <row r="70" spans="2:17" x14ac:dyDescent="0.2">
      <c r="B70" s="115"/>
      <c r="C70" s="8"/>
      <c r="D70" s="8"/>
      <c r="E70" s="115"/>
      <c r="F70" s="115"/>
      <c r="G70" s="31"/>
      <c r="H70" s="115"/>
      <c r="I70" s="8"/>
      <c r="J70" s="8"/>
      <c r="K70" s="115"/>
      <c r="L70" s="115"/>
      <c r="M70" s="31"/>
      <c r="N70" s="115"/>
      <c r="O70" s="188"/>
      <c r="P70" s="188"/>
      <c r="Q70" s="188"/>
    </row>
    <row r="71" spans="2:17" x14ac:dyDescent="0.2">
      <c r="B71" s="115"/>
      <c r="C71" s="8"/>
      <c r="D71" s="8"/>
      <c r="E71" s="115"/>
      <c r="F71" s="115"/>
      <c r="G71" s="31"/>
      <c r="H71" s="115"/>
      <c r="I71" s="8"/>
      <c r="J71" s="8"/>
      <c r="K71" s="115"/>
      <c r="L71" s="115"/>
      <c r="M71" s="31"/>
      <c r="N71" s="115"/>
      <c r="O71" s="188"/>
      <c r="P71" s="188"/>
      <c r="Q71" s="188"/>
    </row>
    <row r="72" spans="2:17" x14ac:dyDescent="0.2">
      <c r="B72" s="115"/>
      <c r="C72" s="8"/>
      <c r="D72" s="8"/>
      <c r="E72" s="115"/>
      <c r="F72" s="115"/>
      <c r="G72" s="31"/>
      <c r="H72" s="115"/>
      <c r="I72" s="8"/>
      <c r="J72" s="8"/>
      <c r="K72" s="115"/>
      <c r="L72" s="115"/>
      <c r="M72" s="31"/>
      <c r="N72" s="115"/>
      <c r="O72" s="188"/>
      <c r="P72" s="188"/>
      <c r="Q72" s="188"/>
    </row>
    <row r="73" spans="2:17" x14ac:dyDescent="0.2">
      <c r="B73" s="115"/>
      <c r="C73" s="8"/>
      <c r="D73" s="8"/>
      <c r="E73" s="115"/>
      <c r="F73" s="115"/>
      <c r="G73" s="31"/>
      <c r="H73" s="115"/>
      <c r="I73" s="8"/>
      <c r="J73" s="8"/>
      <c r="K73" s="115"/>
      <c r="L73" s="115"/>
      <c r="M73" s="31"/>
      <c r="N73" s="115"/>
      <c r="O73" s="188"/>
      <c r="P73" s="188"/>
      <c r="Q73" s="188"/>
    </row>
    <row r="74" spans="2:17" x14ac:dyDescent="0.2">
      <c r="B74" s="115"/>
      <c r="C74" s="8"/>
      <c r="D74" s="8"/>
      <c r="E74" s="115"/>
      <c r="F74" s="115"/>
      <c r="G74" s="31"/>
      <c r="H74" s="115"/>
      <c r="I74" s="8"/>
      <c r="J74" s="8"/>
      <c r="K74" s="115"/>
      <c r="L74" s="115"/>
      <c r="M74" s="31"/>
      <c r="N74" s="115"/>
      <c r="O74" s="188"/>
      <c r="P74" s="188"/>
      <c r="Q74" s="188"/>
    </row>
    <row r="75" spans="2:17" x14ac:dyDescent="0.2">
      <c r="B75" s="115"/>
      <c r="C75" s="8"/>
      <c r="D75" s="8"/>
      <c r="E75" s="115"/>
      <c r="F75" s="115"/>
      <c r="G75" s="31"/>
      <c r="H75" s="115"/>
      <c r="I75" s="8"/>
      <c r="J75" s="8"/>
      <c r="K75" s="115"/>
      <c r="L75" s="115"/>
      <c r="M75" s="31"/>
      <c r="N75" s="115"/>
      <c r="O75" s="188"/>
      <c r="P75" s="188"/>
      <c r="Q75" s="188"/>
    </row>
    <row r="76" spans="2:17" x14ac:dyDescent="0.2">
      <c r="B76" s="115"/>
      <c r="C76" s="8"/>
      <c r="D76" s="8"/>
      <c r="E76" s="115"/>
      <c r="F76" s="115"/>
      <c r="G76" s="31"/>
      <c r="H76" s="115"/>
      <c r="I76" s="8"/>
      <c r="J76" s="8"/>
      <c r="K76" s="115"/>
      <c r="L76" s="115"/>
      <c r="M76" s="31"/>
      <c r="N76" s="115"/>
      <c r="O76" s="188"/>
      <c r="P76" s="188"/>
      <c r="Q76" s="188"/>
    </row>
    <row r="77" spans="2:17" x14ac:dyDescent="0.2">
      <c r="B77" s="115"/>
      <c r="C77" s="8"/>
      <c r="D77" s="8"/>
      <c r="E77" s="115"/>
      <c r="F77" s="115"/>
      <c r="G77" s="31"/>
      <c r="H77" s="115"/>
      <c r="I77" s="8"/>
      <c r="J77" s="8"/>
      <c r="K77" s="115"/>
      <c r="L77" s="115"/>
      <c r="M77" s="31"/>
      <c r="N77" s="115"/>
      <c r="O77" s="188"/>
      <c r="P77" s="188"/>
      <c r="Q77" s="188"/>
    </row>
    <row r="78" spans="2:17" x14ac:dyDescent="0.2">
      <c r="B78" s="115"/>
      <c r="C78" s="8"/>
      <c r="D78" s="8"/>
      <c r="E78" s="115"/>
      <c r="F78" s="115"/>
      <c r="G78" s="31"/>
      <c r="H78" s="115"/>
      <c r="I78" s="8"/>
      <c r="J78" s="8"/>
      <c r="K78" s="115"/>
      <c r="L78" s="115"/>
      <c r="M78" s="31"/>
      <c r="N78" s="115"/>
      <c r="O78" s="188"/>
      <c r="P78" s="188"/>
      <c r="Q78" s="188"/>
    </row>
    <row r="79" spans="2:17" x14ac:dyDescent="0.2">
      <c r="B79" s="115"/>
      <c r="C79" s="8"/>
      <c r="D79" s="8"/>
      <c r="E79" s="115"/>
      <c r="F79" s="115"/>
      <c r="G79" s="31"/>
      <c r="H79" s="115"/>
      <c r="I79" s="8"/>
      <c r="J79" s="8"/>
      <c r="K79" s="115"/>
      <c r="L79" s="115"/>
      <c r="M79" s="31"/>
      <c r="N79" s="115"/>
      <c r="O79" s="188"/>
      <c r="P79" s="188"/>
      <c r="Q79" s="188"/>
    </row>
    <row r="80" spans="2:17" x14ac:dyDescent="0.2">
      <c r="B80" s="115"/>
      <c r="C80" s="8"/>
      <c r="D80" s="8"/>
      <c r="E80" s="115"/>
      <c r="F80" s="115"/>
      <c r="G80" s="31"/>
      <c r="H80" s="115"/>
      <c r="I80" s="8"/>
      <c r="J80" s="8"/>
      <c r="K80" s="115"/>
      <c r="L80" s="115"/>
      <c r="M80" s="31"/>
      <c r="N80" s="115"/>
      <c r="O80" s="188"/>
      <c r="P80" s="188"/>
      <c r="Q80" s="188"/>
    </row>
    <row r="81" spans="2:17" x14ac:dyDescent="0.2">
      <c r="B81" s="115"/>
      <c r="C81" s="8"/>
      <c r="D81" s="8"/>
      <c r="E81" s="115"/>
      <c r="F81" s="115"/>
      <c r="G81" s="31"/>
      <c r="H81" s="115"/>
      <c r="I81" s="8"/>
      <c r="J81" s="8"/>
      <c r="K81" s="115"/>
      <c r="L81" s="115"/>
      <c r="M81" s="31"/>
      <c r="N81" s="115"/>
      <c r="O81" s="188"/>
      <c r="P81" s="188"/>
      <c r="Q81" s="188"/>
    </row>
    <row r="82" spans="2:17" x14ac:dyDescent="0.2">
      <c r="B82" s="115"/>
      <c r="C82" s="8"/>
      <c r="D82" s="8"/>
      <c r="E82" s="115"/>
      <c r="F82" s="115"/>
      <c r="G82" s="31"/>
      <c r="H82" s="115"/>
      <c r="I82" s="8"/>
      <c r="J82" s="8"/>
      <c r="K82" s="115"/>
      <c r="L82" s="115"/>
      <c r="M82" s="31"/>
      <c r="N82" s="115"/>
      <c r="O82" s="188"/>
      <c r="P82" s="188"/>
      <c r="Q82" s="188"/>
    </row>
    <row r="83" spans="2:17" x14ac:dyDescent="0.2">
      <c r="B83" s="115"/>
      <c r="C83" s="8"/>
      <c r="D83" s="8"/>
      <c r="E83" s="115"/>
      <c r="F83" s="115"/>
      <c r="G83" s="31"/>
      <c r="H83" s="115"/>
      <c r="I83" s="8"/>
      <c r="J83" s="8"/>
      <c r="K83" s="115"/>
      <c r="L83" s="115"/>
      <c r="M83" s="31"/>
      <c r="N83" s="115"/>
      <c r="O83" s="188"/>
      <c r="P83" s="188"/>
      <c r="Q83" s="188"/>
    </row>
    <row r="84" spans="2:17" x14ac:dyDescent="0.2">
      <c r="B84" s="115"/>
      <c r="C84" s="8"/>
      <c r="D84" s="8"/>
      <c r="E84" s="115"/>
      <c r="F84" s="115"/>
      <c r="G84" s="31"/>
      <c r="H84" s="115"/>
      <c r="I84" s="8"/>
      <c r="J84" s="8"/>
      <c r="K84" s="115"/>
      <c r="L84" s="115"/>
      <c r="M84" s="31"/>
      <c r="N84" s="115"/>
      <c r="O84" s="188"/>
      <c r="P84" s="188"/>
      <c r="Q84" s="188"/>
    </row>
    <row r="85" spans="2:17" x14ac:dyDescent="0.2">
      <c r="B85" s="115"/>
      <c r="C85" s="8"/>
      <c r="D85" s="8"/>
      <c r="E85" s="115"/>
      <c r="F85" s="115"/>
      <c r="G85" s="31"/>
      <c r="H85" s="115"/>
      <c r="I85" s="8"/>
      <c r="J85" s="8"/>
      <c r="K85" s="115"/>
      <c r="L85" s="115"/>
      <c r="M85" s="31"/>
      <c r="N85" s="115"/>
      <c r="O85" s="188"/>
      <c r="P85" s="188"/>
      <c r="Q85" s="188"/>
    </row>
    <row r="86" spans="2:17" x14ac:dyDescent="0.2">
      <c r="B86" s="115"/>
      <c r="C86" s="8"/>
      <c r="D86" s="8"/>
      <c r="E86" s="115"/>
      <c r="F86" s="115"/>
      <c r="G86" s="31"/>
      <c r="H86" s="115"/>
      <c r="I86" s="8"/>
      <c r="J86" s="8"/>
      <c r="K86" s="115"/>
      <c r="L86" s="115"/>
      <c r="M86" s="31"/>
      <c r="N86" s="115"/>
      <c r="O86" s="188"/>
      <c r="P86" s="188"/>
      <c r="Q86" s="188"/>
    </row>
    <row r="87" spans="2:17" x14ac:dyDescent="0.2">
      <c r="B87" s="115"/>
      <c r="C87" s="8"/>
      <c r="D87" s="8"/>
      <c r="E87" s="115"/>
      <c r="F87" s="115"/>
      <c r="G87" s="31"/>
      <c r="H87" s="115"/>
      <c r="I87" s="8"/>
      <c r="J87" s="8"/>
      <c r="K87" s="115"/>
      <c r="L87" s="115"/>
      <c r="M87" s="31"/>
      <c r="N87" s="115"/>
      <c r="O87" s="188"/>
      <c r="P87" s="188"/>
      <c r="Q87" s="188"/>
    </row>
    <row r="88" spans="2:17" x14ac:dyDescent="0.2">
      <c r="B88" s="115"/>
      <c r="C88" s="8"/>
      <c r="D88" s="8"/>
      <c r="E88" s="115"/>
      <c r="F88" s="115"/>
      <c r="G88" s="31"/>
      <c r="H88" s="115"/>
      <c r="I88" s="8"/>
      <c r="J88" s="8"/>
      <c r="K88" s="115"/>
      <c r="L88" s="115"/>
      <c r="M88" s="31"/>
      <c r="N88" s="115"/>
      <c r="O88" s="188"/>
      <c r="P88" s="188"/>
      <c r="Q88" s="188"/>
    </row>
    <row r="89" spans="2:17" x14ac:dyDescent="0.2">
      <c r="B89" s="115"/>
      <c r="C89" s="8"/>
      <c r="D89" s="8"/>
      <c r="E89" s="115"/>
      <c r="F89" s="115"/>
      <c r="G89" s="31"/>
      <c r="H89" s="115"/>
      <c r="I89" s="8"/>
      <c r="J89" s="8"/>
      <c r="K89" s="115"/>
      <c r="L89" s="115"/>
      <c r="M89" s="31"/>
      <c r="N89" s="115"/>
      <c r="O89" s="188"/>
      <c r="P89" s="188"/>
      <c r="Q89" s="188"/>
    </row>
    <row r="90" spans="2:17" x14ac:dyDescent="0.2">
      <c r="B90" s="115"/>
      <c r="C90" s="8"/>
      <c r="D90" s="8"/>
      <c r="E90" s="115"/>
      <c r="F90" s="115"/>
      <c r="G90" s="31"/>
      <c r="H90" s="115"/>
      <c r="I90" s="8"/>
      <c r="J90" s="8"/>
      <c r="K90" s="115"/>
      <c r="L90" s="115"/>
      <c r="M90" s="31"/>
      <c r="N90" s="115"/>
      <c r="O90" s="188"/>
      <c r="P90" s="188"/>
      <c r="Q90" s="188"/>
    </row>
    <row r="91" spans="2:17" x14ac:dyDescent="0.2">
      <c r="B91" s="115"/>
      <c r="C91" s="8"/>
      <c r="D91" s="8"/>
      <c r="E91" s="115"/>
      <c r="F91" s="115"/>
      <c r="G91" s="31"/>
      <c r="H91" s="115"/>
      <c r="I91" s="8"/>
      <c r="J91" s="8"/>
      <c r="K91" s="115"/>
      <c r="L91" s="115"/>
      <c r="M91" s="31"/>
      <c r="N91" s="115"/>
      <c r="O91" s="188"/>
      <c r="P91" s="188"/>
      <c r="Q91" s="188"/>
    </row>
    <row r="92" spans="2:17" x14ac:dyDescent="0.2">
      <c r="B92" s="115"/>
      <c r="C92" s="8"/>
      <c r="D92" s="8"/>
      <c r="E92" s="115"/>
      <c r="F92" s="115"/>
      <c r="G92" s="31"/>
      <c r="H92" s="115"/>
      <c r="I92" s="8"/>
      <c r="J92" s="8"/>
      <c r="K92" s="115"/>
      <c r="L92" s="115"/>
      <c r="M92" s="31"/>
      <c r="N92" s="115"/>
      <c r="O92" s="188"/>
      <c r="P92" s="188"/>
      <c r="Q92" s="188"/>
    </row>
    <row r="93" spans="2:17" x14ac:dyDescent="0.2">
      <c r="B93" s="115"/>
      <c r="C93" s="8"/>
      <c r="D93" s="8"/>
      <c r="E93" s="115"/>
      <c r="F93" s="115"/>
      <c r="G93" s="31"/>
      <c r="H93" s="115"/>
      <c r="I93" s="8"/>
      <c r="J93" s="8"/>
      <c r="K93" s="115"/>
      <c r="L93" s="115"/>
      <c r="M93" s="31"/>
      <c r="N93" s="115"/>
      <c r="O93" s="188"/>
      <c r="P93" s="188"/>
      <c r="Q93" s="188"/>
    </row>
    <row r="94" spans="2:17" x14ac:dyDescent="0.2">
      <c r="B94" s="115"/>
      <c r="C94" s="8"/>
      <c r="D94" s="8"/>
      <c r="E94" s="115"/>
      <c r="F94" s="115"/>
      <c r="G94" s="31"/>
      <c r="H94" s="115"/>
      <c r="I94" s="8"/>
      <c r="J94" s="8"/>
      <c r="K94" s="115"/>
      <c r="L94" s="115"/>
      <c r="M94" s="31"/>
      <c r="N94" s="115"/>
      <c r="O94" s="188"/>
      <c r="P94" s="188"/>
      <c r="Q94" s="188"/>
    </row>
    <row r="95" spans="2:17" x14ac:dyDescent="0.2">
      <c r="B95" s="115"/>
      <c r="C95" s="8"/>
      <c r="D95" s="8"/>
      <c r="E95" s="115"/>
      <c r="F95" s="115"/>
      <c r="G95" s="31"/>
      <c r="H95" s="115"/>
      <c r="I95" s="8"/>
      <c r="J95" s="8"/>
      <c r="K95" s="115"/>
      <c r="L95" s="115"/>
      <c r="M95" s="31"/>
      <c r="N95" s="115"/>
      <c r="O95" s="188"/>
      <c r="P95" s="188"/>
      <c r="Q95" s="188"/>
    </row>
    <row r="96" spans="2:17" x14ac:dyDescent="0.2">
      <c r="B96" s="115"/>
      <c r="C96" s="8"/>
      <c r="D96" s="8"/>
      <c r="E96" s="115"/>
      <c r="F96" s="115"/>
      <c r="G96" s="31"/>
      <c r="H96" s="115"/>
      <c r="I96" s="8"/>
      <c r="J96" s="8"/>
      <c r="K96" s="115"/>
      <c r="L96" s="115"/>
      <c r="M96" s="31"/>
      <c r="N96" s="115"/>
      <c r="O96" s="188"/>
      <c r="P96" s="188"/>
      <c r="Q96" s="188"/>
    </row>
    <row r="97" spans="2:17" x14ac:dyDescent="0.2">
      <c r="B97" s="115"/>
      <c r="C97" s="8"/>
      <c r="D97" s="8"/>
      <c r="E97" s="115"/>
      <c r="F97" s="115"/>
      <c r="G97" s="31"/>
      <c r="H97" s="115"/>
      <c r="I97" s="8"/>
      <c r="J97" s="8"/>
      <c r="K97" s="115"/>
      <c r="L97" s="115"/>
      <c r="M97" s="31"/>
      <c r="N97" s="115"/>
      <c r="O97" s="188"/>
      <c r="P97" s="188"/>
      <c r="Q97" s="188"/>
    </row>
    <row r="98" spans="2:17" x14ac:dyDescent="0.2">
      <c r="B98" s="115"/>
      <c r="C98" s="8"/>
      <c r="D98" s="8"/>
      <c r="E98" s="115"/>
      <c r="F98" s="115"/>
      <c r="G98" s="31"/>
      <c r="H98" s="115"/>
      <c r="I98" s="8"/>
      <c r="J98" s="8"/>
      <c r="K98" s="115"/>
      <c r="L98" s="115"/>
      <c r="M98" s="31"/>
      <c r="N98" s="115"/>
      <c r="O98" s="188"/>
      <c r="P98" s="188"/>
      <c r="Q98" s="188"/>
    </row>
    <row r="99" spans="2:17" x14ac:dyDescent="0.2">
      <c r="B99" s="115"/>
      <c r="C99" s="8"/>
      <c r="D99" s="8"/>
      <c r="E99" s="115"/>
      <c r="F99" s="115"/>
      <c r="G99" s="31"/>
      <c r="H99" s="115"/>
      <c r="I99" s="8"/>
      <c r="J99" s="8"/>
      <c r="K99" s="115"/>
      <c r="L99" s="115"/>
      <c r="M99" s="31"/>
      <c r="N99" s="115"/>
      <c r="O99" s="188"/>
      <c r="P99" s="188"/>
      <c r="Q99" s="188"/>
    </row>
    <row r="100" spans="2:17" x14ac:dyDescent="0.2">
      <c r="B100" s="115"/>
      <c r="C100" s="8"/>
      <c r="D100" s="8"/>
      <c r="E100" s="115"/>
      <c r="F100" s="115"/>
      <c r="G100" s="31"/>
      <c r="H100" s="115"/>
      <c r="I100" s="8"/>
      <c r="J100" s="8"/>
      <c r="K100" s="115"/>
      <c r="L100" s="115"/>
      <c r="M100" s="31"/>
      <c r="N100" s="115"/>
      <c r="O100" s="188"/>
      <c r="P100" s="188"/>
      <c r="Q100" s="188"/>
    </row>
    <row r="101" spans="2:17" x14ac:dyDescent="0.2">
      <c r="B101" s="115"/>
      <c r="C101" s="8"/>
      <c r="D101" s="8"/>
      <c r="E101" s="115"/>
      <c r="F101" s="115"/>
      <c r="G101" s="31"/>
      <c r="H101" s="115"/>
      <c r="I101" s="8"/>
      <c r="J101" s="8"/>
      <c r="K101" s="115"/>
      <c r="L101" s="115"/>
      <c r="M101" s="31"/>
      <c r="N101" s="115"/>
      <c r="O101" s="188"/>
      <c r="P101" s="188"/>
      <c r="Q101" s="188"/>
    </row>
    <row r="102" spans="2:17" x14ac:dyDescent="0.2">
      <c r="B102" s="115"/>
      <c r="C102" s="8"/>
      <c r="D102" s="8"/>
      <c r="E102" s="115"/>
      <c r="F102" s="115"/>
      <c r="G102" s="31"/>
      <c r="H102" s="115"/>
      <c r="I102" s="8"/>
      <c r="J102" s="8"/>
      <c r="K102" s="115"/>
      <c r="L102" s="115"/>
      <c r="M102" s="31"/>
      <c r="N102" s="115"/>
      <c r="O102" s="188"/>
      <c r="P102" s="188"/>
      <c r="Q102" s="188"/>
    </row>
    <row r="103" spans="2:17" x14ac:dyDescent="0.2">
      <c r="B103" s="115"/>
      <c r="C103" s="8"/>
      <c r="D103" s="8"/>
      <c r="E103" s="115"/>
      <c r="F103" s="115"/>
      <c r="G103" s="31"/>
      <c r="H103" s="115"/>
      <c r="I103" s="8"/>
      <c r="J103" s="8"/>
      <c r="K103" s="115"/>
      <c r="L103" s="115"/>
      <c r="M103" s="31"/>
      <c r="N103" s="115"/>
      <c r="O103" s="188"/>
      <c r="P103" s="188"/>
      <c r="Q103" s="188"/>
    </row>
    <row r="104" spans="2:17" x14ac:dyDescent="0.2">
      <c r="B104" s="115"/>
      <c r="C104" s="8"/>
      <c r="D104" s="8"/>
      <c r="E104" s="115"/>
      <c r="F104" s="115"/>
      <c r="G104" s="31"/>
      <c r="H104" s="115"/>
      <c r="I104" s="8"/>
      <c r="J104" s="8"/>
      <c r="K104" s="115"/>
      <c r="L104" s="115"/>
      <c r="M104" s="31"/>
      <c r="N104" s="115"/>
      <c r="O104" s="188"/>
      <c r="P104" s="188"/>
      <c r="Q104" s="188"/>
    </row>
    <row r="105" spans="2:17" x14ac:dyDescent="0.2">
      <c r="B105" s="115"/>
      <c r="C105" s="8"/>
      <c r="D105" s="8"/>
      <c r="E105" s="115"/>
      <c r="F105" s="115"/>
      <c r="G105" s="31"/>
      <c r="H105" s="115"/>
      <c r="I105" s="8"/>
      <c r="J105" s="8"/>
      <c r="K105" s="115"/>
      <c r="L105" s="115"/>
      <c r="M105" s="31"/>
      <c r="N105" s="115"/>
      <c r="O105" s="188"/>
      <c r="P105" s="188"/>
      <c r="Q105" s="188"/>
    </row>
    <row r="106" spans="2:17" x14ac:dyDescent="0.2">
      <c r="B106" s="115"/>
      <c r="C106" s="8"/>
      <c r="D106" s="8"/>
      <c r="E106" s="115"/>
      <c r="F106" s="115"/>
      <c r="G106" s="31"/>
      <c r="H106" s="115"/>
      <c r="I106" s="8"/>
      <c r="J106" s="8"/>
      <c r="K106" s="115"/>
      <c r="L106" s="115"/>
      <c r="M106" s="31"/>
      <c r="N106" s="115"/>
      <c r="O106" s="188"/>
      <c r="P106" s="188"/>
      <c r="Q106" s="188"/>
    </row>
    <row r="107" spans="2:17" x14ac:dyDescent="0.2">
      <c r="B107" s="115"/>
      <c r="C107" s="8"/>
      <c r="D107" s="8"/>
      <c r="E107" s="115"/>
      <c r="F107" s="115"/>
      <c r="G107" s="31"/>
      <c r="H107" s="115"/>
      <c r="I107" s="8"/>
      <c r="J107" s="8"/>
      <c r="K107" s="115"/>
      <c r="L107" s="115"/>
      <c r="M107" s="31"/>
      <c r="N107" s="115"/>
      <c r="O107" s="188"/>
      <c r="P107" s="188"/>
      <c r="Q107" s="188"/>
    </row>
    <row r="108" spans="2:17" x14ac:dyDescent="0.2">
      <c r="B108" s="115"/>
      <c r="C108" s="8"/>
      <c r="D108" s="8"/>
      <c r="E108" s="115"/>
      <c r="F108" s="115"/>
      <c r="G108" s="31"/>
      <c r="H108" s="115"/>
      <c r="I108" s="8"/>
      <c r="J108" s="8"/>
      <c r="K108" s="115"/>
      <c r="L108" s="115"/>
      <c r="M108" s="31"/>
      <c r="N108" s="115"/>
      <c r="O108" s="188"/>
      <c r="P108" s="188"/>
      <c r="Q108" s="188"/>
    </row>
    <row r="109" spans="2:17" x14ac:dyDescent="0.2">
      <c r="B109" s="115"/>
      <c r="C109" s="8"/>
      <c r="D109" s="8"/>
      <c r="E109" s="115"/>
      <c r="F109" s="115"/>
      <c r="G109" s="31"/>
      <c r="H109" s="115"/>
      <c r="I109" s="8"/>
      <c r="J109" s="8"/>
      <c r="K109" s="115"/>
      <c r="L109" s="115"/>
      <c r="M109" s="31"/>
      <c r="N109" s="115"/>
      <c r="O109" s="188"/>
      <c r="P109" s="188"/>
      <c r="Q109" s="188"/>
    </row>
    <row r="110" spans="2:17" x14ac:dyDescent="0.2">
      <c r="B110" s="115"/>
      <c r="C110" s="8"/>
      <c r="D110" s="8"/>
      <c r="E110" s="115"/>
      <c r="F110" s="115"/>
      <c r="G110" s="31"/>
      <c r="H110" s="115"/>
      <c r="I110" s="8"/>
      <c r="J110" s="8"/>
      <c r="K110" s="115"/>
      <c r="L110" s="115"/>
      <c r="M110" s="31"/>
      <c r="N110" s="115"/>
      <c r="O110" s="188"/>
      <c r="P110" s="188"/>
      <c r="Q110" s="188"/>
    </row>
    <row r="111" spans="2:17" x14ac:dyDescent="0.2">
      <c r="B111" s="115"/>
      <c r="C111" s="8"/>
      <c r="D111" s="8"/>
      <c r="E111" s="115"/>
      <c r="F111" s="115"/>
      <c r="G111" s="31"/>
      <c r="H111" s="115"/>
      <c r="I111" s="8"/>
      <c r="J111" s="8"/>
      <c r="K111" s="115"/>
      <c r="L111" s="115"/>
      <c r="M111" s="31"/>
      <c r="N111" s="115"/>
      <c r="O111" s="188"/>
      <c r="P111" s="188"/>
      <c r="Q111" s="188"/>
    </row>
    <row r="112" spans="2:17" x14ac:dyDescent="0.2">
      <c r="B112" s="115"/>
      <c r="C112" s="8"/>
      <c r="D112" s="8"/>
      <c r="E112" s="115"/>
      <c r="F112" s="115"/>
      <c r="G112" s="31"/>
      <c r="H112" s="115"/>
      <c r="I112" s="8"/>
      <c r="J112" s="8"/>
      <c r="K112" s="115"/>
      <c r="L112" s="115"/>
      <c r="M112" s="31"/>
      <c r="N112" s="115"/>
      <c r="O112" s="188"/>
      <c r="P112" s="188"/>
      <c r="Q112" s="188"/>
    </row>
    <row r="113" spans="2:17" x14ac:dyDescent="0.2">
      <c r="B113" s="115"/>
      <c r="C113" s="8"/>
      <c r="D113" s="8"/>
      <c r="E113" s="115"/>
      <c r="F113" s="115"/>
      <c r="G113" s="31"/>
      <c r="H113" s="115"/>
      <c r="I113" s="8"/>
      <c r="J113" s="8"/>
      <c r="K113" s="115"/>
      <c r="L113" s="115"/>
      <c r="M113" s="31"/>
      <c r="N113" s="115"/>
      <c r="O113" s="188"/>
      <c r="P113" s="188"/>
      <c r="Q113" s="188"/>
    </row>
    <row r="114" spans="2:17" x14ac:dyDescent="0.2">
      <c r="B114" s="115"/>
      <c r="C114" s="8"/>
      <c r="D114" s="8"/>
      <c r="E114" s="115"/>
      <c r="F114" s="115"/>
      <c r="G114" s="31"/>
      <c r="H114" s="115"/>
      <c r="I114" s="8"/>
      <c r="J114" s="8"/>
      <c r="K114" s="115"/>
      <c r="L114" s="115"/>
      <c r="M114" s="31"/>
      <c r="N114" s="115"/>
      <c r="O114" s="188"/>
      <c r="P114" s="188"/>
      <c r="Q114" s="188"/>
    </row>
    <row r="115" spans="2:17" x14ac:dyDescent="0.2">
      <c r="B115" s="115"/>
      <c r="C115" s="8"/>
      <c r="D115" s="8"/>
      <c r="E115" s="115"/>
      <c r="F115" s="115"/>
      <c r="G115" s="31"/>
      <c r="H115" s="115"/>
      <c r="I115" s="8"/>
      <c r="J115" s="8"/>
      <c r="K115" s="115"/>
      <c r="L115" s="115"/>
      <c r="M115" s="31"/>
      <c r="N115" s="115"/>
      <c r="O115" s="188"/>
      <c r="P115" s="188"/>
      <c r="Q115" s="188"/>
    </row>
    <row r="116" spans="2:17" x14ac:dyDescent="0.2">
      <c r="B116" s="115"/>
      <c r="C116" s="8"/>
      <c r="D116" s="8"/>
      <c r="E116" s="115"/>
      <c r="F116" s="115"/>
      <c r="G116" s="31"/>
      <c r="H116" s="115"/>
      <c r="I116" s="8"/>
      <c r="J116" s="8"/>
      <c r="K116" s="115"/>
      <c r="L116" s="115"/>
      <c r="M116" s="31"/>
      <c r="N116" s="115"/>
      <c r="O116" s="188"/>
      <c r="P116" s="188"/>
      <c r="Q116" s="188"/>
    </row>
    <row r="117" spans="2:17" x14ac:dyDescent="0.2">
      <c r="B117" s="115"/>
      <c r="C117" s="8"/>
      <c r="D117" s="8"/>
      <c r="E117" s="115"/>
      <c r="F117" s="115"/>
      <c r="G117" s="31"/>
      <c r="H117" s="115"/>
      <c r="I117" s="8"/>
      <c r="J117" s="8"/>
      <c r="K117" s="115"/>
      <c r="L117" s="115"/>
      <c r="M117" s="31"/>
      <c r="N117" s="115"/>
      <c r="O117" s="188"/>
      <c r="P117" s="188"/>
      <c r="Q117" s="188"/>
    </row>
    <row r="118" spans="2:17" x14ac:dyDescent="0.2">
      <c r="B118" s="115"/>
      <c r="C118" s="8"/>
      <c r="D118" s="8"/>
      <c r="E118" s="115"/>
      <c r="F118" s="115"/>
      <c r="G118" s="31"/>
      <c r="H118" s="115"/>
      <c r="I118" s="8"/>
      <c r="J118" s="8"/>
      <c r="K118" s="115"/>
      <c r="L118" s="115"/>
      <c r="M118" s="31"/>
      <c r="N118" s="115"/>
      <c r="O118" s="188"/>
      <c r="P118" s="188"/>
      <c r="Q118" s="188"/>
    </row>
    <row r="119" spans="2:17" x14ac:dyDescent="0.2">
      <c r="B119" s="115"/>
      <c r="C119" s="8"/>
      <c r="D119" s="8"/>
      <c r="E119" s="115"/>
      <c r="F119" s="115"/>
      <c r="G119" s="31"/>
      <c r="H119" s="115"/>
      <c r="I119" s="8"/>
      <c r="J119" s="8"/>
      <c r="K119" s="115"/>
      <c r="L119" s="115"/>
      <c r="M119" s="31"/>
      <c r="N119" s="115"/>
      <c r="O119" s="188"/>
      <c r="P119" s="188"/>
      <c r="Q119" s="188"/>
    </row>
    <row r="120" spans="2:17" x14ac:dyDescent="0.2">
      <c r="B120" s="115"/>
      <c r="C120" s="8"/>
      <c r="D120" s="8"/>
      <c r="E120" s="115"/>
      <c r="F120" s="115"/>
      <c r="G120" s="31"/>
      <c r="H120" s="115"/>
      <c r="I120" s="8"/>
      <c r="J120" s="8"/>
      <c r="K120" s="115"/>
      <c r="L120" s="115"/>
      <c r="M120" s="31"/>
      <c r="N120" s="115"/>
      <c r="O120" s="188"/>
      <c r="P120" s="188"/>
      <c r="Q120" s="188"/>
    </row>
    <row r="121" spans="2:17" x14ac:dyDescent="0.2">
      <c r="B121" s="115"/>
      <c r="C121" s="8"/>
      <c r="D121" s="8"/>
      <c r="E121" s="115"/>
      <c r="F121" s="115"/>
      <c r="G121" s="31"/>
      <c r="H121" s="115"/>
      <c r="I121" s="8"/>
      <c r="J121" s="8"/>
      <c r="K121" s="115"/>
      <c r="L121" s="115"/>
      <c r="M121" s="31"/>
      <c r="N121" s="115"/>
      <c r="O121" s="188"/>
      <c r="P121" s="188"/>
      <c r="Q121" s="188"/>
    </row>
    <row r="122" spans="2:17" x14ac:dyDescent="0.2">
      <c r="B122" s="115"/>
      <c r="C122" s="8"/>
      <c r="D122" s="8"/>
      <c r="E122" s="115"/>
      <c r="F122" s="115"/>
      <c r="G122" s="31"/>
      <c r="H122" s="115"/>
      <c r="I122" s="8"/>
      <c r="J122" s="8"/>
      <c r="K122" s="115"/>
      <c r="L122" s="115"/>
      <c r="M122" s="31"/>
      <c r="N122" s="115"/>
      <c r="O122" s="188"/>
      <c r="P122" s="188"/>
      <c r="Q122" s="188"/>
    </row>
    <row r="123" spans="2:17" x14ac:dyDescent="0.2">
      <c r="B123" s="115"/>
      <c r="C123" s="8"/>
      <c r="D123" s="8"/>
      <c r="E123" s="115"/>
      <c r="F123" s="115"/>
      <c r="G123" s="31"/>
      <c r="H123" s="115"/>
      <c r="I123" s="8"/>
      <c r="J123" s="8"/>
      <c r="K123" s="115"/>
      <c r="L123" s="115"/>
      <c r="M123" s="31"/>
      <c r="N123" s="115"/>
      <c r="O123" s="188"/>
      <c r="P123" s="188"/>
      <c r="Q123" s="188"/>
    </row>
    <row r="124" spans="2:17" x14ac:dyDescent="0.2">
      <c r="B124" s="115"/>
      <c r="C124" s="8"/>
      <c r="D124" s="8"/>
      <c r="E124" s="115"/>
      <c r="F124" s="115"/>
      <c r="G124" s="31"/>
      <c r="H124" s="115"/>
      <c r="I124" s="8"/>
      <c r="J124" s="8"/>
      <c r="K124" s="115"/>
      <c r="L124" s="115"/>
      <c r="M124" s="31"/>
      <c r="N124" s="115"/>
      <c r="O124" s="188"/>
      <c r="P124" s="188"/>
      <c r="Q124" s="188"/>
    </row>
    <row r="125" spans="2:17" x14ac:dyDescent="0.2">
      <c r="B125" s="115"/>
      <c r="C125" s="8"/>
      <c r="D125" s="8"/>
      <c r="E125" s="115"/>
      <c r="F125" s="115"/>
      <c r="G125" s="31"/>
      <c r="H125" s="115"/>
      <c r="I125" s="8"/>
      <c r="J125" s="8"/>
      <c r="K125" s="115"/>
      <c r="L125" s="115"/>
      <c r="M125" s="31"/>
      <c r="N125" s="115"/>
      <c r="O125" s="188"/>
      <c r="P125" s="188"/>
      <c r="Q125" s="188"/>
    </row>
    <row r="126" spans="2:17" x14ac:dyDescent="0.2">
      <c r="B126" s="115"/>
      <c r="C126" s="8"/>
      <c r="D126" s="8"/>
      <c r="E126" s="115"/>
      <c r="F126" s="115"/>
      <c r="G126" s="31"/>
      <c r="H126" s="115"/>
      <c r="I126" s="8"/>
      <c r="J126" s="8"/>
      <c r="K126" s="115"/>
      <c r="L126" s="115"/>
      <c r="M126" s="31"/>
      <c r="N126" s="115"/>
      <c r="O126" s="188"/>
      <c r="P126" s="188"/>
      <c r="Q126" s="188"/>
    </row>
    <row r="127" spans="2:17" x14ac:dyDescent="0.2">
      <c r="B127" s="115"/>
      <c r="C127" s="8"/>
      <c r="D127" s="8"/>
      <c r="E127" s="115"/>
      <c r="F127" s="115"/>
      <c r="G127" s="31"/>
      <c r="H127" s="115"/>
      <c r="I127" s="8"/>
      <c r="J127" s="8"/>
      <c r="K127" s="115"/>
      <c r="L127" s="115"/>
      <c r="M127" s="31"/>
      <c r="N127" s="115"/>
      <c r="O127" s="188"/>
      <c r="P127" s="188"/>
      <c r="Q127" s="188"/>
    </row>
    <row r="128" spans="2:17" x14ac:dyDescent="0.2">
      <c r="B128" s="115"/>
      <c r="C128" s="8"/>
      <c r="D128" s="8"/>
      <c r="E128" s="115"/>
      <c r="F128" s="115"/>
      <c r="G128" s="31"/>
      <c r="H128" s="115"/>
      <c r="I128" s="8"/>
      <c r="J128" s="8"/>
      <c r="K128" s="115"/>
      <c r="L128" s="115"/>
      <c r="M128" s="31"/>
      <c r="N128" s="115"/>
      <c r="O128" s="188"/>
      <c r="P128" s="188"/>
      <c r="Q128" s="188"/>
    </row>
    <row r="129" spans="2:17" x14ac:dyDescent="0.2">
      <c r="B129" s="115"/>
      <c r="C129" s="8"/>
      <c r="D129" s="8"/>
      <c r="E129" s="115"/>
      <c r="F129" s="115"/>
      <c r="G129" s="31"/>
      <c r="H129" s="115"/>
      <c r="I129" s="8"/>
      <c r="J129" s="8"/>
      <c r="K129" s="115"/>
      <c r="L129" s="115"/>
      <c r="M129" s="31"/>
      <c r="N129" s="115"/>
      <c r="O129" s="188"/>
      <c r="P129" s="188"/>
      <c r="Q129" s="188"/>
    </row>
    <row r="130" spans="2:17" x14ac:dyDescent="0.2">
      <c r="B130" s="115"/>
      <c r="C130" s="8"/>
      <c r="D130" s="8"/>
      <c r="E130" s="115"/>
      <c r="F130" s="115"/>
      <c r="G130" s="31"/>
      <c r="H130" s="115"/>
      <c r="I130" s="8"/>
      <c r="J130" s="8"/>
      <c r="K130" s="115"/>
      <c r="L130" s="115"/>
      <c r="M130" s="31"/>
      <c r="N130" s="115"/>
      <c r="O130" s="188"/>
      <c r="P130" s="188"/>
      <c r="Q130" s="188"/>
    </row>
    <row r="131" spans="2:17" x14ac:dyDescent="0.2">
      <c r="B131" s="115"/>
      <c r="C131" s="8"/>
      <c r="D131" s="8"/>
      <c r="E131" s="115"/>
      <c r="F131" s="115"/>
      <c r="G131" s="31"/>
      <c r="H131" s="115"/>
      <c r="I131" s="8"/>
      <c r="J131" s="8"/>
      <c r="K131" s="115"/>
      <c r="L131" s="115"/>
      <c r="M131" s="31"/>
      <c r="N131" s="115"/>
      <c r="O131" s="188"/>
      <c r="P131" s="188"/>
      <c r="Q131" s="188"/>
    </row>
    <row r="132" spans="2:17" x14ac:dyDescent="0.2">
      <c r="B132" s="115"/>
      <c r="C132" s="8"/>
      <c r="D132" s="8"/>
      <c r="E132" s="115"/>
      <c r="F132" s="115"/>
      <c r="G132" s="31"/>
      <c r="H132" s="115"/>
      <c r="I132" s="8"/>
      <c r="J132" s="8"/>
      <c r="K132" s="115"/>
      <c r="L132" s="115"/>
      <c r="M132" s="31"/>
      <c r="N132" s="115"/>
      <c r="O132" s="188"/>
      <c r="P132" s="188"/>
      <c r="Q132" s="188"/>
    </row>
    <row r="133" spans="2:17" x14ac:dyDescent="0.2">
      <c r="B133" s="115"/>
      <c r="C133" s="8"/>
      <c r="D133" s="8"/>
      <c r="E133" s="115"/>
      <c r="F133" s="115"/>
      <c r="G133" s="31"/>
      <c r="H133" s="115"/>
      <c r="I133" s="8"/>
      <c r="J133" s="8"/>
      <c r="K133" s="115"/>
      <c r="L133" s="115"/>
      <c r="M133" s="31"/>
      <c r="N133" s="115"/>
      <c r="O133" s="188"/>
      <c r="P133" s="188"/>
      <c r="Q133" s="188"/>
    </row>
    <row r="134" spans="2:17" x14ac:dyDescent="0.2">
      <c r="B134" s="115"/>
      <c r="C134" s="8"/>
      <c r="D134" s="8"/>
      <c r="E134" s="115"/>
      <c r="F134" s="115"/>
      <c r="G134" s="31"/>
      <c r="H134" s="115"/>
      <c r="I134" s="8"/>
      <c r="J134" s="8"/>
      <c r="K134" s="115"/>
      <c r="L134" s="115"/>
      <c r="M134" s="31"/>
      <c r="N134" s="115"/>
      <c r="O134" s="188"/>
      <c r="P134" s="188"/>
      <c r="Q134" s="188"/>
    </row>
    <row r="135" spans="2:17" x14ac:dyDescent="0.2">
      <c r="B135" s="115"/>
      <c r="C135" s="8"/>
      <c r="D135" s="8"/>
      <c r="E135" s="115"/>
      <c r="F135" s="115"/>
      <c r="G135" s="31"/>
      <c r="H135" s="115"/>
      <c r="I135" s="8"/>
      <c r="J135" s="8"/>
      <c r="K135" s="115"/>
      <c r="L135" s="115"/>
      <c r="M135" s="31"/>
      <c r="N135" s="115"/>
      <c r="O135" s="188"/>
      <c r="P135" s="188"/>
      <c r="Q135" s="188"/>
    </row>
    <row r="136" spans="2:17" x14ac:dyDescent="0.2">
      <c r="B136" s="115"/>
      <c r="C136" s="8"/>
      <c r="D136" s="8"/>
      <c r="E136" s="115"/>
      <c r="F136" s="115"/>
      <c r="G136" s="31"/>
      <c r="H136" s="115"/>
      <c r="I136" s="8"/>
      <c r="J136" s="8"/>
      <c r="K136" s="115"/>
      <c r="L136" s="115"/>
      <c r="M136" s="31"/>
      <c r="N136" s="115"/>
      <c r="O136" s="188"/>
      <c r="P136" s="188"/>
      <c r="Q136" s="188"/>
    </row>
    <row r="137" spans="2:17" x14ac:dyDescent="0.2">
      <c r="B137" s="115"/>
      <c r="C137" s="8"/>
      <c r="D137" s="8"/>
      <c r="E137" s="115"/>
      <c r="F137" s="115"/>
      <c r="G137" s="31"/>
      <c r="H137" s="115"/>
      <c r="I137" s="8"/>
      <c r="J137" s="8"/>
      <c r="K137" s="115"/>
      <c r="L137" s="115"/>
      <c r="M137" s="31"/>
      <c r="N137" s="115"/>
      <c r="O137" s="188"/>
      <c r="P137" s="188"/>
      <c r="Q137" s="188"/>
    </row>
    <row r="138" spans="2:17" x14ac:dyDescent="0.2">
      <c r="B138" s="115"/>
      <c r="C138" s="8"/>
      <c r="D138" s="8"/>
      <c r="E138" s="115"/>
      <c r="F138" s="115"/>
      <c r="G138" s="31"/>
      <c r="H138" s="115"/>
      <c r="I138" s="8"/>
      <c r="J138" s="8"/>
      <c r="K138" s="115"/>
      <c r="L138" s="115"/>
      <c r="M138" s="31"/>
      <c r="N138" s="115"/>
      <c r="O138" s="188"/>
      <c r="P138" s="188"/>
      <c r="Q138" s="188"/>
    </row>
    <row r="139" spans="2:17" x14ac:dyDescent="0.2">
      <c r="B139" s="115"/>
      <c r="C139" s="8"/>
      <c r="D139" s="8"/>
      <c r="E139" s="115"/>
      <c r="F139" s="115"/>
      <c r="G139" s="31"/>
      <c r="H139" s="115"/>
      <c r="I139" s="8"/>
      <c r="J139" s="8"/>
      <c r="K139" s="115"/>
      <c r="L139" s="115"/>
      <c r="M139" s="31"/>
      <c r="N139" s="115"/>
      <c r="O139" s="188"/>
      <c r="P139" s="188"/>
      <c r="Q139" s="188"/>
    </row>
    <row r="140" spans="2:17" x14ac:dyDescent="0.2">
      <c r="B140" s="115"/>
      <c r="C140" s="8"/>
      <c r="D140" s="8"/>
      <c r="E140" s="115"/>
      <c r="F140" s="115"/>
      <c r="G140" s="31"/>
      <c r="H140" s="115"/>
      <c r="I140" s="8"/>
      <c r="J140" s="8"/>
      <c r="K140" s="115"/>
      <c r="L140" s="115"/>
      <c r="M140" s="31"/>
      <c r="N140" s="115"/>
      <c r="O140" s="188"/>
      <c r="P140" s="188"/>
      <c r="Q140" s="188"/>
    </row>
    <row r="141" spans="2:17" x14ac:dyDescent="0.2">
      <c r="B141" s="115"/>
      <c r="C141" s="8"/>
      <c r="D141" s="8"/>
      <c r="E141" s="115"/>
      <c r="F141" s="115"/>
      <c r="G141" s="31"/>
      <c r="H141" s="115"/>
      <c r="I141" s="8"/>
      <c r="J141" s="8"/>
      <c r="K141" s="115"/>
      <c r="L141" s="115"/>
      <c r="M141" s="31"/>
      <c r="N141" s="115"/>
      <c r="O141" s="188"/>
      <c r="P141" s="188"/>
      <c r="Q141" s="188"/>
    </row>
    <row r="142" spans="2:17" x14ac:dyDescent="0.2">
      <c r="B142" s="115"/>
      <c r="C142" s="8"/>
      <c r="D142" s="8"/>
      <c r="E142" s="115"/>
      <c r="F142" s="115"/>
      <c r="G142" s="31"/>
      <c r="H142" s="115"/>
      <c r="I142" s="8"/>
      <c r="J142" s="8"/>
      <c r="K142" s="115"/>
      <c r="L142" s="115"/>
      <c r="M142" s="31"/>
      <c r="N142" s="115"/>
      <c r="O142" s="188"/>
      <c r="P142" s="188"/>
      <c r="Q142" s="188"/>
    </row>
    <row r="143" spans="2:17" x14ac:dyDescent="0.2">
      <c r="B143" s="115"/>
      <c r="C143" s="8"/>
      <c r="D143" s="8"/>
      <c r="E143" s="115"/>
      <c r="F143" s="115"/>
      <c r="G143" s="31"/>
      <c r="H143" s="115"/>
      <c r="I143" s="8"/>
      <c r="J143" s="8"/>
      <c r="K143" s="115"/>
      <c r="L143" s="115"/>
      <c r="M143" s="31"/>
      <c r="N143" s="115"/>
      <c r="O143" s="188"/>
      <c r="P143" s="188"/>
      <c r="Q143" s="188"/>
    </row>
    <row r="144" spans="2:17" x14ac:dyDescent="0.2">
      <c r="B144" s="115"/>
      <c r="C144" s="8"/>
      <c r="D144" s="8"/>
      <c r="E144" s="115"/>
      <c r="F144" s="115"/>
      <c r="G144" s="31"/>
      <c r="H144" s="115"/>
      <c r="I144" s="8"/>
      <c r="J144" s="8"/>
      <c r="K144" s="115"/>
      <c r="L144" s="115"/>
      <c r="M144" s="31"/>
      <c r="N144" s="115"/>
      <c r="O144" s="188"/>
      <c r="P144" s="188"/>
      <c r="Q144" s="188"/>
    </row>
    <row r="145" spans="2:17" x14ac:dyDescent="0.2">
      <c r="B145" s="115"/>
      <c r="C145" s="8"/>
      <c r="D145" s="8"/>
      <c r="E145" s="115"/>
      <c r="F145" s="115"/>
      <c r="G145" s="31"/>
      <c r="H145" s="115"/>
      <c r="I145" s="8"/>
      <c r="J145" s="8"/>
      <c r="K145" s="115"/>
      <c r="L145" s="115"/>
      <c r="M145" s="31"/>
      <c r="N145" s="115"/>
      <c r="O145" s="188"/>
      <c r="P145" s="188"/>
      <c r="Q145" s="188"/>
    </row>
    <row r="146" spans="2:17" x14ac:dyDescent="0.2">
      <c r="B146" s="115"/>
      <c r="C146" s="8"/>
      <c r="D146" s="8"/>
      <c r="E146" s="115"/>
      <c r="F146" s="115"/>
      <c r="G146" s="31"/>
      <c r="H146" s="115"/>
      <c r="I146" s="8"/>
      <c r="J146" s="8"/>
      <c r="K146" s="115"/>
      <c r="L146" s="115"/>
      <c r="M146" s="31"/>
      <c r="N146" s="115"/>
      <c r="O146" s="188"/>
      <c r="P146" s="188"/>
      <c r="Q146" s="188"/>
    </row>
    <row r="147" spans="2:17" x14ac:dyDescent="0.2">
      <c r="B147" s="115"/>
      <c r="C147" s="8"/>
      <c r="D147" s="8"/>
      <c r="E147" s="115"/>
      <c r="F147" s="115"/>
      <c r="G147" s="31"/>
      <c r="H147" s="115"/>
      <c r="I147" s="8"/>
      <c r="J147" s="8"/>
      <c r="K147" s="115"/>
      <c r="L147" s="115"/>
      <c r="M147" s="31"/>
      <c r="N147" s="115"/>
      <c r="O147" s="188"/>
      <c r="P147" s="188"/>
      <c r="Q147" s="188"/>
    </row>
    <row r="148" spans="2:17" x14ac:dyDescent="0.2">
      <c r="B148" s="115"/>
      <c r="C148" s="8"/>
      <c r="D148" s="8"/>
      <c r="E148" s="115"/>
      <c r="F148" s="115"/>
      <c r="G148" s="31"/>
      <c r="H148" s="115"/>
      <c r="I148" s="8"/>
      <c r="J148" s="8"/>
      <c r="K148" s="115"/>
      <c r="L148" s="115"/>
      <c r="M148" s="31"/>
      <c r="N148" s="115"/>
      <c r="O148" s="188"/>
      <c r="P148" s="188"/>
      <c r="Q148" s="188"/>
    </row>
    <row r="149" spans="2:17" x14ac:dyDescent="0.2">
      <c r="B149" s="115"/>
      <c r="C149" s="8"/>
      <c r="D149" s="8"/>
      <c r="E149" s="115"/>
      <c r="F149" s="115"/>
      <c r="G149" s="31"/>
      <c r="H149" s="115"/>
      <c r="I149" s="8"/>
      <c r="J149" s="8"/>
      <c r="K149" s="115"/>
      <c r="L149" s="115"/>
      <c r="M149" s="31"/>
      <c r="N149" s="115"/>
      <c r="O149" s="188"/>
      <c r="P149" s="188"/>
      <c r="Q149" s="188"/>
    </row>
    <row r="150" spans="2:17" x14ac:dyDescent="0.2">
      <c r="B150" s="115"/>
      <c r="C150" s="8"/>
      <c r="D150" s="8"/>
      <c r="E150" s="115"/>
      <c r="F150" s="115"/>
      <c r="G150" s="31"/>
      <c r="H150" s="115"/>
      <c r="I150" s="8"/>
      <c r="J150" s="8"/>
      <c r="K150" s="115"/>
      <c r="L150" s="115"/>
      <c r="M150" s="31"/>
      <c r="N150" s="115"/>
      <c r="O150" s="188"/>
      <c r="P150" s="188"/>
      <c r="Q150" s="188"/>
    </row>
    <row r="151" spans="2:17" x14ac:dyDescent="0.2">
      <c r="B151" s="115"/>
      <c r="C151" s="8"/>
      <c r="D151" s="8"/>
      <c r="E151" s="115"/>
      <c r="F151" s="115"/>
      <c r="G151" s="31"/>
      <c r="H151" s="115"/>
      <c r="I151" s="8"/>
      <c r="J151" s="8"/>
      <c r="K151" s="115"/>
      <c r="L151" s="115"/>
      <c r="M151" s="31"/>
      <c r="N151" s="115"/>
      <c r="O151" s="188"/>
      <c r="P151" s="188"/>
      <c r="Q151" s="188"/>
    </row>
    <row r="152" spans="2:17" x14ac:dyDescent="0.2">
      <c r="B152" s="115"/>
      <c r="C152" s="8"/>
      <c r="D152" s="8"/>
      <c r="E152" s="115"/>
      <c r="F152" s="115"/>
      <c r="G152" s="31"/>
      <c r="H152" s="115"/>
      <c r="I152" s="8"/>
      <c r="J152" s="8"/>
      <c r="K152" s="115"/>
      <c r="L152" s="115"/>
      <c r="M152" s="31"/>
      <c r="N152" s="115"/>
      <c r="O152" s="188"/>
      <c r="P152" s="188"/>
      <c r="Q152" s="188"/>
    </row>
    <row r="153" spans="2:17" x14ac:dyDescent="0.2">
      <c r="B153" s="115"/>
      <c r="C153" s="8"/>
      <c r="D153" s="8"/>
      <c r="E153" s="115"/>
      <c r="F153" s="115"/>
      <c r="G153" s="31"/>
      <c r="H153" s="115"/>
      <c r="I153" s="8"/>
      <c r="J153" s="8"/>
      <c r="K153" s="115"/>
      <c r="L153" s="115"/>
      <c r="M153" s="31"/>
      <c r="N153" s="115"/>
      <c r="O153" s="188"/>
      <c r="P153" s="188"/>
      <c r="Q153" s="188"/>
    </row>
    <row r="154" spans="2:17" x14ac:dyDescent="0.2">
      <c r="B154" s="115"/>
      <c r="C154" s="8"/>
      <c r="D154" s="8"/>
      <c r="E154" s="115"/>
      <c r="F154" s="115"/>
      <c r="G154" s="31"/>
      <c r="H154" s="115"/>
      <c r="I154" s="8"/>
      <c r="J154" s="8"/>
      <c r="K154" s="115"/>
      <c r="L154" s="115"/>
      <c r="M154" s="31"/>
      <c r="N154" s="115"/>
      <c r="O154" s="188"/>
      <c r="P154" s="188"/>
      <c r="Q154" s="188"/>
    </row>
    <row r="155" spans="2:17" x14ac:dyDescent="0.2">
      <c r="B155" s="115"/>
      <c r="C155" s="8"/>
      <c r="D155" s="8"/>
      <c r="E155" s="115"/>
      <c r="F155" s="115"/>
      <c r="G155" s="31"/>
      <c r="H155" s="115"/>
      <c r="I155" s="8"/>
      <c r="J155" s="8"/>
      <c r="K155" s="115"/>
      <c r="L155" s="115"/>
      <c r="M155" s="31"/>
      <c r="N155" s="115"/>
      <c r="O155" s="188"/>
      <c r="P155" s="188"/>
      <c r="Q155" s="188"/>
    </row>
    <row r="156" spans="2:17" x14ac:dyDescent="0.2">
      <c r="B156" s="115"/>
      <c r="C156" s="8"/>
      <c r="D156" s="8"/>
      <c r="E156" s="115"/>
      <c r="F156" s="115"/>
      <c r="G156" s="31"/>
      <c r="H156" s="115"/>
      <c r="I156" s="8"/>
      <c r="J156" s="8"/>
      <c r="K156" s="115"/>
      <c r="L156" s="115"/>
      <c r="M156" s="31"/>
      <c r="N156" s="115"/>
      <c r="O156" s="188"/>
      <c r="P156" s="188"/>
      <c r="Q156" s="188"/>
    </row>
    <row r="157" spans="2:17" x14ac:dyDescent="0.2">
      <c r="B157" s="115"/>
      <c r="C157" s="8"/>
      <c r="D157" s="8"/>
      <c r="E157" s="115"/>
      <c r="F157" s="115"/>
      <c r="G157" s="31"/>
      <c r="H157" s="115"/>
      <c r="I157" s="8"/>
      <c r="J157" s="8"/>
      <c r="K157" s="115"/>
      <c r="L157" s="115"/>
      <c r="M157" s="31"/>
      <c r="N157" s="115"/>
      <c r="O157" s="188"/>
      <c r="P157" s="188"/>
      <c r="Q157" s="188"/>
    </row>
    <row r="158" spans="2:17" x14ac:dyDescent="0.2">
      <c r="B158" s="115"/>
      <c r="C158" s="8"/>
      <c r="D158" s="8"/>
      <c r="E158" s="115"/>
      <c r="F158" s="115"/>
      <c r="G158" s="31"/>
      <c r="H158" s="115"/>
      <c r="I158" s="8"/>
      <c r="J158" s="8"/>
      <c r="K158" s="115"/>
      <c r="L158" s="115"/>
      <c r="M158" s="31"/>
      <c r="N158" s="115"/>
      <c r="O158" s="188"/>
      <c r="P158" s="188"/>
      <c r="Q158" s="188"/>
    </row>
    <row r="159" spans="2:17" x14ac:dyDescent="0.2">
      <c r="B159" s="115"/>
      <c r="C159" s="8"/>
      <c r="D159" s="8"/>
      <c r="E159" s="115"/>
      <c r="F159" s="115"/>
      <c r="G159" s="31"/>
      <c r="H159" s="115"/>
      <c r="I159" s="8"/>
      <c r="J159" s="8"/>
      <c r="K159" s="115"/>
      <c r="L159" s="115"/>
      <c r="M159" s="31"/>
      <c r="N159" s="115"/>
      <c r="O159" s="188"/>
      <c r="P159" s="188"/>
      <c r="Q159" s="188"/>
    </row>
    <row r="160" spans="2:17" x14ac:dyDescent="0.2">
      <c r="B160" s="115"/>
      <c r="C160" s="8"/>
      <c r="D160" s="8"/>
      <c r="E160" s="115"/>
      <c r="F160" s="115"/>
      <c r="G160" s="31"/>
      <c r="H160" s="115"/>
      <c r="I160" s="8"/>
      <c r="J160" s="8"/>
      <c r="K160" s="115"/>
      <c r="L160" s="115"/>
      <c r="M160" s="31"/>
      <c r="N160" s="115"/>
      <c r="O160" s="188"/>
      <c r="P160" s="188"/>
      <c r="Q160" s="188"/>
    </row>
    <row r="161" spans="2:17" x14ac:dyDescent="0.2">
      <c r="B161" s="115"/>
      <c r="C161" s="8"/>
      <c r="D161" s="8"/>
      <c r="E161" s="115"/>
      <c r="F161" s="115"/>
      <c r="G161" s="31"/>
      <c r="H161" s="115"/>
      <c r="I161" s="8"/>
      <c r="J161" s="8"/>
      <c r="K161" s="115"/>
      <c r="L161" s="115"/>
      <c r="M161" s="31"/>
      <c r="N161" s="115"/>
      <c r="O161" s="188"/>
      <c r="P161" s="188"/>
      <c r="Q161" s="188"/>
    </row>
    <row r="162" spans="2:17" x14ac:dyDescent="0.2">
      <c r="B162" s="115"/>
      <c r="C162" s="8"/>
      <c r="D162" s="8"/>
      <c r="E162" s="115"/>
      <c r="F162" s="115"/>
      <c r="G162" s="31"/>
      <c r="H162" s="115"/>
      <c r="I162" s="8"/>
      <c r="J162" s="8"/>
      <c r="K162" s="115"/>
      <c r="L162" s="115"/>
      <c r="M162" s="31"/>
      <c r="N162" s="115"/>
      <c r="O162" s="188"/>
      <c r="P162" s="188"/>
      <c r="Q162" s="188"/>
    </row>
    <row r="163" spans="2:17" x14ac:dyDescent="0.2">
      <c r="B163" s="115"/>
      <c r="C163" s="8"/>
      <c r="D163" s="8"/>
      <c r="E163" s="115"/>
      <c r="F163" s="115"/>
      <c r="G163" s="31"/>
      <c r="H163" s="115"/>
      <c r="I163" s="8"/>
      <c r="J163" s="8"/>
      <c r="K163" s="115"/>
      <c r="L163" s="115"/>
      <c r="M163" s="31"/>
      <c r="N163" s="115"/>
      <c r="O163" s="188"/>
      <c r="P163" s="188"/>
      <c r="Q163" s="188"/>
    </row>
    <row r="164" spans="2:17" x14ac:dyDescent="0.2">
      <c r="B164" s="115"/>
      <c r="C164" s="8"/>
      <c r="D164" s="8"/>
      <c r="E164" s="115"/>
      <c r="F164" s="115"/>
      <c r="G164" s="31"/>
      <c r="H164" s="115"/>
      <c r="I164" s="8"/>
      <c r="J164" s="8"/>
      <c r="K164" s="115"/>
      <c r="L164" s="115"/>
      <c r="M164" s="31"/>
      <c r="N164" s="115"/>
      <c r="O164" s="188"/>
      <c r="P164" s="188"/>
      <c r="Q164" s="188"/>
    </row>
    <row r="165" spans="2:17" x14ac:dyDescent="0.2">
      <c r="B165" s="115"/>
      <c r="C165" s="8"/>
      <c r="D165" s="8"/>
      <c r="E165" s="115"/>
      <c r="F165" s="115"/>
      <c r="G165" s="31"/>
      <c r="H165" s="115"/>
      <c r="I165" s="8"/>
      <c r="J165" s="8"/>
      <c r="K165" s="115"/>
      <c r="L165" s="115"/>
      <c r="M165" s="31"/>
      <c r="N165" s="115"/>
      <c r="O165" s="188"/>
      <c r="P165" s="188"/>
      <c r="Q165" s="188"/>
    </row>
    <row r="166" spans="2:17" x14ac:dyDescent="0.2">
      <c r="B166" s="115"/>
      <c r="C166" s="8"/>
      <c r="D166" s="8"/>
      <c r="E166" s="115"/>
      <c r="F166" s="115"/>
      <c r="G166" s="31"/>
      <c r="H166" s="115"/>
      <c r="I166" s="8"/>
      <c r="J166" s="8"/>
      <c r="K166" s="115"/>
      <c r="L166" s="115"/>
      <c r="M166" s="31"/>
      <c r="N166" s="115"/>
      <c r="O166" s="188"/>
      <c r="P166" s="188"/>
      <c r="Q166" s="188"/>
    </row>
    <row r="167" spans="2:17" x14ac:dyDescent="0.2">
      <c r="B167" s="115"/>
      <c r="C167" s="8"/>
      <c r="D167" s="8"/>
      <c r="E167" s="115"/>
      <c r="F167" s="115"/>
      <c r="G167" s="31"/>
      <c r="H167" s="115"/>
      <c r="I167" s="8"/>
      <c r="J167" s="8"/>
      <c r="K167" s="115"/>
      <c r="L167" s="115"/>
      <c r="M167" s="31"/>
      <c r="N167" s="115"/>
      <c r="O167" s="188"/>
      <c r="P167" s="188"/>
      <c r="Q167" s="188"/>
    </row>
    <row r="168" spans="2:17" x14ac:dyDescent="0.2">
      <c r="B168" s="115"/>
      <c r="C168" s="8"/>
      <c r="D168" s="8"/>
      <c r="E168" s="115"/>
      <c r="F168" s="115"/>
      <c r="G168" s="31"/>
      <c r="H168" s="115"/>
      <c r="I168" s="8"/>
      <c r="J168" s="8"/>
      <c r="K168" s="115"/>
      <c r="L168" s="115"/>
      <c r="M168" s="31"/>
      <c r="N168" s="115"/>
      <c r="O168" s="188"/>
      <c r="P168" s="188"/>
      <c r="Q168" s="188"/>
    </row>
    <row r="169" spans="2:17" x14ac:dyDescent="0.2">
      <c r="B169" s="115"/>
      <c r="C169" s="8"/>
      <c r="D169" s="8"/>
      <c r="E169" s="115"/>
      <c r="F169" s="115"/>
      <c r="G169" s="31"/>
      <c r="H169" s="115"/>
      <c r="I169" s="8"/>
      <c r="J169" s="8"/>
      <c r="K169" s="115"/>
      <c r="L169" s="115"/>
      <c r="M169" s="31"/>
      <c r="N169" s="115"/>
      <c r="O169" s="188"/>
      <c r="P169" s="188"/>
      <c r="Q169" s="188"/>
    </row>
    <row r="170" spans="2:17" x14ac:dyDescent="0.2">
      <c r="B170" s="115"/>
      <c r="C170" s="8"/>
      <c r="D170" s="8"/>
      <c r="E170" s="115"/>
      <c r="F170" s="115"/>
      <c r="G170" s="31"/>
      <c r="H170" s="115"/>
      <c r="I170" s="8"/>
      <c r="J170" s="8"/>
      <c r="K170" s="115"/>
      <c r="L170" s="115"/>
      <c r="M170" s="31"/>
      <c r="N170" s="115"/>
      <c r="O170" s="188"/>
      <c r="P170" s="188"/>
      <c r="Q170" s="188"/>
    </row>
    <row r="171" spans="2:17" x14ac:dyDescent="0.2">
      <c r="B171" s="115"/>
      <c r="C171" s="8"/>
      <c r="D171" s="8"/>
      <c r="E171" s="115"/>
      <c r="F171" s="115"/>
      <c r="G171" s="31"/>
      <c r="H171" s="115"/>
      <c r="I171" s="8"/>
      <c r="J171" s="8"/>
      <c r="K171" s="115"/>
      <c r="L171" s="115"/>
      <c r="M171" s="31"/>
      <c r="N171" s="115"/>
      <c r="O171" s="188"/>
      <c r="P171" s="188"/>
      <c r="Q171" s="188"/>
    </row>
    <row r="172" spans="2:17" x14ac:dyDescent="0.2">
      <c r="B172" s="115"/>
      <c r="C172" s="8"/>
      <c r="D172" s="8"/>
      <c r="E172" s="115"/>
      <c r="F172" s="115"/>
      <c r="G172" s="31"/>
      <c r="H172" s="115"/>
      <c r="I172" s="8"/>
      <c r="J172" s="8"/>
      <c r="K172" s="115"/>
      <c r="L172" s="115"/>
      <c r="M172" s="31"/>
      <c r="N172" s="115"/>
      <c r="O172" s="188"/>
      <c r="P172" s="188"/>
      <c r="Q172" s="188"/>
    </row>
    <row r="173" spans="2:17" x14ac:dyDescent="0.2">
      <c r="B173" s="115"/>
      <c r="C173" s="8"/>
      <c r="D173" s="8"/>
      <c r="E173" s="115"/>
      <c r="F173" s="115"/>
      <c r="G173" s="31"/>
      <c r="H173" s="115"/>
      <c r="I173" s="8"/>
      <c r="J173" s="8"/>
      <c r="K173" s="115"/>
      <c r="L173" s="115"/>
      <c r="M173" s="31"/>
      <c r="N173" s="115"/>
      <c r="O173" s="188"/>
      <c r="P173" s="188"/>
      <c r="Q173" s="188"/>
    </row>
    <row r="174" spans="2:17" x14ac:dyDescent="0.2">
      <c r="B174" s="115"/>
      <c r="C174" s="8"/>
      <c r="D174" s="8"/>
      <c r="E174" s="115"/>
      <c r="F174" s="115"/>
      <c r="G174" s="31"/>
      <c r="H174" s="115"/>
      <c r="I174" s="8"/>
      <c r="J174" s="8"/>
      <c r="K174" s="115"/>
      <c r="L174" s="115"/>
      <c r="M174" s="31"/>
      <c r="N174" s="115"/>
      <c r="O174" s="188"/>
      <c r="P174" s="188"/>
      <c r="Q174" s="188"/>
    </row>
    <row r="175" spans="2:17" x14ac:dyDescent="0.2">
      <c r="B175" s="115"/>
      <c r="C175" s="8"/>
      <c r="D175" s="8"/>
      <c r="E175" s="115"/>
      <c r="F175" s="115"/>
      <c r="G175" s="31"/>
      <c r="H175" s="115"/>
      <c r="I175" s="8"/>
      <c r="J175" s="8"/>
      <c r="K175" s="115"/>
      <c r="L175" s="115"/>
      <c r="M175" s="31"/>
      <c r="N175" s="115"/>
      <c r="O175" s="188"/>
      <c r="P175" s="188"/>
      <c r="Q175" s="188"/>
    </row>
    <row r="176" spans="2:17" x14ac:dyDescent="0.2">
      <c r="B176" s="115"/>
      <c r="C176" s="8"/>
      <c r="D176" s="8"/>
      <c r="E176" s="115"/>
      <c r="F176" s="115"/>
      <c r="G176" s="31"/>
      <c r="H176" s="115"/>
      <c r="I176" s="8"/>
      <c r="J176" s="8"/>
      <c r="K176" s="115"/>
      <c r="L176" s="115"/>
      <c r="M176" s="31"/>
      <c r="N176" s="115"/>
      <c r="O176" s="188"/>
      <c r="P176" s="188"/>
      <c r="Q176" s="188"/>
    </row>
    <row r="177" spans="2:17" x14ac:dyDescent="0.2">
      <c r="B177" s="115"/>
      <c r="C177" s="8"/>
      <c r="D177" s="8"/>
      <c r="E177" s="115"/>
      <c r="F177" s="115"/>
      <c r="G177" s="31"/>
      <c r="H177" s="115"/>
      <c r="I177" s="8"/>
      <c r="J177" s="8"/>
      <c r="K177" s="115"/>
      <c r="L177" s="115"/>
      <c r="M177" s="31"/>
      <c r="N177" s="115"/>
      <c r="O177" s="188"/>
      <c r="P177" s="188"/>
      <c r="Q177" s="188"/>
    </row>
    <row r="178" spans="2:17" x14ac:dyDescent="0.2">
      <c r="B178" s="115"/>
      <c r="C178" s="8"/>
      <c r="D178" s="8"/>
      <c r="E178" s="115"/>
      <c r="F178" s="115"/>
      <c r="G178" s="31"/>
      <c r="H178" s="115"/>
      <c r="I178" s="8"/>
      <c r="J178" s="8"/>
      <c r="K178" s="115"/>
      <c r="L178" s="115"/>
      <c r="M178" s="31"/>
      <c r="N178" s="115"/>
      <c r="O178" s="188"/>
      <c r="P178" s="188"/>
      <c r="Q178" s="188"/>
    </row>
    <row r="179" spans="2:17" x14ac:dyDescent="0.2">
      <c r="B179" s="115"/>
      <c r="C179" s="8"/>
      <c r="D179" s="8"/>
      <c r="E179" s="115"/>
      <c r="F179" s="115"/>
      <c r="G179" s="31"/>
      <c r="H179" s="115"/>
      <c r="I179" s="8"/>
      <c r="J179" s="8"/>
      <c r="K179" s="115"/>
      <c r="L179" s="115"/>
      <c r="M179" s="31"/>
      <c r="N179" s="115"/>
      <c r="O179" s="188"/>
      <c r="P179" s="188"/>
      <c r="Q179" s="188"/>
    </row>
    <row r="180" spans="2:17" x14ac:dyDescent="0.2">
      <c r="B180" s="115"/>
      <c r="C180" s="8"/>
      <c r="D180" s="8"/>
      <c r="E180" s="115"/>
      <c r="F180" s="115"/>
      <c r="G180" s="31"/>
      <c r="H180" s="115"/>
      <c r="I180" s="8"/>
      <c r="J180" s="8"/>
      <c r="K180" s="115"/>
      <c r="L180" s="115"/>
      <c r="M180" s="31"/>
      <c r="N180" s="115"/>
      <c r="O180" s="188"/>
      <c r="P180" s="188"/>
      <c r="Q180" s="188"/>
    </row>
    <row r="181" spans="2:17" x14ac:dyDescent="0.2">
      <c r="B181" s="115"/>
      <c r="C181" s="8"/>
      <c r="D181" s="8"/>
      <c r="E181" s="115"/>
      <c r="F181" s="115"/>
      <c r="G181" s="31"/>
      <c r="H181" s="115"/>
      <c r="I181" s="8"/>
      <c r="J181" s="8"/>
      <c r="K181" s="115"/>
      <c r="L181" s="115"/>
      <c r="M181" s="31"/>
      <c r="N181" s="115"/>
      <c r="O181" s="188"/>
      <c r="P181" s="188"/>
      <c r="Q181" s="188"/>
    </row>
    <row r="182" spans="2:17" x14ac:dyDescent="0.2">
      <c r="B182" s="115"/>
      <c r="C182" s="8"/>
      <c r="D182" s="8"/>
      <c r="E182" s="115"/>
      <c r="F182" s="115"/>
      <c r="G182" s="31"/>
      <c r="H182" s="115"/>
      <c r="I182" s="8"/>
      <c r="J182" s="8"/>
      <c r="K182" s="115"/>
      <c r="L182" s="115"/>
      <c r="M182" s="31"/>
      <c r="N182" s="115"/>
      <c r="O182" s="188"/>
      <c r="P182" s="188"/>
      <c r="Q182" s="188"/>
    </row>
    <row r="183" spans="2:17" x14ac:dyDescent="0.2">
      <c r="B183" s="115"/>
      <c r="C183" s="8"/>
      <c r="D183" s="8"/>
      <c r="E183" s="115"/>
      <c r="F183" s="115"/>
      <c r="G183" s="31"/>
      <c r="H183" s="115"/>
      <c r="I183" s="8"/>
      <c r="J183" s="8"/>
      <c r="K183" s="115"/>
      <c r="L183" s="115"/>
      <c r="M183" s="31"/>
      <c r="N183" s="115"/>
      <c r="O183" s="188"/>
      <c r="P183" s="188"/>
      <c r="Q183" s="188"/>
    </row>
    <row r="184" spans="2:17" x14ac:dyDescent="0.2">
      <c r="B184" s="115"/>
      <c r="C184" s="8"/>
      <c r="D184" s="8"/>
      <c r="E184" s="115"/>
      <c r="F184" s="115"/>
      <c r="G184" s="31"/>
      <c r="H184" s="115"/>
      <c r="I184" s="8"/>
      <c r="J184" s="8"/>
      <c r="K184" s="115"/>
      <c r="L184" s="115"/>
      <c r="M184" s="31"/>
      <c r="N184" s="115"/>
      <c r="O184" s="188"/>
      <c r="P184" s="188"/>
      <c r="Q184" s="188"/>
    </row>
    <row r="185" spans="2:17" x14ac:dyDescent="0.2">
      <c r="B185" s="115"/>
      <c r="C185" s="8"/>
      <c r="D185" s="8"/>
      <c r="E185" s="115"/>
      <c r="F185" s="115"/>
      <c r="G185" s="31"/>
      <c r="H185" s="115"/>
      <c r="I185" s="8"/>
      <c r="J185" s="8"/>
      <c r="K185" s="115"/>
      <c r="L185" s="115"/>
      <c r="M185" s="31"/>
      <c r="N185" s="115"/>
      <c r="O185" s="188"/>
      <c r="P185" s="188"/>
      <c r="Q185" s="188"/>
    </row>
    <row r="186" spans="2:17" x14ac:dyDescent="0.2">
      <c r="B186" s="115"/>
      <c r="C186" s="8"/>
      <c r="D186" s="8"/>
      <c r="E186" s="115"/>
      <c r="F186" s="115"/>
      <c r="G186" s="31"/>
      <c r="H186" s="115"/>
      <c r="I186" s="8"/>
      <c r="J186" s="8"/>
      <c r="K186" s="115"/>
      <c r="L186" s="115"/>
      <c r="M186" s="31"/>
      <c r="N186" s="115"/>
      <c r="O186" s="188"/>
      <c r="P186" s="188"/>
      <c r="Q186" s="188"/>
    </row>
    <row r="187" spans="2:17" x14ac:dyDescent="0.2">
      <c r="B187" s="115"/>
      <c r="C187" s="8"/>
      <c r="D187" s="8"/>
      <c r="E187" s="115"/>
      <c r="F187" s="115"/>
      <c r="G187" s="31"/>
      <c r="H187" s="115"/>
      <c r="I187" s="8"/>
      <c r="J187" s="8"/>
      <c r="K187" s="115"/>
      <c r="L187" s="115"/>
      <c r="M187" s="31"/>
      <c r="N187" s="115"/>
      <c r="O187" s="188"/>
      <c r="P187" s="188"/>
      <c r="Q187" s="188"/>
    </row>
    <row r="188" spans="2:17" x14ac:dyDescent="0.2">
      <c r="B188" s="115"/>
      <c r="C188" s="8"/>
      <c r="D188" s="8"/>
      <c r="E188" s="115"/>
      <c r="F188" s="115"/>
      <c r="G188" s="31"/>
      <c r="H188" s="115"/>
      <c r="I188" s="8"/>
      <c r="J188" s="8"/>
      <c r="K188" s="115"/>
      <c r="L188" s="115"/>
      <c r="M188" s="31"/>
      <c r="N188" s="115"/>
      <c r="O188" s="188"/>
      <c r="P188" s="188"/>
      <c r="Q188" s="188"/>
    </row>
    <row r="189" spans="2:17" x14ac:dyDescent="0.2">
      <c r="B189" s="115"/>
      <c r="C189" s="8"/>
      <c r="D189" s="8"/>
      <c r="E189" s="115"/>
      <c r="F189" s="115"/>
      <c r="G189" s="31"/>
      <c r="H189" s="115"/>
      <c r="I189" s="8"/>
      <c r="J189" s="8"/>
      <c r="K189" s="115"/>
      <c r="L189" s="115"/>
      <c r="M189" s="31"/>
      <c r="N189" s="115"/>
      <c r="O189" s="188"/>
      <c r="P189" s="188"/>
      <c r="Q189" s="188"/>
    </row>
    <row r="190" spans="2:17" x14ac:dyDescent="0.2">
      <c r="B190" s="115"/>
      <c r="C190" s="8"/>
      <c r="D190" s="8"/>
      <c r="E190" s="115"/>
      <c r="F190" s="115"/>
      <c r="G190" s="31"/>
      <c r="H190" s="115"/>
      <c r="I190" s="8"/>
      <c r="J190" s="8"/>
      <c r="K190" s="115"/>
      <c r="L190" s="115"/>
      <c r="M190" s="31"/>
      <c r="N190" s="115"/>
      <c r="O190" s="188"/>
      <c r="P190" s="188"/>
      <c r="Q190" s="188"/>
    </row>
    <row r="191" spans="2:17" x14ac:dyDescent="0.2">
      <c r="B191" s="115"/>
      <c r="C191" s="8"/>
      <c r="D191" s="8"/>
      <c r="E191" s="115"/>
      <c r="F191" s="115"/>
      <c r="G191" s="31"/>
      <c r="H191" s="115"/>
      <c r="I191" s="8"/>
      <c r="J191" s="8"/>
      <c r="K191" s="115"/>
      <c r="L191" s="115"/>
      <c r="M191" s="31"/>
      <c r="N191" s="115"/>
      <c r="O191" s="188"/>
      <c r="P191" s="188"/>
      <c r="Q191" s="188"/>
    </row>
    <row r="192" spans="2:17" x14ac:dyDescent="0.2">
      <c r="B192" s="115"/>
      <c r="C192" s="8"/>
      <c r="D192" s="8"/>
      <c r="E192" s="115"/>
      <c r="F192" s="115"/>
      <c r="G192" s="31"/>
      <c r="H192" s="115"/>
      <c r="I192" s="8"/>
      <c r="J192" s="8"/>
      <c r="K192" s="115"/>
      <c r="L192" s="115"/>
      <c r="M192" s="31"/>
      <c r="N192" s="115"/>
      <c r="O192" s="188"/>
      <c r="P192" s="188"/>
      <c r="Q192" s="188"/>
    </row>
    <row r="193" spans="2:17" x14ac:dyDescent="0.2">
      <c r="B193" s="115"/>
      <c r="C193" s="8"/>
      <c r="D193" s="8"/>
      <c r="E193" s="115"/>
      <c r="F193" s="115"/>
      <c r="G193" s="31"/>
      <c r="H193" s="115"/>
      <c r="I193" s="8"/>
      <c r="J193" s="8"/>
      <c r="K193" s="115"/>
      <c r="L193" s="115"/>
      <c r="M193" s="31"/>
      <c r="N193" s="115"/>
      <c r="O193" s="188"/>
      <c r="P193" s="188"/>
      <c r="Q193" s="188"/>
    </row>
    <row r="194" spans="2:17" x14ac:dyDescent="0.2">
      <c r="B194" s="115"/>
      <c r="C194" s="8"/>
      <c r="D194" s="8"/>
      <c r="E194" s="115"/>
      <c r="F194" s="115"/>
      <c r="G194" s="31"/>
      <c r="H194" s="115"/>
      <c r="I194" s="8"/>
      <c r="J194" s="8"/>
      <c r="K194" s="115"/>
      <c r="L194" s="115"/>
      <c r="M194" s="31"/>
      <c r="N194" s="115"/>
      <c r="O194" s="188"/>
      <c r="P194" s="188"/>
      <c r="Q194" s="188"/>
    </row>
    <row r="195" spans="2:17" x14ac:dyDescent="0.2">
      <c r="B195" s="115"/>
      <c r="C195" s="8"/>
      <c r="D195" s="8"/>
      <c r="E195" s="115"/>
      <c r="F195" s="115"/>
      <c r="G195" s="31"/>
      <c r="H195" s="115"/>
      <c r="I195" s="8"/>
      <c r="J195" s="8"/>
      <c r="K195" s="115"/>
      <c r="L195" s="115"/>
      <c r="M195" s="31"/>
      <c r="N195" s="115"/>
      <c r="O195" s="188"/>
      <c r="P195" s="188"/>
      <c r="Q195" s="188"/>
    </row>
    <row r="196" spans="2:17" x14ac:dyDescent="0.2">
      <c r="B196" s="115"/>
      <c r="C196" s="8"/>
      <c r="D196" s="8"/>
      <c r="E196" s="115"/>
      <c r="F196" s="115"/>
      <c r="G196" s="31"/>
      <c r="H196" s="115"/>
      <c r="I196" s="8"/>
      <c r="J196" s="8"/>
      <c r="K196" s="115"/>
      <c r="L196" s="115"/>
      <c r="M196" s="31"/>
      <c r="N196" s="115"/>
      <c r="O196" s="188"/>
      <c r="P196" s="188"/>
      <c r="Q196" s="188"/>
    </row>
    <row r="197" spans="2:17" x14ac:dyDescent="0.2">
      <c r="B197" s="115"/>
      <c r="C197" s="8"/>
      <c r="D197" s="8"/>
      <c r="E197" s="115"/>
      <c r="F197" s="115"/>
      <c r="G197" s="31"/>
      <c r="H197" s="115"/>
      <c r="I197" s="8"/>
      <c r="J197" s="8"/>
      <c r="K197" s="115"/>
      <c r="L197" s="115"/>
      <c r="M197" s="31"/>
      <c r="N197" s="115"/>
      <c r="O197" s="188"/>
      <c r="P197" s="188"/>
      <c r="Q197" s="188"/>
    </row>
    <row r="198" spans="2:17" x14ac:dyDescent="0.2">
      <c r="B198" s="115"/>
      <c r="C198" s="8"/>
      <c r="D198" s="8"/>
      <c r="E198" s="115"/>
      <c r="F198" s="115"/>
      <c r="G198" s="31"/>
      <c r="H198" s="115"/>
      <c r="I198" s="8"/>
      <c r="J198" s="8"/>
      <c r="K198" s="115"/>
      <c r="L198" s="115"/>
      <c r="M198" s="31"/>
      <c r="N198" s="115"/>
      <c r="O198" s="188"/>
      <c r="P198" s="188"/>
      <c r="Q198" s="188"/>
    </row>
    <row r="199" spans="2:17" x14ac:dyDescent="0.2">
      <c r="B199" s="115"/>
      <c r="C199" s="8"/>
      <c r="D199" s="8"/>
      <c r="E199" s="115"/>
      <c r="F199" s="115"/>
      <c r="G199" s="31"/>
      <c r="H199" s="115"/>
      <c r="I199" s="8"/>
      <c r="J199" s="8"/>
      <c r="K199" s="115"/>
      <c r="L199" s="115"/>
      <c r="M199" s="31"/>
      <c r="N199" s="115"/>
      <c r="O199" s="188"/>
      <c r="P199" s="188"/>
      <c r="Q199" s="188"/>
    </row>
    <row r="200" spans="2:17" x14ac:dyDescent="0.2">
      <c r="B200" s="115"/>
      <c r="C200" s="8"/>
      <c r="D200" s="8"/>
      <c r="E200" s="115"/>
      <c r="F200" s="115"/>
      <c r="G200" s="31"/>
      <c r="H200" s="115"/>
      <c r="I200" s="8"/>
      <c r="J200" s="8"/>
      <c r="K200" s="115"/>
      <c r="L200" s="115"/>
      <c r="M200" s="31"/>
      <c r="N200" s="115"/>
      <c r="O200" s="188"/>
      <c r="P200" s="188"/>
      <c r="Q200" s="188"/>
    </row>
    <row r="201" spans="2:17" x14ac:dyDescent="0.2">
      <c r="B201" s="115"/>
      <c r="C201" s="8"/>
      <c r="D201" s="8"/>
      <c r="E201" s="115"/>
      <c r="F201" s="115"/>
      <c r="G201" s="31"/>
      <c r="H201" s="115"/>
      <c r="I201" s="8"/>
      <c r="J201" s="8"/>
      <c r="K201" s="115"/>
      <c r="L201" s="115"/>
      <c r="M201" s="31"/>
      <c r="N201" s="115"/>
      <c r="O201" s="188"/>
      <c r="P201" s="188"/>
      <c r="Q201" s="188"/>
    </row>
    <row r="202" spans="2:17" x14ac:dyDescent="0.2">
      <c r="B202" s="115"/>
      <c r="C202" s="8"/>
      <c r="D202" s="8"/>
      <c r="E202" s="115"/>
      <c r="F202" s="115"/>
      <c r="G202" s="31"/>
      <c r="H202" s="115"/>
      <c r="I202" s="8"/>
      <c r="J202" s="8"/>
      <c r="K202" s="115"/>
      <c r="L202" s="115"/>
      <c r="M202" s="31"/>
      <c r="N202" s="115"/>
      <c r="O202" s="188"/>
      <c r="P202" s="188"/>
      <c r="Q202" s="188"/>
    </row>
    <row r="203" spans="2:17" x14ac:dyDescent="0.2">
      <c r="B203" s="115"/>
      <c r="C203" s="8"/>
      <c r="D203" s="8"/>
      <c r="E203" s="115"/>
      <c r="F203" s="115"/>
      <c r="G203" s="31"/>
      <c r="H203" s="115"/>
      <c r="I203" s="8"/>
      <c r="J203" s="8"/>
      <c r="K203" s="115"/>
      <c r="L203" s="115"/>
      <c r="M203" s="31"/>
      <c r="N203" s="115"/>
      <c r="O203" s="188"/>
      <c r="P203" s="188"/>
      <c r="Q203" s="188"/>
    </row>
    <row r="204" spans="2:17" x14ac:dyDescent="0.2">
      <c r="B204" s="115"/>
      <c r="C204" s="8"/>
      <c r="D204" s="8"/>
      <c r="E204" s="115"/>
      <c r="F204" s="115"/>
      <c r="G204" s="31"/>
      <c r="H204" s="115"/>
      <c r="I204" s="8"/>
      <c r="J204" s="8"/>
      <c r="K204" s="115"/>
      <c r="L204" s="115"/>
      <c r="M204" s="31"/>
      <c r="N204" s="115"/>
      <c r="O204" s="188"/>
      <c r="P204" s="188"/>
      <c r="Q204" s="188"/>
    </row>
    <row r="205" spans="2:17" x14ac:dyDescent="0.2">
      <c r="B205" s="115"/>
      <c r="C205" s="8"/>
      <c r="D205" s="8"/>
      <c r="E205" s="115"/>
      <c r="F205" s="115"/>
      <c r="G205" s="31"/>
      <c r="H205" s="115"/>
      <c r="I205" s="8"/>
      <c r="J205" s="8"/>
      <c r="K205" s="115"/>
      <c r="L205" s="115"/>
      <c r="M205" s="31"/>
      <c r="N205" s="115"/>
      <c r="O205" s="188"/>
      <c r="P205" s="188"/>
      <c r="Q205" s="188"/>
    </row>
    <row r="206" spans="2:17" x14ac:dyDescent="0.2">
      <c r="B206" s="115"/>
      <c r="C206" s="8"/>
      <c r="D206" s="8"/>
      <c r="E206" s="115"/>
      <c r="F206" s="115"/>
      <c r="G206" s="31"/>
      <c r="H206" s="115"/>
      <c r="I206" s="8"/>
      <c r="J206" s="8"/>
      <c r="K206" s="115"/>
      <c r="L206" s="115"/>
      <c r="M206" s="31"/>
      <c r="N206" s="115"/>
      <c r="O206" s="188"/>
      <c r="P206" s="188"/>
      <c r="Q206" s="188"/>
    </row>
    <row r="207" spans="2:17" x14ac:dyDescent="0.2">
      <c r="B207" s="115"/>
      <c r="C207" s="8"/>
      <c r="D207" s="8"/>
      <c r="E207" s="115"/>
      <c r="F207" s="115"/>
      <c r="G207" s="31"/>
      <c r="H207" s="115"/>
      <c r="I207" s="8"/>
      <c r="J207" s="8"/>
      <c r="K207" s="115"/>
      <c r="L207" s="115"/>
      <c r="M207" s="31"/>
      <c r="N207" s="115"/>
      <c r="O207" s="188"/>
      <c r="P207" s="188"/>
      <c r="Q207" s="188"/>
    </row>
    <row r="208" spans="2:17" x14ac:dyDescent="0.2">
      <c r="B208" s="115"/>
      <c r="C208" s="8"/>
      <c r="D208" s="8"/>
      <c r="E208" s="115"/>
      <c r="F208" s="115"/>
      <c r="G208" s="31"/>
      <c r="H208" s="115"/>
      <c r="I208" s="8"/>
      <c r="J208" s="8"/>
      <c r="K208" s="115"/>
      <c r="L208" s="115"/>
      <c r="M208" s="31"/>
      <c r="N208" s="115"/>
      <c r="O208" s="188"/>
      <c r="P208" s="188"/>
      <c r="Q208" s="188"/>
    </row>
    <row r="209" spans="2:17" x14ac:dyDescent="0.2">
      <c r="B209" s="115"/>
      <c r="C209" s="8"/>
      <c r="D209" s="8"/>
      <c r="E209" s="115"/>
      <c r="F209" s="115"/>
      <c r="G209" s="31"/>
      <c r="H209" s="115"/>
      <c r="I209" s="8"/>
      <c r="J209" s="8"/>
      <c r="K209" s="115"/>
      <c r="L209" s="115"/>
      <c r="M209" s="31"/>
      <c r="N209" s="115"/>
      <c r="O209" s="188"/>
      <c r="P209" s="188"/>
      <c r="Q209" s="188"/>
    </row>
    <row r="210" spans="2:17" x14ac:dyDescent="0.2">
      <c r="B210" s="115"/>
      <c r="C210" s="8"/>
      <c r="D210" s="8"/>
      <c r="E210" s="115"/>
      <c r="F210" s="115"/>
      <c r="G210" s="31"/>
      <c r="H210" s="115"/>
      <c r="I210" s="8"/>
      <c r="J210" s="8"/>
      <c r="K210" s="115"/>
      <c r="L210" s="115"/>
      <c r="M210" s="31"/>
      <c r="N210" s="115"/>
      <c r="O210" s="188"/>
      <c r="P210" s="188"/>
      <c r="Q210" s="188"/>
    </row>
    <row r="211" spans="2:17" x14ac:dyDescent="0.2">
      <c r="B211" s="115"/>
      <c r="C211" s="8"/>
      <c r="D211" s="8"/>
      <c r="E211" s="115"/>
      <c r="F211" s="115"/>
      <c r="G211" s="31"/>
      <c r="H211" s="115"/>
      <c r="I211" s="8"/>
      <c r="J211" s="8"/>
      <c r="K211" s="115"/>
      <c r="L211" s="115"/>
      <c r="M211" s="31"/>
      <c r="N211" s="115"/>
      <c r="O211" s="188"/>
      <c r="P211" s="188"/>
      <c r="Q211" s="188"/>
    </row>
    <row r="212" spans="2:17" x14ac:dyDescent="0.2">
      <c r="B212" s="115"/>
      <c r="C212" s="8"/>
      <c r="D212" s="8"/>
      <c r="E212" s="115"/>
      <c r="F212" s="115"/>
      <c r="G212" s="31"/>
      <c r="H212" s="115"/>
      <c r="I212" s="8"/>
      <c r="J212" s="8"/>
      <c r="K212" s="115"/>
      <c r="L212" s="115"/>
      <c r="M212" s="31"/>
      <c r="N212" s="115"/>
      <c r="O212" s="188"/>
      <c r="P212" s="188"/>
      <c r="Q212" s="188"/>
    </row>
    <row r="213" spans="2:17" x14ac:dyDescent="0.2">
      <c r="B213" s="115"/>
      <c r="C213" s="8"/>
      <c r="D213" s="8"/>
      <c r="E213" s="115"/>
      <c r="F213" s="115"/>
      <c r="G213" s="31"/>
      <c r="H213" s="115"/>
      <c r="I213" s="8"/>
      <c r="J213" s="8"/>
      <c r="K213" s="115"/>
      <c r="L213" s="115"/>
      <c r="M213" s="31"/>
      <c r="N213" s="115"/>
      <c r="O213" s="188"/>
      <c r="P213" s="188"/>
      <c r="Q213" s="188"/>
    </row>
    <row r="214" spans="2:17" x14ac:dyDescent="0.2">
      <c r="B214" s="115"/>
      <c r="C214" s="8"/>
      <c r="D214" s="8"/>
      <c r="E214" s="115"/>
      <c r="F214" s="115"/>
      <c r="G214" s="31"/>
      <c r="H214" s="115"/>
      <c r="I214" s="8"/>
      <c r="J214" s="8"/>
      <c r="K214" s="115"/>
      <c r="L214" s="115"/>
      <c r="M214" s="31"/>
      <c r="N214" s="115"/>
      <c r="O214" s="188"/>
      <c r="P214" s="188"/>
      <c r="Q214" s="188"/>
    </row>
    <row r="215" spans="2:17" x14ac:dyDescent="0.2">
      <c r="B215" s="115"/>
      <c r="C215" s="8"/>
      <c r="D215" s="8"/>
      <c r="E215" s="115"/>
      <c r="F215" s="115"/>
      <c r="G215" s="31"/>
      <c r="H215" s="115"/>
      <c r="I215" s="8"/>
      <c r="J215" s="8"/>
      <c r="K215" s="115"/>
      <c r="L215" s="115"/>
      <c r="M215" s="31"/>
      <c r="N215" s="115"/>
      <c r="O215" s="188"/>
      <c r="P215" s="188"/>
      <c r="Q215" s="188"/>
    </row>
    <row r="216" spans="2:17" x14ac:dyDescent="0.2">
      <c r="B216" s="115"/>
      <c r="C216" s="8"/>
      <c r="D216" s="8"/>
      <c r="E216" s="115"/>
      <c r="F216" s="115"/>
      <c r="G216" s="31"/>
      <c r="H216" s="115"/>
      <c r="I216" s="8"/>
      <c r="J216" s="8"/>
      <c r="K216" s="115"/>
      <c r="L216" s="115"/>
      <c r="M216" s="31"/>
      <c r="N216" s="115"/>
      <c r="O216" s="188"/>
      <c r="P216" s="188"/>
      <c r="Q216" s="188"/>
    </row>
    <row r="217" spans="2:17" x14ac:dyDescent="0.2">
      <c r="B217" s="115"/>
      <c r="C217" s="8"/>
      <c r="D217" s="8"/>
      <c r="E217" s="115"/>
      <c r="F217" s="115"/>
      <c r="G217" s="31"/>
      <c r="H217" s="115"/>
      <c r="I217" s="8"/>
      <c r="J217" s="8"/>
      <c r="K217" s="115"/>
      <c r="L217" s="115"/>
      <c r="M217" s="31"/>
      <c r="N217" s="115"/>
      <c r="O217" s="188"/>
      <c r="P217" s="188"/>
      <c r="Q217" s="188"/>
    </row>
    <row r="218" spans="2:17" x14ac:dyDescent="0.2">
      <c r="B218" s="115"/>
      <c r="C218" s="8"/>
      <c r="D218" s="8"/>
      <c r="E218" s="115"/>
      <c r="F218" s="115"/>
      <c r="G218" s="31"/>
      <c r="H218" s="115"/>
      <c r="I218" s="8"/>
      <c r="J218" s="8"/>
      <c r="K218" s="115"/>
      <c r="L218" s="115"/>
      <c r="M218" s="31"/>
      <c r="N218" s="115"/>
      <c r="O218" s="188"/>
      <c r="P218" s="188"/>
      <c r="Q218" s="188"/>
    </row>
    <row r="219" spans="2:17" x14ac:dyDescent="0.2">
      <c r="B219" s="115"/>
      <c r="C219" s="8"/>
      <c r="D219" s="8"/>
      <c r="E219" s="115"/>
      <c r="F219" s="115"/>
      <c r="G219" s="31"/>
      <c r="H219" s="115"/>
      <c r="I219" s="8"/>
      <c r="J219" s="8"/>
      <c r="K219" s="115"/>
      <c r="L219" s="115"/>
      <c r="M219" s="31"/>
      <c r="N219" s="115"/>
      <c r="O219" s="188"/>
      <c r="P219" s="188"/>
      <c r="Q219" s="188"/>
    </row>
    <row r="220" spans="2:17" x14ac:dyDescent="0.2">
      <c r="B220" s="115"/>
      <c r="C220" s="8"/>
      <c r="D220" s="8"/>
      <c r="E220" s="115"/>
      <c r="F220" s="115"/>
      <c r="G220" s="31"/>
      <c r="H220" s="115"/>
      <c r="I220" s="8"/>
      <c r="J220" s="8"/>
      <c r="K220" s="115"/>
      <c r="L220" s="115"/>
      <c r="M220" s="31"/>
      <c r="N220" s="115"/>
      <c r="O220" s="188"/>
      <c r="P220" s="188"/>
      <c r="Q220" s="188"/>
    </row>
    <row r="221" spans="2:17" x14ac:dyDescent="0.2">
      <c r="B221" s="115"/>
      <c r="C221" s="8"/>
      <c r="D221" s="8"/>
      <c r="E221" s="115"/>
      <c r="F221" s="115"/>
      <c r="G221" s="31"/>
      <c r="H221" s="115"/>
      <c r="I221" s="8"/>
      <c r="J221" s="8"/>
      <c r="K221" s="115"/>
      <c r="L221" s="115"/>
      <c r="M221" s="31"/>
      <c r="N221" s="115"/>
      <c r="O221" s="188"/>
      <c r="P221" s="188"/>
      <c r="Q221" s="188"/>
    </row>
    <row r="222" spans="2:17" x14ac:dyDescent="0.2">
      <c r="B222" s="115"/>
      <c r="C222" s="8"/>
      <c r="D222" s="8"/>
      <c r="E222" s="115"/>
      <c r="F222" s="115"/>
      <c r="G222" s="31"/>
      <c r="H222" s="115"/>
      <c r="I222" s="8"/>
      <c r="J222" s="8"/>
      <c r="K222" s="115"/>
      <c r="L222" s="115"/>
      <c r="M222" s="31"/>
      <c r="N222" s="115"/>
      <c r="O222" s="188"/>
      <c r="P222" s="188"/>
      <c r="Q222" s="188"/>
    </row>
    <row r="223" spans="2:17" x14ac:dyDescent="0.2">
      <c r="B223" s="115"/>
      <c r="C223" s="8"/>
      <c r="D223" s="8"/>
      <c r="E223" s="115"/>
      <c r="F223" s="115"/>
      <c r="G223" s="31"/>
      <c r="H223" s="115"/>
      <c r="I223" s="8"/>
      <c r="J223" s="8"/>
      <c r="K223" s="115"/>
      <c r="L223" s="115"/>
      <c r="M223" s="31"/>
      <c r="N223" s="115"/>
      <c r="O223" s="188"/>
      <c r="P223" s="188"/>
      <c r="Q223" s="188"/>
    </row>
    <row r="224" spans="2:17" x14ac:dyDescent="0.2">
      <c r="B224" s="115"/>
      <c r="C224" s="8"/>
      <c r="D224" s="8"/>
      <c r="E224" s="115"/>
      <c r="F224" s="115"/>
      <c r="G224" s="31"/>
      <c r="H224" s="115"/>
      <c r="I224" s="8"/>
      <c r="J224" s="8"/>
      <c r="K224" s="115"/>
      <c r="L224" s="115"/>
      <c r="M224" s="31"/>
      <c r="N224" s="115"/>
      <c r="O224" s="188"/>
      <c r="P224" s="188"/>
      <c r="Q224" s="188"/>
    </row>
    <row r="225" spans="2:17" x14ac:dyDescent="0.2">
      <c r="B225" s="115"/>
      <c r="C225" s="8"/>
      <c r="D225" s="8"/>
      <c r="E225" s="115"/>
      <c r="F225" s="115"/>
      <c r="G225" s="31"/>
      <c r="H225" s="115"/>
      <c r="I225" s="8"/>
      <c r="J225" s="8"/>
      <c r="K225" s="115"/>
      <c r="L225" s="115"/>
      <c r="M225" s="31"/>
      <c r="N225" s="115"/>
      <c r="O225" s="188"/>
      <c r="P225" s="188"/>
      <c r="Q225" s="188"/>
    </row>
    <row r="226" spans="2:17" x14ac:dyDescent="0.2">
      <c r="B226" s="115"/>
      <c r="C226" s="8"/>
      <c r="D226" s="8"/>
      <c r="E226" s="115"/>
      <c r="F226" s="115"/>
      <c r="G226" s="31"/>
      <c r="H226" s="115"/>
      <c r="I226" s="8"/>
      <c r="J226" s="8"/>
      <c r="K226" s="115"/>
      <c r="L226" s="115"/>
      <c r="M226" s="31"/>
      <c r="N226" s="115"/>
      <c r="O226" s="188"/>
      <c r="P226" s="188"/>
      <c r="Q226" s="188"/>
    </row>
    <row r="227" spans="2:17" x14ac:dyDescent="0.2">
      <c r="B227" s="115"/>
      <c r="C227" s="8"/>
      <c r="D227" s="8"/>
      <c r="E227" s="115"/>
      <c r="F227" s="115"/>
      <c r="G227" s="31"/>
      <c r="H227" s="115"/>
      <c r="I227" s="8"/>
      <c r="J227" s="8"/>
      <c r="K227" s="115"/>
      <c r="L227" s="115"/>
      <c r="M227" s="31"/>
      <c r="N227" s="115"/>
      <c r="O227" s="188"/>
      <c r="P227" s="188"/>
      <c r="Q227" s="188"/>
    </row>
    <row r="228" spans="2:17" x14ac:dyDescent="0.2">
      <c r="B228" s="115"/>
      <c r="C228" s="8"/>
      <c r="D228" s="8"/>
      <c r="E228" s="115"/>
      <c r="F228" s="115"/>
      <c r="G228" s="31"/>
      <c r="H228" s="115"/>
      <c r="I228" s="8"/>
      <c r="J228" s="8"/>
      <c r="K228" s="115"/>
      <c r="L228" s="115"/>
      <c r="M228" s="31"/>
      <c r="N228" s="115"/>
      <c r="O228" s="188"/>
      <c r="P228" s="188"/>
      <c r="Q228" s="188"/>
    </row>
    <row r="229" spans="2:17" x14ac:dyDescent="0.2">
      <c r="B229" s="115"/>
      <c r="C229" s="8"/>
      <c r="D229" s="8"/>
      <c r="E229" s="115"/>
      <c r="F229" s="115"/>
      <c r="G229" s="31"/>
      <c r="H229" s="115"/>
      <c r="I229" s="8"/>
      <c r="J229" s="8"/>
      <c r="K229" s="115"/>
      <c r="L229" s="115"/>
      <c r="M229" s="31"/>
      <c r="N229" s="115"/>
      <c r="O229" s="188"/>
      <c r="P229" s="188"/>
      <c r="Q229" s="188"/>
    </row>
    <row r="230" spans="2:17" x14ac:dyDescent="0.2">
      <c r="B230" s="115"/>
      <c r="C230" s="8"/>
      <c r="D230" s="8"/>
      <c r="E230" s="115"/>
      <c r="F230" s="115"/>
      <c r="G230" s="31"/>
      <c r="H230" s="115"/>
      <c r="I230" s="8"/>
      <c r="J230" s="8"/>
      <c r="K230" s="115"/>
      <c r="L230" s="115"/>
      <c r="M230" s="31"/>
      <c r="N230" s="115"/>
      <c r="O230" s="188"/>
      <c r="P230" s="188"/>
      <c r="Q230" s="188"/>
    </row>
    <row r="231" spans="2:17" x14ac:dyDescent="0.2">
      <c r="B231" s="115"/>
      <c r="C231" s="8"/>
      <c r="D231" s="8"/>
      <c r="E231" s="115"/>
      <c r="F231" s="115"/>
      <c r="G231" s="31"/>
      <c r="H231" s="115"/>
      <c r="I231" s="8"/>
      <c r="J231" s="8"/>
      <c r="K231" s="115"/>
      <c r="L231" s="115"/>
      <c r="M231" s="31"/>
      <c r="N231" s="115"/>
      <c r="O231" s="188"/>
      <c r="P231" s="188"/>
      <c r="Q231" s="188"/>
    </row>
    <row r="232" spans="2:17" x14ac:dyDescent="0.2">
      <c r="B232" s="115"/>
      <c r="C232" s="8"/>
      <c r="D232" s="8"/>
      <c r="E232" s="115"/>
      <c r="F232" s="115"/>
      <c r="G232" s="31"/>
      <c r="H232" s="115"/>
      <c r="I232" s="8"/>
      <c r="J232" s="8"/>
      <c r="K232" s="115"/>
      <c r="L232" s="115"/>
      <c r="M232" s="31"/>
      <c r="N232" s="115"/>
      <c r="O232" s="188"/>
      <c r="P232" s="188"/>
      <c r="Q232" s="188"/>
    </row>
    <row r="233" spans="2:17" x14ac:dyDescent="0.2">
      <c r="B233" s="115"/>
      <c r="C233" s="8"/>
      <c r="D233" s="8"/>
      <c r="E233" s="115"/>
      <c r="F233" s="115"/>
      <c r="G233" s="31"/>
      <c r="H233" s="115"/>
      <c r="I233" s="8"/>
      <c r="J233" s="8"/>
      <c r="K233" s="115"/>
      <c r="L233" s="115"/>
      <c r="M233" s="31"/>
      <c r="N233" s="115"/>
      <c r="O233" s="188"/>
      <c r="P233" s="188"/>
      <c r="Q233" s="188"/>
    </row>
    <row r="234" spans="2:17" x14ac:dyDescent="0.2">
      <c r="B234" s="115"/>
      <c r="C234" s="8"/>
      <c r="D234" s="8"/>
      <c r="E234" s="115"/>
      <c r="F234" s="115"/>
      <c r="G234" s="31"/>
      <c r="H234" s="115"/>
      <c r="I234" s="8"/>
      <c r="J234" s="8"/>
      <c r="K234" s="115"/>
      <c r="L234" s="115"/>
      <c r="M234" s="31"/>
      <c r="N234" s="115"/>
      <c r="O234" s="188"/>
      <c r="P234" s="188"/>
      <c r="Q234" s="188"/>
    </row>
    <row r="235" spans="2:17" x14ac:dyDescent="0.2">
      <c r="B235" s="115"/>
      <c r="C235" s="8"/>
      <c r="D235" s="8"/>
      <c r="E235" s="115"/>
      <c r="F235" s="115"/>
      <c r="G235" s="31"/>
      <c r="H235" s="115"/>
      <c r="I235" s="8"/>
      <c r="J235" s="8"/>
      <c r="K235" s="115"/>
      <c r="L235" s="115"/>
      <c r="M235" s="31"/>
      <c r="N235" s="115"/>
      <c r="O235" s="188"/>
      <c r="P235" s="188"/>
      <c r="Q235" s="188"/>
    </row>
    <row r="236" spans="2:17" x14ac:dyDescent="0.2">
      <c r="B236" s="115"/>
      <c r="C236" s="8"/>
      <c r="D236" s="8"/>
      <c r="E236" s="115"/>
      <c r="F236" s="115"/>
      <c r="G236" s="31"/>
      <c r="H236" s="115"/>
      <c r="I236" s="8"/>
      <c r="J236" s="8"/>
      <c r="K236" s="115"/>
      <c r="L236" s="115"/>
      <c r="M236" s="31"/>
      <c r="N236" s="115"/>
      <c r="O236" s="188"/>
      <c r="P236" s="188"/>
      <c r="Q236" s="188"/>
    </row>
    <row r="237" spans="2:17" x14ac:dyDescent="0.2">
      <c r="B237" s="115"/>
      <c r="C237" s="8"/>
      <c r="D237" s="8"/>
      <c r="E237" s="115"/>
      <c r="F237" s="115"/>
      <c r="G237" s="31"/>
      <c r="H237" s="115"/>
      <c r="I237" s="8"/>
      <c r="J237" s="8"/>
      <c r="K237" s="115"/>
      <c r="L237" s="115"/>
      <c r="M237" s="31"/>
      <c r="N237" s="115"/>
      <c r="O237" s="188"/>
      <c r="P237" s="188"/>
      <c r="Q237" s="188"/>
    </row>
    <row r="238" spans="2:17" x14ac:dyDescent="0.2">
      <c r="B238" s="115"/>
      <c r="C238" s="8"/>
      <c r="D238" s="8"/>
      <c r="E238" s="115"/>
      <c r="F238" s="115"/>
      <c r="G238" s="31"/>
      <c r="H238" s="115"/>
      <c r="I238" s="8"/>
      <c r="J238" s="8"/>
      <c r="K238" s="115"/>
      <c r="L238" s="115"/>
      <c r="M238" s="31"/>
      <c r="N238" s="115"/>
      <c r="O238" s="188"/>
      <c r="P238" s="188"/>
      <c r="Q238" s="188"/>
    </row>
    <row r="239" spans="2:17" x14ac:dyDescent="0.2">
      <c r="B239" s="115"/>
      <c r="C239" s="8"/>
      <c r="D239" s="8"/>
      <c r="E239" s="115"/>
      <c r="F239" s="115"/>
      <c r="G239" s="31"/>
      <c r="H239" s="115"/>
      <c r="I239" s="8"/>
      <c r="J239" s="8"/>
      <c r="K239" s="115"/>
      <c r="L239" s="115"/>
      <c r="M239" s="31"/>
      <c r="N239" s="115"/>
      <c r="O239" s="188"/>
      <c r="P239" s="188"/>
      <c r="Q239" s="188"/>
    </row>
    <row r="240" spans="2:17" x14ac:dyDescent="0.2">
      <c r="B240" s="115"/>
      <c r="C240" s="8"/>
      <c r="D240" s="8"/>
      <c r="E240" s="115"/>
      <c r="F240" s="115"/>
      <c r="G240" s="31"/>
      <c r="H240" s="115"/>
      <c r="I240" s="8"/>
      <c r="J240" s="8"/>
      <c r="K240" s="115"/>
      <c r="L240" s="115"/>
      <c r="M240" s="31"/>
      <c r="N240" s="115"/>
      <c r="O240" s="188"/>
      <c r="P240" s="188"/>
      <c r="Q240" s="188"/>
    </row>
    <row r="241" spans="2:17" x14ac:dyDescent="0.2">
      <c r="B241" s="115"/>
      <c r="C241" s="8"/>
      <c r="D241" s="8"/>
      <c r="E241" s="115"/>
      <c r="F241" s="115"/>
      <c r="G241" s="31"/>
      <c r="H241" s="115"/>
      <c r="I241" s="8"/>
      <c r="J241" s="8"/>
      <c r="K241" s="115"/>
      <c r="L241" s="115"/>
      <c r="M241" s="31"/>
      <c r="N241" s="115"/>
      <c r="O241" s="188"/>
      <c r="P241" s="188"/>
      <c r="Q241" s="188"/>
    </row>
    <row r="242" spans="2:17" x14ac:dyDescent="0.2">
      <c r="B242" s="115"/>
      <c r="C242" s="8"/>
      <c r="D242" s="8"/>
      <c r="E242" s="115"/>
      <c r="F242" s="115"/>
      <c r="G242" s="31"/>
      <c r="H242" s="115"/>
      <c r="I242" s="8"/>
      <c r="J242" s="8"/>
      <c r="K242" s="115"/>
      <c r="L242" s="115"/>
      <c r="M242" s="31"/>
      <c r="N242" s="115"/>
      <c r="O242" s="188"/>
      <c r="P242" s="188"/>
      <c r="Q242" s="188"/>
    </row>
    <row r="243" spans="2:17" x14ac:dyDescent="0.2">
      <c r="B243" s="115"/>
      <c r="C243" s="8"/>
      <c r="D243" s="8"/>
      <c r="E243" s="115"/>
      <c r="F243" s="115"/>
      <c r="G243" s="31"/>
      <c r="H243" s="115"/>
      <c r="I243" s="8"/>
      <c r="J243" s="8"/>
      <c r="K243" s="115"/>
      <c r="L243" s="115"/>
      <c r="M243" s="31"/>
      <c r="N243" s="115"/>
      <c r="O243" s="188"/>
      <c r="P243" s="188"/>
      <c r="Q243" s="188"/>
    </row>
    <row r="244" spans="2:17" x14ac:dyDescent="0.2">
      <c r="B244" s="115"/>
      <c r="C244" s="8"/>
      <c r="D244" s="8"/>
      <c r="E244" s="115"/>
      <c r="F244" s="115"/>
      <c r="G244" s="31"/>
      <c r="H244" s="115"/>
      <c r="I244" s="8"/>
      <c r="J244" s="8"/>
      <c r="K244" s="115"/>
      <c r="L244" s="115"/>
      <c r="M244" s="31"/>
      <c r="N244" s="115"/>
      <c r="O244" s="188"/>
      <c r="P244" s="188"/>
      <c r="Q244" s="188"/>
    </row>
    <row r="245" spans="2:17" x14ac:dyDescent="0.2">
      <c r="B245" s="115"/>
      <c r="C245" s="8"/>
      <c r="D245" s="8"/>
      <c r="E245" s="115"/>
      <c r="F245" s="115"/>
      <c r="G245" s="31"/>
      <c r="H245" s="115"/>
      <c r="I245" s="8"/>
      <c r="J245" s="8"/>
      <c r="K245" s="115"/>
      <c r="L245" s="115"/>
      <c r="M245" s="31"/>
      <c r="N245" s="115"/>
      <c r="O245" s="188"/>
      <c r="P245" s="188"/>
      <c r="Q245" s="188"/>
    </row>
    <row r="246" spans="2:17" x14ac:dyDescent="0.2">
      <c r="B246" s="115"/>
      <c r="C246" s="8"/>
      <c r="D246" s="8"/>
      <c r="E246" s="115"/>
      <c r="F246" s="115"/>
      <c r="G246" s="31"/>
      <c r="H246" s="115"/>
      <c r="I246" s="8"/>
      <c r="J246" s="8"/>
      <c r="K246" s="115"/>
      <c r="L246" s="115"/>
      <c r="M246" s="31"/>
      <c r="N246" s="115"/>
      <c r="O246" s="188"/>
      <c r="P246" s="188"/>
      <c r="Q246" s="188"/>
    </row>
    <row r="247" spans="2:17" x14ac:dyDescent="0.2">
      <c r="B247" s="115"/>
      <c r="C247" s="8"/>
      <c r="D247" s="8"/>
      <c r="E247" s="115"/>
      <c r="F247" s="115"/>
      <c r="G247" s="31"/>
      <c r="H247" s="115"/>
      <c r="I247" s="8"/>
      <c r="J247" s="8"/>
      <c r="K247" s="115"/>
      <c r="L247" s="115"/>
      <c r="M247" s="31"/>
      <c r="N247" s="115"/>
      <c r="O247" s="188"/>
      <c r="P247" s="188"/>
      <c r="Q247" s="188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59" customWidth="1"/>
    <col min="2" max="2" width="14.28515625" style="101" customWidth="1"/>
    <col min="3" max="3" width="15.42578125" style="101" customWidth="1"/>
    <col min="4" max="4" width="10.28515625" style="18" customWidth="1"/>
    <col min="5" max="5" width="8.85546875" style="170" hidden="1" customWidth="1"/>
    <col min="6" max="16384" width="9.140625" style="170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29.02.2016</v>
      </c>
      <c r="B2" s="3"/>
      <c r="C2" s="3"/>
      <c r="D2" s="3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</row>
    <row r="3" spans="1:20" ht="18.75" x14ac:dyDescent="0.3">
      <c r="A3" s="2" t="s">
        <v>175</v>
      </c>
      <c r="B3" s="2"/>
      <c r="C3" s="2"/>
      <c r="D3" s="2"/>
    </row>
    <row r="4" spans="1:20" x14ac:dyDescent="0.2">
      <c r="B4" s="115"/>
      <c r="C4" s="115"/>
      <c r="D4" s="31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</row>
    <row r="5" spans="1:20" s="193" customFormat="1" x14ac:dyDescent="0.2">
      <c r="B5" s="121"/>
      <c r="C5" s="121"/>
      <c r="D5" s="193" t="str">
        <f>VALVAL</f>
        <v>млрд. одиниць</v>
      </c>
    </row>
    <row r="6" spans="1:20" s="181" customFormat="1" x14ac:dyDescent="0.2">
      <c r="A6" s="90"/>
      <c r="B6" s="204" t="s">
        <v>172</v>
      </c>
      <c r="C6" s="204" t="s">
        <v>3</v>
      </c>
      <c r="D6" s="129" t="s">
        <v>67</v>
      </c>
      <c r="E6" s="223" t="s">
        <v>161</v>
      </c>
    </row>
    <row r="7" spans="1:20" s="150" customFormat="1" ht="15.75" x14ac:dyDescent="0.2">
      <c r="A7" s="71" t="s">
        <v>171</v>
      </c>
      <c r="B7" s="67">
        <f t="shared" ref="B7:C7" si="0">B$18+B$8</f>
        <v>64349.583056179996</v>
      </c>
      <c r="C7" s="67">
        <f t="shared" si="0"/>
        <v>1740938.6519851901</v>
      </c>
      <c r="D7" s="185">
        <v>0.99999899999999997</v>
      </c>
      <c r="E7" s="70" t="s">
        <v>7</v>
      </c>
    </row>
    <row r="8" spans="1:20" s="202" customFormat="1" ht="15" x14ac:dyDescent="0.2">
      <c r="A8" s="65" t="s">
        <v>74</v>
      </c>
      <c r="B8" s="103">
        <f t="shared" ref="B8:D8" si="1">B$9+B$12</f>
        <v>54847.053201539995</v>
      </c>
      <c r="C8" s="103">
        <f t="shared" si="1"/>
        <v>1483853.51281361</v>
      </c>
      <c r="D8" s="203">
        <f t="shared" si="1"/>
        <v>0.85232899999999989</v>
      </c>
      <c r="E8" s="200" t="s">
        <v>7</v>
      </c>
    </row>
    <row r="9" spans="1:20" s="158" customFormat="1" ht="15" outlineLevel="1" x14ac:dyDescent="0.2">
      <c r="A9" s="55" t="s">
        <v>50</v>
      </c>
      <c r="B9" s="128">
        <f t="shared" ref="B9:C9" si="2">SUM(B$10:B$11)</f>
        <v>20126.79623579</v>
      </c>
      <c r="C9" s="128">
        <f t="shared" si="2"/>
        <v>544518.17468266003</v>
      </c>
      <c r="D9" s="79">
        <v>0.31277199999999999</v>
      </c>
      <c r="E9" s="176" t="s">
        <v>162</v>
      </c>
    </row>
    <row r="10" spans="1:20" s="47" customFormat="1" ht="14.25" outlineLevel="2" x14ac:dyDescent="0.2">
      <c r="A10" s="51" t="s">
        <v>128</v>
      </c>
      <c r="B10" s="157">
        <v>20029.028348659998</v>
      </c>
      <c r="C10" s="157">
        <v>541873.12423256005</v>
      </c>
      <c r="D10" s="58">
        <v>0.311253</v>
      </c>
      <c r="E10" s="72" t="s">
        <v>129</v>
      </c>
    </row>
    <row r="11" spans="1:20" ht="14.25" outlineLevel="2" x14ac:dyDescent="0.2">
      <c r="A11" s="180" t="s">
        <v>8</v>
      </c>
      <c r="B11" s="41">
        <v>97.767887130000005</v>
      </c>
      <c r="C11" s="41">
        <v>2645.0504501</v>
      </c>
      <c r="D11" s="58">
        <v>1.519E-3</v>
      </c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</row>
    <row r="12" spans="1:20" ht="15" outlineLevel="1" x14ac:dyDescent="0.25">
      <c r="A12" s="45" t="s">
        <v>79</v>
      </c>
      <c r="B12" s="48">
        <f t="shared" ref="B12:C12" si="3">SUM(B$13:B$17)</f>
        <v>34720.256965749999</v>
      </c>
      <c r="C12" s="48">
        <f t="shared" si="3"/>
        <v>939335.33813095</v>
      </c>
      <c r="D12" s="211">
        <v>0.53955699999999995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</row>
    <row r="13" spans="1:20" ht="14.25" outlineLevel="2" x14ac:dyDescent="0.25">
      <c r="A13" s="33" t="s">
        <v>141</v>
      </c>
      <c r="B13" s="75">
        <v>14018.65264058</v>
      </c>
      <c r="C13" s="75">
        <v>379266.08179367002</v>
      </c>
      <c r="D13" s="186">
        <v>0.21785099999999999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</row>
    <row r="14" spans="1:20" ht="28.5" outlineLevel="2" x14ac:dyDescent="0.25">
      <c r="A14" s="33" t="s">
        <v>4</v>
      </c>
      <c r="B14" s="75">
        <v>1387.0916109899999</v>
      </c>
      <c r="C14" s="75">
        <v>37526.916022509999</v>
      </c>
      <c r="D14" s="186">
        <v>2.1555999999999999E-2</v>
      </c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</row>
    <row r="15" spans="1:20" ht="28.5" outlineLevel="2" x14ac:dyDescent="0.25">
      <c r="A15" s="33" t="s">
        <v>22</v>
      </c>
      <c r="B15" s="75">
        <v>5.6272799999999998E-2</v>
      </c>
      <c r="C15" s="75">
        <v>1.5224261800000001</v>
      </c>
      <c r="D15" s="186">
        <v>9.9999999999999995E-7</v>
      </c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</row>
    <row r="16" spans="1:20" ht="14.25" outlineLevel="2" x14ac:dyDescent="0.25">
      <c r="A16" s="33" t="s">
        <v>142</v>
      </c>
      <c r="B16" s="75">
        <v>17618.202000000001</v>
      </c>
      <c r="C16" s="75">
        <v>476649.69038858998</v>
      </c>
      <c r="D16" s="186">
        <v>0.273789</v>
      </c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</row>
    <row r="17" spans="1:18" ht="14.25" outlineLevel="2" x14ac:dyDescent="0.25">
      <c r="A17" s="33" t="s">
        <v>6</v>
      </c>
      <c r="B17" s="75">
        <v>1696.2544413799999</v>
      </c>
      <c r="C17" s="75">
        <v>45891.127500000002</v>
      </c>
      <c r="D17" s="186">
        <v>2.6360000000000001E-2</v>
      </c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</row>
    <row r="18" spans="1:18" ht="15" x14ac:dyDescent="0.25">
      <c r="A18" s="6" t="s">
        <v>112</v>
      </c>
      <c r="B18" s="219">
        <f t="shared" ref="B18:D18" si="4">B$19+B$23</f>
        <v>9502.5298546400008</v>
      </c>
      <c r="C18" s="219">
        <f t="shared" si="4"/>
        <v>257085.13917158003</v>
      </c>
      <c r="D18" s="94">
        <f t="shared" si="4"/>
        <v>0.14767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</row>
    <row r="19" spans="1:18" ht="15" outlineLevel="1" x14ac:dyDescent="0.25">
      <c r="A19" s="45" t="s">
        <v>50</v>
      </c>
      <c r="B19" s="48">
        <f t="shared" ref="B19:C19" si="5">SUM(B$20:B$22)</f>
        <v>774.37518514999999</v>
      </c>
      <c r="C19" s="48">
        <f t="shared" si="5"/>
        <v>20950.247491269998</v>
      </c>
      <c r="D19" s="211">
        <v>1.2034E-2</v>
      </c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</row>
    <row r="20" spans="1:18" ht="14.25" outlineLevel="2" x14ac:dyDescent="0.25">
      <c r="A20" s="33" t="s">
        <v>128</v>
      </c>
      <c r="B20" s="75">
        <v>598.79421411999999</v>
      </c>
      <c r="C20" s="75">
        <v>16200.0116</v>
      </c>
      <c r="D20" s="186">
        <v>9.3050000000000008E-3</v>
      </c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</row>
    <row r="21" spans="1:18" ht="14.25" outlineLevel="2" x14ac:dyDescent="0.25">
      <c r="A21" s="33" t="s">
        <v>8</v>
      </c>
      <c r="B21" s="75">
        <v>175.54568470000001</v>
      </c>
      <c r="C21" s="75">
        <v>4749.2812412699996</v>
      </c>
      <c r="D21" s="186">
        <v>2.728E-3</v>
      </c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</row>
    <row r="22" spans="1:18" ht="14.25" outlineLevel="2" x14ac:dyDescent="0.25">
      <c r="A22" s="33" t="s">
        <v>131</v>
      </c>
      <c r="B22" s="75">
        <v>3.5286329999999998E-2</v>
      </c>
      <c r="C22" s="75">
        <v>0.95465</v>
      </c>
      <c r="D22" s="186">
        <v>9.9999999999999995E-7</v>
      </c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</row>
    <row r="23" spans="1:18" ht="15" outlineLevel="1" x14ac:dyDescent="0.25">
      <c r="A23" s="45" t="s">
        <v>79</v>
      </c>
      <c r="B23" s="48">
        <f t="shared" ref="B23:C23" si="6">SUM(B$24:B$27)</f>
        <v>8728.1546694900007</v>
      </c>
      <c r="C23" s="48">
        <f t="shared" si="6"/>
        <v>236134.89168031001</v>
      </c>
      <c r="D23" s="211">
        <v>0.13563600000000001</v>
      </c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</row>
    <row r="24" spans="1:18" ht="14.25" outlineLevel="2" x14ac:dyDescent="0.25">
      <c r="A24" s="33" t="s">
        <v>141</v>
      </c>
      <c r="B24" s="75">
        <v>6010.1963060999997</v>
      </c>
      <c r="C24" s="75">
        <v>162602.18883142</v>
      </c>
      <c r="D24" s="186">
        <v>9.3398999999999996E-2</v>
      </c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</row>
    <row r="25" spans="1:18" ht="28.5" outlineLevel="2" x14ac:dyDescent="0.25">
      <c r="A25" s="33" t="s">
        <v>4</v>
      </c>
      <c r="B25" s="75">
        <v>170.58624330000001</v>
      </c>
      <c r="C25" s="75">
        <v>4615.1065842899998</v>
      </c>
      <c r="D25" s="186">
        <v>2.6510000000000001E-3</v>
      </c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</row>
    <row r="26" spans="1:18" ht="28.5" outlineLevel="2" x14ac:dyDescent="0.25">
      <c r="A26" s="33" t="s">
        <v>22</v>
      </c>
      <c r="B26" s="75">
        <v>2434.8731454600002</v>
      </c>
      <c r="C26" s="75">
        <v>65874.005242879997</v>
      </c>
      <c r="D26" s="186">
        <v>3.7837999999999997E-2</v>
      </c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</row>
    <row r="27" spans="1:18" ht="14.25" outlineLevel="2" x14ac:dyDescent="0.25">
      <c r="A27" s="33" t="s">
        <v>6</v>
      </c>
      <c r="B27" s="75">
        <v>112.49897463000001</v>
      </c>
      <c r="C27" s="75">
        <v>3043.5910217199998</v>
      </c>
      <c r="D27" s="186">
        <v>1.748E-3</v>
      </c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</row>
    <row r="28" spans="1:18" x14ac:dyDescent="0.2">
      <c r="B28" s="115"/>
      <c r="C28" s="115"/>
      <c r="D28" s="31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</row>
    <row r="29" spans="1:18" x14ac:dyDescent="0.2">
      <c r="B29" s="115"/>
      <c r="C29" s="115"/>
      <c r="D29" s="31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</row>
    <row r="30" spans="1:18" x14ac:dyDescent="0.2">
      <c r="B30" s="115"/>
      <c r="C30" s="115"/>
      <c r="D30" s="31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</row>
    <row r="31" spans="1:18" x14ac:dyDescent="0.2">
      <c r="B31" s="115"/>
      <c r="C31" s="115"/>
      <c r="D31" s="31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</row>
    <row r="32" spans="1:18" x14ac:dyDescent="0.2">
      <c r="B32" s="115"/>
      <c r="C32" s="115"/>
      <c r="D32" s="31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</row>
    <row r="33" spans="2:18" x14ac:dyDescent="0.2">
      <c r="B33" s="115"/>
      <c r="C33" s="115"/>
      <c r="D33" s="31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</row>
    <row r="34" spans="2:18" x14ac:dyDescent="0.2">
      <c r="B34" s="115"/>
      <c r="C34" s="115"/>
      <c r="D34" s="31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</row>
    <row r="35" spans="2:18" x14ac:dyDescent="0.2">
      <c r="B35" s="115"/>
      <c r="C35" s="115"/>
      <c r="D35" s="31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</row>
    <row r="36" spans="2:18" x14ac:dyDescent="0.2">
      <c r="B36" s="115"/>
      <c r="C36" s="115"/>
      <c r="D36" s="31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</row>
    <row r="37" spans="2:18" x14ac:dyDescent="0.2">
      <c r="B37" s="115"/>
      <c r="C37" s="115"/>
      <c r="D37" s="31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</row>
    <row r="38" spans="2:18" x14ac:dyDescent="0.2">
      <c r="B38" s="115"/>
      <c r="C38" s="115"/>
      <c r="D38" s="31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</row>
    <row r="39" spans="2:18" x14ac:dyDescent="0.2">
      <c r="B39" s="115"/>
      <c r="C39" s="115"/>
      <c r="D39" s="31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</row>
    <row r="40" spans="2:18" x14ac:dyDescent="0.2">
      <c r="B40" s="115"/>
      <c r="C40" s="115"/>
      <c r="D40" s="31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</row>
    <row r="41" spans="2:18" x14ac:dyDescent="0.2">
      <c r="B41" s="115"/>
      <c r="C41" s="115"/>
      <c r="D41" s="31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</row>
    <row r="42" spans="2:18" x14ac:dyDescent="0.2">
      <c r="B42" s="115"/>
      <c r="C42" s="115"/>
      <c r="D42" s="31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</row>
    <row r="43" spans="2:18" x14ac:dyDescent="0.2">
      <c r="B43" s="115"/>
      <c r="C43" s="115"/>
      <c r="D43" s="31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</row>
    <row r="44" spans="2:18" x14ac:dyDescent="0.2">
      <c r="B44" s="115"/>
      <c r="C44" s="115"/>
      <c r="D44" s="31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</row>
    <row r="45" spans="2:18" x14ac:dyDescent="0.2">
      <c r="B45" s="115"/>
      <c r="C45" s="115"/>
      <c r="D45" s="31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</row>
    <row r="46" spans="2:18" x14ac:dyDescent="0.2">
      <c r="B46" s="115"/>
      <c r="C46" s="115"/>
      <c r="D46" s="31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</row>
    <row r="47" spans="2:18" x14ac:dyDescent="0.2">
      <c r="B47" s="115"/>
      <c r="C47" s="115"/>
      <c r="D47" s="31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</row>
    <row r="48" spans="2:18" x14ac:dyDescent="0.2">
      <c r="B48" s="115"/>
      <c r="C48" s="115"/>
      <c r="D48" s="31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</row>
    <row r="49" spans="2:18" x14ac:dyDescent="0.2">
      <c r="B49" s="115"/>
      <c r="C49" s="115"/>
      <c r="D49" s="31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</row>
    <row r="50" spans="2:18" x14ac:dyDescent="0.2">
      <c r="B50" s="115"/>
      <c r="C50" s="115"/>
      <c r="D50" s="31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</row>
    <row r="51" spans="2:18" x14ac:dyDescent="0.2">
      <c r="B51" s="115"/>
      <c r="C51" s="115"/>
      <c r="D51" s="31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</row>
    <row r="52" spans="2:18" x14ac:dyDescent="0.2">
      <c r="B52" s="115"/>
      <c r="C52" s="115"/>
      <c r="D52" s="31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</row>
    <row r="53" spans="2:18" x14ac:dyDescent="0.2">
      <c r="B53" s="115"/>
      <c r="C53" s="115"/>
      <c r="D53" s="31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</row>
    <row r="54" spans="2:18" x14ac:dyDescent="0.2">
      <c r="B54" s="115"/>
      <c r="C54" s="115"/>
      <c r="D54" s="31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</row>
    <row r="55" spans="2:18" x14ac:dyDescent="0.2">
      <c r="B55" s="115"/>
      <c r="C55" s="115"/>
      <c r="D55" s="31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</row>
    <row r="56" spans="2:18" x14ac:dyDescent="0.2">
      <c r="B56" s="115"/>
      <c r="C56" s="115"/>
      <c r="D56" s="31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</row>
    <row r="57" spans="2:18" x14ac:dyDescent="0.2">
      <c r="B57" s="115"/>
      <c r="C57" s="115"/>
      <c r="D57" s="31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</row>
    <row r="58" spans="2:18" x14ac:dyDescent="0.2">
      <c r="B58" s="115"/>
      <c r="C58" s="115"/>
      <c r="D58" s="31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</row>
    <row r="59" spans="2:18" x14ac:dyDescent="0.2">
      <c r="B59" s="115"/>
      <c r="C59" s="115"/>
      <c r="D59" s="31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</row>
    <row r="60" spans="2:18" x14ac:dyDescent="0.2">
      <c r="B60" s="115"/>
      <c r="C60" s="115"/>
      <c r="D60" s="31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</row>
    <row r="61" spans="2:18" x14ac:dyDescent="0.2">
      <c r="B61" s="115"/>
      <c r="C61" s="115"/>
      <c r="D61" s="31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</row>
    <row r="62" spans="2:18" x14ac:dyDescent="0.2">
      <c r="B62" s="115"/>
      <c r="C62" s="115"/>
      <c r="D62" s="31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</row>
    <row r="63" spans="2:18" x14ac:dyDescent="0.2">
      <c r="B63" s="115"/>
      <c r="C63" s="115"/>
      <c r="D63" s="31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</row>
    <row r="64" spans="2:18" x14ac:dyDescent="0.2">
      <c r="B64" s="115"/>
      <c r="C64" s="115"/>
      <c r="D64" s="31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</row>
    <row r="65" spans="2:18" x14ac:dyDescent="0.2">
      <c r="B65" s="115"/>
      <c r="C65" s="115"/>
      <c r="D65" s="31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</row>
    <row r="66" spans="2:18" x14ac:dyDescent="0.2">
      <c r="B66" s="115"/>
      <c r="C66" s="115"/>
      <c r="D66" s="31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</row>
    <row r="67" spans="2:18" x14ac:dyDescent="0.2">
      <c r="B67" s="115"/>
      <c r="C67" s="115"/>
      <c r="D67" s="31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</row>
    <row r="68" spans="2:18" x14ac:dyDescent="0.2">
      <c r="B68" s="115"/>
      <c r="C68" s="115"/>
      <c r="D68" s="31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</row>
    <row r="69" spans="2:18" x14ac:dyDescent="0.2">
      <c r="B69" s="115"/>
      <c r="C69" s="115"/>
      <c r="D69" s="31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</row>
    <row r="70" spans="2:18" x14ac:dyDescent="0.2">
      <c r="B70" s="115"/>
      <c r="C70" s="115"/>
      <c r="D70" s="31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</row>
    <row r="71" spans="2:18" x14ac:dyDescent="0.2">
      <c r="B71" s="115"/>
      <c r="C71" s="115"/>
      <c r="D71" s="31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</row>
    <row r="72" spans="2:18" x14ac:dyDescent="0.2">
      <c r="B72" s="115"/>
      <c r="C72" s="115"/>
      <c r="D72" s="31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</row>
    <row r="73" spans="2:18" x14ac:dyDescent="0.2">
      <c r="B73" s="115"/>
      <c r="C73" s="115"/>
      <c r="D73" s="31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</row>
    <row r="74" spans="2:18" x14ac:dyDescent="0.2">
      <c r="B74" s="115"/>
      <c r="C74" s="115"/>
      <c r="D74" s="31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</row>
    <row r="75" spans="2:18" x14ac:dyDescent="0.2">
      <c r="B75" s="115"/>
      <c r="C75" s="115"/>
      <c r="D75" s="31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</row>
    <row r="76" spans="2:18" x14ac:dyDescent="0.2">
      <c r="B76" s="115"/>
      <c r="C76" s="115"/>
      <c r="D76" s="31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</row>
    <row r="77" spans="2:18" x14ac:dyDescent="0.2">
      <c r="B77" s="115"/>
      <c r="C77" s="115"/>
      <c r="D77" s="31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</row>
    <row r="78" spans="2:18" x14ac:dyDescent="0.2">
      <c r="B78" s="115"/>
      <c r="C78" s="115"/>
      <c r="D78" s="31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</row>
    <row r="79" spans="2:18" x14ac:dyDescent="0.2">
      <c r="B79" s="115"/>
      <c r="C79" s="115"/>
      <c r="D79" s="31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</row>
    <row r="80" spans="2:18" x14ac:dyDescent="0.2">
      <c r="B80" s="115"/>
      <c r="C80" s="115"/>
      <c r="D80" s="31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</row>
    <row r="81" spans="2:18" x14ac:dyDescent="0.2">
      <c r="B81" s="115"/>
      <c r="C81" s="115"/>
      <c r="D81" s="31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</row>
    <row r="82" spans="2:18" x14ac:dyDescent="0.2">
      <c r="B82" s="115"/>
      <c r="C82" s="115"/>
      <c r="D82" s="31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</row>
    <row r="83" spans="2:18" x14ac:dyDescent="0.2">
      <c r="B83" s="115"/>
      <c r="C83" s="115"/>
      <c r="D83" s="31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</row>
    <row r="84" spans="2:18" x14ac:dyDescent="0.2">
      <c r="B84" s="115"/>
      <c r="C84" s="115"/>
      <c r="D84" s="31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</row>
    <row r="85" spans="2:18" x14ac:dyDescent="0.2">
      <c r="B85" s="115"/>
      <c r="C85" s="115"/>
      <c r="D85" s="31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</row>
    <row r="86" spans="2:18" x14ac:dyDescent="0.2">
      <c r="B86" s="115"/>
      <c r="C86" s="115"/>
      <c r="D86" s="31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</row>
    <row r="87" spans="2:18" x14ac:dyDescent="0.2">
      <c r="B87" s="115"/>
      <c r="C87" s="115"/>
      <c r="D87" s="31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</row>
    <row r="88" spans="2:18" x14ac:dyDescent="0.2">
      <c r="B88" s="115"/>
      <c r="C88" s="115"/>
      <c r="D88" s="31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</row>
    <row r="89" spans="2:18" x14ac:dyDescent="0.2">
      <c r="B89" s="115"/>
      <c r="C89" s="115"/>
      <c r="D89" s="31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</row>
    <row r="90" spans="2:18" x14ac:dyDescent="0.2">
      <c r="B90" s="115"/>
      <c r="C90" s="115"/>
      <c r="D90" s="31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</row>
    <row r="91" spans="2:18" x14ac:dyDescent="0.2">
      <c r="B91" s="115"/>
      <c r="C91" s="115"/>
      <c r="D91" s="31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  <c r="R91" s="188"/>
    </row>
    <row r="92" spans="2:18" x14ac:dyDescent="0.2">
      <c r="B92" s="115"/>
      <c r="C92" s="115"/>
      <c r="D92" s="31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</row>
    <row r="93" spans="2:18" x14ac:dyDescent="0.2">
      <c r="B93" s="115"/>
      <c r="C93" s="115"/>
      <c r="D93" s="31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</row>
    <row r="94" spans="2:18" x14ac:dyDescent="0.2">
      <c r="B94" s="115"/>
      <c r="C94" s="115"/>
      <c r="D94" s="31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</row>
    <row r="95" spans="2:18" x14ac:dyDescent="0.2">
      <c r="B95" s="115"/>
      <c r="C95" s="115"/>
      <c r="D95" s="31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188"/>
    </row>
    <row r="96" spans="2:18" x14ac:dyDescent="0.2">
      <c r="B96" s="115"/>
      <c r="C96" s="115"/>
      <c r="D96" s="31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  <c r="R96" s="188"/>
    </row>
    <row r="97" spans="2:18" x14ac:dyDescent="0.2">
      <c r="B97" s="115"/>
      <c r="C97" s="115"/>
      <c r="D97" s="31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</row>
    <row r="98" spans="2:18" x14ac:dyDescent="0.2">
      <c r="B98" s="115"/>
      <c r="C98" s="115"/>
      <c r="D98" s="31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</row>
    <row r="99" spans="2:18" x14ac:dyDescent="0.2">
      <c r="B99" s="115"/>
      <c r="C99" s="115"/>
      <c r="D99" s="31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</row>
    <row r="100" spans="2:18" x14ac:dyDescent="0.2">
      <c r="B100" s="115"/>
      <c r="C100" s="115"/>
      <c r="D100" s="31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  <c r="R100" s="188"/>
    </row>
    <row r="101" spans="2:18" x14ac:dyDescent="0.2">
      <c r="B101" s="115"/>
      <c r="C101" s="115"/>
      <c r="D101" s="31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</row>
    <row r="102" spans="2:18" x14ac:dyDescent="0.2">
      <c r="B102" s="115"/>
      <c r="C102" s="115"/>
      <c r="D102" s="31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  <c r="R102" s="188"/>
    </row>
    <row r="103" spans="2:18" x14ac:dyDescent="0.2">
      <c r="B103" s="115"/>
      <c r="C103" s="115"/>
      <c r="D103" s="31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  <c r="R103" s="188"/>
    </row>
    <row r="104" spans="2:18" x14ac:dyDescent="0.2">
      <c r="B104" s="115"/>
      <c r="C104" s="115"/>
      <c r="D104" s="31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  <c r="R104" s="188"/>
    </row>
    <row r="105" spans="2:18" x14ac:dyDescent="0.2">
      <c r="B105" s="115"/>
      <c r="C105" s="115"/>
      <c r="D105" s="31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  <c r="R105" s="188"/>
    </row>
    <row r="106" spans="2:18" x14ac:dyDescent="0.2">
      <c r="B106" s="115"/>
      <c r="C106" s="115"/>
      <c r="D106" s="31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</row>
    <row r="107" spans="2:18" x14ac:dyDescent="0.2">
      <c r="B107" s="115"/>
      <c r="C107" s="115"/>
      <c r="D107" s="31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  <c r="R107" s="188"/>
    </row>
    <row r="108" spans="2:18" x14ac:dyDescent="0.2">
      <c r="B108" s="115"/>
      <c r="C108" s="115"/>
      <c r="D108" s="31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</row>
    <row r="109" spans="2:18" x14ac:dyDescent="0.2">
      <c r="B109" s="115"/>
      <c r="C109" s="115"/>
      <c r="D109" s="31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  <c r="R109" s="188"/>
    </row>
    <row r="110" spans="2:18" x14ac:dyDescent="0.2">
      <c r="B110" s="115"/>
      <c r="C110" s="115"/>
      <c r="D110" s="31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  <c r="R110" s="188"/>
    </row>
    <row r="111" spans="2:18" x14ac:dyDescent="0.2">
      <c r="B111" s="115"/>
      <c r="C111" s="115"/>
      <c r="D111" s="31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  <c r="R111" s="188"/>
    </row>
    <row r="112" spans="2:18" x14ac:dyDescent="0.2">
      <c r="B112" s="115"/>
      <c r="C112" s="115"/>
      <c r="D112" s="31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  <c r="R112" s="188"/>
    </row>
    <row r="113" spans="2:18" x14ac:dyDescent="0.2">
      <c r="B113" s="115"/>
      <c r="C113" s="115"/>
      <c r="D113" s="31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</row>
    <row r="114" spans="2:18" x14ac:dyDescent="0.2">
      <c r="B114" s="115"/>
      <c r="C114" s="115"/>
      <c r="D114" s="31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</row>
    <row r="115" spans="2:18" x14ac:dyDescent="0.2">
      <c r="B115" s="115"/>
      <c r="C115" s="115"/>
      <c r="D115" s="31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</row>
    <row r="116" spans="2:18" x14ac:dyDescent="0.2">
      <c r="B116" s="115"/>
      <c r="C116" s="115"/>
      <c r="D116" s="31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  <c r="R116" s="188"/>
    </row>
    <row r="117" spans="2:18" x14ac:dyDescent="0.2">
      <c r="B117" s="115"/>
      <c r="C117" s="115"/>
      <c r="D117" s="31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</row>
    <row r="118" spans="2:18" x14ac:dyDescent="0.2">
      <c r="B118" s="115"/>
      <c r="C118" s="115"/>
      <c r="D118" s="31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  <c r="R118" s="188"/>
    </row>
    <row r="119" spans="2:18" x14ac:dyDescent="0.2">
      <c r="B119" s="115"/>
      <c r="C119" s="115"/>
      <c r="D119" s="31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  <c r="R119" s="188"/>
    </row>
    <row r="120" spans="2:18" x14ac:dyDescent="0.2">
      <c r="B120" s="115"/>
      <c r="C120" s="115"/>
      <c r="D120" s="31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  <c r="R120" s="188"/>
    </row>
    <row r="121" spans="2:18" x14ac:dyDescent="0.2">
      <c r="B121" s="115"/>
      <c r="C121" s="115"/>
      <c r="D121" s="31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  <c r="R121" s="188"/>
    </row>
    <row r="122" spans="2:18" x14ac:dyDescent="0.2">
      <c r="B122" s="115"/>
      <c r="C122" s="115"/>
      <c r="D122" s="31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  <c r="R122" s="188"/>
    </row>
    <row r="123" spans="2:18" x14ac:dyDescent="0.2">
      <c r="B123" s="115"/>
      <c r="C123" s="115"/>
      <c r="D123" s="31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  <c r="R123" s="188"/>
    </row>
    <row r="124" spans="2:18" x14ac:dyDescent="0.2">
      <c r="B124" s="115"/>
      <c r="C124" s="115"/>
      <c r="D124" s="31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  <c r="R124" s="188"/>
    </row>
    <row r="125" spans="2:18" x14ac:dyDescent="0.2">
      <c r="B125" s="115"/>
      <c r="C125" s="115"/>
      <c r="D125" s="31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  <c r="R125" s="188"/>
    </row>
    <row r="126" spans="2:18" x14ac:dyDescent="0.2">
      <c r="B126" s="115"/>
      <c r="C126" s="115"/>
      <c r="D126" s="31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  <c r="R126" s="188"/>
    </row>
    <row r="127" spans="2:18" x14ac:dyDescent="0.2">
      <c r="B127" s="115"/>
      <c r="C127" s="115"/>
      <c r="D127" s="31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  <c r="R127" s="188"/>
    </row>
    <row r="128" spans="2:18" x14ac:dyDescent="0.2">
      <c r="B128" s="115"/>
      <c r="C128" s="115"/>
      <c r="D128" s="31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</row>
    <row r="129" spans="2:18" x14ac:dyDescent="0.2">
      <c r="B129" s="115"/>
      <c r="C129" s="115"/>
      <c r="D129" s="31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  <c r="R129" s="188"/>
    </row>
    <row r="130" spans="2:18" x14ac:dyDescent="0.2">
      <c r="B130" s="115"/>
      <c r="C130" s="115"/>
      <c r="D130" s="31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  <c r="R130" s="188"/>
    </row>
    <row r="131" spans="2:18" x14ac:dyDescent="0.2">
      <c r="B131" s="115"/>
      <c r="C131" s="115"/>
      <c r="D131" s="31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  <c r="R131" s="188"/>
    </row>
    <row r="132" spans="2:18" x14ac:dyDescent="0.2">
      <c r="B132" s="115"/>
      <c r="C132" s="115"/>
      <c r="D132" s="31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  <c r="R132" s="188"/>
    </row>
    <row r="133" spans="2:18" x14ac:dyDescent="0.2">
      <c r="B133" s="115"/>
      <c r="C133" s="115"/>
      <c r="D133" s="31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  <c r="R133" s="188"/>
    </row>
    <row r="134" spans="2:18" x14ac:dyDescent="0.2">
      <c r="B134" s="115"/>
      <c r="C134" s="115"/>
      <c r="D134" s="31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  <c r="R134" s="188"/>
    </row>
    <row r="135" spans="2:18" x14ac:dyDescent="0.2">
      <c r="B135" s="115"/>
      <c r="C135" s="115"/>
      <c r="D135" s="31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  <c r="R135" s="188"/>
    </row>
    <row r="136" spans="2:18" x14ac:dyDescent="0.2">
      <c r="B136" s="115"/>
      <c r="C136" s="115"/>
      <c r="D136" s="31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  <c r="R136" s="188"/>
    </row>
    <row r="137" spans="2:18" x14ac:dyDescent="0.2">
      <c r="B137" s="115"/>
      <c r="C137" s="115"/>
      <c r="D137" s="31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  <c r="R137" s="188"/>
    </row>
    <row r="138" spans="2:18" x14ac:dyDescent="0.2">
      <c r="B138" s="115"/>
      <c r="C138" s="115"/>
      <c r="D138" s="31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  <c r="R138" s="188"/>
    </row>
    <row r="139" spans="2:18" x14ac:dyDescent="0.2">
      <c r="B139" s="115"/>
      <c r="C139" s="115"/>
      <c r="D139" s="31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  <c r="R139" s="188"/>
    </row>
    <row r="140" spans="2:18" x14ac:dyDescent="0.2">
      <c r="B140" s="115"/>
      <c r="C140" s="115"/>
      <c r="D140" s="31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  <c r="R140" s="188"/>
    </row>
    <row r="141" spans="2:18" x14ac:dyDescent="0.2">
      <c r="B141" s="115"/>
      <c r="C141" s="115"/>
      <c r="D141" s="31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  <c r="R141" s="188"/>
    </row>
    <row r="142" spans="2:18" x14ac:dyDescent="0.2">
      <c r="B142" s="115"/>
      <c r="C142" s="115"/>
      <c r="D142" s="31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  <c r="R142" s="188"/>
    </row>
    <row r="143" spans="2:18" x14ac:dyDescent="0.2">
      <c r="B143" s="115"/>
      <c r="C143" s="115"/>
      <c r="D143" s="31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  <c r="R143" s="188"/>
    </row>
    <row r="144" spans="2:18" x14ac:dyDescent="0.2">
      <c r="B144" s="115"/>
      <c r="C144" s="115"/>
      <c r="D144" s="31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  <c r="R144" s="188"/>
    </row>
    <row r="145" spans="2:18" x14ac:dyDescent="0.2">
      <c r="B145" s="115"/>
      <c r="C145" s="115"/>
      <c r="D145" s="31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  <c r="R145" s="188"/>
    </row>
    <row r="146" spans="2:18" x14ac:dyDescent="0.2">
      <c r="B146" s="115"/>
      <c r="C146" s="115"/>
      <c r="D146" s="31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  <c r="R146" s="188"/>
    </row>
    <row r="147" spans="2:18" x14ac:dyDescent="0.2">
      <c r="B147" s="115"/>
      <c r="C147" s="115"/>
      <c r="D147" s="31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  <c r="R147" s="188"/>
    </row>
    <row r="148" spans="2:18" x14ac:dyDescent="0.2">
      <c r="B148" s="115"/>
      <c r="C148" s="115"/>
      <c r="D148" s="31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  <c r="R148" s="188"/>
    </row>
    <row r="149" spans="2:18" x14ac:dyDescent="0.2">
      <c r="B149" s="115"/>
      <c r="C149" s="115"/>
      <c r="D149" s="31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  <c r="R149" s="188"/>
    </row>
    <row r="150" spans="2:18" x14ac:dyDescent="0.2">
      <c r="B150" s="115"/>
      <c r="C150" s="115"/>
      <c r="D150" s="31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  <c r="R150" s="188"/>
    </row>
    <row r="151" spans="2:18" x14ac:dyDescent="0.2">
      <c r="B151" s="115"/>
      <c r="C151" s="115"/>
      <c r="D151" s="31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  <c r="R151" s="188"/>
    </row>
    <row r="152" spans="2:18" x14ac:dyDescent="0.2">
      <c r="B152" s="115"/>
      <c r="C152" s="115"/>
      <c r="D152" s="31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  <c r="R152" s="188"/>
    </row>
    <row r="153" spans="2:18" x14ac:dyDescent="0.2">
      <c r="B153" s="115"/>
      <c r="C153" s="115"/>
      <c r="D153" s="31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  <c r="R153" s="188"/>
    </row>
    <row r="154" spans="2:18" x14ac:dyDescent="0.2">
      <c r="B154" s="115"/>
      <c r="C154" s="115"/>
      <c r="D154" s="31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  <c r="R154" s="188"/>
    </row>
    <row r="155" spans="2:18" x14ac:dyDescent="0.2">
      <c r="B155" s="115"/>
      <c r="C155" s="115"/>
      <c r="D155" s="31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  <c r="R155" s="188"/>
    </row>
    <row r="156" spans="2:18" x14ac:dyDescent="0.2">
      <c r="B156" s="115"/>
      <c r="C156" s="115"/>
      <c r="D156" s="31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  <c r="R156" s="188"/>
    </row>
    <row r="157" spans="2:18" x14ac:dyDescent="0.2">
      <c r="B157" s="115"/>
      <c r="C157" s="115"/>
      <c r="D157" s="31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  <c r="R157" s="188"/>
    </row>
    <row r="158" spans="2:18" x14ac:dyDescent="0.2">
      <c r="B158" s="115"/>
      <c r="C158" s="115"/>
      <c r="D158" s="31"/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  <c r="R158" s="188"/>
    </row>
    <row r="159" spans="2:18" x14ac:dyDescent="0.2">
      <c r="B159" s="115"/>
      <c r="C159" s="115"/>
      <c r="D159" s="31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  <c r="R159" s="188"/>
    </row>
    <row r="160" spans="2:18" x14ac:dyDescent="0.2">
      <c r="B160" s="115"/>
      <c r="C160" s="115"/>
      <c r="D160" s="31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  <c r="R160" s="188"/>
    </row>
    <row r="161" spans="2:18" x14ac:dyDescent="0.2">
      <c r="B161" s="115"/>
      <c r="C161" s="115"/>
      <c r="D161" s="31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  <c r="R161" s="188"/>
    </row>
    <row r="162" spans="2:18" x14ac:dyDescent="0.2">
      <c r="B162" s="115"/>
      <c r="C162" s="115"/>
      <c r="D162" s="31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  <c r="R162" s="188"/>
    </row>
    <row r="163" spans="2:18" x14ac:dyDescent="0.2">
      <c r="B163" s="115"/>
      <c r="C163" s="115"/>
      <c r="D163" s="31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  <c r="R163" s="188"/>
    </row>
    <row r="164" spans="2:18" x14ac:dyDescent="0.2">
      <c r="B164" s="115"/>
      <c r="C164" s="115"/>
      <c r="D164" s="31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  <c r="R164" s="188"/>
    </row>
    <row r="165" spans="2:18" x14ac:dyDescent="0.2">
      <c r="B165" s="115"/>
      <c r="C165" s="115"/>
      <c r="D165" s="31"/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  <c r="R165" s="188"/>
    </row>
    <row r="166" spans="2:18" x14ac:dyDescent="0.2">
      <c r="B166" s="115"/>
      <c r="C166" s="115"/>
      <c r="D166" s="31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  <c r="R166" s="188"/>
    </row>
    <row r="167" spans="2:18" x14ac:dyDescent="0.2">
      <c r="B167" s="115"/>
      <c r="C167" s="115"/>
      <c r="D167" s="31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  <c r="R167" s="188"/>
    </row>
    <row r="168" spans="2:18" x14ac:dyDescent="0.2">
      <c r="B168" s="115"/>
      <c r="C168" s="115"/>
      <c r="D168" s="31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  <c r="R168" s="188"/>
    </row>
    <row r="169" spans="2:18" x14ac:dyDescent="0.2">
      <c r="B169" s="115"/>
      <c r="C169" s="115"/>
      <c r="D169" s="31"/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  <c r="R169" s="188"/>
    </row>
    <row r="170" spans="2:18" x14ac:dyDescent="0.2">
      <c r="B170" s="115"/>
      <c r="C170" s="115"/>
      <c r="D170" s="31"/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  <c r="R170" s="188"/>
    </row>
    <row r="171" spans="2:18" x14ac:dyDescent="0.2">
      <c r="B171" s="115"/>
      <c r="C171" s="115"/>
      <c r="D171" s="31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  <c r="R171" s="188"/>
    </row>
    <row r="172" spans="2:18" x14ac:dyDescent="0.2">
      <c r="B172" s="115"/>
      <c r="C172" s="115"/>
      <c r="D172" s="31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  <c r="R172" s="188"/>
    </row>
    <row r="173" spans="2:18" x14ac:dyDescent="0.2">
      <c r="B173" s="115"/>
      <c r="C173" s="115"/>
      <c r="D173" s="31"/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P173" s="188"/>
      <c r="Q173" s="188"/>
      <c r="R173" s="188"/>
    </row>
    <row r="174" spans="2:18" x14ac:dyDescent="0.2">
      <c r="B174" s="115"/>
      <c r="C174" s="115"/>
      <c r="D174" s="31"/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88"/>
      <c r="P174" s="188"/>
      <c r="Q174" s="188"/>
      <c r="R174" s="188"/>
    </row>
    <row r="175" spans="2:18" x14ac:dyDescent="0.2">
      <c r="B175" s="115"/>
      <c r="C175" s="115"/>
      <c r="D175" s="31"/>
      <c r="E175" s="188"/>
      <c r="F175" s="188"/>
      <c r="G175" s="188"/>
      <c r="H175" s="188"/>
      <c r="I175" s="188"/>
      <c r="J175" s="188"/>
      <c r="K175" s="188"/>
      <c r="L175" s="188"/>
      <c r="M175" s="188"/>
      <c r="N175" s="188"/>
      <c r="O175" s="188"/>
      <c r="P175" s="188"/>
      <c r="Q175" s="188"/>
      <c r="R175" s="188"/>
    </row>
    <row r="176" spans="2:18" x14ac:dyDescent="0.2">
      <c r="B176" s="115"/>
      <c r="C176" s="115"/>
      <c r="D176" s="31"/>
      <c r="E176" s="188"/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  <c r="R176" s="188"/>
    </row>
    <row r="177" spans="2:18" x14ac:dyDescent="0.2">
      <c r="B177" s="115"/>
      <c r="C177" s="115"/>
      <c r="D177" s="31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  <c r="R177" s="188"/>
    </row>
    <row r="178" spans="2:18" x14ac:dyDescent="0.2">
      <c r="B178" s="115"/>
      <c r="C178" s="115"/>
      <c r="D178" s="31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  <c r="R178" s="188"/>
    </row>
    <row r="179" spans="2:18" x14ac:dyDescent="0.2">
      <c r="B179" s="115"/>
      <c r="C179" s="115"/>
      <c r="D179" s="31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  <c r="R179" s="188"/>
    </row>
    <row r="180" spans="2:18" x14ac:dyDescent="0.2">
      <c r="B180" s="115"/>
      <c r="C180" s="115"/>
      <c r="D180" s="31"/>
      <c r="E180" s="18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  <c r="R180" s="188"/>
    </row>
    <row r="181" spans="2:18" x14ac:dyDescent="0.2">
      <c r="B181" s="115"/>
      <c r="C181" s="115"/>
      <c r="D181" s="31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  <c r="R181" s="188"/>
    </row>
    <row r="182" spans="2:18" x14ac:dyDescent="0.2">
      <c r="B182" s="115"/>
      <c r="C182" s="115"/>
      <c r="D182" s="31"/>
      <c r="E182" s="188"/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  <c r="R182" s="188"/>
    </row>
    <row r="183" spans="2:18" x14ac:dyDescent="0.2">
      <c r="B183" s="115"/>
      <c r="C183" s="115"/>
      <c r="D183" s="31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  <c r="R183" s="188"/>
    </row>
    <row r="184" spans="2:18" x14ac:dyDescent="0.2">
      <c r="B184" s="115"/>
      <c r="C184" s="115"/>
      <c r="D184" s="31"/>
      <c r="E184" s="188"/>
      <c r="F184" s="188"/>
      <c r="G184" s="188"/>
      <c r="H184" s="188"/>
      <c r="I184" s="188"/>
      <c r="J184" s="188"/>
      <c r="K184" s="188"/>
      <c r="L184" s="188"/>
      <c r="M184" s="188"/>
      <c r="N184" s="188"/>
      <c r="O184" s="188"/>
      <c r="P184" s="188"/>
      <c r="Q184" s="188"/>
      <c r="R184" s="188"/>
    </row>
    <row r="185" spans="2:18" x14ac:dyDescent="0.2">
      <c r="B185" s="115"/>
      <c r="C185" s="115"/>
      <c r="D185" s="31"/>
      <c r="E185" s="188"/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  <c r="R185" s="188"/>
    </row>
    <row r="186" spans="2:18" x14ac:dyDescent="0.2">
      <c r="B186" s="115"/>
      <c r="C186" s="115"/>
      <c r="D186" s="31"/>
      <c r="E186" s="18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  <c r="R186" s="188"/>
    </row>
    <row r="187" spans="2:18" x14ac:dyDescent="0.2">
      <c r="B187" s="115"/>
      <c r="C187" s="115"/>
      <c r="D187" s="31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 s="188"/>
      <c r="Q187" s="188"/>
      <c r="R187" s="188"/>
    </row>
    <row r="188" spans="2:18" x14ac:dyDescent="0.2">
      <c r="B188" s="115"/>
      <c r="C188" s="115"/>
      <c r="D188" s="31"/>
      <c r="E188" s="188"/>
      <c r="F188" s="188"/>
      <c r="G188" s="188"/>
      <c r="H188" s="188"/>
      <c r="I188" s="188"/>
      <c r="J188" s="188"/>
      <c r="K188" s="188"/>
      <c r="L188" s="188"/>
      <c r="M188" s="188"/>
      <c r="N188" s="188"/>
      <c r="O188" s="188"/>
      <c r="P188" s="188"/>
      <c r="Q188" s="188"/>
      <c r="R188" s="188"/>
    </row>
    <row r="189" spans="2:18" x14ac:dyDescent="0.2">
      <c r="B189" s="115"/>
      <c r="C189" s="115"/>
      <c r="D189" s="31"/>
      <c r="E189" s="188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  <c r="R189" s="188"/>
    </row>
    <row r="190" spans="2:18" x14ac:dyDescent="0.2">
      <c r="B190" s="115"/>
      <c r="C190" s="115"/>
      <c r="D190" s="31"/>
      <c r="E190" s="188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  <c r="R190" s="188"/>
    </row>
    <row r="191" spans="2:18" x14ac:dyDescent="0.2">
      <c r="B191" s="115"/>
      <c r="C191" s="115"/>
      <c r="D191" s="31"/>
      <c r="E191" s="188"/>
      <c r="F191" s="188"/>
      <c r="G191" s="188"/>
      <c r="H191" s="188"/>
      <c r="I191" s="188"/>
      <c r="J191" s="188"/>
      <c r="K191" s="188"/>
      <c r="L191" s="188"/>
      <c r="M191" s="188"/>
      <c r="N191" s="188"/>
      <c r="O191" s="188"/>
      <c r="P191" s="188"/>
      <c r="Q191" s="188"/>
      <c r="R191" s="188"/>
    </row>
    <row r="192" spans="2:18" x14ac:dyDescent="0.2">
      <c r="B192" s="115"/>
      <c r="C192" s="115"/>
      <c r="D192" s="31"/>
      <c r="E192" s="188"/>
      <c r="F192" s="188"/>
      <c r="G192" s="188"/>
      <c r="H192" s="188"/>
      <c r="I192" s="188"/>
      <c r="J192" s="188"/>
      <c r="K192" s="188"/>
      <c r="L192" s="188"/>
      <c r="M192" s="188"/>
      <c r="N192" s="188"/>
      <c r="O192" s="188"/>
      <c r="P192" s="188"/>
      <c r="Q192" s="188"/>
      <c r="R192" s="188"/>
    </row>
    <row r="193" spans="2:18" x14ac:dyDescent="0.2">
      <c r="B193" s="115"/>
      <c r="C193" s="115"/>
      <c r="D193" s="31"/>
      <c r="E193" s="188"/>
      <c r="F193" s="188"/>
      <c r="G193" s="188"/>
      <c r="H193" s="188"/>
      <c r="I193" s="188"/>
      <c r="J193" s="188"/>
      <c r="K193" s="188"/>
      <c r="L193" s="188"/>
      <c r="M193" s="188"/>
      <c r="N193" s="188"/>
      <c r="O193" s="188"/>
      <c r="P193" s="188"/>
      <c r="Q193" s="188"/>
      <c r="R193" s="188"/>
    </row>
    <row r="194" spans="2:18" x14ac:dyDescent="0.2">
      <c r="B194" s="115"/>
      <c r="C194" s="115"/>
      <c r="D194" s="31"/>
      <c r="E194" s="188"/>
      <c r="F194" s="188"/>
      <c r="G194" s="188"/>
      <c r="H194" s="188"/>
      <c r="I194" s="188"/>
      <c r="J194" s="188"/>
      <c r="K194" s="188"/>
      <c r="L194" s="188"/>
      <c r="M194" s="188"/>
      <c r="N194" s="188"/>
      <c r="O194" s="188"/>
      <c r="P194" s="188"/>
      <c r="Q194" s="188"/>
      <c r="R194" s="188"/>
    </row>
    <row r="195" spans="2:18" x14ac:dyDescent="0.2">
      <c r="B195" s="115"/>
      <c r="C195" s="115"/>
      <c r="D195" s="31"/>
      <c r="E195" s="188"/>
      <c r="F195" s="188"/>
      <c r="G195" s="188"/>
      <c r="H195" s="188"/>
      <c r="I195" s="188"/>
      <c r="J195" s="188"/>
      <c r="K195" s="188"/>
      <c r="L195" s="188"/>
      <c r="M195" s="188"/>
      <c r="N195" s="188"/>
      <c r="O195" s="188"/>
      <c r="P195" s="188"/>
      <c r="Q195" s="188"/>
      <c r="R195" s="188"/>
    </row>
    <row r="196" spans="2:18" x14ac:dyDescent="0.2">
      <c r="B196" s="115"/>
      <c r="C196" s="115"/>
      <c r="D196" s="31"/>
      <c r="E196" s="188"/>
      <c r="F196" s="188"/>
      <c r="G196" s="188"/>
      <c r="H196" s="188"/>
      <c r="I196" s="188"/>
      <c r="J196" s="188"/>
      <c r="K196" s="188"/>
      <c r="L196" s="188"/>
      <c r="M196" s="188"/>
      <c r="N196" s="188"/>
      <c r="O196" s="188"/>
      <c r="P196" s="188"/>
      <c r="Q196" s="188"/>
      <c r="R196" s="188"/>
    </row>
    <row r="197" spans="2:18" x14ac:dyDescent="0.2">
      <c r="B197" s="115"/>
      <c r="C197" s="115"/>
      <c r="D197" s="31"/>
      <c r="E197" s="188"/>
      <c r="F197" s="188"/>
      <c r="G197" s="188"/>
      <c r="H197" s="188"/>
      <c r="I197" s="188"/>
      <c r="J197" s="188"/>
      <c r="K197" s="188"/>
      <c r="L197" s="188"/>
      <c r="M197" s="188"/>
      <c r="N197" s="188"/>
      <c r="O197" s="188"/>
      <c r="P197" s="188"/>
      <c r="Q197" s="188"/>
      <c r="R197" s="188"/>
    </row>
    <row r="198" spans="2:18" x14ac:dyDescent="0.2">
      <c r="B198" s="115"/>
      <c r="C198" s="115"/>
      <c r="D198" s="31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  <c r="P198" s="188"/>
      <c r="Q198" s="188"/>
      <c r="R198" s="188"/>
    </row>
    <row r="199" spans="2:18" x14ac:dyDescent="0.2">
      <c r="B199" s="115"/>
      <c r="C199" s="115"/>
      <c r="D199" s="31"/>
      <c r="E199" s="188"/>
      <c r="F199" s="188"/>
      <c r="G199" s="188"/>
      <c r="H199" s="188"/>
      <c r="I199" s="188"/>
      <c r="J199" s="188"/>
      <c r="K199" s="188"/>
      <c r="L199" s="188"/>
      <c r="M199" s="188"/>
      <c r="N199" s="188"/>
      <c r="O199" s="188"/>
      <c r="P199" s="188"/>
      <c r="Q199" s="188"/>
      <c r="R199" s="188"/>
    </row>
    <row r="200" spans="2:18" x14ac:dyDescent="0.2">
      <c r="B200" s="115"/>
      <c r="C200" s="115"/>
      <c r="D200" s="31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  <c r="P200" s="188"/>
      <c r="Q200" s="188"/>
      <c r="R200" s="188"/>
    </row>
    <row r="201" spans="2:18" x14ac:dyDescent="0.2">
      <c r="B201" s="115"/>
      <c r="C201" s="115"/>
      <c r="D201" s="31"/>
      <c r="E201" s="188"/>
      <c r="F201" s="188"/>
      <c r="G201" s="188"/>
      <c r="H201" s="188"/>
      <c r="I201" s="188"/>
      <c r="J201" s="188"/>
      <c r="K201" s="188"/>
      <c r="L201" s="188"/>
      <c r="M201" s="188"/>
      <c r="N201" s="188"/>
      <c r="O201" s="188"/>
      <c r="P201" s="188"/>
      <c r="Q201" s="188"/>
      <c r="R201" s="188"/>
    </row>
    <row r="202" spans="2:18" x14ac:dyDescent="0.2">
      <c r="B202" s="115"/>
      <c r="C202" s="115"/>
      <c r="D202" s="31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  <c r="R202" s="188"/>
    </row>
    <row r="203" spans="2:18" x14ac:dyDescent="0.2">
      <c r="B203" s="115"/>
      <c r="C203" s="115"/>
      <c r="D203" s="31"/>
      <c r="E203" s="188"/>
      <c r="F203" s="188"/>
      <c r="G203" s="188"/>
      <c r="H203" s="188"/>
      <c r="I203" s="188"/>
      <c r="J203" s="188"/>
      <c r="K203" s="188"/>
      <c r="L203" s="188"/>
      <c r="M203" s="188"/>
      <c r="N203" s="188"/>
      <c r="O203" s="188"/>
      <c r="P203" s="188"/>
      <c r="Q203" s="188"/>
      <c r="R203" s="188"/>
    </row>
    <row r="204" spans="2:18" x14ac:dyDescent="0.2">
      <c r="B204" s="115"/>
      <c r="C204" s="115"/>
      <c r="D204" s="31"/>
      <c r="E204" s="188"/>
      <c r="F204" s="188"/>
      <c r="G204" s="188"/>
      <c r="H204" s="188"/>
      <c r="I204" s="188"/>
      <c r="J204" s="188"/>
      <c r="K204" s="188"/>
      <c r="L204" s="188"/>
      <c r="M204" s="188"/>
      <c r="N204" s="188"/>
      <c r="O204" s="188"/>
      <c r="P204" s="188"/>
      <c r="Q204" s="188"/>
      <c r="R204" s="188"/>
    </row>
    <row r="205" spans="2:18" x14ac:dyDescent="0.2">
      <c r="B205" s="115"/>
      <c r="C205" s="115"/>
      <c r="D205" s="31"/>
      <c r="E205" s="188"/>
      <c r="F205" s="188"/>
      <c r="G205" s="188"/>
      <c r="H205" s="188"/>
      <c r="I205" s="188"/>
      <c r="J205" s="188"/>
      <c r="K205" s="188"/>
      <c r="L205" s="188"/>
      <c r="M205" s="188"/>
      <c r="N205" s="188"/>
      <c r="O205" s="188"/>
      <c r="P205" s="188"/>
      <c r="Q205" s="188"/>
      <c r="R205" s="188"/>
    </row>
    <row r="206" spans="2:18" x14ac:dyDescent="0.2">
      <c r="B206" s="115"/>
      <c r="C206" s="115"/>
      <c r="D206" s="31"/>
      <c r="E206" s="18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P206" s="188"/>
      <c r="Q206" s="188"/>
      <c r="R206" s="188"/>
    </row>
    <row r="207" spans="2:18" x14ac:dyDescent="0.2">
      <c r="B207" s="115"/>
      <c r="C207" s="115"/>
      <c r="D207" s="31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  <c r="R207" s="188"/>
    </row>
    <row r="208" spans="2:18" x14ac:dyDescent="0.2">
      <c r="B208" s="115"/>
      <c r="C208" s="115"/>
      <c r="D208" s="31"/>
      <c r="E208" s="188"/>
      <c r="F208" s="188"/>
      <c r="G208" s="188"/>
      <c r="H208" s="188"/>
      <c r="I208" s="188"/>
      <c r="J208" s="188"/>
      <c r="K208" s="188"/>
      <c r="L208" s="188"/>
      <c r="M208" s="188"/>
      <c r="N208" s="188"/>
      <c r="O208" s="188"/>
      <c r="P208" s="188"/>
      <c r="Q208" s="188"/>
      <c r="R208" s="188"/>
    </row>
    <row r="209" spans="2:18" x14ac:dyDescent="0.2">
      <c r="B209" s="115"/>
      <c r="C209" s="115"/>
      <c r="D209" s="31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  <c r="R209" s="188"/>
    </row>
    <row r="210" spans="2:18" x14ac:dyDescent="0.2">
      <c r="B210" s="115"/>
      <c r="C210" s="115"/>
      <c r="D210" s="31"/>
      <c r="E210" s="188"/>
      <c r="F210" s="188"/>
      <c r="G210" s="188"/>
      <c r="H210" s="188"/>
      <c r="I210" s="188"/>
      <c r="J210" s="188"/>
      <c r="K210" s="188"/>
      <c r="L210" s="188"/>
      <c r="M210" s="188"/>
      <c r="N210" s="188"/>
      <c r="O210" s="188"/>
      <c r="P210" s="188"/>
      <c r="Q210" s="188"/>
      <c r="R210" s="188"/>
    </row>
    <row r="211" spans="2:18" x14ac:dyDescent="0.2">
      <c r="B211" s="115"/>
      <c r="C211" s="115"/>
      <c r="D211" s="31"/>
      <c r="E211" s="188"/>
      <c r="F211" s="188"/>
      <c r="G211" s="188"/>
      <c r="H211" s="188"/>
      <c r="I211" s="188"/>
      <c r="J211" s="188"/>
      <c r="K211" s="188"/>
      <c r="L211" s="188"/>
      <c r="M211" s="188"/>
      <c r="N211" s="188"/>
      <c r="O211" s="188"/>
      <c r="P211" s="188"/>
      <c r="Q211" s="188"/>
      <c r="R211" s="188"/>
    </row>
    <row r="212" spans="2:18" x14ac:dyDescent="0.2">
      <c r="B212" s="115"/>
      <c r="C212" s="115"/>
      <c r="D212" s="31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  <c r="O212" s="188"/>
      <c r="P212" s="188"/>
      <c r="Q212" s="188"/>
      <c r="R212" s="188"/>
    </row>
    <row r="213" spans="2:18" x14ac:dyDescent="0.2">
      <c r="B213" s="115"/>
      <c r="C213" s="115"/>
      <c r="D213" s="31"/>
      <c r="E213" s="188"/>
      <c r="F213" s="188"/>
      <c r="G213" s="188"/>
      <c r="H213" s="188"/>
      <c r="I213" s="188"/>
      <c r="J213" s="188"/>
      <c r="K213" s="188"/>
      <c r="L213" s="188"/>
      <c r="M213" s="188"/>
      <c r="N213" s="188"/>
      <c r="O213" s="188"/>
      <c r="P213" s="188"/>
      <c r="Q213" s="188"/>
      <c r="R213" s="188"/>
    </row>
    <row r="214" spans="2:18" x14ac:dyDescent="0.2">
      <c r="B214" s="115"/>
      <c r="C214" s="115"/>
      <c r="D214" s="31"/>
      <c r="E214" s="188"/>
      <c r="F214" s="188"/>
      <c r="G214" s="188"/>
      <c r="H214" s="188"/>
      <c r="I214" s="188"/>
      <c r="J214" s="188"/>
      <c r="K214" s="188"/>
      <c r="L214" s="188"/>
      <c r="M214" s="188"/>
      <c r="N214" s="188"/>
      <c r="O214" s="188"/>
      <c r="P214" s="188"/>
      <c r="Q214" s="188"/>
      <c r="R214" s="188"/>
    </row>
    <row r="215" spans="2:18" x14ac:dyDescent="0.2">
      <c r="B215" s="115"/>
      <c r="C215" s="115"/>
      <c r="D215" s="31"/>
      <c r="E215" s="188"/>
      <c r="F215" s="188"/>
      <c r="G215" s="188"/>
      <c r="H215" s="188"/>
      <c r="I215" s="188"/>
      <c r="J215" s="188"/>
      <c r="K215" s="188"/>
      <c r="L215" s="188"/>
      <c r="M215" s="188"/>
      <c r="N215" s="188"/>
      <c r="O215" s="188"/>
      <c r="P215" s="188"/>
      <c r="Q215" s="188"/>
      <c r="R215" s="188"/>
    </row>
    <row r="216" spans="2:18" x14ac:dyDescent="0.2">
      <c r="B216" s="115"/>
      <c r="C216" s="115"/>
      <c r="D216" s="31"/>
      <c r="E216" s="188"/>
      <c r="F216" s="188"/>
      <c r="G216" s="188"/>
      <c r="H216" s="188"/>
      <c r="I216" s="188"/>
      <c r="J216" s="188"/>
      <c r="K216" s="188"/>
      <c r="L216" s="188"/>
      <c r="M216" s="188"/>
      <c r="N216" s="188"/>
      <c r="O216" s="188"/>
      <c r="P216" s="188"/>
      <c r="Q216" s="188"/>
      <c r="R216" s="188"/>
    </row>
    <row r="217" spans="2:18" x14ac:dyDescent="0.2">
      <c r="B217" s="115"/>
      <c r="C217" s="115"/>
      <c r="D217" s="31"/>
      <c r="E217" s="188"/>
      <c r="F217" s="188"/>
      <c r="G217" s="188"/>
      <c r="H217" s="188"/>
      <c r="I217" s="188"/>
      <c r="J217" s="188"/>
      <c r="K217" s="188"/>
      <c r="L217" s="188"/>
      <c r="M217" s="188"/>
      <c r="N217" s="188"/>
      <c r="O217" s="188"/>
      <c r="P217" s="188"/>
      <c r="Q217" s="188"/>
      <c r="R217" s="188"/>
    </row>
    <row r="218" spans="2:18" x14ac:dyDescent="0.2">
      <c r="B218" s="115"/>
      <c r="C218" s="115"/>
      <c r="D218" s="31"/>
      <c r="E218" s="188"/>
      <c r="F218" s="188"/>
      <c r="G218" s="188"/>
      <c r="H218" s="188"/>
      <c r="I218" s="188"/>
      <c r="J218" s="188"/>
      <c r="K218" s="188"/>
      <c r="L218" s="188"/>
      <c r="M218" s="188"/>
      <c r="N218" s="188"/>
      <c r="O218" s="188"/>
      <c r="P218" s="188"/>
      <c r="Q218" s="188"/>
      <c r="R218" s="188"/>
    </row>
    <row r="219" spans="2:18" x14ac:dyDescent="0.2">
      <c r="B219" s="115"/>
      <c r="C219" s="115"/>
      <c r="D219" s="31"/>
      <c r="E219" s="188"/>
      <c r="F219" s="188"/>
      <c r="G219" s="188"/>
      <c r="H219" s="188"/>
      <c r="I219" s="188"/>
      <c r="J219" s="188"/>
      <c r="K219" s="188"/>
      <c r="L219" s="188"/>
      <c r="M219" s="188"/>
      <c r="N219" s="188"/>
      <c r="O219" s="188"/>
      <c r="P219" s="188"/>
      <c r="Q219" s="188"/>
      <c r="R219" s="188"/>
    </row>
    <row r="220" spans="2:18" x14ac:dyDescent="0.2">
      <c r="B220" s="115"/>
      <c r="C220" s="115"/>
      <c r="D220" s="31"/>
      <c r="E220" s="188"/>
      <c r="F220" s="188"/>
      <c r="G220" s="188"/>
      <c r="H220" s="188"/>
      <c r="I220" s="188"/>
      <c r="J220" s="188"/>
      <c r="K220" s="188"/>
      <c r="L220" s="188"/>
      <c r="M220" s="188"/>
      <c r="N220" s="188"/>
      <c r="O220" s="188"/>
      <c r="P220" s="188"/>
      <c r="Q220" s="188"/>
      <c r="R220" s="188"/>
    </row>
    <row r="221" spans="2:18" x14ac:dyDescent="0.2">
      <c r="B221" s="115"/>
      <c r="C221" s="115"/>
      <c r="D221" s="31"/>
      <c r="E221" s="188"/>
      <c r="F221" s="188"/>
      <c r="G221" s="188"/>
      <c r="H221" s="188"/>
      <c r="I221" s="188"/>
      <c r="J221" s="188"/>
      <c r="K221" s="188"/>
      <c r="L221" s="188"/>
      <c r="M221" s="188"/>
      <c r="N221" s="188"/>
      <c r="O221" s="188"/>
      <c r="P221" s="188"/>
      <c r="Q221" s="188"/>
      <c r="R221" s="188"/>
    </row>
    <row r="222" spans="2:18" x14ac:dyDescent="0.2">
      <c r="B222" s="115"/>
      <c r="C222" s="115"/>
      <c r="D222" s="31"/>
      <c r="E222" s="188"/>
      <c r="F222" s="188"/>
      <c r="G222" s="188"/>
      <c r="H222" s="188"/>
      <c r="I222" s="188"/>
      <c r="J222" s="188"/>
      <c r="K222" s="188"/>
      <c r="L222" s="188"/>
      <c r="M222" s="188"/>
      <c r="N222" s="188"/>
      <c r="O222" s="188"/>
      <c r="P222" s="188"/>
      <c r="Q222" s="188"/>
      <c r="R222" s="188"/>
    </row>
    <row r="223" spans="2:18" x14ac:dyDescent="0.2">
      <c r="B223" s="115"/>
      <c r="C223" s="115"/>
      <c r="D223" s="31"/>
      <c r="E223" s="188"/>
      <c r="F223" s="188"/>
      <c r="G223" s="188"/>
      <c r="H223" s="188"/>
      <c r="I223" s="188"/>
      <c r="J223" s="188"/>
      <c r="K223" s="188"/>
      <c r="L223" s="188"/>
      <c r="M223" s="188"/>
      <c r="N223" s="188"/>
      <c r="O223" s="188"/>
      <c r="P223" s="188"/>
      <c r="Q223" s="188"/>
      <c r="R223" s="188"/>
    </row>
    <row r="224" spans="2:18" x14ac:dyDescent="0.2">
      <c r="B224" s="115"/>
      <c r="C224" s="115"/>
      <c r="D224" s="31"/>
      <c r="E224" s="188"/>
      <c r="F224" s="188"/>
      <c r="G224" s="188"/>
      <c r="H224" s="188"/>
      <c r="I224" s="188"/>
      <c r="J224" s="188"/>
      <c r="K224" s="188"/>
      <c r="L224" s="188"/>
      <c r="M224" s="188"/>
      <c r="N224" s="188"/>
      <c r="O224" s="188"/>
      <c r="P224" s="188"/>
      <c r="Q224" s="188"/>
      <c r="R224" s="188"/>
    </row>
    <row r="225" spans="2:18" x14ac:dyDescent="0.2">
      <c r="B225" s="115"/>
      <c r="C225" s="115"/>
      <c r="D225" s="31"/>
      <c r="E225" s="188"/>
      <c r="F225" s="188"/>
      <c r="G225" s="188"/>
      <c r="H225" s="188"/>
      <c r="I225" s="188"/>
      <c r="J225" s="188"/>
      <c r="K225" s="188"/>
      <c r="L225" s="188"/>
      <c r="M225" s="188"/>
      <c r="N225" s="188"/>
      <c r="O225" s="188"/>
      <c r="P225" s="188"/>
      <c r="Q225" s="188"/>
      <c r="R225" s="188"/>
    </row>
    <row r="226" spans="2:18" x14ac:dyDescent="0.2">
      <c r="B226" s="115"/>
      <c r="C226" s="115"/>
      <c r="D226" s="31"/>
      <c r="E226" s="188"/>
      <c r="F226" s="188"/>
      <c r="G226" s="188"/>
      <c r="H226" s="188"/>
      <c r="I226" s="188"/>
      <c r="J226" s="188"/>
      <c r="K226" s="188"/>
      <c r="L226" s="188"/>
      <c r="M226" s="188"/>
      <c r="N226" s="188"/>
      <c r="O226" s="188"/>
      <c r="P226" s="188"/>
      <c r="Q226" s="188"/>
      <c r="R226" s="188"/>
    </row>
    <row r="227" spans="2:18" x14ac:dyDescent="0.2">
      <c r="B227" s="115"/>
      <c r="C227" s="115"/>
      <c r="D227" s="31"/>
      <c r="E227" s="188"/>
      <c r="F227" s="188"/>
      <c r="G227" s="188"/>
      <c r="H227" s="188"/>
      <c r="I227" s="188"/>
      <c r="J227" s="188"/>
      <c r="K227" s="188"/>
      <c r="L227" s="188"/>
      <c r="M227" s="188"/>
      <c r="N227" s="188"/>
      <c r="O227" s="188"/>
      <c r="P227" s="188"/>
      <c r="Q227" s="188"/>
      <c r="R227" s="188"/>
    </row>
    <row r="228" spans="2:18" x14ac:dyDescent="0.2">
      <c r="B228" s="115"/>
      <c r="C228" s="115"/>
      <c r="D228" s="31"/>
      <c r="E228" s="188"/>
      <c r="F228" s="188"/>
      <c r="G228" s="188"/>
      <c r="H228" s="188"/>
      <c r="I228" s="188"/>
      <c r="J228" s="188"/>
      <c r="K228" s="188"/>
      <c r="L228" s="188"/>
      <c r="M228" s="188"/>
      <c r="N228" s="188"/>
      <c r="O228" s="188"/>
      <c r="P228" s="188"/>
      <c r="Q228" s="188"/>
      <c r="R228" s="188"/>
    </row>
    <row r="229" spans="2:18" x14ac:dyDescent="0.2">
      <c r="B229" s="115"/>
      <c r="C229" s="115"/>
      <c r="D229" s="31"/>
      <c r="E229" s="188"/>
      <c r="F229" s="188"/>
      <c r="G229" s="188"/>
      <c r="H229" s="188"/>
      <c r="I229" s="188"/>
      <c r="J229" s="188"/>
      <c r="K229" s="188"/>
      <c r="L229" s="188"/>
      <c r="M229" s="188"/>
      <c r="N229" s="188"/>
      <c r="O229" s="188"/>
      <c r="P229" s="188"/>
      <c r="Q229" s="188"/>
      <c r="R229" s="188"/>
    </row>
    <row r="230" spans="2:18" x14ac:dyDescent="0.2">
      <c r="B230" s="115"/>
      <c r="C230" s="115"/>
      <c r="D230" s="31"/>
      <c r="E230" s="188"/>
      <c r="F230" s="188"/>
      <c r="G230" s="188"/>
      <c r="H230" s="188"/>
      <c r="I230" s="188"/>
      <c r="J230" s="188"/>
      <c r="K230" s="188"/>
      <c r="L230" s="188"/>
      <c r="M230" s="188"/>
      <c r="N230" s="188"/>
      <c r="O230" s="188"/>
      <c r="P230" s="188"/>
      <c r="Q230" s="188"/>
      <c r="R230" s="188"/>
    </row>
    <row r="231" spans="2:18" x14ac:dyDescent="0.2">
      <c r="B231" s="115"/>
      <c r="C231" s="115"/>
      <c r="D231" s="31"/>
      <c r="E231" s="188"/>
      <c r="F231" s="188"/>
      <c r="G231" s="188"/>
      <c r="H231" s="188"/>
      <c r="I231" s="188"/>
      <c r="J231" s="188"/>
      <c r="K231" s="188"/>
      <c r="L231" s="188"/>
      <c r="M231" s="188"/>
      <c r="N231" s="188"/>
      <c r="O231" s="188"/>
      <c r="P231" s="188"/>
      <c r="Q231" s="188"/>
      <c r="R231" s="188"/>
    </row>
    <row r="232" spans="2:18" x14ac:dyDescent="0.2">
      <c r="B232" s="115"/>
      <c r="C232" s="115"/>
      <c r="D232" s="31"/>
      <c r="E232" s="188"/>
      <c r="F232" s="188"/>
      <c r="G232" s="188"/>
      <c r="H232" s="188"/>
      <c r="I232" s="188"/>
      <c r="J232" s="188"/>
      <c r="K232" s="188"/>
      <c r="L232" s="188"/>
      <c r="M232" s="188"/>
      <c r="N232" s="188"/>
      <c r="O232" s="188"/>
      <c r="P232" s="188"/>
      <c r="Q232" s="188"/>
      <c r="R232" s="18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I180"/>
  <sheetViews>
    <sheetView workbookViewId="0"/>
  </sheetViews>
  <sheetFormatPr defaultRowHeight="11.25" outlineLevelRow="3" x14ac:dyDescent="0.2"/>
  <cols>
    <col min="1" max="1" width="52" style="122" customWidth="1"/>
    <col min="2" max="4" width="15.140625" style="38" customWidth="1"/>
    <col min="5" max="16384" width="9.140625" style="122"/>
  </cols>
  <sheetData>
    <row r="1" spans="1:9" s="170" customFormat="1" ht="12.75" x14ac:dyDescent="0.2">
      <c r="B1" s="101"/>
      <c r="D1" s="101"/>
    </row>
    <row r="2" spans="1:9" s="170" customFormat="1" ht="18.75" x14ac:dyDescent="0.2">
      <c r="A2" s="5" t="s">
        <v>184</v>
      </c>
      <c r="B2" s="5"/>
      <c r="C2" s="5"/>
      <c r="D2" s="5"/>
      <c r="E2" s="237"/>
      <c r="F2" s="237"/>
      <c r="G2" s="237"/>
      <c r="H2" s="237"/>
      <c r="I2" s="237"/>
    </row>
    <row r="3" spans="1:9" s="170" customFormat="1" ht="12.75" x14ac:dyDescent="0.2">
      <c r="A3" s="61"/>
      <c r="B3" s="101"/>
      <c r="C3" s="101"/>
      <c r="D3" s="101"/>
    </row>
    <row r="4" spans="1:9" s="193" customFormat="1" ht="12.75" x14ac:dyDescent="0.2">
      <c r="B4" s="121"/>
      <c r="C4" s="121"/>
      <c r="D4" s="121" t="str">
        <f>VALUSD</f>
        <v>млрд. дол. США</v>
      </c>
    </row>
    <row r="5" spans="1:9" s="181" customFormat="1" ht="12.75" x14ac:dyDescent="0.2">
      <c r="A5" s="90"/>
      <c r="B5" s="20">
        <v>42369</v>
      </c>
      <c r="C5" s="20">
        <v>42400</v>
      </c>
      <c r="D5" s="20">
        <v>42429</v>
      </c>
    </row>
    <row r="6" spans="1:9" s="26" customFormat="1" ht="31.5" x14ac:dyDescent="0.2">
      <c r="A6" s="175" t="s">
        <v>171</v>
      </c>
      <c r="B6" s="15">
        <f t="shared" ref="B6:C6" si="0">B$7+B$45</f>
        <v>65505.686112320007</v>
      </c>
      <c r="C6" s="15">
        <f t="shared" si="0"/>
        <v>65427.59130349</v>
      </c>
      <c r="D6" s="15">
        <v>64349.583056180003</v>
      </c>
    </row>
    <row r="7" spans="1:9" s="130" customFormat="1" ht="15" x14ac:dyDescent="0.2">
      <c r="A7" s="62" t="s">
        <v>50</v>
      </c>
      <c r="B7" s="228">
        <f t="shared" ref="B7:D7" si="1">B$8+B$30</f>
        <v>22060.244326390002</v>
      </c>
      <c r="C7" s="228">
        <f t="shared" si="1"/>
        <v>21851.593685870001</v>
      </c>
      <c r="D7" s="228">
        <f t="shared" si="1"/>
        <v>20901.171420939998</v>
      </c>
    </row>
    <row r="8" spans="1:9" s="158" customFormat="1" ht="15" outlineLevel="1" x14ac:dyDescent="0.2">
      <c r="A8" s="148" t="s">
        <v>74</v>
      </c>
      <c r="B8" s="98">
        <f t="shared" ref="B8:D8" si="2">B$9+B$28</f>
        <v>21166.125221090002</v>
      </c>
      <c r="C8" s="98">
        <f t="shared" si="2"/>
        <v>21010.688718429999</v>
      </c>
      <c r="D8" s="98">
        <f t="shared" si="2"/>
        <v>20126.79623579</v>
      </c>
    </row>
    <row r="9" spans="1:9" s="82" customFormat="1" ht="12.75" outlineLevel="2" x14ac:dyDescent="0.2">
      <c r="A9" s="114" t="s">
        <v>128</v>
      </c>
      <c r="B9" s="53">
        <f t="shared" ref="B9:C9" si="3">SUM(B$10:B$27)</f>
        <v>21055.917848520003</v>
      </c>
      <c r="C9" s="53">
        <f t="shared" si="3"/>
        <v>20905.52512337</v>
      </c>
      <c r="D9" s="53">
        <v>20029.028348659998</v>
      </c>
    </row>
    <row r="10" spans="1:9" s="233" customFormat="1" ht="12.75" outlineLevel="3" x14ac:dyDescent="0.2">
      <c r="A10" s="136" t="s">
        <v>52</v>
      </c>
      <c r="B10" s="152">
        <v>4.1098024500000001</v>
      </c>
      <c r="C10" s="152">
        <v>3.95996003</v>
      </c>
      <c r="D10" s="152">
        <v>3.6814729000000002</v>
      </c>
    </row>
    <row r="11" spans="1:9" ht="12.75" outlineLevel="3" x14ac:dyDescent="0.2">
      <c r="A11" s="113" t="s">
        <v>160</v>
      </c>
      <c r="B11" s="105">
        <v>2523.1991677199999</v>
      </c>
      <c r="C11" s="105">
        <v>2407.7218186499999</v>
      </c>
      <c r="D11" s="105">
        <v>2238.3969935800001</v>
      </c>
      <c r="E11" s="143"/>
      <c r="F11" s="143"/>
      <c r="G11" s="143"/>
    </row>
    <row r="12" spans="1:9" ht="12.75" outlineLevel="3" x14ac:dyDescent="0.2">
      <c r="A12" s="113" t="s">
        <v>44</v>
      </c>
      <c r="B12" s="105">
        <v>1620.07918365</v>
      </c>
      <c r="C12" s="105">
        <v>1545.9342441700001</v>
      </c>
      <c r="D12" s="105">
        <v>1437.2152703199999</v>
      </c>
      <c r="E12" s="143"/>
      <c r="F12" s="143"/>
      <c r="G12" s="143"/>
    </row>
    <row r="13" spans="1:9" ht="12.75" outlineLevel="3" x14ac:dyDescent="0.2">
      <c r="A13" s="113" t="s">
        <v>72</v>
      </c>
      <c r="B13" s="105">
        <v>345.14499999999998</v>
      </c>
      <c r="C13" s="105">
        <v>349.12086348999998</v>
      </c>
      <c r="D13" s="105">
        <v>348.84125792999998</v>
      </c>
      <c r="E13" s="143"/>
      <c r="F13" s="143"/>
      <c r="G13" s="143"/>
    </row>
    <row r="14" spans="1:9" ht="12.75" outlineLevel="3" x14ac:dyDescent="0.2">
      <c r="A14" s="113" t="s">
        <v>119</v>
      </c>
      <c r="B14" s="105">
        <v>62.49826307</v>
      </c>
      <c r="C14" s="105">
        <v>59.637952300000002</v>
      </c>
      <c r="D14" s="105">
        <v>55.443869020000001</v>
      </c>
      <c r="E14" s="143"/>
      <c r="F14" s="143"/>
      <c r="G14" s="143"/>
    </row>
    <row r="15" spans="1:9" ht="12.75" outlineLevel="3" x14ac:dyDescent="0.2">
      <c r="A15" s="113" t="s">
        <v>177</v>
      </c>
      <c r="B15" s="105">
        <v>109.06488557</v>
      </c>
      <c r="C15" s="105">
        <v>104.07339539</v>
      </c>
      <c r="D15" s="105">
        <v>96.754356569999999</v>
      </c>
      <c r="E15" s="143"/>
      <c r="F15" s="143"/>
      <c r="G15" s="143"/>
    </row>
    <row r="16" spans="1:9" ht="12.75" outlineLevel="3" x14ac:dyDescent="0.2">
      <c r="A16" s="113" t="s">
        <v>76</v>
      </c>
      <c r="B16" s="105">
        <v>135.41290332</v>
      </c>
      <c r="C16" s="105">
        <v>129.21556333000001</v>
      </c>
      <c r="D16" s="105">
        <v>120.12838287</v>
      </c>
      <c r="E16" s="143"/>
      <c r="F16" s="143"/>
      <c r="G16" s="143"/>
    </row>
    <row r="17" spans="1:7" ht="12.75" outlineLevel="3" x14ac:dyDescent="0.2">
      <c r="A17" s="113" t="s">
        <v>140</v>
      </c>
      <c r="B17" s="105">
        <v>660.34998111000004</v>
      </c>
      <c r="C17" s="105">
        <v>630.12824267999997</v>
      </c>
      <c r="D17" s="105">
        <v>585.81400600999996</v>
      </c>
      <c r="E17" s="143"/>
      <c r="F17" s="143"/>
      <c r="G17" s="143"/>
    </row>
    <row r="18" spans="1:7" ht="12.75" outlineLevel="3" x14ac:dyDescent="0.2">
      <c r="A18" s="113" t="s">
        <v>138</v>
      </c>
      <c r="B18" s="105">
        <v>43.704000389999997</v>
      </c>
      <c r="C18" s="105">
        <v>43.61200041</v>
      </c>
      <c r="D18" s="105">
        <v>44.024000690000001</v>
      </c>
      <c r="E18" s="143"/>
      <c r="F18" s="143"/>
      <c r="G18" s="143"/>
    </row>
    <row r="19" spans="1:7" ht="12.75" outlineLevel="3" x14ac:dyDescent="0.2">
      <c r="A19" s="113" t="s">
        <v>130</v>
      </c>
      <c r="B19" s="105">
        <v>912.90555955000002</v>
      </c>
      <c r="C19" s="105">
        <v>1361.7694328</v>
      </c>
      <c r="D19" s="105">
        <v>1771.41795785</v>
      </c>
      <c r="E19" s="143"/>
      <c r="F19" s="143"/>
      <c r="G19" s="143"/>
    </row>
    <row r="20" spans="1:7" ht="12.75" outlineLevel="3" x14ac:dyDescent="0.2">
      <c r="A20" s="113" t="s">
        <v>0</v>
      </c>
      <c r="B20" s="105">
        <v>1807.33460988</v>
      </c>
      <c r="C20" s="105">
        <v>1445.0125473600001</v>
      </c>
      <c r="D20" s="105">
        <v>1410.86105264</v>
      </c>
      <c r="E20" s="143"/>
      <c r="F20" s="143"/>
      <c r="G20" s="143"/>
    </row>
    <row r="21" spans="1:7" ht="12.75" outlineLevel="3" x14ac:dyDescent="0.2">
      <c r="A21" s="113" t="s">
        <v>85</v>
      </c>
      <c r="B21" s="105">
        <v>160.20832754</v>
      </c>
      <c r="C21" s="105">
        <v>160.19879316999999</v>
      </c>
      <c r="D21" s="105">
        <v>160.1848129</v>
      </c>
      <c r="E21" s="143"/>
      <c r="F21" s="143"/>
      <c r="G21" s="143"/>
    </row>
    <row r="22" spans="1:7" ht="12.75" outlineLevel="3" x14ac:dyDescent="0.2">
      <c r="A22" s="113" t="s">
        <v>151</v>
      </c>
      <c r="B22" s="105">
        <v>6676.2232943400004</v>
      </c>
      <c r="C22" s="105">
        <v>6374.3339652100003</v>
      </c>
      <c r="D22" s="105">
        <v>5907.8641992900002</v>
      </c>
      <c r="E22" s="143"/>
      <c r="F22" s="143"/>
      <c r="G22" s="143"/>
    </row>
    <row r="23" spans="1:7" ht="12.75" outlineLevel="3" x14ac:dyDescent="0.2">
      <c r="A23" s="113" t="s">
        <v>39</v>
      </c>
      <c r="B23" s="105">
        <v>0</v>
      </c>
      <c r="C23" s="105">
        <v>1.9879317400000001</v>
      </c>
      <c r="D23" s="105">
        <v>1.8481289700000001</v>
      </c>
      <c r="E23" s="143"/>
      <c r="F23" s="143"/>
      <c r="G23" s="143"/>
    </row>
    <row r="24" spans="1:7" ht="12.75" outlineLevel="3" x14ac:dyDescent="0.2">
      <c r="A24" s="113" t="s">
        <v>28</v>
      </c>
      <c r="B24" s="105">
        <v>1129.1352861099999</v>
      </c>
      <c r="C24" s="105">
        <v>1077.45900495</v>
      </c>
      <c r="D24" s="105">
        <v>1001.68590024</v>
      </c>
      <c r="E24" s="143"/>
      <c r="F24" s="143"/>
      <c r="G24" s="143"/>
    </row>
    <row r="25" spans="1:7" ht="12.75" outlineLevel="3" x14ac:dyDescent="0.2">
      <c r="A25" s="113" t="s">
        <v>107</v>
      </c>
      <c r="B25" s="105">
        <v>2025.9766530700001</v>
      </c>
      <c r="C25" s="105">
        <v>1933.2553109400001</v>
      </c>
      <c r="D25" s="105">
        <v>1797.2976953800001</v>
      </c>
      <c r="E25" s="143"/>
      <c r="F25" s="143"/>
      <c r="G25" s="143"/>
    </row>
    <row r="26" spans="1:7" ht="12.75" outlineLevel="3" x14ac:dyDescent="0.2">
      <c r="A26" s="113" t="s">
        <v>168</v>
      </c>
      <c r="B26" s="105">
        <v>1304.18033797</v>
      </c>
      <c r="C26" s="105">
        <v>1244.4929022599999</v>
      </c>
      <c r="D26" s="105">
        <v>1156.9730146300001</v>
      </c>
      <c r="E26" s="143"/>
      <c r="F26" s="143"/>
      <c r="G26" s="143"/>
    </row>
    <row r="27" spans="1:7" ht="12.75" outlineLevel="3" x14ac:dyDescent="0.2">
      <c r="A27" s="113" t="s">
        <v>56</v>
      </c>
      <c r="B27" s="105">
        <v>1536.3905927799999</v>
      </c>
      <c r="C27" s="105">
        <v>2033.6111944899999</v>
      </c>
      <c r="D27" s="105">
        <v>1890.59597687</v>
      </c>
      <c r="E27" s="143"/>
      <c r="F27" s="143"/>
      <c r="G27" s="143"/>
    </row>
    <row r="28" spans="1:7" ht="12.75" outlineLevel="2" x14ac:dyDescent="0.2">
      <c r="A28" s="60" t="s">
        <v>8</v>
      </c>
      <c r="B28" s="214">
        <f t="shared" ref="B28:C28" si="4">SUM(B$29:B$29)</f>
        <v>110.20737257</v>
      </c>
      <c r="C28" s="214">
        <f t="shared" si="4"/>
        <v>105.16359506000001</v>
      </c>
      <c r="D28" s="214">
        <v>97.767887130000005</v>
      </c>
      <c r="E28" s="143"/>
      <c r="F28" s="143"/>
      <c r="G28" s="143"/>
    </row>
    <row r="29" spans="1:7" ht="12.75" outlineLevel="3" x14ac:dyDescent="0.2">
      <c r="A29" s="113" t="s">
        <v>96</v>
      </c>
      <c r="B29" s="105">
        <v>110.20737257</v>
      </c>
      <c r="C29" s="105">
        <v>105.16359506000001</v>
      </c>
      <c r="D29" s="105">
        <v>97.767887130000005</v>
      </c>
      <c r="E29" s="143"/>
      <c r="F29" s="143"/>
      <c r="G29" s="143"/>
    </row>
    <row r="30" spans="1:7" ht="15" outlineLevel="1" x14ac:dyDescent="0.25">
      <c r="A30" s="227" t="s">
        <v>112</v>
      </c>
      <c r="B30" s="95">
        <f t="shared" ref="B30:D30" si="5">B$31+B$39+B$43</f>
        <v>894.11910529999989</v>
      </c>
      <c r="C30" s="95">
        <f t="shared" si="5"/>
        <v>840.90496744000006</v>
      </c>
      <c r="D30" s="95">
        <f t="shared" si="5"/>
        <v>774.37518514999999</v>
      </c>
      <c r="E30" s="143"/>
      <c r="F30" s="143"/>
      <c r="G30" s="143"/>
    </row>
    <row r="31" spans="1:7" ht="12.75" outlineLevel="2" x14ac:dyDescent="0.2">
      <c r="A31" s="60" t="s">
        <v>128</v>
      </c>
      <c r="B31" s="214">
        <f t="shared" ref="B31:C31" si="6">SUM(B$32:B$38)</f>
        <v>683.31482615999994</v>
      </c>
      <c r="C31" s="214">
        <f t="shared" si="6"/>
        <v>652.04207309000003</v>
      </c>
      <c r="D31" s="214">
        <v>598.79421411999999</v>
      </c>
      <c r="E31" s="143"/>
      <c r="F31" s="143"/>
      <c r="G31" s="143"/>
    </row>
    <row r="32" spans="1:7" ht="12.75" outlineLevel="3" x14ac:dyDescent="0.2">
      <c r="A32" s="113" t="s">
        <v>153</v>
      </c>
      <c r="B32" s="105">
        <v>4.8331999999999997E-4</v>
      </c>
      <c r="C32" s="105">
        <v>4.6119999999999999E-4</v>
      </c>
      <c r="D32" s="105">
        <v>4.2876999999999998E-4</v>
      </c>
      <c r="E32" s="143"/>
      <c r="F32" s="143"/>
      <c r="G32" s="143"/>
    </row>
    <row r="33" spans="1:7" ht="12.75" outlineLevel="3" x14ac:dyDescent="0.2">
      <c r="A33" s="113" t="s">
        <v>46</v>
      </c>
      <c r="B33" s="105">
        <v>41.665508709999997</v>
      </c>
      <c r="C33" s="105">
        <v>39.758634870000002</v>
      </c>
      <c r="D33" s="105">
        <v>36.962579339999998</v>
      </c>
      <c r="E33" s="143"/>
      <c r="F33" s="143"/>
      <c r="G33" s="143"/>
    </row>
    <row r="34" spans="1:7" ht="12.75" outlineLevel="3" x14ac:dyDescent="0.2">
      <c r="A34" s="113" t="s">
        <v>51</v>
      </c>
      <c r="B34" s="105">
        <v>124.99652613000001</v>
      </c>
      <c r="C34" s="105">
        <v>119.27590461</v>
      </c>
      <c r="D34" s="105">
        <v>110.88773802</v>
      </c>
      <c r="E34" s="143"/>
      <c r="F34" s="143"/>
      <c r="G34" s="143"/>
    </row>
    <row r="35" spans="1:7" ht="12.75" outlineLevel="3" x14ac:dyDescent="0.2">
      <c r="A35" s="113" t="s">
        <v>179</v>
      </c>
      <c r="B35" s="105">
        <v>133.32962782999999</v>
      </c>
      <c r="C35" s="105">
        <v>127.22763161</v>
      </c>
      <c r="D35" s="105">
        <v>110.88773802</v>
      </c>
      <c r="E35" s="143"/>
      <c r="F35" s="143"/>
      <c r="G35" s="143"/>
    </row>
    <row r="36" spans="1:7" ht="12.75" outlineLevel="3" x14ac:dyDescent="0.2">
      <c r="A36" s="113" t="s">
        <v>144</v>
      </c>
      <c r="B36" s="105">
        <v>199.99444181999999</v>
      </c>
      <c r="C36" s="105">
        <v>190.84144737</v>
      </c>
      <c r="D36" s="105">
        <v>177.42038084999999</v>
      </c>
      <c r="E36" s="143"/>
      <c r="F36" s="143"/>
      <c r="G36" s="143"/>
    </row>
    <row r="37" spans="1:7" ht="12.75" outlineLevel="3" x14ac:dyDescent="0.2">
      <c r="A37" s="113" t="s">
        <v>41</v>
      </c>
      <c r="B37" s="105">
        <v>10.41637718</v>
      </c>
      <c r="C37" s="105">
        <v>9.9396587200000006</v>
      </c>
      <c r="D37" s="105">
        <v>9.2406448399999999</v>
      </c>
      <c r="E37" s="143"/>
      <c r="F37" s="143"/>
      <c r="G37" s="143"/>
    </row>
    <row r="38" spans="1:7" ht="12.75" outlineLevel="3" x14ac:dyDescent="0.2">
      <c r="A38" s="113" t="s">
        <v>176</v>
      </c>
      <c r="B38" s="105">
        <v>172.91186117000001</v>
      </c>
      <c r="C38" s="105">
        <v>164.99833470999999</v>
      </c>
      <c r="D38" s="105">
        <v>153.39470428000001</v>
      </c>
      <c r="E38" s="143"/>
      <c r="F38" s="143"/>
      <c r="G38" s="143"/>
    </row>
    <row r="39" spans="1:7" ht="12.75" outlineLevel="2" x14ac:dyDescent="0.2">
      <c r="A39" s="60" t="s">
        <v>8</v>
      </c>
      <c r="B39" s="214">
        <f t="shared" ref="B39:C39" si="7">SUM(B$40:B$42)</f>
        <v>210.76450316</v>
      </c>
      <c r="C39" s="214">
        <f t="shared" si="7"/>
        <v>188.82493877000002</v>
      </c>
      <c r="D39" s="214">
        <v>175.54568470000001</v>
      </c>
      <c r="E39" s="143"/>
      <c r="F39" s="143"/>
      <c r="G39" s="143"/>
    </row>
    <row r="40" spans="1:7" ht="12.75" outlineLevel="3" x14ac:dyDescent="0.2">
      <c r="A40" s="113" t="s">
        <v>10</v>
      </c>
      <c r="B40" s="105">
        <v>43.748784149999999</v>
      </c>
      <c r="C40" s="105">
        <v>31.30992496</v>
      </c>
      <c r="D40" s="105">
        <v>29.108031230000002</v>
      </c>
      <c r="E40" s="143"/>
      <c r="F40" s="143"/>
      <c r="G40" s="143"/>
    </row>
    <row r="41" spans="1:7" ht="12.75" outlineLevel="3" x14ac:dyDescent="0.2">
      <c r="A41" s="113" t="s">
        <v>105</v>
      </c>
      <c r="B41" s="105">
        <v>160.82312705000001</v>
      </c>
      <c r="C41" s="105">
        <v>151.97190775000001</v>
      </c>
      <c r="D41" s="105">
        <v>141.28437047</v>
      </c>
      <c r="E41" s="143"/>
      <c r="F41" s="143"/>
      <c r="G41" s="143"/>
    </row>
    <row r="42" spans="1:7" ht="12.75" outlineLevel="3" x14ac:dyDescent="0.2">
      <c r="A42" s="113" t="s">
        <v>30</v>
      </c>
      <c r="B42" s="105">
        <v>6.1925919599999997</v>
      </c>
      <c r="C42" s="105">
        <v>5.5431060600000004</v>
      </c>
      <c r="D42" s="105">
        <v>5.1532830000000001</v>
      </c>
      <c r="E42" s="143"/>
      <c r="F42" s="143"/>
      <c r="G42" s="143"/>
    </row>
    <row r="43" spans="1:7" ht="12.75" outlineLevel="2" x14ac:dyDescent="0.2">
      <c r="A43" s="60" t="s">
        <v>131</v>
      </c>
      <c r="B43" s="214">
        <f t="shared" ref="B43:C43" si="8">SUM(B$44:B$44)</f>
        <v>3.9775980000000002E-2</v>
      </c>
      <c r="C43" s="214">
        <f t="shared" si="8"/>
        <v>3.7955580000000003E-2</v>
      </c>
      <c r="D43" s="214">
        <v>3.5286329999999998E-2</v>
      </c>
      <c r="E43" s="143"/>
      <c r="F43" s="143"/>
      <c r="G43" s="143"/>
    </row>
    <row r="44" spans="1:7" ht="12.75" outlineLevel="3" x14ac:dyDescent="0.2">
      <c r="A44" s="113" t="s">
        <v>174</v>
      </c>
      <c r="B44" s="105">
        <v>3.9775980000000002E-2</v>
      </c>
      <c r="C44" s="105">
        <v>3.7955580000000003E-2</v>
      </c>
      <c r="D44" s="105">
        <v>3.5286329999999998E-2</v>
      </c>
      <c r="E44" s="143"/>
      <c r="F44" s="143"/>
      <c r="G44" s="143"/>
    </row>
    <row r="45" spans="1:7" ht="15" x14ac:dyDescent="0.25">
      <c r="A45" s="32" t="s">
        <v>79</v>
      </c>
      <c r="B45" s="117">
        <f t="shared" ref="B45:D45" si="9">B$46+B$68</f>
        <v>43445.441785930001</v>
      </c>
      <c r="C45" s="117">
        <f t="shared" si="9"/>
        <v>43575.99761762</v>
      </c>
      <c r="D45" s="117">
        <f t="shared" si="9"/>
        <v>43448.411635240001</v>
      </c>
      <c r="E45" s="143"/>
      <c r="F45" s="143"/>
      <c r="G45" s="143"/>
    </row>
    <row r="46" spans="1:7" ht="15" outlineLevel="1" x14ac:dyDescent="0.25">
      <c r="A46" s="227" t="s">
        <v>74</v>
      </c>
      <c r="B46" s="95">
        <f t="shared" ref="B46:D46" si="10">B$47+B$54+B$60+B$62+B$66</f>
        <v>34426.979807620002</v>
      </c>
      <c r="C46" s="95">
        <f t="shared" si="10"/>
        <v>34349.248189290003</v>
      </c>
      <c r="D46" s="95">
        <f t="shared" si="10"/>
        <v>34720.256965749999</v>
      </c>
      <c r="E46" s="143"/>
      <c r="F46" s="143"/>
      <c r="G46" s="143"/>
    </row>
    <row r="47" spans="1:7" ht="12.75" outlineLevel="2" x14ac:dyDescent="0.2">
      <c r="A47" s="60" t="s">
        <v>141</v>
      </c>
      <c r="B47" s="214">
        <f t="shared" ref="B47:C47" si="11">SUM(B$48:B$53)</f>
        <v>14059.99637889</v>
      </c>
      <c r="C47" s="214">
        <f t="shared" si="11"/>
        <v>13990.078145400001</v>
      </c>
      <c r="D47" s="214">
        <v>14018.65264058</v>
      </c>
      <c r="E47" s="143"/>
      <c r="F47" s="143"/>
      <c r="G47" s="143"/>
    </row>
    <row r="48" spans="1:7" ht="12.75" outlineLevel="3" x14ac:dyDescent="0.2">
      <c r="A48" s="113" t="s">
        <v>29</v>
      </c>
      <c r="B48" s="105">
        <v>2414.6460216999999</v>
      </c>
      <c r="C48" s="105">
        <v>2409.5630227900001</v>
      </c>
      <c r="D48" s="105">
        <v>2432.3260381199998</v>
      </c>
      <c r="E48" s="143"/>
      <c r="F48" s="143"/>
      <c r="G48" s="143"/>
    </row>
    <row r="49" spans="1:7" ht="12.75" outlineLevel="3" x14ac:dyDescent="0.2">
      <c r="A49" s="113" t="s">
        <v>97</v>
      </c>
      <c r="B49" s="105">
        <v>582.92959400999996</v>
      </c>
      <c r="C49" s="105">
        <v>585.26213554000003</v>
      </c>
      <c r="D49" s="105">
        <v>591.01053108999997</v>
      </c>
      <c r="E49" s="143"/>
      <c r="F49" s="143"/>
      <c r="G49" s="143"/>
    </row>
    <row r="50" spans="1:7" ht="12.75" outlineLevel="3" x14ac:dyDescent="0.2">
      <c r="A50" s="113" t="s">
        <v>77</v>
      </c>
      <c r="B50" s="105">
        <v>522.07487058000004</v>
      </c>
      <c r="C50" s="105">
        <v>520.97586643</v>
      </c>
      <c r="D50" s="105">
        <v>519.32141300000001</v>
      </c>
      <c r="E50" s="143"/>
      <c r="F50" s="143"/>
      <c r="G50" s="143"/>
    </row>
    <row r="51" spans="1:7" ht="12.75" outlineLevel="3" x14ac:dyDescent="0.2">
      <c r="A51" s="113" t="s">
        <v>66</v>
      </c>
      <c r="B51" s="105">
        <v>5197.6524570499996</v>
      </c>
      <c r="C51" s="105">
        <v>5151.7600067000003</v>
      </c>
      <c r="D51" s="105">
        <v>5150.3239540799996</v>
      </c>
      <c r="E51" s="143"/>
      <c r="F51" s="143"/>
      <c r="G51" s="143"/>
    </row>
    <row r="52" spans="1:7" ht="12.75" outlineLevel="3" x14ac:dyDescent="0.2">
      <c r="A52" s="113" t="s">
        <v>93</v>
      </c>
      <c r="B52" s="105">
        <v>5341.8389230499997</v>
      </c>
      <c r="C52" s="105">
        <v>5321.6626014399999</v>
      </c>
      <c r="D52" s="105">
        <v>5324.8161917899997</v>
      </c>
      <c r="E52" s="143"/>
      <c r="F52" s="143"/>
      <c r="G52" s="143"/>
    </row>
    <row r="53" spans="1:7" ht="12.75" outlineLevel="3" x14ac:dyDescent="0.2">
      <c r="A53" s="113" t="s">
        <v>23</v>
      </c>
      <c r="B53" s="105">
        <v>0.85451250000000001</v>
      </c>
      <c r="C53" s="105">
        <v>0.85451250000000001</v>
      </c>
      <c r="D53" s="105">
        <v>0.85451250000000001</v>
      </c>
      <c r="E53" s="143"/>
      <c r="F53" s="143"/>
      <c r="G53" s="143"/>
    </row>
    <row r="54" spans="1:7" ht="12.75" outlineLevel="2" x14ac:dyDescent="0.2">
      <c r="A54" s="60" t="s">
        <v>4</v>
      </c>
      <c r="B54" s="214">
        <f t="shared" ref="B54:C54" si="12">SUM(B$55:B$59)</f>
        <v>1362.81742308</v>
      </c>
      <c r="C54" s="214">
        <f t="shared" si="12"/>
        <v>1361.4314528300001</v>
      </c>
      <c r="D54" s="214">
        <v>1387.0916109899999</v>
      </c>
      <c r="E54" s="143"/>
      <c r="F54" s="143"/>
      <c r="G54" s="143"/>
    </row>
    <row r="55" spans="1:7" ht="12.75" outlineLevel="3" x14ac:dyDescent="0.2">
      <c r="A55" s="113" t="s">
        <v>102</v>
      </c>
      <c r="B55" s="105">
        <v>288.07592721999998</v>
      </c>
      <c r="C55" s="105">
        <v>283.98775449999999</v>
      </c>
      <c r="D55" s="105">
        <v>295.28473179999997</v>
      </c>
      <c r="E55" s="143"/>
      <c r="F55" s="143"/>
      <c r="G55" s="143"/>
    </row>
    <row r="56" spans="1:7" ht="12.75" outlineLevel="3" x14ac:dyDescent="0.2">
      <c r="A56" s="113" t="s">
        <v>36</v>
      </c>
      <c r="B56" s="105">
        <v>226.16820203</v>
      </c>
      <c r="C56" s="105">
        <v>225.69210212999999</v>
      </c>
      <c r="D56" s="105">
        <v>227.82420357000001</v>
      </c>
      <c r="E56" s="143"/>
      <c r="F56" s="143"/>
      <c r="G56" s="143"/>
    </row>
    <row r="57" spans="1:7" ht="12.75" outlineLevel="3" x14ac:dyDescent="0.2">
      <c r="A57" s="113" t="s">
        <v>9</v>
      </c>
      <c r="B57" s="105">
        <v>605.85586000000001</v>
      </c>
      <c r="C57" s="105">
        <v>605.85586000000001</v>
      </c>
      <c r="D57" s="105">
        <v>605.85586000000001</v>
      </c>
      <c r="E57" s="143"/>
      <c r="F57" s="143"/>
      <c r="G57" s="143"/>
    </row>
    <row r="58" spans="1:7" ht="12.75" outlineLevel="3" x14ac:dyDescent="0.2">
      <c r="A58" s="113" t="s">
        <v>98</v>
      </c>
      <c r="B58" s="105">
        <v>9.0219974300000008</v>
      </c>
      <c r="C58" s="105">
        <v>9.0219974300000008</v>
      </c>
      <c r="D58" s="105">
        <v>9.0219974300000008</v>
      </c>
      <c r="E58" s="143"/>
      <c r="F58" s="143"/>
      <c r="G58" s="143"/>
    </row>
    <row r="59" spans="1:7" ht="12.75" outlineLevel="3" x14ac:dyDescent="0.2">
      <c r="A59" s="113" t="s">
        <v>103</v>
      </c>
      <c r="B59" s="105">
        <v>233.69543640000001</v>
      </c>
      <c r="C59" s="105">
        <v>236.87373876999999</v>
      </c>
      <c r="D59" s="105">
        <v>249.10481819</v>
      </c>
      <c r="E59" s="143"/>
      <c r="F59" s="143"/>
      <c r="G59" s="143"/>
    </row>
    <row r="60" spans="1:7" ht="12.75" outlineLevel="2" x14ac:dyDescent="0.2">
      <c r="A60" s="60" t="s">
        <v>22</v>
      </c>
      <c r="B60" s="214">
        <f t="shared" ref="B60:C60" si="13">SUM(B$61:B$61)</f>
        <v>5.5863759999999998E-2</v>
      </c>
      <c r="C60" s="214">
        <f t="shared" si="13"/>
        <v>5.5746169999999998E-2</v>
      </c>
      <c r="D60" s="214">
        <v>5.6272799999999998E-2</v>
      </c>
      <c r="E60" s="143"/>
      <c r="F60" s="143"/>
      <c r="G60" s="143"/>
    </row>
    <row r="61" spans="1:7" ht="12.75" outlineLevel="3" x14ac:dyDescent="0.2">
      <c r="A61" s="113" t="s">
        <v>75</v>
      </c>
      <c r="B61" s="105">
        <v>5.5863759999999998E-2</v>
      </c>
      <c r="C61" s="105">
        <v>5.5746169999999998E-2</v>
      </c>
      <c r="D61" s="105">
        <v>5.6272799999999998E-2</v>
      </c>
      <c r="E61" s="143"/>
      <c r="F61" s="143"/>
      <c r="G61" s="143"/>
    </row>
    <row r="62" spans="1:7" ht="12.75" outlineLevel="2" x14ac:dyDescent="0.2">
      <c r="A62" s="60" t="s">
        <v>142</v>
      </c>
      <c r="B62" s="214">
        <f t="shared" ref="B62:C62" si="14">SUM(B$63:B$65)</f>
        <v>17302.433000000001</v>
      </c>
      <c r="C62" s="214">
        <f t="shared" si="14"/>
        <v>17302.433000000001</v>
      </c>
      <c r="D62" s="214">
        <v>17618.202000000001</v>
      </c>
      <c r="E62" s="143"/>
      <c r="F62" s="143"/>
      <c r="G62" s="143"/>
    </row>
    <row r="63" spans="1:7" ht="12.75" outlineLevel="3" x14ac:dyDescent="0.2">
      <c r="A63" s="113" t="s">
        <v>118</v>
      </c>
      <c r="B63" s="105">
        <v>3000</v>
      </c>
      <c r="C63" s="105">
        <v>3000</v>
      </c>
      <c r="D63" s="105">
        <v>3000</v>
      </c>
      <c r="E63" s="143"/>
      <c r="F63" s="143"/>
      <c r="G63" s="143"/>
    </row>
    <row r="64" spans="1:7" ht="12.75" outlineLevel="3" x14ac:dyDescent="0.2">
      <c r="A64" s="113" t="s">
        <v>120</v>
      </c>
      <c r="B64" s="105">
        <v>1000</v>
      </c>
      <c r="C64" s="105">
        <v>1000</v>
      </c>
      <c r="D64" s="105">
        <v>1000</v>
      </c>
      <c r="E64" s="143"/>
      <c r="F64" s="143"/>
      <c r="G64" s="143"/>
    </row>
    <row r="65" spans="1:7" ht="12.75" outlineLevel="3" x14ac:dyDescent="0.2">
      <c r="A65" s="113" t="s">
        <v>124</v>
      </c>
      <c r="B65" s="105">
        <v>13302.433000000001</v>
      </c>
      <c r="C65" s="105">
        <v>13302.433000000001</v>
      </c>
      <c r="D65" s="105">
        <v>13618.201999999999</v>
      </c>
      <c r="E65" s="143"/>
      <c r="F65" s="143"/>
      <c r="G65" s="143"/>
    </row>
    <row r="66" spans="1:7" ht="12.75" outlineLevel="2" x14ac:dyDescent="0.2">
      <c r="A66" s="60" t="s">
        <v>6</v>
      </c>
      <c r="B66" s="214">
        <f t="shared" ref="B66:C66" si="15">SUM(B$67:B$67)</f>
        <v>1701.67714189</v>
      </c>
      <c r="C66" s="214">
        <f t="shared" si="15"/>
        <v>1695.2498448900001</v>
      </c>
      <c r="D66" s="214">
        <v>1696.2544413799999</v>
      </c>
      <c r="E66" s="143"/>
      <c r="F66" s="143"/>
      <c r="G66" s="143"/>
    </row>
    <row r="67" spans="1:7" ht="12.75" outlineLevel="3" x14ac:dyDescent="0.2">
      <c r="A67" s="113" t="s">
        <v>93</v>
      </c>
      <c r="B67" s="105">
        <v>1701.67714189</v>
      </c>
      <c r="C67" s="105">
        <v>1695.2498448900001</v>
      </c>
      <c r="D67" s="105">
        <v>1696.2544413799999</v>
      </c>
      <c r="E67" s="143"/>
      <c r="F67" s="143"/>
      <c r="G67" s="143"/>
    </row>
    <row r="68" spans="1:7" ht="15" outlineLevel="1" x14ac:dyDescent="0.25">
      <c r="A68" s="227" t="s">
        <v>112</v>
      </c>
      <c r="B68" s="95">
        <f t="shared" ref="B68:D68" si="16">B$69+B$75+B$77+B$86+B$87</f>
        <v>9018.4619783100006</v>
      </c>
      <c r="C68" s="95">
        <f t="shared" si="16"/>
        <v>9226.7494283300002</v>
      </c>
      <c r="D68" s="95">
        <f t="shared" si="16"/>
        <v>8728.1546694900007</v>
      </c>
      <c r="E68" s="143"/>
      <c r="F68" s="143"/>
      <c r="G68" s="143"/>
    </row>
    <row r="69" spans="1:7" ht="12.75" outlineLevel="2" x14ac:dyDescent="0.2">
      <c r="A69" s="60" t="s">
        <v>141</v>
      </c>
      <c r="B69" s="214">
        <f t="shared" ref="B69:C69" si="17">SUM(B$70:B$74)</f>
        <v>5867.9120508099995</v>
      </c>
      <c r="C69" s="214">
        <f t="shared" si="17"/>
        <v>6101.1788171600001</v>
      </c>
      <c r="D69" s="214">
        <v>6010.1963060999997</v>
      </c>
      <c r="E69" s="143"/>
      <c r="F69" s="143"/>
      <c r="G69" s="143"/>
    </row>
    <row r="70" spans="1:7" ht="12.75" outlineLevel="3" x14ac:dyDescent="0.2">
      <c r="A70" s="113" t="s">
        <v>11</v>
      </c>
      <c r="B70" s="105">
        <v>19.026070099999998</v>
      </c>
      <c r="C70" s="105">
        <v>19.0036451</v>
      </c>
      <c r="D70" s="105">
        <v>19.10407017</v>
      </c>
      <c r="E70" s="143"/>
      <c r="F70" s="143"/>
      <c r="G70" s="143"/>
    </row>
    <row r="71" spans="1:7" ht="12.75" outlineLevel="3" x14ac:dyDescent="0.2">
      <c r="A71" s="113" t="s">
        <v>97</v>
      </c>
      <c r="B71" s="105">
        <v>127.08577197</v>
      </c>
      <c r="C71" s="105">
        <v>378.43726812</v>
      </c>
      <c r="D71" s="105">
        <v>273.97997856000001</v>
      </c>
      <c r="E71" s="143"/>
      <c r="F71" s="143"/>
      <c r="G71" s="143"/>
    </row>
    <row r="72" spans="1:7" ht="12.75" outlineLevel="3" x14ac:dyDescent="0.2">
      <c r="A72" s="113" t="s">
        <v>77</v>
      </c>
      <c r="B72" s="105">
        <v>0</v>
      </c>
      <c r="C72" s="105">
        <v>0</v>
      </c>
      <c r="D72" s="105">
        <v>5.5030000899999996</v>
      </c>
      <c r="E72" s="143"/>
      <c r="F72" s="143"/>
      <c r="G72" s="143"/>
    </row>
    <row r="73" spans="1:7" ht="12.75" outlineLevel="3" x14ac:dyDescent="0.2">
      <c r="A73" s="113" t="s">
        <v>66</v>
      </c>
      <c r="B73" s="105">
        <v>392.44671814999998</v>
      </c>
      <c r="C73" s="105">
        <v>394.51357701000001</v>
      </c>
      <c r="D73" s="105">
        <v>399.23871086000003</v>
      </c>
      <c r="E73" s="143"/>
      <c r="F73" s="143"/>
      <c r="G73" s="143"/>
    </row>
    <row r="74" spans="1:7" ht="12.75" outlineLevel="3" x14ac:dyDescent="0.2">
      <c r="A74" s="113" t="s">
        <v>93</v>
      </c>
      <c r="B74" s="105">
        <v>5329.3534905899996</v>
      </c>
      <c r="C74" s="105">
        <v>5309.2243269299997</v>
      </c>
      <c r="D74" s="105">
        <v>5312.3705464200002</v>
      </c>
      <c r="E74" s="143"/>
      <c r="F74" s="143"/>
      <c r="G74" s="143"/>
    </row>
    <row r="75" spans="1:7" ht="12.75" outlineLevel="2" x14ac:dyDescent="0.2">
      <c r="A75" s="60" t="s">
        <v>4</v>
      </c>
      <c r="B75" s="214">
        <f t="shared" ref="B75:C75" si="18">SUM(B$76:B$76)</f>
        <v>194.95570663999999</v>
      </c>
      <c r="C75" s="214">
        <f t="shared" si="18"/>
        <v>170.58624330000001</v>
      </c>
      <c r="D75" s="214">
        <v>170.58624330000001</v>
      </c>
      <c r="E75" s="143"/>
      <c r="F75" s="143"/>
      <c r="G75" s="143"/>
    </row>
    <row r="76" spans="1:7" ht="12.75" outlineLevel="3" x14ac:dyDescent="0.2">
      <c r="A76" s="113" t="s">
        <v>102</v>
      </c>
      <c r="B76" s="105">
        <v>194.95570663999999</v>
      </c>
      <c r="C76" s="105">
        <v>170.58624330000001</v>
      </c>
      <c r="D76" s="105">
        <v>170.58624330000001</v>
      </c>
      <c r="E76" s="143"/>
      <c r="F76" s="143"/>
      <c r="G76" s="143"/>
    </row>
    <row r="77" spans="1:7" ht="12.75" outlineLevel="2" x14ac:dyDescent="0.2">
      <c r="A77" s="60" t="s">
        <v>22</v>
      </c>
      <c r="B77" s="214">
        <f t="shared" ref="B77:C77" si="19">SUM(B$78:B$85)</f>
        <v>2842.73560193</v>
      </c>
      <c r="C77" s="214">
        <f t="shared" si="19"/>
        <v>2842.5520200799997</v>
      </c>
      <c r="D77" s="214">
        <v>2434.8731454600002</v>
      </c>
      <c r="E77" s="143"/>
      <c r="F77" s="143"/>
      <c r="G77" s="143"/>
    </row>
    <row r="78" spans="1:7" ht="12.75" outlineLevel="3" x14ac:dyDescent="0.2">
      <c r="A78" s="113" t="s">
        <v>65</v>
      </c>
      <c r="B78" s="105">
        <v>40.77388535</v>
      </c>
      <c r="C78" s="105">
        <v>40.68805347</v>
      </c>
      <c r="D78" s="105">
        <v>0</v>
      </c>
      <c r="E78" s="143"/>
      <c r="F78" s="143"/>
      <c r="G78" s="143"/>
    </row>
    <row r="79" spans="1:7" ht="12.75" outlineLevel="3" x14ac:dyDescent="0.2">
      <c r="A79" s="113" t="s">
        <v>135</v>
      </c>
      <c r="B79" s="105">
        <v>100.8</v>
      </c>
      <c r="C79" s="105">
        <v>100.8</v>
      </c>
      <c r="D79" s="105">
        <v>100.8</v>
      </c>
      <c r="E79" s="143"/>
      <c r="F79" s="143"/>
      <c r="G79" s="143"/>
    </row>
    <row r="80" spans="1:7" ht="12.75" outlineLevel="3" x14ac:dyDescent="0.2">
      <c r="A80" s="113" t="s">
        <v>121</v>
      </c>
      <c r="B80" s="105">
        <v>46.435500140000002</v>
      </c>
      <c r="C80" s="105">
        <v>46.33775017</v>
      </c>
      <c r="D80" s="105">
        <v>46.775500460000003</v>
      </c>
      <c r="E80" s="143"/>
      <c r="F80" s="143"/>
      <c r="G80" s="143"/>
    </row>
    <row r="81" spans="1:7" ht="12.75" outlineLevel="3" x14ac:dyDescent="0.2">
      <c r="A81" s="113" t="s">
        <v>154</v>
      </c>
      <c r="B81" s="105">
        <v>500</v>
      </c>
      <c r="C81" s="105">
        <v>500</v>
      </c>
      <c r="D81" s="105">
        <v>500</v>
      </c>
      <c r="E81" s="143"/>
      <c r="F81" s="143"/>
      <c r="G81" s="143"/>
    </row>
    <row r="82" spans="1:7" ht="12.75" outlineLevel="3" x14ac:dyDescent="0.2">
      <c r="A82" s="113" t="s">
        <v>70</v>
      </c>
      <c r="B82" s="105">
        <v>72.08</v>
      </c>
      <c r="C82" s="105">
        <v>72.08</v>
      </c>
      <c r="D82" s="105">
        <v>72.08</v>
      </c>
      <c r="E82" s="143"/>
      <c r="F82" s="143"/>
      <c r="G82" s="143"/>
    </row>
    <row r="83" spans="1:7" ht="12.75" outlineLevel="3" x14ac:dyDescent="0.2">
      <c r="A83" s="113" t="s">
        <v>73</v>
      </c>
      <c r="B83" s="105">
        <v>1552.1238949999999</v>
      </c>
      <c r="C83" s="105">
        <v>1552.1238949999999</v>
      </c>
      <c r="D83" s="105">
        <v>1552.1238949999999</v>
      </c>
      <c r="E83" s="143"/>
      <c r="F83" s="143"/>
      <c r="G83" s="143"/>
    </row>
    <row r="84" spans="1:7" ht="12.75" outlineLevel="3" x14ac:dyDescent="0.2">
      <c r="A84" s="113" t="s">
        <v>159</v>
      </c>
      <c r="B84" s="105">
        <v>163.09375</v>
      </c>
      <c r="C84" s="105">
        <v>163.09375</v>
      </c>
      <c r="D84" s="105">
        <v>163.09375</v>
      </c>
      <c r="E84" s="143"/>
      <c r="F84" s="143"/>
      <c r="G84" s="143"/>
    </row>
    <row r="85" spans="1:7" ht="12.75" outlineLevel="3" x14ac:dyDescent="0.2">
      <c r="A85" s="113" t="s">
        <v>31</v>
      </c>
      <c r="B85" s="105">
        <v>367.42857143999998</v>
      </c>
      <c r="C85" s="105">
        <v>367.42857143999998</v>
      </c>
      <c r="D85" s="105">
        <v>0</v>
      </c>
      <c r="E85" s="143"/>
      <c r="F85" s="143"/>
      <c r="G85" s="143"/>
    </row>
    <row r="86" spans="1:7" ht="12.75" outlineLevel="2" x14ac:dyDescent="0.2">
      <c r="A86" s="60" t="s">
        <v>142</v>
      </c>
      <c r="B86" s="214"/>
      <c r="C86" s="214"/>
      <c r="D86" s="214"/>
      <c r="E86" s="143"/>
      <c r="F86" s="143"/>
      <c r="G86" s="143"/>
    </row>
    <row r="87" spans="1:7" ht="12.75" outlineLevel="2" x14ac:dyDescent="0.2">
      <c r="A87" s="60" t="s">
        <v>6</v>
      </c>
      <c r="B87" s="214">
        <f t="shared" ref="B87:C87" si="20">SUM(B$88:B$88)</f>
        <v>112.85861893000001</v>
      </c>
      <c r="C87" s="214">
        <f t="shared" si="20"/>
        <v>112.43234778999999</v>
      </c>
      <c r="D87" s="214">
        <v>112.49897463000001</v>
      </c>
      <c r="E87" s="143"/>
      <c r="F87" s="143"/>
      <c r="G87" s="143"/>
    </row>
    <row r="88" spans="1:7" ht="12.75" outlineLevel="3" x14ac:dyDescent="0.2">
      <c r="A88" s="113" t="s">
        <v>93</v>
      </c>
      <c r="B88" s="105">
        <v>112.85861893000001</v>
      </c>
      <c r="C88" s="105">
        <v>112.43234778999999</v>
      </c>
      <c r="D88" s="105">
        <v>112.49897463000001</v>
      </c>
      <c r="E88" s="143"/>
      <c r="F88" s="143"/>
      <c r="G88" s="143"/>
    </row>
    <row r="89" spans="1:7" x14ac:dyDescent="0.2">
      <c r="B89" s="56"/>
      <c r="C89" s="56"/>
      <c r="D89" s="56"/>
      <c r="E89" s="143"/>
      <c r="F89" s="143"/>
      <c r="G89" s="143"/>
    </row>
    <row r="90" spans="1:7" x14ac:dyDescent="0.2">
      <c r="B90" s="56"/>
      <c r="C90" s="56"/>
      <c r="D90" s="56"/>
      <c r="E90" s="143"/>
      <c r="F90" s="143"/>
      <c r="G90" s="143"/>
    </row>
    <row r="91" spans="1:7" x14ac:dyDescent="0.2">
      <c r="B91" s="56"/>
      <c r="C91" s="56"/>
      <c r="D91" s="56"/>
      <c r="E91" s="143"/>
      <c r="F91" s="143"/>
      <c r="G91" s="143"/>
    </row>
    <row r="92" spans="1:7" x14ac:dyDescent="0.2">
      <c r="B92" s="56"/>
      <c r="C92" s="56"/>
      <c r="D92" s="56"/>
      <c r="E92" s="143"/>
      <c r="F92" s="143"/>
      <c r="G92" s="143"/>
    </row>
    <row r="93" spans="1:7" x14ac:dyDescent="0.2">
      <c r="B93" s="56"/>
      <c r="C93" s="56"/>
      <c r="D93" s="56"/>
      <c r="E93" s="143"/>
      <c r="F93" s="143"/>
      <c r="G93" s="143"/>
    </row>
    <row r="94" spans="1:7" x14ac:dyDescent="0.2">
      <c r="B94" s="56"/>
      <c r="C94" s="56"/>
      <c r="D94" s="56"/>
      <c r="E94" s="143"/>
      <c r="F94" s="143"/>
      <c r="G94" s="143"/>
    </row>
    <row r="95" spans="1:7" x14ac:dyDescent="0.2">
      <c r="B95" s="56"/>
      <c r="C95" s="56"/>
      <c r="D95" s="56"/>
      <c r="E95" s="143"/>
      <c r="F95" s="143"/>
      <c r="G95" s="143"/>
    </row>
    <row r="96" spans="1:7" x14ac:dyDescent="0.2">
      <c r="B96" s="56"/>
      <c r="C96" s="56"/>
      <c r="D96" s="56"/>
      <c r="E96" s="143"/>
      <c r="F96" s="143"/>
      <c r="G96" s="143"/>
    </row>
    <row r="97" spans="2:7" x14ac:dyDescent="0.2">
      <c r="B97" s="56"/>
      <c r="C97" s="56"/>
      <c r="D97" s="56"/>
      <c r="E97" s="143"/>
      <c r="F97" s="143"/>
      <c r="G97" s="143"/>
    </row>
    <row r="98" spans="2:7" x14ac:dyDescent="0.2">
      <c r="B98" s="56"/>
      <c r="C98" s="56"/>
      <c r="D98" s="56"/>
      <c r="E98" s="143"/>
      <c r="F98" s="143"/>
      <c r="G98" s="143"/>
    </row>
    <row r="99" spans="2:7" x14ac:dyDescent="0.2">
      <c r="B99" s="56"/>
      <c r="C99" s="56"/>
      <c r="D99" s="56"/>
      <c r="E99" s="143"/>
      <c r="F99" s="143"/>
      <c r="G99" s="143"/>
    </row>
    <row r="100" spans="2:7" x14ac:dyDescent="0.2">
      <c r="B100" s="56"/>
      <c r="C100" s="56"/>
      <c r="D100" s="56"/>
      <c r="E100" s="143"/>
      <c r="F100" s="143"/>
      <c r="G100" s="143"/>
    </row>
    <row r="101" spans="2:7" x14ac:dyDescent="0.2">
      <c r="B101" s="56"/>
      <c r="C101" s="56"/>
      <c r="D101" s="56"/>
      <c r="E101" s="143"/>
      <c r="F101" s="143"/>
      <c r="G101" s="143"/>
    </row>
    <row r="102" spans="2:7" x14ac:dyDescent="0.2">
      <c r="B102" s="56"/>
      <c r="C102" s="56"/>
      <c r="D102" s="56"/>
      <c r="E102" s="143"/>
      <c r="F102" s="143"/>
      <c r="G102" s="143"/>
    </row>
    <row r="103" spans="2:7" x14ac:dyDescent="0.2">
      <c r="B103" s="56"/>
      <c r="C103" s="56"/>
      <c r="D103" s="56"/>
      <c r="E103" s="143"/>
      <c r="F103" s="143"/>
      <c r="G103" s="143"/>
    </row>
    <row r="104" spans="2:7" x14ac:dyDescent="0.2">
      <c r="B104" s="56"/>
      <c r="C104" s="56"/>
      <c r="D104" s="56"/>
      <c r="E104" s="143"/>
      <c r="F104" s="143"/>
      <c r="G104" s="143"/>
    </row>
    <row r="105" spans="2:7" x14ac:dyDescent="0.2">
      <c r="B105" s="56"/>
      <c r="C105" s="56"/>
      <c r="D105" s="56"/>
      <c r="E105" s="143"/>
      <c r="F105" s="143"/>
      <c r="G105" s="143"/>
    </row>
    <row r="106" spans="2:7" x14ac:dyDescent="0.2">
      <c r="B106" s="56"/>
      <c r="C106" s="56"/>
      <c r="D106" s="56"/>
      <c r="E106" s="143"/>
      <c r="F106" s="143"/>
      <c r="G106" s="143"/>
    </row>
    <row r="107" spans="2:7" x14ac:dyDescent="0.2">
      <c r="B107" s="56"/>
      <c r="C107" s="56"/>
      <c r="D107" s="56"/>
      <c r="E107" s="143"/>
      <c r="F107" s="143"/>
      <c r="G107" s="143"/>
    </row>
    <row r="108" spans="2:7" x14ac:dyDescent="0.2">
      <c r="B108" s="56"/>
      <c r="C108" s="56"/>
      <c r="D108" s="56"/>
      <c r="E108" s="143"/>
      <c r="F108" s="143"/>
      <c r="G108" s="143"/>
    </row>
    <row r="109" spans="2:7" x14ac:dyDescent="0.2">
      <c r="B109" s="56"/>
      <c r="C109" s="56"/>
      <c r="D109" s="56"/>
      <c r="E109" s="143"/>
      <c r="F109" s="143"/>
      <c r="G109" s="143"/>
    </row>
    <row r="110" spans="2:7" x14ac:dyDescent="0.2">
      <c r="B110" s="56"/>
      <c r="C110" s="56"/>
      <c r="D110" s="56"/>
      <c r="E110" s="143"/>
      <c r="F110" s="143"/>
      <c r="G110" s="143"/>
    </row>
    <row r="111" spans="2:7" x14ac:dyDescent="0.2">
      <c r="B111" s="56"/>
      <c r="C111" s="56"/>
      <c r="D111" s="56"/>
      <c r="E111" s="143"/>
      <c r="F111" s="143"/>
      <c r="G111" s="143"/>
    </row>
    <row r="112" spans="2:7" x14ac:dyDescent="0.2">
      <c r="B112" s="56"/>
      <c r="C112" s="56"/>
      <c r="D112" s="56"/>
      <c r="E112" s="143"/>
      <c r="F112" s="143"/>
      <c r="G112" s="143"/>
    </row>
    <row r="113" spans="2:7" x14ac:dyDescent="0.2">
      <c r="B113" s="56"/>
      <c r="C113" s="56"/>
      <c r="D113" s="56"/>
      <c r="E113" s="143"/>
      <c r="F113" s="143"/>
      <c r="G113" s="143"/>
    </row>
    <row r="114" spans="2:7" x14ac:dyDescent="0.2">
      <c r="B114" s="56"/>
      <c r="C114" s="56"/>
      <c r="D114" s="56"/>
      <c r="E114" s="143"/>
      <c r="F114" s="143"/>
      <c r="G114" s="143"/>
    </row>
    <row r="115" spans="2:7" x14ac:dyDescent="0.2">
      <c r="B115" s="56"/>
      <c r="C115" s="56"/>
      <c r="D115" s="56"/>
      <c r="E115" s="143"/>
      <c r="F115" s="143"/>
      <c r="G115" s="143"/>
    </row>
    <row r="116" spans="2:7" x14ac:dyDescent="0.2">
      <c r="B116" s="56"/>
      <c r="C116" s="56"/>
      <c r="D116" s="56"/>
      <c r="E116" s="143"/>
      <c r="F116" s="143"/>
      <c r="G116" s="143"/>
    </row>
    <row r="117" spans="2:7" x14ac:dyDescent="0.2">
      <c r="B117" s="56"/>
      <c r="C117" s="56"/>
      <c r="D117" s="56"/>
      <c r="E117" s="143"/>
      <c r="F117" s="143"/>
      <c r="G117" s="143"/>
    </row>
    <row r="118" spans="2:7" x14ac:dyDescent="0.2">
      <c r="B118" s="56"/>
      <c r="C118" s="56"/>
      <c r="D118" s="56"/>
      <c r="E118" s="143"/>
      <c r="F118" s="143"/>
      <c r="G118" s="143"/>
    </row>
    <row r="119" spans="2:7" x14ac:dyDescent="0.2">
      <c r="B119" s="56"/>
      <c r="C119" s="56"/>
      <c r="D119" s="56"/>
      <c r="E119" s="143"/>
      <c r="F119" s="143"/>
      <c r="G119" s="143"/>
    </row>
    <row r="120" spans="2:7" x14ac:dyDescent="0.2">
      <c r="B120" s="56"/>
      <c r="C120" s="56"/>
      <c r="D120" s="56"/>
      <c r="E120" s="143"/>
      <c r="F120" s="143"/>
      <c r="G120" s="143"/>
    </row>
    <row r="121" spans="2:7" x14ac:dyDescent="0.2">
      <c r="B121" s="56"/>
      <c r="C121" s="56"/>
      <c r="D121" s="56"/>
      <c r="E121" s="143"/>
      <c r="F121" s="143"/>
      <c r="G121" s="143"/>
    </row>
    <row r="122" spans="2:7" x14ac:dyDescent="0.2">
      <c r="B122" s="56"/>
      <c r="C122" s="56"/>
      <c r="D122" s="56"/>
      <c r="E122" s="143"/>
      <c r="F122" s="143"/>
      <c r="G122" s="143"/>
    </row>
    <row r="123" spans="2:7" x14ac:dyDescent="0.2">
      <c r="B123" s="56"/>
      <c r="C123" s="56"/>
      <c r="D123" s="56"/>
      <c r="E123" s="143"/>
      <c r="F123" s="143"/>
      <c r="G123" s="143"/>
    </row>
    <row r="124" spans="2:7" x14ac:dyDescent="0.2">
      <c r="B124" s="56"/>
      <c r="C124" s="56"/>
      <c r="D124" s="56"/>
      <c r="E124" s="143"/>
      <c r="F124" s="143"/>
      <c r="G124" s="143"/>
    </row>
    <row r="125" spans="2:7" x14ac:dyDescent="0.2">
      <c r="B125" s="56"/>
      <c r="C125" s="56"/>
      <c r="D125" s="56"/>
      <c r="E125" s="143"/>
      <c r="F125" s="143"/>
      <c r="G125" s="143"/>
    </row>
    <row r="126" spans="2:7" x14ac:dyDescent="0.2">
      <c r="B126" s="56"/>
      <c r="C126" s="56"/>
      <c r="D126" s="56"/>
      <c r="E126" s="143"/>
      <c r="F126" s="143"/>
      <c r="G126" s="143"/>
    </row>
    <row r="127" spans="2:7" x14ac:dyDescent="0.2">
      <c r="B127" s="56"/>
      <c r="C127" s="56"/>
      <c r="D127" s="56"/>
      <c r="E127" s="143"/>
      <c r="F127" s="143"/>
      <c r="G127" s="143"/>
    </row>
    <row r="128" spans="2:7" x14ac:dyDescent="0.2">
      <c r="B128" s="56"/>
      <c r="C128" s="56"/>
      <c r="D128" s="56"/>
      <c r="E128" s="143"/>
      <c r="F128" s="143"/>
      <c r="G128" s="143"/>
    </row>
    <row r="129" spans="2:7" x14ac:dyDescent="0.2">
      <c r="B129" s="56"/>
      <c r="C129" s="56"/>
      <c r="D129" s="56"/>
      <c r="E129" s="143"/>
      <c r="F129" s="143"/>
      <c r="G129" s="143"/>
    </row>
    <row r="130" spans="2:7" x14ac:dyDescent="0.2">
      <c r="B130" s="56"/>
      <c r="C130" s="56"/>
      <c r="D130" s="56"/>
      <c r="E130" s="143"/>
      <c r="F130" s="143"/>
      <c r="G130" s="143"/>
    </row>
    <row r="131" spans="2:7" x14ac:dyDescent="0.2">
      <c r="B131" s="56"/>
      <c r="C131" s="56"/>
      <c r="D131" s="56"/>
      <c r="E131" s="143"/>
      <c r="F131" s="143"/>
      <c r="G131" s="143"/>
    </row>
    <row r="132" spans="2:7" x14ac:dyDescent="0.2">
      <c r="B132" s="56"/>
      <c r="C132" s="56"/>
      <c r="D132" s="56"/>
      <c r="E132" s="143"/>
      <c r="F132" s="143"/>
      <c r="G132" s="143"/>
    </row>
    <row r="133" spans="2:7" x14ac:dyDescent="0.2">
      <c r="B133" s="56"/>
      <c r="C133" s="56"/>
      <c r="D133" s="56"/>
      <c r="E133" s="143"/>
      <c r="F133" s="143"/>
      <c r="G133" s="143"/>
    </row>
    <row r="134" spans="2:7" x14ac:dyDescent="0.2">
      <c r="B134" s="56"/>
      <c r="C134" s="56"/>
      <c r="D134" s="56"/>
      <c r="E134" s="143"/>
      <c r="F134" s="143"/>
      <c r="G134" s="143"/>
    </row>
    <row r="135" spans="2:7" x14ac:dyDescent="0.2">
      <c r="B135" s="56"/>
      <c r="C135" s="56"/>
      <c r="D135" s="56"/>
      <c r="E135" s="143"/>
      <c r="F135" s="143"/>
      <c r="G135" s="143"/>
    </row>
    <row r="136" spans="2:7" x14ac:dyDescent="0.2">
      <c r="B136" s="56"/>
      <c r="C136" s="56"/>
      <c r="D136" s="56"/>
      <c r="E136" s="143"/>
      <c r="F136" s="143"/>
      <c r="G136" s="143"/>
    </row>
    <row r="137" spans="2:7" x14ac:dyDescent="0.2">
      <c r="B137" s="56"/>
      <c r="C137" s="56"/>
      <c r="D137" s="56"/>
      <c r="E137" s="143"/>
      <c r="F137" s="143"/>
      <c r="G137" s="143"/>
    </row>
    <row r="138" spans="2:7" x14ac:dyDescent="0.2">
      <c r="B138" s="56"/>
      <c r="C138" s="56"/>
      <c r="D138" s="56"/>
      <c r="E138" s="143"/>
      <c r="F138" s="143"/>
      <c r="G138" s="143"/>
    </row>
    <row r="139" spans="2:7" x14ac:dyDescent="0.2">
      <c r="B139" s="56"/>
      <c r="C139" s="56"/>
      <c r="D139" s="56"/>
      <c r="E139" s="143"/>
      <c r="F139" s="143"/>
      <c r="G139" s="143"/>
    </row>
    <row r="140" spans="2:7" x14ac:dyDescent="0.2">
      <c r="B140" s="56"/>
      <c r="C140" s="56"/>
      <c r="D140" s="56"/>
      <c r="E140" s="143"/>
      <c r="F140" s="143"/>
      <c r="G140" s="143"/>
    </row>
    <row r="141" spans="2:7" x14ac:dyDescent="0.2">
      <c r="B141" s="56"/>
      <c r="C141" s="56"/>
      <c r="D141" s="56"/>
      <c r="E141" s="143"/>
      <c r="F141" s="143"/>
      <c r="G141" s="143"/>
    </row>
    <row r="142" spans="2:7" x14ac:dyDescent="0.2">
      <c r="B142" s="56"/>
      <c r="C142" s="56"/>
      <c r="D142" s="56"/>
      <c r="E142" s="143"/>
      <c r="F142" s="143"/>
      <c r="G142" s="143"/>
    </row>
    <row r="143" spans="2:7" x14ac:dyDescent="0.2">
      <c r="B143" s="56"/>
      <c r="C143" s="56"/>
      <c r="D143" s="56"/>
      <c r="E143" s="143"/>
      <c r="F143" s="143"/>
      <c r="G143" s="143"/>
    </row>
    <row r="144" spans="2:7" x14ac:dyDescent="0.2">
      <c r="B144" s="56"/>
      <c r="C144" s="56"/>
      <c r="D144" s="56"/>
      <c r="E144" s="143"/>
      <c r="F144" s="143"/>
      <c r="G144" s="143"/>
    </row>
    <row r="145" spans="2:7" x14ac:dyDescent="0.2">
      <c r="B145" s="56"/>
      <c r="C145" s="56"/>
      <c r="D145" s="56"/>
      <c r="E145" s="143"/>
      <c r="F145" s="143"/>
      <c r="G145" s="143"/>
    </row>
    <row r="146" spans="2:7" x14ac:dyDescent="0.2">
      <c r="B146" s="56"/>
      <c r="C146" s="56"/>
      <c r="D146" s="56"/>
      <c r="E146" s="143"/>
      <c r="F146" s="143"/>
      <c r="G146" s="143"/>
    </row>
    <row r="147" spans="2:7" x14ac:dyDescent="0.2">
      <c r="B147" s="56"/>
      <c r="C147" s="56"/>
      <c r="D147" s="56"/>
      <c r="E147" s="143"/>
      <c r="F147" s="143"/>
      <c r="G147" s="143"/>
    </row>
    <row r="148" spans="2:7" x14ac:dyDescent="0.2">
      <c r="B148" s="56"/>
      <c r="C148" s="56"/>
      <c r="D148" s="56"/>
      <c r="E148" s="143"/>
      <c r="F148" s="143"/>
      <c r="G148" s="143"/>
    </row>
    <row r="149" spans="2:7" x14ac:dyDescent="0.2">
      <c r="B149" s="56"/>
      <c r="C149" s="56"/>
      <c r="D149" s="56"/>
      <c r="E149" s="143"/>
      <c r="F149" s="143"/>
      <c r="G149" s="143"/>
    </row>
    <row r="150" spans="2:7" x14ac:dyDescent="0.2">
      <c r="B150" s="56"/>
      <c r="C150" s="56"/>
      <c r="D150" s="56"/>
      <c r="E150" s="143"/>
      <c r="F150" s="143"/>
      <c r="G150" s="143"/>
    </row>
    <row r="151" spans="2:7" x14ac:dyDescent="0.2">
      <c r="B151" s="56"/>
      <c r="C151" s="56"/>
      <c r="D151" s="56"/>
      <c r="E151" s="143"/>
      <c r="F151" s="143"/>
      <c r="G151" s="143"/>
    </row>
    <row r="152" spans="2:7" x14ac:dyDescent="0.2">
      <c r="B152" s="56"/>
      <c r="C152" s="56"/>
      <c r="D152" s="56"/>
      <c r="E152" s="143"/>
      <c r="F152" s="143"/>
      <c r="G152" s="143"/>
    </row>
    <row r="153" spans="2:7" x14ac:dyDescent="0.2">
      <c r="B153" s="56"/>
      <c r="C153" s="56"/>
      <c r="D153" s="56"/>
      <c r="E153" s="143"/>
      <c r="F153" s="143"/>
      <c r="G153" s="143"/>
    </row>
    <row r="154" spans="2:7" x14ac:dyDescent="0.2">
      <c r="B154" s="56"/>
      <c r="C154" s="56"/>
      <c r="D154" s="56"/>
      <c r="E154" s="143"/>
      <c r="F154" s="143"/>
      <c r="G154" s="143"/>
    </row>
    <row r="155" spans="2:7" x14ac:dyDescent="0.2">
      <c r="B155" s="56"/>
      <c r="C155" s="56"/>
      <c r="D155" s="56"/>
      <c r="E155" s="143"/>
      <c r="F155" s="143"/>
      <c r="G155" s="143"/>
    </row>
    <row r="156" spans="2:7" x14ac:dyDescent="0.2">
      <c r="B156" s="56"/>
      <c r="C156" s="56"/>
      <c r="D156" s="56"/>
      <c r="E156" s="143"/>
      <c r="F156" s="143"/>
      <c r="G156" s="143"/>
    </row>
    <row r="157" spans="2:7" x14ac:dyDescent="0.2">
      <c r="B157" s="56"/>
      <c r="C157" s="56"/>
      <c r="D157" s="56"/>
      <c r="E157" s="143"/>
      <c r="F157" s="143"/>
      <c r="G157" s="143"/>
    </row>
    <row r="158" spans="2:7" x14ac:dyDescent="0.2">
      <c r="B158" s="56"/>
      <c r="C158" s="56"/>
      <c r="D158" s="56"/>
      <c r="E158" s="143"/>
      <c r="F158" s="143"/>
      <c r="G158" s="143"/>
    </row>
    <row r="159" spans="2:7" x14ac:dyDescent="0.2">
      <c r="B159" s="56"/>
      <c r="C159" s="56"/>
      <c r="D159" s="56"/>
      <c r="E159" s="143"/>
      <c r="F159" s="143"/>
      <c r="G159" s="143"/>
    </row>
    <row r="160" spans="2:7" x14ac:dyDescent="0.2">
      <c r="B160" s="56"/>
      <c r="C160" s="56"/>
      <c r="D160" s="56"/>
      <c r="E160" s="143"/>
      <c r="F160" s="143"/>
      <c r="G160" s="143"/>
    </row>
    <row r="161" spans="2:7" x14ac:dyDescent="0.2">
      <c r="B161" s="56"/>
      <c r="C161" s="56"/>
      <c r="D161" s="56"/>
      <c r="E161" s="143"/>
      <c r="F161" s="143"/>
      <c r="G161" s="143"/>
    </row>
    <row r="162" spans="2:7" x14ac:dyDescent="0.2">
      <c r="B162" s="56"/>
      <c r="C162" s="56"/>
      <c r="D162" s="56"/>
      <c r="E162" s="143"/>
      <c r="F162" s="143"/>
      <c r="G162" s="143"/>
    </row>
    <row r="163" spans="2:7" x14ac:dyDescent="0.2">
      <c r="B163" s="56"/>
      <c r="C163" s="56"/>
      <c r="D163" s="56"/>
      <c r="E163" s="143"/>
      <c r="F163" s="143"/>
      <c r="G163" s="143"/>
    </row>
    <row r="164" spans="2:7" x14ac:dyDescent="0.2">
      <c r="B164" s="56"/>
      <c r="C164" s="56"/>
      <c r="D164" s="56"/>
      <c r="E164" s="143"/>
      <c r="F164" s="143"/>
      <c r="G164" s="143"/>
    </row>
    <row r="165" spans="2:7" x14ac:dyDescent="0.2">
      <c r="B165" s="56"/>
      <c r="C165" s="56"/>
      <c r="D165" s="56"/>
      <c r="E165" s="143"/>
      <c r="F165" s="143"/>
      <c r="G165" s="143"/>
    </row>
    <row r="166" spans="2:7" x14ac:dyDescent="0.2">
      <c r="B166" s="56"/>
      <c r="C166" s="56"/>
      <c r="D166" s="56"/>
      <c r="E166" s="143"/>
      <c r="F166" s="143"/>
      <c r="G166" s="143"/>
    </row>
    <row r="167" spans="2:7" x14ac:dyDescent="0.2">
      <c r="B167" s="56"/>
      <c r="C167" s="56"/>
      <c r="D167" s="56"/>
      <c r="E167" s="143"/>
      <c r="F167" s="143"/>
      <c r="G167" s="143"/>
    </row>
    <row r="168" spans="2:7" x14ac:dyDescent="0.2">
      <c r="B168" s="56"/>
      <c r="C168" s="56"/>
      <c r="D168" s="56"/>
      <c r="E168" s="143"/>
      <c r="F168" s="143"/>
      <c r="G168" s="143"/>
    </row>
    <row r="169" spans="2:7" x14ac:dyDescent="0.2">
      <c r="B169" s="56"/>
      <c r="C169" s="56"/>
      <c r="D169" s="56"/>
      <c r="E169" s="143"/>
      <c r="F169" s="143"/>
      <c r="G169" s="143"/>
    </row>
    <row r="170" spans="2:7" x14ac:dyDescent="0.2">
      <c r="B170" s="56"/>
      <c r="C170" s="56"/>
      <c r="D170" s="56"/>
      <c r="E170" s="143"/>
      <c r="F170" s="143"/>
      <c r="G170" s="143"/>
    </row>
    <row r="171" spans="2:7" x14ac:dyDescent="0.2">
      <c r="B171" s="56"/>
      <c r="C171" s="56"/>
      <c r="D171" s="56"/>
      <c r="E171" s="143"/>
      <c r="F171" s="143"/>
      <c r="G171" s="143"/>
    </row>
    <row r="172" spans="2:7" x14ac:dyDescent="0.2">
      <c r="B172" s="56"/>
      <c r="C172" s="56"/>
      <c r="D172" s="56"/>
      <c r="E172" s="143"/>
      <c r="F172" s="143"/>
      <c r="G172" s="143"/>
    </row>
    <row r="173" spans="2:7" x14ac:dyDescent="0.2">
      <c r="B173" s="56"/>
      <c r="C173" s="56"/>
      <c r="D173" s="56"/>
      <c r="E173" s="143"/>
      <c r="F173" s="143"/>
      <c r="G173" s="143"/>
    </row>
    <row r="174" spans="2:7" x14ac:dyDescent="0.2">
      <c r="B174" s="56"/>
      <c r="C174" s="56"/>
      <c r="D174" s="56"/>
      <c r="E174" s="143"/>
      <c r="F174" s="143"/>
      <c r="G174" s="143"/>
    </row>
    <row r="175" spans="2:7" x14ac:dyDescent="0.2">
      <c r="B175" s="56"/>
      <c r="C175" s="56"/>
      <c r="D175" s="56"/>
      <c r="E175" s="143"/>
      <c r="F175" s="143"/>
      <c r="G175" s="143"/>
    </row>
    <row r="176" spans="2:7" x14ac:dyDescent="0.2">
      <c r="B176" s="56"/>
      <c r="C176" s="56"/>
      <c r="D176" s="56"/>
      <c r="E176" s="143"/>
      <c r="F176" s="143"/>
      <c r="G176" s="143"/>
    </row>
    <row r="177" spans="2:7" x14ac:dyDescent="0.2">
      <c r="B177" s="56"/>
      <c r="C177" s="56"/>
      <c r="D177" s="56"/>
      <c r="E177" s="143"/>
      <c r="F177" s="143"/>
      <c r="G177" s="143"/>
    </row>
    <row r="178" spans="2:7" x14ac:dyDescent="0.2">
      <c r="B178" s="56"/>
      <c r="C178" s="56"/>
      <c r="D178" s="56"/>
      <c r="E178" s="143"/>
      <c r="F178" s="143"/>
      <c r="G178" s="143"/>
    </row>
    <row r="179" spans="2:7" x14ac:dyDescent="0.2">
      <c r="B179" s="56"/>
      <c r="C179" s="56"/>
      <c r="D179" s="56"/>
      <c r="E179" s="143"/>
      <c r="F179" s="143"/>
      <c r="G179" s="143"/>
    </row>
    <row r="180" spans="2:7" x14ac:dyDescent="0.2">
      <c r="B180" s="56"/>
      <c r="C180" s="56"/>
      <c r="D180" s="56"/>
      <c r="E180" s="143"/>
      <c r="F180" s="143"/>
      <c r="G180" s="143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170" customWidth="1"/>
    <col min="2" max="2" width="14.28515625" style="101" customWidth="1"/>
    <col min="3" max="3" width="15.42578125" style="101" customWidth="1"/>
    <col min="4" max="4" width="10.28515625" style="18" customWidth="1"/>
    <col min="5" max="16384" width="9.140625" style="17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29.02.2016</v>
      </c>
      <c r="B2" s="3"/>
      <c r="C2" s="3"/>
      <c r="D2" s="3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19" ht="18.75" x14ac:dyDescent="0.3">
      <c r="A3" s="2" t="s">
        <v>175</v>
      </c>
      <c r="B3" s="2"/>
      <c r="C3" s="2"/>
      <c r="D3" s="2"/>
    </row>
    <row r="4" spans="1:19" x14ac:dyDescent="0.2">
      <c r="B4" s="115"/>
      <c r="C4" s="115"/>
      <c r="D4" s="31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</row>
    <row r="5" spans="1:19" s="193" customFormat="1" x14ac:dyDescent="0.2">
      <c r="B5" s="121"/>
      <c r="C5" s="121"/>
      <c r="D5" s="193" t="str">
        <f>VALVAL</f>
        <v>млрд. одиниць</v>
      </c>
    </row>
    <row r="6" spans="1:19" s="181" customFormat="1" x14ac:dyDescent="0.2">
      <c r="A6" s="90"/>
      <c r="B6" s="204" t="s">
        <v>172</v>
      </c>
      <c r="C6" s="204" t="s">
        <v>3</v>
      </c>
      <c r="D6" s="129" t="s">
        <v>67</v>
      </c>
    </row>
    <row r="7" spans="1:19" s="150" customFormat="1" ht="15.75" x14ac:dyDescent="0.2">
      <c r="A7" s="177" t="s">
        <v>171</v>
      </c>
      <c r="B7" s="208">
        <f t="shared" ref="B7:D7" si="0">SUM(B8:B46)</f>
        <v>64349.583056179988</v>
      </c>
      <c r="C7" s="208">
        <f t="shared" si="0"/>
        <v>1740938.6519851901</v>
      </c>
      <c r="D7" s="134">
        <f t="shared" si="0"/>
        <v>0.99999999999999978</v>
      </c>
    </row>
    <row r="8" spans="1:19" s="202" customFormat="1" x14ac:dyDescent="0.2">
      <c r="A8" s="114" t="s">
        <v>13</v>
      </c>
      <c r="B8" s="124">
        <v>20627.822562779998</v>
      </c>
      <c r="C8" s="124">
        <v>558073.13583256002</v>
      </c>
      <c r="D8" s="43">
        <v>0.32055899999999998</v>
      </c>
    </row>
    <row r="9" spans="1:19" s="158" customFormat="1" x14ac:dyDescent="0.2">
      <c r="A9" s="114" t="s">
        <v>136</v>
      </c>
      <c r="B9" s="124">
        <v>273.31357183</v>
      </c>
      <c r="C9" s="124">
        <v>7394.33169137</v>
      </c>
      <c r="D9" s="43">
        <v>4.2469999999999999E-3</v>
      </c>
    </row>
    <row r="10" spans="1:19" s="82" customFormat="1" x14ac:dyDescent="0.2">
      <c r="A10" s="156" t="s">
        <v>71</v>
      </c>
      <c r="B10" s="53">
        <v>3.5286329999999998E-2</v>
      </c>
      <c r="C10" s="53">
        <v>0.95465</v>
      </c>
      <c r="D10" s="216">
        <v>9.9999999999999995E-7</v>
      </c>
    </row>
    <row r="11" spans="1:19" x14ac:dyDescent="0.2">
      <c r="A11" s="60" t="s">
        <v>54</v>
      </c>
      <c r="B11" s="214">
        <v>17618.202000000001</v>
      </c>
      <c r="C11" s="214">
        <v>476649.69038858998</v>
      </c>
      <c r="D11" s="140">
        <v>0.273789</v>
      </c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</row>
    <row r="12" spans="1:19" x14ac:dyDescent="0.2">
      <c r="A12" s="60" t="s">
        <v>150</v>
      </c>
      <c r="B12" s="214">
        <v>2434.9294182600001</v>
      </c>
      <c r="C12" s="214">
        <v>65875.52766906</v>
      </c>
      <c r="D12" s="140">
        <v>3.7838999999999998E-2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</row>
    <row r="13" spans="1:19" x14ac:dyDescent="0.2">
      <c r="A13" s="60" t="s">
        <v>68</v>
      </c>
      <c r="B13" s="214">
        <v>20028.848946679998</v>
      </c>
      <c r="C13" s="214">
        <v>541868.27062508999</v>
      </c>
      <c r="D13" s="140">
        <v>0.311251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</row>
    <row r="14" spans="1:19" x14ac:dyDescent="0.2">
      <c r="A14" s="60" t="s">
        <v>88</v>
      </c>
      <c r="B14" s="214">
        <v>1557.6778542899999</v>
      </c>
      <c r="C14" s="214">
        <v>42142.022606799997</v>
      </c>
      <c r="D14" s="140">
        <v>2.4205999999999998E-2</v>
      </c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</row>
    <row r="15" spans="1:19" x14ac:dyDescent="0.2">
      <c r="A15" s="60" t="s">
        <v>183</v>
      </c>
      <c r="B15" s="214">
        <v>1808.7534160099999</v>
      </c>
      <c r="C15" s="214">
        <v>48934.718521720002</v>
      </c>
      <c r="D15" s="140">
        <v>2.8108000000000001E-2</v>
      </c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9" x14ac:dyDescent="0.2">
      <c r="B16" s="115"/>
      <c r="C16" s="115"/>
      <c r="D16" s="31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</row>
    <row r="17" spans="2:17" x14ac:dyDescent="0.2">
      <c r="B17" s="115"/>
      <c r="C17" s="115"/>
      <c r="D17" s="31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</row>
    <row r="18" spans="2:17" x14ac:dyDescent="0.2">
      <c r="B18" s="115"/>
      <c r="C18" s="115"/>
      <c r="D18" s="31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2:17" x14ac:dyDescent="0.2">
      <c r="B19" s="115"/>
      <c r="C19" s="115"/>
      <c r="D19" s="31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</row>
    <row r="20" spans="2:17" x14ac:dyDescent="0.2">
      <c r="B20" s="115"/>
      <c r="C20" s="115"/>
      <c r="D20" s="31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</row>
    <row r="21" spans="2:17" x14ac:dyDescent="0.2">
      <c r="B21" s="115"/>
      <c r="C21" s="115"/>
      <c r="D21" s="31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</row>
    <row r="22" spans="2:17" x14ac:dyDescent="0.2">
      <c r="B22" s="115"/>
      <c r="C22" s="115"/>
      <c r="D22" s="31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</row>
    <row r="23" spans="2:17" x14ac:dyDescent="0.2">
      <c r="B23" s="115"/>
      <c r="C23" s="115"/>
      <c r="D23" s="31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</row>
    <row r="24" spans="2:17" x14ac:dyDescent="0.2">
      <c r="B24" s="115"/>
      <c r="C24" s="115"/>
      <c r="D24" s="31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</row>
    <row r="25" spans="2:17" x14ac:dyDescent="0.2">
      <c r="B25" s="115"/>
      <c r="C25" s="115"/>
      <c r="D25" s="31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</row>
    <row r="26" spans="2:17" x14ac:dyDescent="0.2">
      <c r="B26" s="115"/>
      <c r="C26" s="115"/>
      <c r="D26" s="31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</row>
    <row r="27" spans="2:17" x14ac:dyDescent="0.2">
      <c r="B27" s="115"/>
      <c r="C27" s="115"/>
      <c r="D27" s="31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</row>
    <row r="28" spans="2:17" x14ac:dyDescent="0.2">
      <c r="B28" s="115"/>
      <c r="C28" s="115"/>
      <c r="D28" s="31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</row>
    <row r="29" spans="2:17" x14ac:dyDescent="0.2">
      <c r="B29" s="115"/>
      <c r="C29" s="115"/>
      <c r="D29" s="31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</row>
    <row r="30" spans="2:17" x14ac:dyDescent="0.2">
      <c r="B30" s="115"/>
      <c r="C30" s="115"/>
      <c r="D30" s="31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</row>
    <row r="31" spans="2:17" x14ac:dyDescent="0.2">
      <c r="B31" s="115"/>
      <c r="C31" s="115"/>
      <c r="D31" s="31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</row>
    <row r="32" spans="2:17" x14ac:dyDescent="0.2">
      <c r="B32" s="115"/>
      <c r="C32" s="115"/>
      <c r="D32" s="31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</row>
    <row r="33" spans="2:17" x14ac:dyDescent="0.2">
      <c r="B33" s="115"/>
      <c r="C33" s="115"/>
      <c r="D33" s="31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</row>
    <row r="34" spans="2:17" x14ac:dyDescent="0.2">
      <c r="B34" s="115"/>
      <c r="C34" s="115"/>
      <c r="D34" s="31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</row>
    <row r="35" spans="2:17" x14ac:dyDescent="0.2">
      <c r="B35" s="115"/>
      <c r="C35" s="115"/>
      <c r="D35" s="31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</row>
    <row r="36" spans="2:17" x14ac:dyDescent="0.2">
      <c r="B36" s="115"/>
      <c r="C36" s="115"/>
      <c r="D36" s="31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</row>
    <row r="37" spans="2:17" x14ac:dyDescent="0.2">
      <c r="B37" s="115"/>
      <c r="C37" s="115"/>
      <c r="D37" s="31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</row>
    <row r="38" spans="2:17" x14ac:dyDescent="0.2">
      <c r="B38" s="115"/>
      <c r="C38" s="115"/>
      <c r="D38" s="31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</row>
    <row r="39" spans="2:17" x14ac:dyDescent="0.2">
      <c r="B39" s="115"/>
      <c r="C39" s="115"/>
      <c r="D39" s="31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</row>
    <row r="40" spans="2:17" x14ac:dyDescent="0.2">
      <c r="B40" s="115"/>
      <c r="C40" s="115"/>
      <c r="D40" s="31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</row>
    <row r="41" spans="2:17" x14ac:dyDescent="0.2">
      <c r="B41" s="115"/>
      <c r="C41" s="115"/>
      <c r="D41" s="31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</row>
    <row r="42" spans="2:17" x14ac:dyDescent="0.2">
      <c r="B42" s="115"/>
      <c r="C42" s="115"/>
      <c r="D42" s="31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</row>
    <row r="43" spans="2:17" x14ac:dyDescent="0.2">
      <c r="B43" s="115"/>
      <c r="C43" s="115"/>
      <c r="D43" s="31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</row>
    <row r="44" spans="2:17" x14ac:dyDescent="0.2">
      <c r="B44" s="115"/>
      <c r="C44" s="115"/>
      <c r="D44" s="31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</row>
    <row r="45" spans="2:17" x14ac:dyDescent="0.2">
      <c r="B45" s="115"/>
      <c r="C45" s="115"/>
      <c r="D45" s="31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</row>
    <row r="46" spans="2:17" x14ac:dyDescent="0.2">
      <c r="B46" s="115"/>
      <c r="C46" s="115"/>
      <c r="D46" s="31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</row>
    <row r="47" spans="2:17" x14ac:dyDescent="0.2">
      <c r="B47" s="115"/>
      <c r="C47" s="115"/>
      <c r="D47" s="31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</row>
    <row r="48" spans="2:17" x14ac:dyDescent="0.2">
      <c r="B48" s="115"/>
      <c r="C48" s="115"/>
      <c r="D48" s="31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</row>
    <row r="49" spans="2:17" x14ac:dyDescent="0.2">
      <c r="B49" s="115"/>
      <c r="C49" s="115"/>
      <c r="D49" s="31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</row>
    <row r="50" spans="2:17" x14ac:dyDescent="0.2">
      <c r="B50" s="115"/>
      <c r="C50" s="115"/>
      <c r="D50" s="31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</row>
    <row r="51" spans="2:17" x14ac:dyDescent="0.2">
      <c r="B51" s="115"/>
      <c r="C51" s="115"/>
      <c r="D51" s="31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</row>
    <row r="52" spans="2:17" x14ac:dyDescent="0.2">
      <c r="B52" s="115"/>
      <c r="C52" s="115"/>
      <c r="D52" s="31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</row>
    <row r="53" spans="2:17" x14ac:dyDescent="0.2">
      <c r="B53" s="115"/>
      <c r="C53" s="115"/>
      <c r="D53" s="31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</row>
    <row r="54" spans="2:17" x14ac:dyDescent="0.2">
      <c r="B54" s="115"/>
      <c r="C54" s="115"/>
      <c r="D54" s="31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</row>
    <row r="55" spans="2:17" x14ac:dyDescent="0.2">
      <c r="B55" s="115"/>
      <c r="C55" s="115"/>
      <c r="D55" s="31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</row>
    <row r="56" spans="2:17" x14ac:dyDescent="0.2">
      <c r="B56" s="115"/>
      <c r="C56" s="115"/>
      <c r="D56" s="31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</row>
    <row r="57" spans="2:17" x14ac:dyDescent="0.2">
      <c r="B57" s="115"/>
      <c r="C57" s="115"/>
      <c r="D57" s="31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</row>
    <row r="58" spans="2:17" x14ac:dyDescent="0.2">
      <c r="B58" s="115"/>
      <c r="C58" s="115"/>
      <c r="D58" s="31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</row>
    <row r="59" spans="2:17" x14ac:dyDescent="0.2">
      <c r="B59" s="115"/>
      <c r="C59" s="115"/>
      <c r="D59" s="31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</row>
    <row r="60" spans="2:17" x14ac:dyDescent="0.2">
      <c r="B60" s="115"/>
      <c r="C60" s="115"/>
      <c r="D60" s="31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</row>
    <row r="61" spans="2:17" x14ac:dyDescent="0.2">
      <c r="B61" s="115"/>
      <c r="C61" s="115"/>
      <c r="D61" s="31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</row>
    <row r="62" spans="2:17" x14ac:dyDescent="0.2">
      <c r="B62" s="115"/>
      <c r="C62" s="115"/>
      <c r="D62" s="31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</row>
    <row r="63" spans="2:17" x14ac:dyDescent="0.2">
      <c r="B63" s="115"/>
      <c r="C63" s="115"/>
      <c r="D63" s="31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</row>
    <row r="64" spans="2:17" x14ac:dyDescent="0.2">
      <c r="B64" s="115"/>
      <c r="C64" s="115"/>
      <c r="D64" s="31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</row>
    <row r="65" spans="2:17" x14ac:dyDescent="0.2">
      <c r="B65" s="115"/>
      <c r="C65" s="115"/>
      <c r="D65" s="31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</row>
    <row r="66" spans="2:17" x14ac:dyDescent="0.2">
      <c r="B66" s="115"/>
      <c r="C66" s="115"/>
      <c r="D66" s="31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</row>
    <row r="67" spans="2:17" x14ac:dyDescent="0.2">
      <c r="B67" s="115"/>
      <c r="C67" s="115"/>
      <c r="D67" s="31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</row>
    <row r="68" spans="2:17" x14ac:dyDescent="0.2">
      <c r="B68" s="115"/>
      <c r="C68" s="115"/>
      <c r="D68" s="31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</row>
    <row r="69" spans="2:17" x14ac:dyDescent="0.2">
      <c r="B69" s="115"/>
      <c r="C69" s="115"/>
      <c r="D69" s="31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</row>
    <row r="70" spans="2:17" x14ac:dyDescent="0.2">
      <c r="B70" s="115"/>
      <c r="C70" s="115"/>
      <c r="D70" s="31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2:17" x14ac:dyDescent="0.2">
      <c r="B71" s="115"/>
      <c r="C71" s="115"/>
      <c r="D71" s="31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</row>
    <row r="72" spans="2:17" x14ac:dyDescent="0.2">
      <c r="B72" s="115"/>
      <c r="C72" s="115"/>
      <c r="D72" s="31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2:17" x14ac:dyDescent="0.2">
      <c r="B73" s="115"/>
      <c r="C73" s="115"/>
      <c r="D73" s="31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</row>
    <row r="74" spans="2:17" x14ac:dyDescent="0.2">
      <c r="B74" s="115"/>
      <c r="C74" s="115"/>
      <c r="D74" s="31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</row>
    <row r="75" spans="2:17" x14ac:dyDescent="0.2">
      <c r="B75" s="115"/>
      <c r="C75" s="115"/>
      <c r="D75" s="31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</row>
    <row r="76" spans="2:17" x14ac:dyDescent="0.2">
      <c r="B76" s="115"/>
      <c r="C76" s="115"/>
      <c r="D76" s="31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</row>
    <row r="77" spans="2:17" x14ac:dyDescent="0.2">
      <c r="B77" s="115"/>
      <c r="C77" s="115"/>
      <c r="D77" s="31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</row>
    <row r="78" spans="2:17" x14ac:dyDescent="0.2">
      <c r="B78" s="115"/>
      <c r="C78" s="115"/>
      <c r="D78" s="31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</row>
    <row r="79" spans="2:17" x14ac:dyDescent="0.2">
      <c r="B79" s="115"/>
      <c r="C79" s="115"/>
      <c r="D79" s="31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</row>
    <row r="80" spans="2:17" x14ac:dyDescent="0.2">
      <c r="B80" s="115"/>
      <c r="C80" s="115"/>
      <c r="D80" s="31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</row>
    <row r="81" spans="2:17" x14ac:dyDescent="0.2">
      <c r="B81" s="115"/>
      <c r="C81" s="115"/>
      <c r="D81" s="31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</row>
    <row r="82" spans="2:17" x14ac:dyDescent="0.2">
      <c r="B82" s="115"/>
      <c r="C82" s="115"/>
      <c r="D82" s="31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</row>
    <row r="83" spans="2:17" x14ac:dyDescent="0.2">
      <c r="B83" s="115"/>
      <c r="C83" s="115"/>
      <c r="D83" s="31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</row>
    <row r="84" spans="2:17" x14ac:dyDescent="0.2">
      <c r="B84" s="115"/>
      <c r="C84" s="115"/>
      <c r="D84" s="31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</row>
    <row r="85" spans="2:17" x14ac:dyDescent="0.2">
      <c r="B85" s="115"/>
      <c r="C85" s="115"/>
      <c r="D85" s="31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</row>
    <row r="86" spans="2:17" x14ac:dyDescent="0.2">
      <c r="B86" s="115"/>
      <c r="C86" s="115"/>
      <c r="D86" s="31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</row>
    <row r="87" spans="2:17" x14ac:dyDescent="0.2">
      <c r="B87" s="115"/>
      <c r="C87" s="115"/>
      <c r="D87" s="31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</row>
    <row r="88" spans="2:17" x14ac:dyDescent="0.2">
      <c r="B88" s="115"/>
      <c r="C88" s="115"/>
      <c r="D88" s="31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</row>
    <row r="89" spans="2:17" x14ac:dyDescent="0.2">
      <c r="B89" s="115"/>
      <c r="C89" s="115"/>
      <c r="D89" s="31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</row>
    <row r="90" spans="2:17" x14ac:dyDescent="0.2">
      <c r="B90" s="115"/>
      <c r="C90" s="115"/>
      <c r="D90" s="31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</row>
    <row r="91" spans="2:17" x14ac:dyDescent="0.2">
      <c r="B91" s="115"/>
      <c r="C91" s="115"/>
      <c r="D91" s="31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</row>
    <row r="92" spans="2:17" x14ac:dyDescent="0.2">
      <c r="B92" s="115"/>
      <c r="C92" s="115"/>
      <c r="D92" s="31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</row>
    <row r="93" spans="2:17" x14ac:dyDescent="0.2">
      <c r="B93" s="115"/>
      <c r="C93" s="115"/>
      <c r="D93" s="31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</row>
    <row r="94" spans="2:17" x14ac:dyDescent="0.2">
      <c r="B94" s="115"/>
      <c r="C94" s="115"/>
      <c r="D94" s="31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</row>
    <row r="95" spans="2:17" x14ac:dyDescent="0.2">
      <c r="B95" s="115"/>
      <c r="C95" s="115"/>
      <c r="D95" s="31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</row>
    <row r="96" spans="2:17" x14ac:dyDescent="0.2">
      <c r="B96" s="115"/>
      <c r="C96" s="115"/>
      <c r="D96" s="31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</row>
    <row r="97" spans="2:17" x14ac:dyDescent="0.2">
      <c r="B97" s="115"/>
      <c r="C97" s="115"/>
      <c r="D97" s="31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</row>
    <row r="98" spans="2:17" x14ac:dyDescent="0.2">
      <c r="B98" s="115"/>
      <c r="C98" s="115"/>
      <c r="D98" s="31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</row>
    <row r="99" spans="2:17" x14ac:dyDescent="0.2">
      <c r="B99" s="115"/>
      <c r="C99" s="115"/>
      <c r="D99" s="31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</row>
    <row r="100" spans="2:17" x14ac:dyDescent="0.2">
      <c r="B100" s="115"/>
      <c r="C100" s="115"/>
      <c r="D100" s="31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</row>
    <row r="101" spans="2:17" x14ac:dyDescent="0.2">
      <c r="B101" s="115"/>
      <c r="C101" s="115"/>
      <c r="D101" s="31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</row>
    <row r="102" spans="2:17" x14ac:dyDescent="0.2">
      <c r="B102" s="115"/>
      <c r="C102" s="115"/>
      <c r="D102" s="31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</row>
    <row r="103" spans="2:17" x14ac:dyDescent="0.2">
      <c r="B103" s="115"/>
      <c r="C103" s="115"/>
      <c r="D103" s="31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</row>
    <row r="104" spans="2:17" x14ac:dyDescent="0.2">
      <c r="B104" s="115"/>
      <c r="C104" s="115"/>
      <c r="D104" s="31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</row>
    <row r="105" spans="2:17" x14ac:dyDescent="0.2">
      <c r="B105" s="115"/>
      <c r="C105" s="115"/>
      <c r="D105" s="31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</row>
    <row r="106" spans="2:17" x14ac:dyDescent="0.2">
      <c r="B106" s="115"/>
      <c r="C106" s="115"/>
      <c r="D106" s="31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</row>
    <row r="107" spans="2:17" x14ac:dyDescent="0.2">
      <c r="B107" s="115"/>
      <c r="C107" s="115"/>
      <c r="D107" s="31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</row>
    <row r="108" spans="2:17" x14ac:dyDescent="0.2">
      <c r="B108" s="115"/>
      <c r="C108" s="115"/>
      <c r="D108" s="31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</row>
    <row r="109" spans="2:17" x14ac:dyDescent="0.2">
      <c r="B109" s="115"/>
      <c r="C109" s="115"/>
      <c r="D109" s="31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</row>
    <row r="110" spans="2:17" x14ac:dyDescent="0.2">
      <c r="B110" s="115"/>
      <c r="C110" s="115"/>
      <c r="D110" s="31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</row>
    <row r="111" spans="2:17" x14ac:dyDescent="0.2">
      <c r="B111" s="115"/>
      <c r="C111" s="115"/>
      <c r="D111" s="31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</row>
    <row r="112" spans="2:17" x14ac:dyDescent="0.2">
      <c r="B112" s="115"/>
      <c r="C112" s="115"/>
      <c r="D112" s="31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</row>
    <row r="113" spans="2:17" x14ac:dyDescent="0.2">
      <c r="B113" s="115"/>
      <c r="C113" s="115"/>
      <c r="D113" s="31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</row>
    <row r="114" spans="2:17" x14ac:dyDescent="0.2">
      <c r="B114" s="115"/>
      <c r="C114" s="115"/>
      <c r="D114" s="31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</row>
    <row r="115" spans="2:17" x14ac:dyDescent="0.2">
      <c r="B115" s="115"/>
      <c r="C115" s="115"/>
      <c r="D115" s="31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</row>
    <row r="116" spans="2:17" x14ac:dyDescent="0.2">
      <c r="B116" s="115"/>
      <c r="C116" s="115"/>
      <c r="D116" s="31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</row>
    <row r="117" spans="2:17" x14ac:dyDescent="0.2">
      <c r="B117" s="115"/>
      <c r="C117" s="115"/>
      <c r="D117" s="31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</row>
    <row r="118" spans="2:17" x14ac:dyDescent="0.2">
      <c r="B118" s="115"/>
      <c r="C118" s="115"/>
      <c r="D118" s="31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</row>
    <row r="119" spans="2:17" x14ac:dyDescent="0.2">
      <c r="B119" s="115"/>
      <c r="C119" s="115"/>
      <c r="D119" s="31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</row>
    <row r="120" spans="2:17" x14ac:dyDescent="0.2">
      <c r="B120" s="115"/>
      <c r="C120" s="115"/>
      <c r="D120" s="31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</row>
    <row r="121" spans="2:17" x14ac:dyDescent="0.2">
      <c r="B121" s="115"/>
      <c r="C121" s="115"/>
      <c r="D121" s="31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</row>
    <row r="122" spans="2:17" x14ac:dyDescent="0.2">
      <c r="B122" s="115"/>
      <c r="C122" s="115"/>
      <c r="D122" s="31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</row>
    <row r="123" spans="2:17" x14ac:dyDescent="0.2">
      <c r="B123" s="115"/>
      <c r="C123" s="115"/>
      <c r="D123" s="31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</row>
    <row r="124" spans="2:17" x14ac:dyDescent="0.2">
      <c r="B124" s="115"/>
      <c r="C124" s="115"/>
      <c r="D124" s="31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</row>
    <row r="125" spans="2:17" x14ac:dyDescent="0.2">
      <c r="B125" s="115"/>
      <c r="C125" s="115"/>
      <c r="D125" s="31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</row>
    <row r="126" spans="2:17" x14ac:dyDescent="0.2">
      <c r="B126" s="115"/>
      <c r="C126" s="115"/>
      <c r="D126" s="31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</row>
    <row r="127" spans="2:17" x14ac:dyDescent="0.2">
      <c r="B127" s="115"/>
      <c r="C127" s="115"/>
      <c r="D127" s="31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</row>
    <row r="128" spans="2:17" x14ac:dyDescent="0.2">
      <c r="B128" s="115"/>
      <c r="C128" s="115"/>
      <c r="D128" s="31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</row>
    <row r="129" spans="2:17" x14ac:dyDescent="0.2">
      <c r="B129" s="115"/>
      <c r="C129" s="115"/>
      <c r="D129" s="31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</row>
    <row r="130" spans="2:17" x14ac:dyDescent="0.2">
      <c r="B130" s="115"/>
      <c r="C130" s="115"/>
      <c r="D130" s="31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</row>
    <row r="131" spans="2:17" x14ac:dyDescent="0.2">
      <c r="B131" s="115"/>
      <c r="C131" s="115"/>
      <c r="D131" s="31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</row>
    <row r="132" spans="2:17" x14ac:dyDescent="0.2">
      <c r="B132" s="115"/>
      <c r="C132" s="115"/>
      <c r="D132" s="31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</row>
    <row r="133" spans="2:17" x14ac:dyDescent="0.2">
      <c r="B133" s="115"/>
      <c r="C133" s="115"/>
      <c r="D133" s="31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</row>
    <row r="134" spans="2:17" x14ac:dyDescent="0.2">
      <c r="B134" s="115"/>
      <c r="C134" s="115"/>
      <c r="D134" s="31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</row>
    <row r="135" spans="2:17" x14ac:dyDescent="0.2">
      <c r="B135" s="115"/>
      <c r="C135" s="115"/>
      <c r="D135" s="31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</row>
    <row r="136" spans="2:17" x14ac:dyDescent="0.2">
      <c r="B136" s="115"/>
      <c r="C136" s="115"/>
      <c r="D136" s="31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</row>
    <row r="137" spans="2:17" x14ac:dyDescent="0.2">
      <c r="B137" s="115"/>
      <c r="C137" s="115"/>
      <c r="D137" s="31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</row>
    <row r="138" spans="2:17" x14ac:dyDescent="0.2">
      <c r="B138" s="115"/>
      <c r="C138" s="115"/>
      <c r="D138" s="31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</row>
    <row r="139" spans="2:17" x14ac:dyDescent="0.2">
      <c r="B139" s="115"/>
      <c r="C139" s="115"/>
      <c r="D139" s="31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2:17" x14ac:dyDescent="0.2">
      <c r="B140" s="115"/>
      <c r="C140" s="115"/>
      <c r="D140" s="31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</row>
    <row r="141" spans="2:17" x14ac:dyDescent="0.2">
      <c r="B141" s="115"/>
      <c r="C141" s="115"/>
      <c r="D141" s="31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2:17" x14ac:dyDescent="0.2">
      <c r="B142" s="115"/>
      <c r="C142" s="115"/>
      <c r="D142" s="31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</row>
    <row r="143" spans="2:17" x14ac:dyDescent="0.2">
      <c r="B143" s="115"/>
      <c r="C143" s="115"/>
      <c r="D143" s="31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</row>
    <row r="144" spans="2:17" x14ac:dyDescent="0.2">
      <c r="B144" s="115"/>
      <c r="C144" s="115"/>
      <c r="D144" s="31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</row>
    <row r="145" spans="2:17" x14ac:dyDescent="0.2">
      <c r="B145" s="115"/>
      <c r="C145" s="115"/>
      <c r="D145" s="31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</row>
    <row r="146" spans="2:17" x14ac:dyDescent="0.2">
      <c r="B146" s="115"/>
      <c r="C146" s="115"/>
      <c r="D146" s="31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</row>
    <row r="147" spans="2:17" x14ac:dyDescent="0.2">
      <c r="B147" s="115"/>
      <c r="C147" s="115"/>
      <c r="D147" s="31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</row>
    <row r="148" spans="2:17" x14ac:dyDescent="0.2">
      <c r="B148" s="115"/>
      <c r="C148" s="115"/>
      <c r="D148" s="31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</row>
    <row r="149" spans="2:17" x14ac:dyDescent="0.2">
      <c r="B149" s="115"/>
      <c r="C149" s="115"/>
      <c r="D149" s="31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</row>
    <row r="150" spans="2:17" x14ac:dyDescent="0.2">
      <c r="B150" s="115"/>
      <c r="C150" s="115"/>
      <c r="D150" s="31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</row>
    <row r="151" spans="2:17" x14ac:dyDescent="0.2">
      <c r="B151" s="115"/>
      <c r="C151" s="115"/>
      <c r="D151" s="31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</row>
    <row r="152" spans="2:17" x14ac:dyDescent="0.2">
      <c r="B152" s="115"/>
      <c r="C152" s="115"/>
      <c r="D152" s="31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</row>
    <row r="153" spans="2:17" x14ac:dyDescent="0.2">
      <c r="B153" s="115"/>
      <c r="C153" s="115"/>
      <c r="D153" s="31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</row>
    <row r="154" spans="2:17" x14ac:dyDescent="0.2">
      <c r="B154" s="115"/>
      <c r="C154" s="115"/>
      <c r="D154" s="31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</row>
    <row r="155" spans="2:17" x14ac:dyDescent="0.2">
      <c r="B155" s="115"/>
      <c r="C155" s="115"/>
      <c r="D155" s="31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</row>
    <row r="156" spans="2:17" x14ac:dyDescent="0.2">
      <c r="B156" s="115"/>
      <c r="C156" s="115"/>
      <c r="D156" s="31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</row>
    <row r="157" spans="2:17" x14ac:dyDescent="0.2">
      <c r="B157" s="115"/>
      <c r="C157" s="115"/>
      <c r="D157" s="31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</row>
    <row r="158" spans="2:17" x14ac:dyDescent="0.2">
      <c r="B158" s="115"/>
      <c r="C158" s="115"/>
      <c r="D158" s="31"/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</row>
    <row r="159" spans="2:17" x14ac:dyDescent="0.2">
      <c r="B159" s="115"/>
      <c r="C159" s="115"/>
      <c r="D159" s="31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</row>
    <row r="160" spans="2:17" x14ac:dyDescent="0.2">
      <c r="B160" s="115"/>
      <c r="C160" s="115"/>
      <c r="D160" s="31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</row>
    <row r="161" spans="2:17" x14ac:dyDescent="0.2">
      <c r="B161" s="115"/>
      <c r="C161" s="115"/>
      <c r="D161" s="31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</row>
    <row r="162" spans="2:17" x14ac:dyDescent="0.2">
      <c r="B162" s="115"/>
      <c r="C162" s="115"/>
      <c r="D162" s="31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</row>
    <row r="163" spans="2:17" x14ac:dyDescent="0.2">
      <c r="B163" s="115"/>
      <c r="C163" s="115"/>
      <c r="D163" s="31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</row>
    <row r="164" spans="2:17" x14ac:dyDescent="0.2">
      <c r="B164" s="115"/>
      <c r="C164" s="115"/>
      <c r="D164" s="31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</row>
    <row r="165" spans="2:17" x14ac:dyDescent="0.2">
      <c r="B165" s="115"/>
      <c r="C165" s="115"/>
      <c r="D165" s="31"/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</row>
    <row r="166" spans="2:17" x14ac:dyDescent="0.2">
      <c r="B166" s="115"/>
      <c r="C166" s="115"/>
      <c r="D166" s="31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</row>
    <row r="167" spans="2:17" x14ac:dyDescent="0.2">
      <c r="B167" s="115"/>
      <c r="C167" s="115"/>
      <c r="D167" s="31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</row>
    <row r="168" spans="2:17" x14ac:dyDescent="0.2">
      <c r="B168" s="115"/>
      <c r="C168" s="115"/>
      <c r="D168" s="31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</row>
    <row r="169" spans="2:17" x14ac:dyDescent="0.2">
      <c r="B169" s="115"/>
      <c r="C169" s="115"/>
      <c r="D169" s="31"/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</row>
    <row r="170" spans="2:17" x14ac:dyDescent="0.2">
      <c r="B170" s="115"/>
      <c r="C170" s="115"/>
      <c r="D170" s="31"/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</row>
    <row r="171" spans="2:17" x14ac:dyDescent="0.2">
      <c r="B171" s="115"/>
      <c r="C171" s="115"/>
      <c r="D171" s="31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</row>
    <row r="172" spans="2:17" x14ac:dyDescent="0.2">
      <c r="B172" s="115"/>
      <c r="C172" s="115"/>
      <c r="D172" s="31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</row>
    <row r="173" spans="2:17" x14ac:dyDescent="0.2">
      <c r="B173" s="115"/>
      <c r="C173" s="115"/>
      <c r="D173" s="31"/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P173" s="188"/>
      <c r="Q173" s="188"/>
    </row>
    <row r="174" spans="2:17" x14ac:dyDescent="0.2">
      <c r="B174" s="115"/>
      <c r="C174" s="115"/>
      <c r="D174" s="31"/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88"/>
      <c r="P174" s="188"/>
      <c r="Q174" s="188"/>
    </row>
    <row r="175" spans="2:17" x14ac:dyDescent="0.2">
      <c r="B175" s="115"/>
      <c r="C175" s="115"/>
      <c r="D175" s="31"/>
      <c r="E175" s="188"/>
      <c r="F175" s="188"/>
      <c r="G175" s="188"/>
      <c r="H175" s="188"/>
      <c r="I175" s="188"/>
      <c r="J175" s="188"/>
      <c r="K175" s="188"/>
      <c r="L175" s="188"/>
      <c r="M175" s="188"/>
      <c r="N175" s="188"/>
      <c r="O175" s="188"/>
      <c r="P175" s="188"/>
      <c r="Q175" s="188"/>
    </row>
    <row r="176" spans="2:17" x14ac:dyDescent="0.2">
      <c r="B176" s="115"/>
      <c r="C176" s="115"/>
      <c r="D176" s="31"/>
      <c r="E176" s="188"/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</row>
    <row r="177" spans="2:17" x14ac:dyDescent="0.2">
      <c r="B177" s="115"/>
      <c r="C177" s="115"/>
      <c r="D177" s="31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</row>
    <row r="178" spans="2:17" x14ac:dyDescent="0.2">
      <c r="B178" s="115"/>
      <c r="C178" s="115"/>
      <c r="D178" s="31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</row>
    <row r="179" spans="2:17" x14ac:dyDescent="0.2">
      <c r="B179" s="115"/>
      <c r="C179" s="115"/>
      <c r="D179" s="31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</row>
    <row r="180" spans="2:17" x14ac:dyDescent="0.2">
      <c r="B180" s="115"/>
      <c r="C180" s="115"/>
      <c r="D180" s="31"/>
      <c r="E180" s="18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</row>
    <row r="181" spans="2:17" x14ac:dyDescent="0.2">
      <c r="B181" s="115"/>
      <c r="C181" s="115"/>
      <c r="D181" s="31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</row>
    <row r="182" spans="2:17" x14ac:dyDescent="0.2">
      <c r="B182" s="115"/>
      <c r="C182" s="115"/>
      <c r="D182" s="31"/>
      <c r="E182" s="188"/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</row>
    <row r="183" spans="2:17" x14ac:dyDescent="0.2">
      <c r="B183" s="115"/>
      <c r="C183" s="115"/>
      <c r="D183" s="31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170" customWidth="1"/>
    <col min="2" max="2" width="14.28515625" style="101" customWidth="1"/>
    <col min="3" max="3" width="15.42578125" style="101" customWidth="1"/>
    <col min="4" max="4" width="10.28515625" style="18" customWidth="1"/>
    <col min="5" max="16384" width="9.140625" style="170"/>
  </cols>
  <sheetData>
    <row r="1" spans="1:19" x14ac:dyDescent="0.2">
      <c r="A1" s="290" t="str">
        <f>"Державний борг України за станом на " &amp; TEXT(DREPORTDATE,"dd.MM.yyyy")</f>
        <v>Державний борг України за станом на 29.02.2016</v>
      </c>
      <c r="B1" s="291"/>
      <c r="C1" s="291"/>
      <c r="D1" s="291"/>
    </row>
    <row r="2" spans="1:19" x14ac:dyDescent="0.2">
      <c r="A2" s="290" t="str">
        <f>"Гарантований державою борг України за станом на " &amp; TEXT(DREPORTDATE,"dd.MM.yyyy")</f>
        <v>Гарантований державою борг України за станом на 29.02.2016</v>
      </c>
      <c r="B2" s="291"/>
      <c r="C2" s="291"/>
      <c r="D2" s="291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29.02.2016</v>
      </c>
      <c r="B3" s="3"/>
      <c r="C3" s="3"/>
      <c r="D3" s="3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1:19" ht="18.75" x14ac:dyDescent="0.3">
      <c r="A4" s="2" t="s">
        <v>175</v>
      </c>
      <c r="B4" s="2"/>
      <c r="C4" s="2"/>
      <c r="D4" s="2"/>
    </row>
    <row r="5" spans="1:19" x14ac:dyDescent="0.2">
      <c r="B5" s="115"/>
      <c r="C5" s="115"/>
      <c r="D5" s="31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</row>
    <row r="6" spans="1:19" s="193" customFormat="1" x14ac:dyDescent="0.2">
      <c r="B6" s="121"/>
      <c r="C6" s="121"/>
      <c r="D6" s="193" t="str">
        <f>VALVAL</f>
        <v>млрд. одиниць</v>
      </c>
    </row>
    <row r="7" spans="1:19" s="181" customFormat="1" x14ac:dyDescent="0.2">
      <c r="A7" s="90"/>
      <c r="B7" s="204" t="s">
        <v>172</v>
      </c>
      <c r="C7" s="204" t="s">
        <v>3</v>
      </c>
      <c r="D7" s="129" t="s">
        <v>67</v>
      </c>
    </row>
    <row r="8" spans="1:19" s="150" customFormat="1" ht="15" x14ac:dyDescent="0.2">
      <c r="A8" s="100" t="s">
        <v>171</v>
      </c>
      <c r="B8" s="49">
        <f t="shared" ref="B8:C8" si="0">B$17+B$9</f>
        <v>64349.583056180003</v>
      </c>
      <c r="C8" s="49">
        <f t="shared" si="0"/>
        <v>1740938.6519851901</v>
      </c>
      <c r="D8" s="213">
        <v>2.0225050000000002</v>
      </c>
    </row>
    <row r="9" spans="1:19" s="202" customFormat="1" ht="15" x14ac:dyDescent="0.2">
      <c r="A9" s="87" t="s">
        <v>74</v>
      </c>
      <c r="B9" s="198">
        <f t="shared" ref="B9:C9" si="1">SUM(B$10:B$16)</f>
        <v>54847.053201540002</v>
      </c>
      <c r="C9" s="198">
        <f t="shared" si="1"/>
        <v>1483853.51281361</v>
      </c>
      <c r="D9" s="73">
        <v>1.252329</v>
      </c>
    </row>
    <row r="10" spans="1:19" s="158" customFormat="1" outlineLevel="1" x14ac:dyDescent="0.2">
      <c r="A10" s="114" t="s">
        <v>13</v>
      </c>
      <c r="B10" s="124">
        <v>20029.028348659998</v>
      </c>
      <c r="C10" s="124">
        <v>541873.12423256005</v>
      </c>
      <c r="D10" s="43">
        <v>0.311253</v>
      </c>
    </row>
    <row r="11" spans="1:19" s="82" customFormat="1" outlineLevel="1" x14ac:dyDescent="0.2">
      <c r="A11" s="156" t="s">
        <v>136</v>
      </c>
      <c r="B11" s="53">
        <v>97.767887130000005</v>
      </c>
      <c r="C11" s="53">
        <v>2645.0504501</v>
      </c>
      <c r="D11" s="216">
        <v>1.519E-3</v>
      </c>
    </row>
    <row r="12" spans="1:19" outlineLevel="1" x14ac:dyDescent="0.2">
      <c r="A12" s="60" t="s">
        <v>54</v>
      </c>
      <c r="B12" s="214">
        <v>17618.202000000001</v>
      </c>
      <c r="C12" s="214">
        <v>476649.69038858998</v>
      </c>
      <c r="D12" s="140">
        <v>0.273789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</row>
    <row r="13" spans="1:19" outlineLevel="1" x14ac:dyDescent="0.2">
      <c r="A13" s="60" t="s">
        <v>150</v>
      </c>
      <c r="B13" s="214">
        <v>5.6272799999999998E-2</v>
      </c>
      <c r="C13" s="214">
        <v>1.5224261800000001</v>
      </c>
      <c r="D13" s="140">
        <v>9.9999999999999995E-7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</row>
    <row r="14" spans="1:19" outlineLevel="1" x14ac:dyDescent="0.2">
      <c r="A14" s="60" t="s">
        <v>68</v>
      </c>
      <c r="B14" s="214">
        <v>14018.65264058</v>
      </c>
      <c r="C14" s="214">
        <v>379266.08179367002</v>
      </c>
      <c r="D14" s="140">
        <v>0.21785099999999999</v>
      </c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</row>
    <row r="15" spans="1:19" outlineLevel="1" x14ac:dyDescent="0.2">
      <c r="A15" s="60" t="s">
        <v>88</v>
      </c>
      <c r="B15" s="214">
        <v>1387.0916109899999</v>
      </c>
      <c r="C15" s="214">
        <v>37526.916022509999</v>
      </c>
      <c r="D15" s="140">
        <v>2.1555999999999999E-2</v>
      </c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9" outlineLevel="1" x14ac:dyDescent="0.2">
      <c r="A16" s="60" t="s">
        <v>183</v>
      </c>
      <c r="B16" s="214">
        <v>1696.2544413799999</v>
      </c>
      <c r="C16" s="214">
        <v>45891.127500000002</v>
      </c>
      <c r="D16" s="140">
        <v>2.6360000000000001E-2</v>
      </c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</row>
    <row r="17" spans="1:17" ht="15" x14ac:dyDescent="0.25">
      <c r="A17" s="39" t="s">
        <v>112</v>
      </c>
      <c r="B17" s="123">
        <f t="shared" ref="B17:C17" si="2">SUM(B$18:B$24)</f>
        <v>9502.529854639999</v>
      </c>
      <c r="C17" s="123">
        <f t="shared" si="2"/>
        <v>257085.13917158003</v>
      </c>
      <c r="D17" s="239">
        <v>0.14767</v>
      </c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</row>
    <row r="18" spans="1:17" outlineLevel="1" x14ac:dyDescent="0.2">
      <c r="A18" s="60" t="s">
        <v>13</v>
      </c>
      <c r="B18" s="214">
        <v>598.79421411999999</v>
      </c>
      <c r="C18" s="214">
        <v>16200.0116</v>
      </c>
      <c r="D18" s="140">
        <v>9.3050000000000008E-3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7" outlineLevel="1" x14ac:dyDescent="0.2">
      <c r="A19" s="60" t="s">
        <v>136</v>
      </c>
      <c r="B19" s="214">
        <v>175.54568470000001</v>
      </c>
      <c r="C19" s="214">
        <v>4749.2812412699996</v>
      </c>
      <c r="D19" s="140">
        <v>2.728E-3</v>
      </c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</row>
    <row r="20" spans="1:17" outlineLevel="1" x14ac:dyDescent="0.2">
      <c r="A20" s="60" t="s">
        <v>71</v>
      </c>
      <c r="B20" s="214">
        <v>3.5286329999999998E-2</v>
      </c>
      <c r="C20" s="214">
        <v>0.95465</v>
      </c>
      <c r="D20" s="140">
        <v>9.9999999999999995E-7</v>
      </c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</row>
    <row r="21" spans="1:17" outlineLevel="1" x14ac:dyDescent="0.2">
      <c r="A21" s="60" t="s">
        <v>150</v>
      </c>
      <c r="B21" s="214">
        <v>2434.8731454600002</v>
      </c>
      <c r="C21" s="214">
        <v>65874.005242879997</v>
      </c>
      <c r="D21" s="140">
        <v>3.7837999999999997E-2</v>
      </c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</row>
    <row r="22" spans="1:17" outlineLevel="1" x14ac:dyDescent="0.2">
      <c r="A22" s="60" t="s">
        <v>68</v>
      </c>
      <c r="B22" s="214">
        <v>6010.1963060999997</v>
      </c>
      <c r="C22" s="214">
        <v>162602.18883142</v>
      </c>
      <c r="D22" s="140">
        <v>9.3398999999999996E-2</v>
      </c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</row>
    <row r="23" spans="1:17" outlineLevel="1" x14ac:dyDescent="0.2">
      <c r="A23" s="60" t="s">
        <v>88</v>
      </c>
      <c r="B23" s="214">
        <v>170.58624330000001</v>
      </c>
      <c r="C23" s="214">
        <v>4615.1065842899998</v>
      </c>
      <c r="D23" s="140">
        <v>2.6510000000000001E-3</v>
      </c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</row>
    <row r="24" spans="1:17" outlineLevel="1" x14ac:dyDescent="0.2">
      <c r="A24" s="60" t="s">
        <v>183</v>
      </c>
      <c r="B24" s="214">
        <v>112.49897463000001</v>
      </c>
      <c r="C24" s="214">
        <v>3043.5910217199998</v>
      </c>
      <c r="D24" s="140">
        <v>1.748E-3</v>
      </c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</row>
    <row r="25" spans="1:17" x14ac:dyDescent="0.2">
      <c r="B25" s="115"/>
      <c r="C25" s="115"/>
      <c r="D25" s="31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</row>
    <row r="26" spans="1:17" x14ac:dyDescent="0.2">
      <c r="B26" s="115"/>
      <c r="C26" s="115"/>
      <c r="D26" s="31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</row>
    <row r="27" spans="1:17" x14ac:dyDescent="0.2">
      <c r="B27" s="115"/>
      <c r="C27" s="115"/>
      <c r="D27" s="31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</row>
    <row r="28" spans="1:17" x14ac:dyDescent="0.2">
      <c r="B28" s="115"/>
      <c r="C28" s="115"/>
      <c r="D28" s="31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</row>
    <row r="29" spans="1:17" x14ac:dyDescent="0.2">
      <c r="B29" s="115"/>
      <c r="C29" s="115"/>
      <c r="D29" s="31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</row>
    <row r="30" spans="1:17" x14ac:dyDescent="0.2">
      <c r="B30" s="115"/>
      <c r="C30" s="115"/>
      <c r="D30" s="31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</row>
    <row r="31" spans="1:17" x14ac:dyDescent="0.2">
      <c r="B31" s="115"/>
      <c r="C31" s="115"/>
      <c r="D31" s="31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</row>
    <row r="32" spans="1:17" x14ac:dyDescent="0.2">
      <c r="B32" s="115"/>
      <c r="C32" s="115"/>
      <c r="D32" s="31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</row>
    <row r="33" spans="2:17" x14ac:dyDescent="0.2">
      <c r="B33" s="115"/>
      <c r="C33" s="115"/>
      <c r="D33" s="31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</row>
    <row r="34" spans="2:17" x14ac:dyDescent="0.2">
      <c r="B34" s="115"/>
      <c r="C34" s="115"/>
      <c r="D34" s="31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</row>
    <row r="35" spans="2:17" x14ac:dyDescent="0.2">
      <c r="B35" s="115"/>
      <c r="C35" s="115"/>
      <c r="D35" s="31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</row>
    <row r="36" spans="2:17" x14ac:dyDescent="0.2">
      <c r="B36" s="115"/>
      <c r="C36" s="115"/>
      <c r="D36" s="31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</row>
    <row r="37" spans="2:17" x14ac:dyDescent="0.2">
      <c r="B37" s="115"/>
      <c r="C37" s="115"/>
      <c r="D37" s="31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</row>
    <row r="38" spans="2:17" x14ac:dyDescent="0.2">
      <c r="B38" s="115"/>
      <c r="C38" s="115"/>
      <c r="D38" s="31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</row>
    <row r="39" spans="2:17" x14ac:dyDescent="0.2">
      <c r="B39" s="115"/>
      <c r="C39" s="115"/>
      <c r="D39" s="31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</row>
    <row r="40" spans="2:17" x14ac:dyDescent="0.2">
      <c r="B40" s="115"/>
      <c r="C40" s="115"/>
      <c r="D40" s="31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</row>
    <row r="41" spans="2:17" x14ac:dyDescent="0.2">
      <c r="B41" s="115"/>
      <c r="C41" s="115"/>
      <c r="D41" s="31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</row>
    <row r="42" spans="2:17" x14ac:dyDescent="0.2">
      <c r="B42" s="115"/>
      <c r="C42" s="115"/>
      <c r="D42" s="31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</row>
    <row r="43" spans="2:17" x14ac:dyDescent="0.2">
      <c r="B43" s="115"/>
      <c r="C43" s="115"/>
      <c r="D43" s="31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</row>
    <row r="44" spans="2:17" x14ac:dyDescent="0.2">
      <c r="B44" s="115"/>
      <c r="C44" s="115"/>
      <c r="D44" s="31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</row>
    <row r="45" spans="2:17" x14ac:dyDescent="0.2">
      <c r="B45" s="115"/>
      <c r="C45" s="115"/>
      <c r="D45" s="31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</row>
    <row r="46" spans="2:17" x14ac:dyDescent="0.2">
      <c r="B46" s="115"/>
      <c r="C46" s="115"/>
      <c r="D46" s="31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</row>
    <row r="47" spans="2:17" x14ac:dyDescent="0.2">
      <c r="B47" s="115"/>
      <c r="C47" s="115"/>
      <c r="D47" s="31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</row>
    <row r="48" spans="2:17" x14ac:dyDescent="0.2">
      <c r="B48" s="115"/>
      <c r="C48" s="115"/>
      <c r="D48" s="31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</row>
    <row r="49" spans="2:17" x14ac:dyDescent="0.2">
      <c r="B49" s="115"/>
      <c r="C49" s="115"/>
      <c r="D49" s="31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</row>
    <row r="50" spans="2:17" x14ac:dyDescent="0.2">
      <c r="B50" s="115"/>
      <c r="C50" s="115"/>
      <c r="D50" s="31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</row>
    <row r="51" spans="2:17" x14ac:dyDescent="0.2">
      <c r="B51" s="115"/>
      <c r="C51" s="115"/>
      <c r="D51" s="31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</row>
    <row r="52" spans="2:17" x14ac:dyDescent="0.2">
      <c r="B52" s="115"/>
      <c r="C52" s="115"/>
      <c r="D52" s="31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</row>
    <row r="53" spans="2:17" x14ac:dyDescent="0.2">
      <c r="B53" s="115"/>
      <c r="C53" s="115"/>
      <c r="D53" s="31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</row>
    <row r="54" spans="2:17" x14ac:dyDescent="0.2">
      <c r="B54" s="115"/>
      <c r="C54" s="115"/>
      <c r="D54" s="31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</row>
    <row r="55" spans="2:17" x14ac:dyDescent="0.2">
      <c r="B55" s="115"/>
      <c r="C55" s="115"/>
      <c r="D55" s="31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</row>
    <row r="56" spans="2:17" x14ac:dyDescent="0.2">
      <c r="B56" s="115"/>
      <c r="C56" s="115"/>
      <c r="D56" s="31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</row>
    <row r="57" spans="2:17" x14ac:dyDescent="0.2">
      <c r="B57" s="115"/>
      <c r="C57" s="115"/>
      <c r="D57" s="31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</row>
    <row r="58" spans="2:17" x14ac:dyDescent="0.2">
      <c r="B58" s="115"/>
      <c r="C58" s="115"/>
      <c r="D58" s="31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</row>
    <row r="59" spans="2:17" x14ac:dyDescent="0.2">
      <c r="B59" s="115"/>
      <c r="C59" s="115"/>
      <c r="D59" s="31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</row>
    <row r="60" spans="2:17" x14ac:dyDescent="0.2">
      <c r="B60" s="115"/>
      <c r="C60" s="115"/>
      <c r="D60" s="31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</row>
    <row r="61" spans="2:17" x14ac:dyDescent="0.2">
      <c r="B61" s="115"/>
      <c r="C61" s="115"/>
      <c r="D61" s="31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</row>
    <row r="62" spans="2:17" x14ac:dyDescent="0.2">
      <c r="B62" s="115"/>
      <c r="C62" s="115"/>
      <c r="D62" s="31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</row>
    <row r="63" spans="2:17" x14ac:dyDescent="0.2">
      <c r="B63" s="115"/>
      <c r="C63" s="115"/>
      <c r="D63" s="31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</row>
    <row r="64" spans="2:17" x14ac:dyDescent="0.2">
      <c r="B64" s="115"/>
      <c r="C64" s="115"/>
      <c r="D64" s="31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</row>
    <row r="65" spans="2:17" x14ac:dyDescent="0.2">
      <c r="B65" s="115"/>
      <c r="C65" s="115"/>
      <c r="D65" s="31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</row>
    <row r="66" spans="2:17" x14ac:dyDescent="0.2">
      <c r="B66" s="115"/>
      <c r="C66" s="115"/>
      <c r="D66" s="31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</row>
    <row r="67" spans="2:17" x14ac:dyDescent="0.2">
      <c r="B67" s="115"/>
      <c r="C67" s="115"/>
      <c r="D67" s="31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</row>
    <row r="68" spans="2:17" x14ac:dyDescent="0.2">
      <c r="B68" s="115"/>
      <c r="C68" s="115"/>
      <c r="D68" s="31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</row>
    <row r="69" spans="2:17" x14ac:dyDescent="0.2">
      <c r="B69" s="115"/>
      <c r="C69" s="115"/>
      <c r="D69" s="31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</row>
    <row r="70" spans="2:17" x14ac:dyDescent="0.2">
      <c r="B70" s="115"/>
      <c r="C70" s="115"/>
      <c r="D70" s="31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2:17" x14ac:dyDescent="0.2">
      <c r="B71" s="115"/>
      <c r="C71" s="115"/>
      <c r="D71" s="31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</row>
    <row r="72" spans="2:17" x14ac:dyDescent="0.2">
      <c r="B72" s="115"/>
      <c r="C72" s="115"/>
      <c r="D72" s="31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2:17" x14ac:dyDescent="0.2">
      <c r="B73" s="115"/>
      <c r="C73" s="115"/>
      <c r="D73" s="31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</row>
    <row r="74" spans="2:17" x14ac:dyDescent="0.2">
      <c r="B74" s="115"/>
      <c r="C74" s="115"/>
      <c r="D74" s="31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</row>
    <row r="75" spans="2:17" x14ac:dyDescent="0.2">
      <c r="B75" s="115"/>
      <c r="C75" s="115"/>
      <c r="D75" s="31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</row>
    <row r="76" spans="2:17" x14ac:dyDescent="0.2">
      <c r="B76" s="115"/>
      <c r="C76" s="115"/>
      <c r="D76" s="31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</row>
    <row r="77" spans="2:17" x14ac:dyDescent="0.2">
      <c r="B77" s="115"/>
      <c r="C77" s="115"/>
      <c r="D77" s="31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</row>
    <row r="78" spans="2:17" x14ac:dyDescent="0.2">
      <c r="B78" s="115"/>
      <c r="C78" s="115"/>
      <c r="D78" s="31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</row>
    <row r="79" spans="2:17" x14ac:dyDescent="0.2">
      <c r="B79" s="115"/>
      <c r="C79" s="115"/>
      <c r="D79" s="31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</row>
    <row r="80" spans="2:17" x14ac:dyDescent="0.2">
      <c r="B80" s="115"/>
      <c r="C80" s="115"/>
      <c r="D80" s="31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</row>
    <row r="81" spans="2:17" x14ac:dyDescent="0.2">
      <c r="B81" s="115"/>
      <c r="C81" s="115"/>
      <c r="D81" s="31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</row>
    <row r="82" spans="2:17" x14ac:dyDescent="0.2">
      <c r="B82" s="115"/>
      <c r="C82" s="115"/>
      <c r="D82" s="31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</row>
    <row r="83" spans="2:17" x14ac:dyDescent="0.2">
      <c r="B83" s="115"/>
      <c r="C83" s="115"/>
      <c r="D83" s="31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</row>
    <row r="84" spans="2:17" x14ac:dyDescent="0.2">
      <c r="B84" s="115"/>
      <c r="C84" s="115"/>
      <c r="D84" s="31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</row>
    <row r="85" spans="2:17" x14ac:dyDescent="0.2">
      <c r="B85" s="115"/>
      <c r="C85" s="115"/>
      <c r="D85" s="31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</row>
    <row r="86" spans="2:17" x14ac:dyDescent="0.2">
      <c r="B86" s="115"/>
      <c r="C86" s="115"/>
      <c r="D86" s="31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</row>
    <row r="87" spans="2:17" x14ac:dyDescent="0.2">
      <c r="B87" s="115"/>
      <c r="C87" s="115"/>
      <c r="D87" s="31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</row>
    <row r="88" spans="2:17" x14ac:dyDescent="0.2">
      <c r="B88" s="115"/>
      <c r="C88" s="115"/>
      <c r="D88" s="31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</row>
    <row r="89" spans="2:17" x14ac:dyDescent="0.2">
      <c r="B89" s="115"/>
      <c r="C89" s="115"/>
      <c r="D89" s="31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</row>
    <row r="90" spans="2:17" x14ac:dyDescent="0.2">
      <c r="B90" s="115"/>
      <c r="C90" s="115"/>
      <c r="D90" s="31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</row>
    <row r="91" spans="2:17" x14ac:dyDescent="0.2">
      <c r="B91" s="115"/>
      <c r="C91" s="115"/>
      <c r="D91" s="31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</row>
    <row r="92" spans="2:17" x14ac:dyDescent="0.2">
      <c r="B92" s="115"/>
      <c r="C92" s="115"/>
      <c r="D92" s="31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</row>
    <row r="93" spans="2:17" x14ac:dyDescent="0.2">
      <c r="B93" s="115"/>
      <c r="C93" s="115"/>
      <c r="D93" s="31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</row>
    <row r="94" spans="2:17" x14ac:dyDescent="0.2">
      <c r="B94" s="115"/>
      <c r="C94" s="115"/>
      <c r="D94" s="31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</row>
    <row r="95" spans="2:17" x14ac:dyDescent="0.2">
      <c r="B95" s="115"/>
      <c r="C95" s="115"/>
      <c r="D95" s="31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</row>
    <row r="96" spans="2:17" x14ac:dyDescent="0.2">
      <c r="B96" s="115"/>
      <c r="C96" s="115"/>
      <c r="D96" s="31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</row>
    <row r="97" spans="2:17" x14ac:dyDescent="0.2">
      <c r="B97" s="115"/>
      <c r="C97" s="115"/>
      <c r="D97" s="31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</row>
    <row r="98" spans="2:17" x14ac:dyDescent="0.2">
      <c r="B98" s="115"/>
      <c r="C98" s="115"/>
      <c r="D98" s="31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</row>
    <row r="99" spans="2:17" x14ac:dyDescent="0.2">
      <c r="B99" s="115"/>
      <c r="C99" s="115"/>
      <c r="D99" s="31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</row>
    <row r="100" spans="2:17" x14ac:dyDescent="0.2">
      <c r="B100" s="115"/>
      <c r="C100" s="115"/>
      <c r="D100" s="31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</row>
    <row r="101" spans="2:17" x14ac:dyDescent="0.2">
      <c r="B101" s="115"/>
      <c r="C101" s="115"/>
      <c r="D101" s="31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</row>
    <row r="102" spans="2:17" x14ac:dyDescent="0.2">
      <c r="B102" s="115"/>
      <c r="C102" s="115"/>
      <c r="D102" s="31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</row>
    <row r="103" spans="2:17" x14ac:dyDescent="0.2">
      <c r="B103" s="115"/>
      <c r="C103" s="115"/>
      <c r="D103" s="31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</row>
    <row r="104" spans="2:17" x14ac:dyDescent="0.2">
      <c r="B104" s="115"/>
      <c r="C104" s="115"/>
      <c r="D104" s="31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</row>
    <row r="105" spans="2:17" x14ac:dyDescent="0.2">
      <c r="B105" s="115"/>
      <c r="C105" s="115"/>
      <c r="D105" s="31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</row>
    <row r="106" spans="2:17" x14ac:dyDescent="0.2">
      <c r="B106" s="115"/>
      <c r="C106" s="115"/>
      <c r="D106" s="31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</row>
    <row r="107" spans="2:17" x14ac:dyDescent="0.2">
      <c r="B107" s="115"/>
      <c r="C107" s="115"/>
      <c r="D107" s="31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</row>
    <row r="108" spans="2:17" x14ac:dyDescent="0.2">
      <c r="B108" s="115"/>
      <c r="C108" s="115"/>
      <c r="D108" s="31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</row>
    <row r="109" spans="2:17" x14ac:dyDescent="0.2">
      <c r="B109" s="115"/>
      <c r="C109" s="115"/>
      <c r="D109" s="31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</row>
    <row r="110" spans="2:17" x14ac:dyDescent="0.2">
      <c r="B110" s="115"/>
      <c r="C110" s="115"/>
      <c r="D110" s="31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</row>
    <row r="111" spans="2:17" x14ac:dyDescent="0.2">
      <c r="B111" s="115"/>
      <c r="C111" s="115"/>
      <c r="D111" s="31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</row>
    <row r="112" spans="2:17" x14ac:dyDescent="0.2">
      <c r="B112" s="115"/>
      <c r="C112" s="115"/>
      <c r="D112" s="31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</row>
    <row r="113" spans="2:17" x14ac:dyDescent="0.2">
      <c r="B113" s="115"/>
      <c r="C113" s="115"/>
      <c r="D113" s="31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</row>
    <row r="114" spans="2:17" x14ac:dyDescent="0.2">
      <c r="B114" s="115"/>
      <c r="C114" s="115"/>
      <c r="D114" s="31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</row>
    <row r="115" spans="2:17" x14ac:dyDescent="0.2">
      <c r="B115" s="115"/>
      <c r="C115" s="115"/>
      <c r="D115" s="31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</row>
    <row r="116" spans="2:17" x14ac:dyDescent="0.2">
      <c r="B116" s="115"/>
      <c r="C116" s="115"/>
      <c r="D116" s="31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</row>
    <row r="117" spans="2:17" x14ac:dyDescent="0.2">
      <c r="B117" s="115"/>
      <c r="C117" s="115"/>
      <c r="D117" s="31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</row>
    <row r="118" spans="2:17" x14ac:dyDescent="0.2">
      <c r="B118" s="115"/>
      <c r="C118" s="115"/>
      <c r="D118" s="31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</row>
    <row r="119" spans="2:17" x14ac:dyDescent="0.2">
      <c r="B119" s="115"/>
      <c r="C119" s="115"/>
      <c r="D119" s="31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</row>
    <row r="120" spans="2:17" x14ac:dyDescent="0.2">
      <c r="B120" s="115"/>
      <c r="C120" s="115"/>
      <c r="D120" s="31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</row>
    <row r="121" spans="2:17" x14ac:dyDescent="0.2">
      <c r="B121" s="115"/>
      <c r="C121" s="115"/>
      <c r="D121" s="31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</row>
    <row r="122" spans="2:17" x14ac:dyDescent="0.2">
      <c r="B122" s="115"/>
      <c r="C122" s="115"/>
      <c r="D122" s="31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</row>
    <row r="123" spans="2:17" x14ac:dyDescent="0.2">
      <c r="B123" s="115"/>
      <c r="C123" s="115"/>
      <c r="D123" s="31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</row>
    <row r="124" spans="2:17" x14ac:dyDescent="0.2">
      <c r="B124" s="115"/>
      <c r="C124" s="115"/>
      <c r="D124" s="31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</row>
    <row r="125" spans="2:17" x14ac:dyDescent="0.2">
      <c r="B125" s="115"/>
      <c r="C125" s="115"/>
      <c r="D125" s="31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</row>
    <row r="126" spans="2:17" x14ac:dyDescent="0.2">
      <c r="B126" s="115"/>
      <c r="C126" s="115"/>
      <c r="D126" s="31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</row>
    <row r="127" spans="2:17" x14ac:dyDescent="0.2">
      <c r="B127" s="115"/>
      <c r="C127" s="115"/>
      <c r="D127" s="31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</row>
    <row r="128" spans="2:17" x14ac:dyDescent="0.2">
      <c r="B128" s="115"/>
      <c r="C128" s="115"/>
      <c r="D128" s="31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</row>
    <row r="129" spans="2:17" x14ac:dyDescent="0.2">
      <c r="B129" s="115"/>
      <c r="C129" s="115"/>
      <c r="D129" s="31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</row>
    <row r="130" spans="2:17" x14ac:dyDescent="0.2">
      <c r="B130" s="115"/>
      <c r="C130" s="115"/>
      <c r="D130" s="31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</row>
    <row r="131" spans="2:17" x14ac:dyDescent="0.2">
      <c r="B131" s="115"/>
      <c r="C131" s="115"/>
      <c r="D131" s="31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</row>
    <row r="132" spans="2:17" x14ac:dyDescent="0.2">
      <c r="B132" s="115"/>
      <c r="C132" s="115"/>
      <c r="D132" s="31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</row>
    <row r="133" spans="2:17" x14ac:dyDescent="0.2">
      <c r="B133" s="115"/>
      <c r="C133" s="115"/>
      <c r="D133" s="31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</row>
    <row r="134" spans="2:17" x14ac:dyDescent="0.2">
      <c r="B134" s="115"/>
      <c r="C134" s="115"/>
      <c r="D134" s="31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</row>
    <row r="135" spans="2:17" x14ac:dyDescent="0.2">
      <c r="B135" s="115"/>
      <c r="C135" s="115"/>
      <c r="D135" s="31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</row>
    <row r="136" spans="2:17" x14ac:dyDescent="0.2">
      <c r="B136" s="115"/>
      <c r="C136" s="115"/>
      <c r="D136" s="31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</row>
    <row r="137" spans="2:17" x14ac:dyDescent="0.2">
      <c r="B137" s="115"/>
      <c r="C137" s="115"/>
      <c r="D137" s="31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</row>
    <row r="138" spans="2:17" x14ac:dyDescent="0.2">
      <c r="B138" s="115"/>
      <c r="C138" s="115"/>
      <c r="D138" s="31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</row>
    <row r="139" spans="2:17" x14ac:dyDescent="0.2">
      <c r="B139" s="115"/>
      <c r="C139" s="115"/>
      <c r="D139" s="31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2:17" x14ac:dyDescent="0.2">
      <c r="B140" s="115"/>
      <c r="C140" s="115"/>
      <c r="D140" s="31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</row>
    <row r="141" spans="2:17" x14ac:dyDescent="0.2">
      <c r="B141" s="115"/>
      <c r="C141" s="115"/>
      <c r="D141" s="31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2:17" x14ac:dyDescent="0.2">
      <c r="B142" s="115"/>
      <c r="C142" s="115"/>
      <c r="D142" s="31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</row>
    <row r="143" spans="2:17" x14ac:dyDescent="0.2">
      <c r="B143" s="115"/>
      <c r="C143" s="115"/>
      <c r="D143" s="31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</row>
    <row r="144" spans="2:17" x14ac:dyDescent="0.2">
      <c r="B144" s="115"/>
      <c r="C144" s="115"/>
      <c r="D144" s="31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</row>
    <row r="145" spans="2:17" x14ac:dyDescent="0.2">
      <c r="B145" s="115"/>
      <c r="C145" s="115"/>
      <c r="D145" s="31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</row>
    <row r="146" spans="2:17" x14ac:dyDescent="0.2">
      <c r="B146" s="115"/>
      <c r="C146" s="115"/>
      <c r="D146" s="31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</row>
    <row r="147" spans="2:17" x14ac:dyDescent="0.2">
      <c r="B147" s="115"/>
      <c r="C147" s="115"/>
      <c r="D147" s="31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</row>
    <row r="148" spans="2:17" x14ac:dyDescent="0.2">
      <c r="B148" s="115"/>
      <c r="C148" s="115"/>
      <c r="D148" s="31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</row>
    <row r="149" spans="2:17" x14ac:dyDescent="0.2">
      <c r="B149" s="115"/>
      <c r="C149" s="115"/>
      <c r="D149" s="31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</row>
    <row r="150" spans="2:17" x14ac:dyDescent="0.2">
      <c r="B150" s="115"/>
      <c r="C150" s="115"/>
      <c r="D150" s="31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</row>
    <row r="151" spans="2:17" x14ac:dyDescent="0.2">
      <c r="B151" s="115"/>
      <c r="C151" s="115"/>
      <c r="D151" s="31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</row>
    <row r="152" spans="2:17" x14ac:dyDescent="0.2">
      <c r="B152" s="115"/>
      <c r="C152" s="115"/>
      <c r="D152" s="31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</row>
    <row r="153" spans="2:17" x14ac:dyDescent="0.2">
      <c r="B153" s="115"/>
      <c r="C153" s="115"/>
      <c r="D153" s="31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</row>
    <row r="154" spans="2:17" x14ac:dyDescent="0.2">
      <c r="B154" s="115"/>
      <c r="C154" s="115"/>
      <c r="D154" s="31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</row>
    <row r="155" spans="2:17" x14ac:dyDescent="0.2">
      <c r="B155" s="115"/>
      <c r="C155" s="115"/>
      <c r="D155" s="31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</row>
    <row r="156" spans="2:17" x14ac:dyDescent="0.2">
      <c r="B156" s="115"/>
      <c r="C156" s="115"/>
      <c r="D156" s="31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</row>
    <row r="157" spans="2:17" x14ac:dyDescent="0.2">
      <c r="B157" s="115"/>
      <c r="C157" s="115"/>
      <c r="D157" s="31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</row>
    <row r="158" spans="2:17" x14ac:dyDescent="0.2">
      <c r="B158" s="115"/>
      <c r="C158" s="115"/>
      <c r="D158" s="31"/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</row>
    <row r="159" spans="2:17" x14ac:dyDescent="0.2">
      <c r="B159" s="115"/>
      <c r="C159" s="115"/>
      <c r="D159" s="31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</row>
    <row r="160" spans="2:17" x14ac:dyDescent="0.2">
      <c r="B160" s="115"/>
      <c r="C160" s="115"/>
      <c r="D160" s="31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</row>
    <row r="161" spans="2:17" x14ac:dyDescent="0.2">
      <c r="B161" s="115"/>
      <c r="C161" s="115"/>
      <c r="D161" s="31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</row>
    <row r="162" spans="2:17" x14ac:dyDescent="0.2">
      <c r="B162" s="115"/>
      <c r="C162" s="115"/>
      <c r="D162" s="31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</row>
    <row r="163" spans="2:17" x14ac:dyDescent="0.2">
      <c r="B163" s="115"/>
      <c r="C163" s="115"/>
      <c r="D163" s="31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</row>
    <row r="164" spans="2:17" x14ac:dyDescent="0.2">
      <c r="B164" s="115"/>
      <c r="C164" s="115"/>
      <c r="D164" s="31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</row>
    <row r="165" spans="2:17" x14ac:dyDescent="0.2">
      <c r="B165" s="115"/>
      <c r="C165" s="115"/>
      <c r="D165" s="31"/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</row>
    <row r="166" spans="2:17" x14ac:dyDescent="0.2">
      <c r="B166" s="115"/>
      <c r="C166" s="115"/>
      <c r="D166" s="31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</row>
    <row r="167" spans="2:17" x14ac:dyDescent="0.2">
      <c r="B167" s="115"/>
      <c r="C167" s="115"/>
      <c r="D167" s="31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</row>
    <row r="168" spans="2:17" x14ac:dyDescent="0.2">
      <c r="B168" s="115"/>
      <c r="C168" s="115"/>
      <c r="D168" s="31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</row>
    <row r="169" spans="2:17" x14ac:dyDescent="0.2">
      <c r="B169" s="115"/>
      <c r="C169" s="115"/>
      <c r="D169" s="31"/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</row>
    <row r="170" spans="2:17" x14ac:dyDescent="0.2">
      <c r="B170" s="115"/>
      <c r="C170" s="115"/>
      <c r="D170" s="31"/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</row>
    <row r="171" spans="2:17" x14ac:dyDescent="0.2">
      <c r="B171" s="115"/>
      <c r="C171" s="115"/>
      <c r="D171" s="31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</row>
    <row r="172" spans="2:17" x14ac:dyDescent="0.2">
      <c r="B172" s="115"/>
      <c r="C172" s="115"/>
      <c r="D172" s="31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</row>
    <row r="173" spans="2:17" x14ac:dyDescent="0.2">
      <c r="B173" s="115"/>
      <c r="C173" s="115"/>
      <c r="D173" s="31"/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P173" s="188"/>
      <c r="Q173" s="188"/>
    </row>
    <row r="174" spans="2:17" x14ac:dyDescent="0.2">
      <c r="B174" s="115"/>
      <c r="C174" s="115"/>
      <c r="D174" s="31"/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88"/>
      <c r="P174" s="188"/>
      <c r="Q174" s="188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170" bestFit="1" customWidth="1"/>
    <col min="2" max="3" width="13.5703125" style="170" bestFit="1" customWidth="1"/>
    <col min="4" max="4" width="14" style="170" bestFit="1" customWidth="1"/>
    <col min="5" max="7" width="14.5703125" style="170" bestFit="1" customWidth="1"/>
    <col min="8" max="16384" width="9.140625" style="170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19" x14ac:dyDescent="0.2">
      <c r="A3" s="61"/>
    </row>
    <row r="4" spans="1:19" s="193" customFormat="1" x14ac:dyDescent="0.2">
      <c r="A4" s="182" t="str">
        <f>$A$2 &amp; " (" &amp;G4 &amp; ")"</f>
        <v>Державний та гарантований державою борг України за останні 5 років (млрд. грн)</v>
      </c>
      <c r="G4" s="193" t="str">
        <f>VALUAH</f>
        <v>млрд. грн</v>
      </c>
    </row>
    <row r="5" spans="1:19" s="181" customFormat="1" x14ac:dyDescent="0.2">
      <c r="A5" s="90"/>
      <c r="B5" s="20">
        <v>40908</v>
      </c>
      <c r="C5" s="20">
        <v>41274</v>
      </c>
      <c r="D5" s="20">
        <v>41639</v>
      </c>
      <c r="E5" s="20">
        <v>42004</v>
      </c>
      <c r="F5" s="20">
        <v>42369</v>
      </c>
      <c r="G5" s="20">
        <v>42429</v>
      </c>
    </row>
    <row r="6" spans="1:19" s="150" customFormat="1" x14ac:dyDescent="0.2">
      <c r="A6" s="242" t="s">
        <v>171</v>
      </c>
      <c r="B6" s="194">
        <f t="shared" ref="B6:G6" si="0">SUM(B$7+ B$8)</f>
        <v>473185.18455821002</v>
      </c>
      <c r="C6" s="194">
        <f t="shared" si="0"/>
        <v>515510.83307649998</v>
      </c>
      <c r="D6" s="194">
        <f t="shared" si="0"/>
        <v>584786.57094877004</v>
      </c>
      <c r="E6" s="194">
        <f t="shared" si="0"/>
        <v>1100833.2167026401</v>
      </c>
      <c r="F6" s="194">
        <f t="shared" si="0"/>
        <v>1572180.1589905</v>
      </c>
      <c r="G6" s="194">
        <f t="shared" si="0"/>
        <v>1740938.6519851899</v>
      </c>
    </row>
    <row r="7" spans="1:19" s="47" customFormat="1" x14ac:dyDescent="0.2">
      <c r="A7" s="35" t="s">
        <v>50</v>
      </c>
      <c r="B7" s="152">
        <v>173770.19949564</v>
      </c>
      <c r="C7" s="152">
        <v>206510.71361042999</v>
      </c>
      <c r="D7" s="152">
        <v>284088.72546875</v>
      </c>
      <c r="E7" s="152">
        <v>488866.90736498003</v>
      </c>
      <c r="F7" s="152">
        <v>529460.57801733003</v>
      </c>
      <c r="G7" s="152">
        <v>565468.42217392998</v>
      </c>
    </row>
    <row r="8" spans="1:19" s="47" customFormat="1" x14ac:dyDescent="0.2">
      <c r="A8" s="35" t="s">
        <v>79</v>
      </c>
      <c r="B8" s="152">
        <v>299414.98506257002</v>
      </c>
      <c r="C8" s="152">
        <v>309000.11946607003</v>
      </c>
      <c r="D8" s="152">
        <v>300697.84548001998</v>
      </c>
      <c r="E8" s="152">
        <v>611966.30933765997</v>
      </c>
      <c r="F8" s="152">
        <v>1042719.58097317</v>
      </c>
      <c r="G8" s="152">
        <v>1175470.22981126</v>
      </c>
    </row>
    <row r="9" spans="1:19" x14ac:dyDescent="0.2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</row>
    <row r="10" spans="1:19" x14ac:dyDescent="0.2">
      <c r="A10" s="182" t="str">
        <f>$A$2 &amp; " (" &amp;G10 &amp; ")"</f>
        <v>Державний та гарантований державою борг України за останні 5 років (млрд. дол. США)</v>
      </c>
      <c r="B10" s="188"/>
      <c r="C10" s="188"/>
      <c r="D10" s="188"/>
      <c r="E10" s="188"/>
      <c r="F10" s="188"/>
      <c r="G10" s="193" t="str">
        <f>VALUSD</f>
        <v>млрд. дол. США</v>
      </c>
      <c r="H10" s="188"/>
      <c r="I10" s="188"/>
      <c r="J10" s="188"/>
      <c r="K10" s="188"/>
      <c r="L10" s="188"/>
      <c r="M10" s="188"/>
      <c r="N10" s="188"/>
      <c r="O10" s="188"/>
      <c r="P10" s="188"/>
      <c r="Q10" s="188"/>
    </row>
    <row r="11" spans="1:19" s="46" customFormat="1" x14ac:dyDescent="0.2">
      <c r="A11" s="90"/>
      <c r="B11" s="20">
        <v>40908</v>
      </c>
      <c r="C11" s="20">
        <v>41274</v>
      </c>
      <c r="D11" s="20">
        <v>41639</v>
      </c>
      <c r="E11" s="20">
        <v>42004</v>
      </c>
      <c r="F11" s="20">
        <v>42369</v>
      </c>
      <c r="G11" s="20">
        <v>42429</v>
      </c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</row>
    <row r="12" spans="1:19" s="205" customFormat="1" x14ac:dyDescent="0.2">
      <c r="A12" s="242" t="s">
        <v>171</v>
      </c>
      <c r="B12" s="194">
        <f t="shared" ref="B12:G12" si="1">SUM(B$13+ B$14)</f>
        <v>59223.658234120005</v>
      </c>
      <c r="C12" s="194">
        <f t="shared" si="1"/>
        <v>64495.287511390008</v>
      </c>
      <c r="D12" s="194">
        <f t="shared" si="1"/>
        <v>73162.338414950005</v>
      </c>
      <c r="E12" s="194">
        <f t="shared" si="1"/>
        <v>69811.922962929995</v>
      </c>
      <c r="F12" s="194">
        <f t="shared" si="1"/>
        <v>65505.68611232</v>
      </c>
      <c r="G12" s="194">
        <f t="shared" si="1"/>
        <v>64349.583056180003</v>
      </c>
      <c r="H12" s="221"/>
      <c r="I12" s="221"/>
      <c r="J12" s="221"/>
      <c r="K12" s="221"/>
      <c r="L12" s="221"/>
      <c r="M12" s="221"/>
      <c r="N12" s="221"/>
      <c r="O12" s="221"/>
      <c r="P12" s="221"/>
      <c r="Q12" s="221"/>
    </row>
    <row r="13" spans="1:19" s="108" customFormat="1" x14ac:dyDescent="0.2">
      <c r="A13" s="160" t="s">
        <v>50</v>
      </c>
      <c r="B13" s="27">
        <v>21749.004918350001</v>
      </c>
      <c r="C13" s="27">
        <v>25836.446091900001</v>
      </c>
      <c r="D13" s="27">
        <v>35542.190100170003</v>
      </c>
      <c r="E13" s="27">
        <v>31002.642687809999</v>
      </c>
      <c r="F13" s="27">
        <v>22060.244326389999</v>
      </c>
      <c r="G13" s="27">
        <v>20901.171420940002</v>
      </c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9" s="108" customFormat="1" x14ac:dyDescent="0.2">
      <c r="A14" s="160" t="s">
        <v>79</v>
      </c>
      <c r="B14" s="27">
        <v>37474.653315770003</v>
      </c>
      <c r="C14" s="27">
        <v>38658.841419490003</v>
      </c>
      <c r="D14" s="27">
        <v>37620.148314780003</v>
      </c>
      <c r="E14" s="27">
        <v>38809.28027512</v>
      </c>
      <c r="F14" s="27">
        <v>43445.441785930001</v>
      </c>
      <c r="G14" s="27">
        <v>43448.411635240001</v>
      </c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1:19" x14ac:dyDescent="0.2"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9" s="162" customFormat="1" x14ac:dyDescent="0.2">
      <c r="G16" s="141" t="s">
        <v>67</v>
      </c>
    </row>
    <row r="17" spans="1:19" s="46" customFormat="1" x14ac:dyDescent="0.2">
      <c r="A17" s="90"/>
      <c r="B17" s="20">
        <v>40908</v>
      </c>
      <c r="C17" s="20">
        <v>41274</v>
      </c>
      <c r="D17" s="20">
        <v>41639</v>
      </c>
      <c r="E17" s="20">
        <v>42004</v>
      </c>
      <c r="F17" s="20">
        <v>42369</v>
      </c>
      <c r="G17" s="20">
        <v>42429</v>
      </c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</row>
    <row r="18" spans="1:19" s="205" customFormat="1" x14ac:dyDescent="0.2">
      <c r="A18" s="242" t="s">
        <v>171</v>
      </c>
      <c r="B18" s="194">
        <f t="shared" ref="B18:G18" si="2">SUM(B$19+ B$20)</f>
        <v>1</v>
      </c>
      <c r="C18" s="194">
        <f t="shared" si="2"/>
        <v>1</v>
      </c>
      <c r="D18" s="194">
        <f t="shared" si="2"/>
        <v>1</v>
      </c>
      <c r="E18" s="194">
        <f t="shared" si="2"/>
        <v>1</v>
      </c>
      <c r="F18" s="194">
        <f t="shared" si="2"/>
        <v>1</v>
      </c>
      <c r="G18" s="194">
        <f t="shared" si="2"/>
        <v>1</v>
      </c>
      <c r="H18" s="221"/>
      <c r="I18" s="221"/>
      <c r="J18" s="221"/>
      <c r="K18" s="221"/>
      <c r="L18" s="221"/>
      <c r="M18" s="221"/>
      <c r="N18" s="221"/>
      <c r="O18" s="221"/>
      <c r="P18" s="221"/>
      <c r="Q18" s="221"/>
    </row>
    <row r="19" spans="1:19" s="108" customFormat="1" x14ac:dyDescent="0.2">
      <c r="A19" s="160" t="s">
        <v>50</v>
      </c>
      <c r="B19" s="184">
        <v>0.36723499999999998</v>
      </c>
      <c r="C19" s="184">
        <v>0.40059400000000001</v>
      </c>
      <c r="D19" s="184">
        <v>0.48579899999999998</v>
      </c>
      <c r="E19" s="184">
        <v>0.44408799999999998</v>
      </c>
      <c r="F19" s="184">
        <v>0.33676800000000001</v>
      </c>
      <c r="G19" s="184">
        <v>0.32480700000000001</v>
      </c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1:19" s="108" customFormat="1" x14ac:dyDescent="0.2">
      <c r="A20" s="160" t="s">
        <v>79</v>
      </c>
      <c r="B20" s="184">
        <v>0.63276500000000002</v>
      </c>
      <c r="C20" s="184">
        <v>0.59940599999999999</v>
      </c>
      <c r="D20" s="184">
        <v>0.51420100000000002</v>
      </c>
      <c r="E20" s="184">
        <v>0.55591199999999996</v>
      </c>
      <c r="F20" s="184">
        <v>0.66323200000000004</v>
      </c>
      <c r="G20" s="184">
        <v>0.67519300000000004</v>
      </c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1:19" x14ac:dyDescent="0.2"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</row>
    <row r="22" spans="1:19" x14ac:dyDescent="0.2"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</row>
    <row r="23" spans="1:19" x14ac:dyDescent="0.2"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</row>
    <row r="24" spans="1:19" x14ac:dyDescent="0.2"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</row>
    <row r="25" spans="1:19" s="162" customFormat="1" x14ac:dyDescent="0.2"/>
    <row r="26" spans="1:19" x14ac:dyDescent="0.2"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</row>
    <row r="27" spans="1:19" x14ac:dyDescent="0.2"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</row>
    <row r="28" spans="1:19" x14ac:dyDescent="0.2"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</row>
    <row r="29" spans="1:19" x14ac:dyDescent="0.2"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</row>
    <row r="30" spans="1:19" x14ac:dyDescent="0.2"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</row>
    <row r="31" spans="1:19" x14ac:dyDescent="0.2"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</row>
    <row r="32" spans="1:19" x14ac:dyDescent="0.2"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</row>
    <row r="33" spans="2:17" x14ac:dyDescent="0.2"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</row>
    <row r="34" spans="2:17" x14ac:dyDescent="0.2"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</row>
    <row r="35" spans="2:17" x14ac:dyDescent="0.2"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</row>
    <row r="36" spans="2:17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</row>
    <row r="37" spans="2:17" x14ac:dyDescent="0.2"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</row>
    <row r="38" spans="2:17" x14ac:dyDescent="0.2"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</row>
    <row r="39" spans="2:17" x14ac:dyDescent="0.2"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</row>
    <row r="40" spans="2:17" x14ac:dyDescent="0.2"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</row>
    <row r="41" spans="2:17" x14ac:dyDescent="0.2"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</row>
    <row r="42" spans="2:17" x14ac:dyDescent="0.2"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</row>
    <row r="43" spans="2:17" x14ac:dyDescent="0.2"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</row>
    <row r="44" spans="2:17" x14ac:dyDescent="0.2"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</row>
    <row r="45" spans="2:17" x14ac:dyDescent="0.2"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</row>
    <row r="46" spans="2:17" x14ac:dyDescent="0.2"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</row>
    <row r="47" spans="2:17" x14ac:dyDescent="0.2"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</row>
    <row r="48" spans="2:17" x14ac:dyDescent="0.2"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</row>
    <row r="49" spans="2:17" x14ac:dyDescent="0.2"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</row>
    <row r="50" spans="2:17" x14ac:dyDescent="0.2"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</row>
    <row r="51" spans="2:17" x14ac:dyDescent="0.2"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</row>
    <row r="52" spans="2:17" x14ac:dyDescent="0.2"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</row>
    <row r="53" spans="2:17" x14ac:dyDescent="0.2"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</row>
    <row r="54" spans="2:17" x14ac:dyDescent="0.2"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</row>
    <row r="55" spans="2:17" x14ac:dyDescent="0.2"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</row>
    <row r="56" spans="2:17" x14ac:dyDescent="0.2"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</row>
    <row r="57" spans="2:17" x14ac:dyDescent="0.2"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</row>
    <row r="58" spans="2:17" x14ac:dyDescent="0.2"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</row>
    <row r="59" spans="2:17" x14ac:dyDescent="0.2"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</row>
    <row r="60" spans="2:17" x14ac:dyDescent="0.2"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</row>
    <row r="61" spans="2:17" x14ac:dyDescent="0.2"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</row>
    <row r="62" spans="2:17" x14ac:dyDescent="0.2"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</row>
    <row r="63" spans="2:17" x14ac:dyDescent="0.2"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</row>
    <row r="64" spans="2:17" x14ac:dyDescent="0.2"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</row>
    <row r="65" spans="2:17" x14ac:dyDescent="0.2"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</row>
    <row r="66" spans="2:17" x14ac:dyDescent="0.2"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</row>
    <row r="67" spans="2:17" x14ac:dyDescent="0.2"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</row>
    <row r="68" spans="2:17" x14ac:dyDescent="0.2"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</row>
    <row r="69" spans="2:17" x14ac:dyDescent="0.2"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</row>
    <row r="70" spans="2:17" x14ac:dyDescent="0.2"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2:17" x14ac:dyDescent="0.2"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</row>
    <row r="72" spans="2:17" x14ac:dyDescent="0.2"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2:17" x14ac:dyDescent="0.2"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</row>
    <row r="74" spans="2:17" x14ac:dyDescent="0.2"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</row>
    <row r="75" spans="2:17" x14ac:dyDescent="0.2"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</row>
    <row r="76" spans="2:17" x14ac:dyDescent="0.2"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</row>
    <row r="77" spans="2:17" x14ac:dyDescent="0.2">
      <c r="B77" s="188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</row>
    <row r="78" spans="2:17" x14ac:dyDescent="0.2">
      <c r="B78" s="188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</row>
    <row r="79" spans="2:17" x14ac:dyDescent="0.2">
      <c r="B79" s="188"/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</row>
    <row r="80" spans="2:17" x14ac:dyDescent="0.2"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</row>
    <row r="81" spans="2:17" x14ac:dyDescent="0.2">
      <c r="B81" s="188"/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</row>
    <row r="82" spans="2:17" x14ac:dyDescent="0.2">
      <c r="B82" s="188"/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</row>
    <row r="83" spans="2:17" x14ac:dyDescent="0.2">
      <c r="B83" s="188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</row>
    <row r="84" spans="2:17" x14ac:dyDescent="0.2">
      <c r="B84" s="188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</row>
    <row r="85" spans="2:17" x14ac:dyDescent="0.2"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</row>
    <row r="86" spans="2:17" x14ac:dyDescent="0.2">
      <c r="B86" s="188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</row>
    <row r="87" spans="2:17" x14ac:dyDescent="0.2">
      <c r="B87" s="188"/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</row>
    <row r="88" spans="2:17" x14ac:dyDescent="0.2">
      <c r="B88" s="188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</row>
    <row r="89" spans="2:17" x14ac:dyDescent="0.2">
      <c r="B89" s="188"/>
      <c r="C89" s="188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</row>
    <row r="90" spans="2:17" x14ac:dyDescent="0.2">
      <c r="B90" s="188"/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</row>
    <row r="91" spans="2:17" x14ac:dyDescent="0.2">
      <c r="B91" s="188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</row>
    <row r="92" spans="2:17" x14ac:dyDescent="0.2">
      <c r="B92" s="188"/>
      <c r="C92" s="188"/>
      <c r="D92" s="188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</row>
    <row r="93" spans="2:17" x14ac:dyDescent="0.2">
      <c r="B93" s="188"/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</row>
    <row r="94" spans="2:17" x14ac:dyDescent="0.2"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</row>
    <row r="95" spans="2:17" x14ac:dyDescent="0.2">
      <c r="B95" s="188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</row>
    <row r="96" spans="2:17" x14ac:dyDescent="0.2"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</row>
    <row r="97" spans="2:17" x14ac:dyDescent="0.2"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</row>
    <row r="98" spans="2:17" x14ac:dyDescent="0.2"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</row>
    <row r="99" spans="2:17" x14ac:dyDescent="0.2">
      <c r="B99" s="188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</row>
    <row r="100" spans="2:17" x14ac:dyDescent="0.2">
      <c r="B100" s="188"/>
      <c r="C100" s="188"/>
      <c r="D100" s="188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</row>
    <row r="101" spans="2:17" x14ac:dyDescent="0.2">
      <c r="B101" s="188"/>
      <c r="C101" s="188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</row>
    <row r="102" spans="2:17" x14ac:dyDescent="0.2"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</row>
    <row r="103" spans="2:17" x14ac:dyDescent="0.2"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</row>
    <row r="104" spans="2:17" x14ac:dyDescent="0.2"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</row>
    <row r="105" spans="2:17" x14ac:dyDescent="0.2"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</row>
    <row r="106" spans="2:17" x14ac:dyDescent="0.2"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</row>
    <row r="107" spans="2:17" x14ac:dyDescent="0.2"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</row>
    <row r="108" spans="2:17" x14ac:dyDescent="0.2"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</row>
    <row r="109" spans="2:17" x14ac:dyDescent="0.2"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</row>
    <row r="110" spans="2:17" x14ac:dyDescent="0.2"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</row>
    <row r="111" spans="2:17" x14ac:dyDescent="0.2"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</row>
    <row r="112" spans="2:17" x14ac:dyDescent="0.2">
      <c r="B112" s="188"/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</row>
    <row r="113" spans="2:17" x14ac:dyDescent="0.2"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</row>
    <row r="114" spans="2:17" x14ac:dyDescent="0.2">
      <c r="B114" s="188"/>
      <c r="C114" s="188"/>
      <c r="D114" s="188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</row>
    <row r="115" spans="2:17" x14ac:dyDescent="0.2">
      <c r="B115" s="188"/>
      <c r="C115" s="188"/>
      <c r="D115" s="188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</row>
    <row r="116" spans="2:17" x14ac:dyDescent="0.2">
      <c r="B116" s="188"/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</row>
    <row r="117" spans="2:17" x14ac:dyDescent="0.2">
      <c r="B117" s="188"/>
      <c r="C117" s="188"/>
      <c r="D117" s="188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</row>
    <row r="118" spans="2:17" x14ac:dyDescent="0.2">
      <c r="B118" s="188"/>
      <c r="C118" s="188"/>
      <c r="D118" s="188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</row>
    <row r="119" spans="2:17" x14ac:dyDescent="0.2">
      <c r="B119" s="188"/>
      <c r="C119" s="188"/>
      <c r="D119" s="188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</row>
    <row r="120" spans="2:17" x14ac:dyDescent="0.2">
      <c r="B120" s="188"/>
      <c r="C120" s="188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</row>
    <row r="121" spans="2:17" x14ac:dyDescent="0.2">
      <c r="B121" s="188"/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</row>
    <row r="122" spans="2:17" x14ac:dyDescent="0.2"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</row>
    <row r="123" spans="2:17" x14ac:dyDescent="0.2">
      <c r="B123" s="188"/>
      <c r="C123" s="188"/>
      <c r="D123" s="188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</row>
    <row r="124" spans="2:17" x14ac:dyDescent="0.2">
      <c r="B124" s="188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</row>
    <row r="125" spans="2:17" x14ac:dyDescent="0.2"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</row>
    <row r="126" spans="2:17" x14ac:dyDescent="0.2">
      <c r="B126" s="188"/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</row>
    <row r="127" spans="2:17" x14ac:dyDescent="0.2">
      <c r="B127" s="188"/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</row>
    <row r="128" spans="2:17" x14ac:dyDescent="0.2">
      <c r="B128" s="188"/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</row>
    <row r="129" spans="2:17" x14ac:dyDescent="0.2">
      <c r="B129" s="188"/>
      <c r="C129" s="188"/>
      <c r="D129" s="188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</row>
    <row r="130" spans="2:17" x14ac:dyDescent="0.2">
      <c r="B130" s="188"/>
      <c r="C130" s="188"/>
      <c r="D130" s="188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</row>
    <row r="131" spans="2:17" x14ac:dyDescent="0.2">
      <c r="B131" s="188"/>
      <c r="C131" s="188"/>
      <c r="D131" s="188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</row>
    <row r="132" spans="2:17" x14ac:dyDescent="0.2">
      <c r="B132" s="188"/>
      <c r="C132" s="188"/>
      <c r="D132" s="188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</row>
    <row r="133" spans="2:17" x14ac:dyDescent="0.2"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</row>
    <row r="134" spans="2:17" x14ac:dyDescent="0.2"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</row>
    <row r="135" spans="2:17" x14ac:dyDescent="0.2"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</row>
    <row r="136" spans="2:17" x14ac:dyDescent="0.2"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</row>
    <row r="137" spans="2:17" x14ac:dyDescent="0.2">
      <c r="B137" s="188"/>
      <c r="C137" s="188"/>
      <c r="D137" s="188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</row>
    <row r="138" spans="2:17" x14ac:dyDescent="0.2"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</row>
    <row r="139" spans="2:17" x14ac:dyDescent="0.2"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2:17" x14ac:dyDescent="0.2"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</row>
    <row r="141" spans="2:17" x14ac:dyDescent="0.2"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2:17" x14ac:dyDescent="0.2">
      <c r="B142" s="188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</row>
    <row r="143" spans="2:17" x14ac:dyDescent="0.2"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</row>
    <row r="144" spans="2:17" x14ac:dyDescent="0.2">
      <c r="B144" s="188"/>
      <c r="C144" s="188"/>
      <c r="D144" s="188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</row>
    <row r="145" spans="2:17" x14ac:dyDescent="0.2"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</row>
    <row r="146" spans="2:17" x14ac:dyDescent="0.2">
      <c r="B146" s="188"/>
      <c r="C146" s="188"/>
      <c r="D146" s="188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</row>
    <row r="147" spans="2:17" x14ac:dyDescent="0.2">
      <c r="B147" s="188"/>
      <c r="C147" s="188"/>
      <c r="D147" s="188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</row>
    <row r="148" spans="2:17" x14ac:dyDescent="0.2">
      <c r="B148" s="188"/>
      <c r="C148" s="188"/>
      <c r="D148" s="188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</row>
    <row r="149" spans="2:17" x14ac:dyDescent="0.2"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</row>
    <row r="150" spans="2:17" x14ac:dyDescent="0.2">
      <c r="B150" s="188"/>
      <c r="C150" s="188"/>
      <c r="D150" s="188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</row>
    <row r="151" spans="2:17" x14ac:dyDescent="0.2">
      <c r="B151" s="188"/>
      <c r="C151" s="188"/>
      <c r="D151" s="188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</row>
    <row r="152" spans="2:17" x14ac:dyDescent="0.2">
      <c r="B152" s="188"/>
      <c r="C152" s="188"/>
      <c r="D152" s="188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</row>
    <row r="153" spans="2:17" x14ac:dyDescent="0.2">
      <c r="B153" s="188"/>
      <c r="C153" s="188"/>
      <c r="D153" s="188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</row>
    <row r="154" spans="2:17" x14ac:dyDescent="0.2">
      <c r="B154" s="188"/>
      <c r="C154" s="188"/>
      <c r="D154" s="188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</row>
    <row r="155" spans="2:17" x14ac:dyDescent="0.2">
      <c r="B155" s="188"/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</row>
    <row r="156" spans="2:17" x14ac:dyDescent="0.2">
      <c r="B156" s="188"/>
      <c r="C156" s="188"/>
      <c r="D156" s="188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</row>
    <row r="157" spans="2:17" x14ac:dyDescent="0.2">
      <c r="B157" s="188"/>
      <c r="C157" s="188"/>
      <c r="D157" s="188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</row>
    <row r="158" spans="2:17" x14ac:dyDescent="0.2">
      <c r="B158" s="188"/>
      <c r="C158" s="188"/>
      <c r="D158" s="188"/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</row>
    <row r="159" spans="2:17" x14ac:dyDescent="0.2">
      <c r="B159" s="188"/>
      <c r="C159" s="188"/>
      <c r="D159" s="188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</row>
    <row r="160" spans="2:17" x14ac:dyDescent="0.2">
      <c r="B160" s="188"/>
      <c r="C160" s="188"/>
      <c r="D160" s="188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</row>
    <row r="161" spans="2:17" x14ac:dyDescent="0.2"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</row>
    <row r="162" spans="2:17" x14ac:dyDescent="0.2">
      <c r="B162" s="188"/>
      <c r="C162" s="188"/>
      <c r="D162" s="188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</row>
    <row r="163" spans="2:17" x14ac:dyDescent="0.2"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</row>
    <row r="164" spans="2:17" x14ac:dyDescent="0.2">
      <c r="B164" s="188"/>
      <c r="C164" s="188"/>
      <c r="D164" s="188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</row>
    <row r="165" spans="2:17" x14ac:dyDescent="0.2">
      <c r="B165" s="188"/>
      <c r="C165" s="188"/>
      <c r="D165" s="188"/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</row>
    <row r="166" spans="2:17" x14ac:dyDescent="0.2">
      <c r="B166" s="188"/>
      <c r="C166" s="188"/>
      <c r="D166" s="188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</row>
    <row r="167" spans="2:17" x14ac:dyDescent="0.2">
      <c r="B167" s="188"/>
      <c r="C167" s="188"/>
      <c r="D167" s="188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</row>
    <row r="168" spans="2:17" x14ac:dyDescent="0.2">
      <c r="B168" s="188"/>
      <c r="C168" s="188"/>
      <c r="D168" s="188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</row>
    <row r="169" spans="2:17" x14ac:dyDescent="0.2">
      <c r="B169" s="188"/>
      <c r="C169" s="188"/>
      <c r="D169" s="188"/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</row>
    <row r="170" spans="2:17" x14ac:dyDescent="0.2">
      <c r="B170" s="188"/>
      <c r="C170" s="188"/>
      <c r="D170" s="188"/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</row>
    <row r="171" spans="2:17" x14ac:dyDescent="0.2">
      <c r="B171" s="188"/>
      <c r="C171" s="188"/>
      <c r="D171" s="188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</row>
    <row r="172" spans="2:17" x14ac:dyDescent="0.2">
      <c r="B172" s="188"/>
      <c r="C172" s="188"/>
      <c r="D172" s="188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</row>
    <row r="173" spans="2:17" x14ac:dyDescent="0.2">
      <c r="B173" s="188"/>
      <c r="C173" s="188"/>
      <c r="D173" s="188"/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P173" s="188"/>
      <c r="Q173" s="188"/>
    </row>
    <row r="174" spans="2:17" x14ac:dyDescent="0.2">
      <c r="B174" s="188"/>
      <c r="C174" s="188"/>
      <c r="D174" s="188"/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88"/>
      <c r="P174" s="188"/>
      <c r="Q174" s="188"/>
    </row>
    <row r="175" spans="2:17" x14ac:dyDescent="0.2">
      <c r="B175" s="188"/>
      <c r="C175" s="188"/>
      <c r="D175" s="188"/>
      <c r="E175" s="188"/>
      <c r="F175" s="188"/>
      <c r="G175" s="188"/>
      <c r="H175" s="188"/>
      <c r="I175" s="188"/>
      <c r="J175" s="188"/>
      <c r="K175" s="188"/>
      <c r="L175" s="188"/>
      <c r="M175" s="188"/>
      <c r="N175" s="188"/>
      <c r="O175" s="188"/>
      <c r="P175" s="188"/>
      <c r="Q175" s="188"/>
    </row>
    <row r="176" spans="2:17" x14ac:dyDescent="0.2">
      <c r="B176" s="188"/>
      <c r="C176" s="188"/>
      <c r="D176" s="188"/>
      <c r="E176" s="188"/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</row>
    <row r="177" spans="2:17" x14ac:dyDescent="0.2">
      <c r="B177" s="188"/>
      <c r="C177" s="188"/>
      <c r="D177" s="188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</row>
    <row r="178" spans="2:17" x14ac:dyDescent="0.2">
      <c r="B178" s="188"/>
      <c r="C178" s="188"/>
      <c r="D178" s="188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</row>
    <row r="179" spans="2:17" x14ac:dyDescent="0.2">
      <c r="B179" s="188"/>
      <c r="C179" s="188"/>
      <c r="D179" s="188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</row>
    <row r="180" spans="2:17" x14ac:dyDescent="0.2">
      <c r="B180" s="188"/>
      <c r="C180" s="188"/>
      <c r="D180" s="188"/>
      <c r="E180" s="18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</row>
    <row r="181" spans="2:17" x14ac:dyDescent="0.2">
      <c r="B181" s="188"/>
      <c r="C181" s="188"/>
      <c r="D181" s="188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</row>
    <row r="182" spans="2:17" x14ac:dyDescent="0.2">
      <c r="B182" s="188"/>
      <c r="C182" s="188"/>
      <c r="D182" s="188"/>
      <c r="E182" s="188"/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</row>
    <row r="183" spans="2:17" x14ac:dyDescent="0.2">
      <c r="B183" s="188"/>
      <c r="C183" s="188"/>
      <c r="D183" s="188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</row>
    <row r="184" spans="2:17" x14ac:dyDescent="0.2">
      <c r="B184" s="188"/>
      <c r="C184" s="188"/>
      <c r="D184" s="188"/>
      <c r="E184" s="188"/>
      <c r="F184" s="188"/>
      <c r="G184" s="188"/>
      <c r="H184" s="188"/>
      <c r="I184" s="188"/>
      <c r="J184" s="188"/>
      <c r="K184" s="188"/>
      <c r="L184" s="188"/>
      <c r="M184" s="188"/>
      <c r="N184" s="188"/>
      <c r="O184" s="188"/>
      <c r="P184" s="188"/>
      <c r="Q184" s="188"/>
    </row>
    <row r="185" spans="2:17" x14ac:dyDescent="0.2">
      <c r="B185" s="188"/>
      <c r="C185" s="188"/>
      <c r="D185" s="188"/>
      <c r="E185" s="188"/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</row>
    <row r="186" spans="2:17" x14ac:dyDescent="0.2">
      <c r="B186" s="188"/>
      <c r="C186" s="188"/>
      <c r="D186" s="188"/>
      <c r="E186" s="18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</row>
    <row r="187" spans="2:17" x14ac:dyDescent="0.2">
      <c r="B187" s="188"/>
      <c r="C187" s="188"/>
      <c r="D187" s="188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 s="188"/>
      <c r="Q187" s="188"/>
    </row>
    <row r="188" spans="2:17" x14ac:dyDescent="0.2">
      <c r="B188" s="188"/>
      <c r="C188" s="188"/>
      <c r="D188" s="188"/>
      <c r="E188" s="188"/>
      <c r="F188" s="188"/>
      <c r="G188" s="188"/>
      <c r="H188" s="188"/>
      <c r="I188" s="188"/>
      <c r="J188" s="188"/>
      <c r="K188" s="188"/>
      <c r="L188" s="188"/>
      <c r="M188" s="188"/>
      <c r="N188" s="188"/>
      <c r="O188" s="188"/>
      <c r="P188" s="188"/>
      <c r="Q188" s="188"/>
    </row>
    <row r="189" spans="2:17" x14ac:dyDescent="0.2">
      <c r="B189" s="188"/>
      <c r="C189" s="188"/>
      <c r="D189" s="188"/>
      <c r="E189" s="188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</row>
    <row r="190" spans="2:17" x14ac:dyDescent="0.2">
      <c r="B190" s="188"/>
      <c r="C190" s="188"/>
      <c r="D190" s="188"/>
      <c r="E190" s="188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</row>
    <row r="191" spans="2:17" x14ac:dyDescent="0.2">
      <c r="B191" s="188"/>
      <c r="C191" s="188"/>
      <c r="D191" s="188"/>
      <c r="E191" s="188"/>
      <c r="F191" s="188"/>
      <c r="G191" s="188"/>
      <c r="H191" s="188"/>
      <c r="I191" s="188"/>
      <c r="J191" s="188"/>
      <c r="K191" s="188"/>
      <c r="L191" s="188"/>
      <c r="M191" s="188"/>
      <c r="N191" s="188"/>
      <c r="O191" s="188"/>
      <c r="P191" s="188"/>
      <c r="Q191" s="188"/>
    </row>
    <row r="192" spans="2:17" x14ac:dyDescent="0.2">
      <c r="B192" s="188"/>
      <c r="C192" s="188"/>
      <c r="D192" s="188"/>
      <c r="E192" s="188"/>
      <c r="F192" s="188"/>
      <c r="G192" s="188"/>
      <c r="H192" s="188"/>
      <c r="I192" s="188"/>
      <c r="J192" s="188"/>
      <c r="K192" s="188"/>
      <c r="L192" s="188"/>
      <c r="M192" s="188"/>
      <c r="N192" s="188"/>
      <c r="O192" s="188"/>
      <c r="P192" s="188"/>
      <c r="Q192" s="188"/>
    </row>
    <row r="193" spans="2:17" x14ac:dyDescent="0.2">
      <c r="B193" s="188"/>
      <c r="C193" s="188"/>
      <c r="D193" s="188"/>
      <c r="E193" s="188"/>
      <c r="F193" s="188"/>
      <c r="G193" s="188"/>
      <c r="H193" s="188"/>
      <c r="I193" s="188"/>
      <c r="J193" s="188"/>
      <c r="K193" s="188"/>
      <c r="L193" s="188"/>
      <c r="M193" s="188"/>
      <c r="N193" s="188"/>
      <c r="O193" s="188"/>
      <c r="P193" s="188"/>
      <c r="Q193" s="188"/>
    </row>
    <row r="194" spans="2:17" x14ac:dyDescent="0.2">
      <c r="B194" s="188"/>
      <c r="C194" s="188"/>
      <c r="D194" s="188"/>
      <c r="E194" s="188"/>
      <c r="F194" s="188"/>
      <c r="G194" s="188"/>
      <c r="H194" s="188"/>
      <c r="I194" s="188"/>
      <c r="J194" s="188"/>
      <c r="K194" s="188"/>
      <c r="L194" s="188"/>
      <c r="M194" s="188"/>
      <c r="N194" s="188"/>
      <c r="O194" s="188"/>
      <c r="P194" s="188"/>
      <c r="Q194" s="188"/>
    </row>
    <row r="195" spans="2:17" x14ac:dyDescent="0.2">
      <c r="B195" s="188"/>
      <c r="C195" s="188"/>
      <c r="D195" s="188"/>
      <c r="E195" s="188"/>
      <c r="F195" s="188"/>
      <c r="G195" s="188"/>
      <c r="H195" s="188"/>
      <c r="I195" s="188"/>
      <c r="J195" s="188"/>
      <c r="K195" s="188"/>
      <c r="L195" s="188"/>
      <c r="M195" s="188"/>
      <c r="N195" s="188"/>
      <c r="O195" s="188"/>
      <c r="P195" s="188"/>
      <c r="Q195" s="188"/>
    </row>
    <row r="196" spans="2:17" x14ac:dyDescent="0.2">
      <c r="B196" s="188"/>
      <c r="C196" s="188"/>
      <c r="D196" s="188"/>
      <c r="E196" s="188"/>
      <c r="F196" s="188"/>
      <c r="G196" s="188"/>
      <c r="H196" s="188"/>
      <c r="I196" s="188"/>
      <c r="J196" s="188"/>
      <c r="K196" s="188"/>
      <c r="L196" s="188"/>
      <c r="M196" s="188"/>
      <c r="N196" s="188"/>
      <c r="O196" s="188"/>
      <c r="P196" s="188"/>
      <c r="Q196" s="188"/>
    </row>
    <row r="197" spans="2:17" x14ac:dyDescent="0.2">
      <c r="B197" s="188"/>
      <c r="C197" s="188"/>
      <c r="D197" s="188"/>
      <c r="E197" s="188"/>
      <c r="F197" s="188"/>
      <c r="G197" s="188"/>
      <c r="H197" s="188"/>
      <c r="I197" s="188"/>
      <c r="J197" s="188"/>
      <c r="K197" s="188"/>
      <c r="L197" s="188"/>
      <c r="M197" s="188"/>
      <c r="N197" s="188"/>
      <c r="O197" s="188"/>
      <c r="P197" s="188"/>
      <c r="Q197" s="188"/>
    </row>
    <row r="198" spans="2:17" x14ac:dyDescent="0.2">
      <c r="B198" s="188"/>
      <c r="C198" s="188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  <c r="P198" s="188"/>
      <c r="Q198" s="188"/>
    </row>
    <row r="199" spans="2:17" x14ac:dyDescent="0.2">
      <c r="B199" s="188"/>
      <c r="C199" s="188"/>
      <c r="D199" s="188"/>
      <c r="E199" s="188"/>
      <c r="F199" s="188"/>
      <c r="G199" s="188"/>
      <c r="H199" s="188"/>
      <c r="I199" s="188"/>
      <c r="J199" s="188"/>
      <c r="K199" s="188"/>
      <c r="L199" s="188"/>
      <c r="M199" s="188"/>
      <c r="N199" s="188"/>
      <c r="O199" s="188"/>
      <c r="P199" s="188"/>
      <c r="Q199" s="188"/>
    </row>
    <row r="200" spans="2:17" x14ac:dyDescent="0.2">
      <c r="B200" s="188"/>
      <c r="C200" s="188"/>
      <c r="D200" s="188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  <c r="P200" s="188"/>
      <c r="Q200" s="188"/>
    </row>
    <row r="201" spans="2:17" x14ac:dyDescent="0.2">
      <c r="B201" s="188"/>
      <c r="C201" s="188"/>
      <c r="D201" s="188"/>
      <c r="E201" s="188"/>
      <c r="F201" s="188"/>
      <c r="G201" s="188"/>
      <c r="H201" s="188"/>
      <c r="I201" s="188"/>
      <c r="J201" s="188"/>
      <c r="K201" s="188"/>
      <c r="L201" s="188"/>
      <c r="M201" s="188"/>
      <c r="N201" s="188"/>
      <c r="O201" s="188"/>
      <c r="P201" s="188"/>
      <c r="Q201" s="188"/>
    </row>
    <row r="202" spans="2:17" x14ac:dyDescent="0.2">
      <c r="B202" s="188"/>
      <c r="C202" s="188"/>
      <c r="D202" s="188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</row>
    <row r="203" spans="2:17" x14ac:dyDescent="0.2">
      <c r="B203" s="188"/>
      <c r="C203" s="188"/>
      <c r="D203" s="188"/>
      <c r="E203" s="188"/>
      <c r="F203" s="188"/>
      <c r="G203" s="188"/>
      <c r="H203" s="188"/>
      <c r="I203" s="188"/>
      <c r="J203" s="188"/>
      <c r="K203" s="188"/>
      <c r="L203" s="188"/>
      <c r="M203" s="188"/>
      <c r="N203" s="188"/>
      <c r="O203" s="188"/>
      <c r="P203" s="188"/>
      <c r="Q203" s="188"/>
    </row>
    <row r="204" spans="2:17" x14ac:dyDescent="0.2">
      <c r="B204" s="188"/>
      <c r="C204" s="188"/>
      <c r="D204" s="188"/>
      <c r="E204" s="188"/>
      <c r="F204" s="188"/>
      <c r="G204" s="188"/>
      <c r="H204" s="188"/>
      <c r="I204" s="188"/>
      <c r="J204" s="188"/>
      <c r="K204" s="188"/>
      <c r="L204" s="188"/>
      <c r="M204" s="188"/>
      <c r="N204" s="188"/>
      <c r="O204" s="188"/>
      <c r="P204" s="188"/>
      <c r="Q204" s="188"/>
    </row>
    <row r="205" spans="2:17" x14ac:dyDescent="0.2">
      <c r="B205" s="188"/>
      <c r="C205" s="188"/>
      <c r="D205" s="188"/>
      <c r="E205" s="188"/>
      <c r="F205" s="188"/>
      <c r="G205" s="188"/>
      <c r="H205" s="188"/>
      <c r="I205" s="188"/>
      <c r="J205" s="188"/>
      <c r="K205" s="188"/>
      <c r="L205" s="188"/>
      <c r="M205" s="188"/>
      <c r="N205" s="188"/>
      <c r="O205" s="188"/>
      <c r="P205" s="188"/>
      <c r="Q205" s="188"/>
    </row>
    <row r="206" spans="2:17" x14ac:dyDescent="0.2">
      <c r="B206" s="188"/>
      <c r="C206" s="188"/>
      <c r="D206" s="188"/>
      <c r="E206" s="18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P206" s="188"/>
      <c r="Q206" s="188"/>
    </row>
    <row r="207" spans="2:17" x14ac:dyDescent="0.2">
      <c r="B207" s="188"/>
      <c r="C207" s="188"/>
      <c r="D207" s="188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</row>
    <row r="208" spans="2:17" x14ac:dyDescent="0.2">
      <c r="B208" s="188"/>
      <c r="C208" s="188"/>
      <c r="D208" s="188"/>
      <c r="E208" s="188"/>
      <c r="F208" s="188"/>
      <c r="G208" s="188"/>
      <c r="H208" s="188"/>
      <c r="I208" s="188"/>
      <c r="J208" s="188"/>
      <c r="K208" s="188"/>
      <c r="L208" s="188"/>
      <c r="M208" s="188"/>
      <c r="N208" s="188"/>
      <c r="O208" s="188"/>
      <c r="P208" s="188"/>
      <c r="Q208" s="188"/>
    </row>
    <row r="209" spans="2:17" x14ac:dyDescent="0.2">
      <c r="B209" s="188"/>
      <c r="C209" s="188"/>
      <c r="D209" s="188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</row>
    <row r="210" spans="2:17" x14ac:dyDescent="0.2">
      <c r="B210" s="188"/>
      <c r="C210" s="188"/>
      <c r="D210" s="188"/>
      <c r="E210" s="188"/>
      <c r="F210" s="188"/>
      <c r="G210" s="188"/>
      <c r="H210" s="188"/>
      <c r="I210" s="188"/>
      <c r="J210" s="188"/>
      <c r="K210" s="188"/>
      <c r="L210" s="188"/>
      <c r="M210" s="188"/>
      <c r="N210" s="188"/>
      <c r="O210" s="188"/>
      <c r="P210" s="188"/>
      <c r="Q210" s="188"/>
    </row>
    <row r="211" spans="2:17" x14ac:dyDescent="0.2">
      <c r="B211" s="188"/>
      <c r="C211" s="188"/>
      <c r="D211" s="188"/>
      <c r="E211" s="188"/>
      <c r="F211" s="188"/>
      <c r="G211" s="188"/>
      <c r="H211" s="188"/>
      <c r="I211" s="188"/>
      <c r="J211" s="188"/>
      <c r="K211" s="188"/>
      <c r="L211" s="188"/>
      <c r="M211" s="188"/>
      <c r="N211" s="188"/>
      <c r="O211" s="188"/>
      <c r="P211" s="188"/>
      <c r="Q211" s="188"/>
    </row>
    <row r="212" spans="2:17" x14ac:dyDescent="0.2">
      <c r="B212" s="188"/>
      <c r="C212" s="188"/>
      <c r="D212" s="188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  <c r="O212" s="188"/>
      <c r="P212" s="188"/>
      <c r="Q212" s="188"/>
    </row>
    <row r="213" spans="2:17" x14ac:dyDescent="0.2">
      <c r="B213" s="188"/>
      <c r="C213" s="188"/>
      <c r="D213" s="188"/>
      <c r="E213" s="188"/>
      <c r="F213" s="188"/>
      <c r="G213" s="188"/>
      <c r="H213" s="188"/>
      <c r="I213" s="188"/>
      <c r="J213" s="188"/>
      <c r="K213" s="188"/>
      <c r="L213" s="188"/>
      <c r="M213" s="188"/>
      <c r="N213" s="188"/>
      <c r="O213" s="188"/>
      <c r="P213" s="188"/>
      <c r="Q213" s="188"/>
    </row>
    <row r="214" spans="2:17" x14ac:dyDescent="0.2">
      <c r="B214" s="188"/>
      <c r="C214" s="188"/>
      <c r="D214" s="188"/>
      <c r="E214" s="188"/>
      <c r="F214" s="188"/>
      <c r="G214" s="188"/>
      <c r="H214" s="188"/>
      <c r="I214" s="188"/>
      <c r="J214" s="188"/>
      <c r="K214" s="188"/>
      <c r="L214" s="188"/>
      <c r="M214" s="188"/>
      <c r="N214" s="188"/>
      <c r="O214" s="188"/>
      <c r="P214" s="188"/>
      <c r="Q214" s="188"/>
    </row>
    <row r="215" spans="2:17" x14ac:dyDescent="0.2">
      <c r="B215" s="188"/>
      <c r="C215" s="188"/>
      <c r="D215" s="188"/>
      <c r="E215" s="188"/>
      <c r="F215" s="188"/>
      <c r="G215" s="188"/>
      <c r="H215" s="188"/>
      <c r="I215" s="188"/>
      <c r="J215" s="188"/>
      <c r="K215" s="188"/>
      <c r="L215" s="188"/>
      <c r="M215" s="188"/>
      <c r="N215" s="188"/>
      <c r="O215" s="188"/>
      <c r="P215" s="188"/>
      <c r="Q215" s="188"/>
    </row>
    <row r="216" spans="2:17" x14ac:dyDescent="0.2">
      <c r="B216" s="188"/>
      <c r="C216" s="188"/>
      <c r="D216" s="188"/>
      <c r="E216" s="188"/>
      <c r="F216" s="188"/>
      <c r="G216" s="188"/>
      <c r="H216" s="188"/>
      <c r="I216" s="188"/>
      <c r="J216" s="188"/>
      <c r="K216" s="188"/>
      <c r="L216" s="188"/>
      <c r="M216" s="188"/>
      <c r="N216" s="188"/>
      <c r="O216" s="188"/>
      <c r="P216" s="188"/>
      <c r="Q216" s="188"/>
    </row>
    <row r="217" spans="2:17" x14ac:dyDescent="0.2">
      <c r="B217" s="188"/>
      <c r="C217" s="188"/>
      <c r="D217" s="188"/>
      <c r="E217" s="188"/>
      <c r="F217" s="188"/>
      <c r="G217" s="188"/>
      <c r="H217" s="188"/>
      <c r="I217" s="188"/>
      <c r="J217" s="188"/>
      <c r="K217" s="188"/>
      <c r="L217" s="188"/>
      <c r="M217" s="188"/>
      <c r="N217" s="188"/>
      <c r="O217" s="188"/>
      <c r="P217" s="188"/>
      <c r="Q217" s="188"/>
    </row>
    <row r="218" spans="2:17" x14ac:dyDescent="0.2">
      <c r="B218" s="188"/>
      <c r="C218" s="188"/>
      <c r="D218" s="188"/>
      <c r="E218" s="188"/>
      <c r="F218" s="188"/>
      <c r="G218" s="188"/>
      <c r="H218" s="188"/>
      <c r="I218" s="188"/>
      <c r="J218" s="188"/>
      <c r="K218" s="188"/>
      <c r="L218" s="188"/>
      <c r="M218" s="188"/>
      <c r="N218" s="188"/>
      <c r="O218" s="188"/>
      <c r="P218" s="188"/>
      <c r="Q218" s="188"/>
    </row>
    <row r="219" spans="2:17" x14ac:dyDescent="0.2">
      <c r="B219" s="188"/>
      <c r="C219" s="188"/>
      <c r="D219" s="188"/>
      <c r="E219" s="188"/>
      <c r="F219" s="188"/>
      <c r="G219" s="188"/>
      <c r="H219" s="188"/>
      <c r="I219" s="188"/>
      <c r="J219" s="188"/>
      <c r="K219" s="188"/>
      <c r="L219" s="188"/>
      <c r="M219" s="188"/>
      <c r="N219" s="188"/>
      <c r="O219" s="188"/>
      <c r="P219" s="188"/>
      <c r="Q219" s="188"/>
    </row>
    <row r="220" spans="2:17" x14ac:dyDescent="0.2">
      <c r="B220" s="188"/>
      <c r="C220" s="188"/>
      <c r="D220" s="188"/>
      <c r="E220" s="188"/>
      <c r="F220" s="188"/>
      <c r="G220" s="188"/>
      <c r="H220" s="188"/>
      <c r="I220" s="188"/>
      <c r="J220" s="188"/>
      <c r="K220" s="188"/>
      <c r="L220" s="188"/>
      <c r="M220" s="188"/>
      <c r="N220" s="188"/>
      <c r="O220" s="188"/>
      <c r="P220" s="188"/>
      <c r="Q220" s="188"/>
    </row>
    <row r="221" spans="2:17" x14ac:dyDescent="0.2">
      <c r="B221" s="188"/>
      <c r="C221" s="188"/>
      <c r="D221" s="188"/>
      <c r="E221" s="188"/>
      <c r="F221" s="188"/>
      <c r="G221" s="188"/>
      <c r="H221" s="188"/>
      <c r="I221" s="188"/>
      <c r="J221" s="188"/>
      <c r="K221" s="188"/>
      <c r="L221" s="188"/>
      <c r="M221" s="188"/>
      <c r="N221" s="188"/>
      <c r="O221" s="188"/>
      <c r="P221" s="188"/>
      <c r="Q221" s="188"/>
    </row>
    <row r="222" spans="2:17" x14ac:dyDescent="0.2">
      <c r="B222" s="188"/>
      <c r="C222" s="188"/>
      <c r="D222" s="188"/>
      <c r="E222" s="188"/>
      <c r="F222" s="188"/>
      <c r="G222" s="188"/>
      <c r="H222" s="188"/>
      <c r="I222" s="188"/>
      <c r="J222" s="188"/>
      <c r="K222" s="188"/>
      <c r="L222" s="188"/>
      <c r="M222" s="188"/>
      <c r="N222" s="188"/>
      <c r="O222" s="188"/>
      <c r="P222" s="188"/>
      <c r="Q222" s="188"/>
    </row>
    <row r="223" spans="2:17" x14ac:dyDescent="0.2">
      <c r="B223" s="188"/>
      <c r="C223" s="188"/>
      <c r="D223" s="188"/>
      <c r="E223" s="188"/>
      <c r="F223" s="188"/>
      <c r="G223" s="188"/>
      <c r="H223" s="188"/>
      <c r="I223" s="188"/>
      <c r="J223" s="188"/>
      <c r="K223" s="188"/>
      <c r="L223" s="188"/>
      <c r="M223" s="188"/>
      <c r="N223" s="188"/>
      <c r="O223" s="188"/>
      <c r="P223" s="188"/>
      <c r="Q223" s="188"/>
    </row>
    <row r="224" spans="2:17" x14ac:dyDescent="0.2">
      <c r="B224" s="188"/>
      <c r="C224" s="188"/>
      <c r="D224" s="188"/>
      <c r="E224" s="188"/>
      <c r="F224" s="188"/>
      <c r="G224" s="188"/>
      <c r="H224" s="188"/>
      <c r="I224" s="188"/>
      <c r="J224" s="188"/>
      <c r="K224" s="188"/>
      <c r="L224" s="188"/>
      <c r="M224" s="188"/>
      <c r="N224" s="188"/>
      <c r="O224" s="188"/>
      <c r="P224" s="188"/>
      <c r="Q224" s="188"/>
    </row>
    <row r="225" spans="2:17" x14ac:dyDescent="0.2">
      <c r="B225" s="188"/>
      <c r="C225" s="188"/>
      <c r="D225" s="188"/>
      <c r="E225" s="188"/>
      <c r="F225" s="188"/>
      <c r="G225" s="188"/>
      <c r="H225" s="188"/>
      <c r="I225" s="188"/>
      <c r="J225" s="188"/>
      <c r="K225" s="188"/>
      <c r="L225" s="188"/>
      <c r="M225" s="188"/>
      <c r="N225" s="188"/>
      <c r="O225" s="188"/>
      <c r="P225" s="188"/>
      <c r="Q225" s="188"/>
    </row>
    <row r="226" spans="2:17" x14ac:dyDescent="0.2">
      <c r="B226" s="188"/>
      <c r="C226" s="188"/>
      <c r="D226" s="188"/>
      <c r="E226" s="188"/>
      <c r="F226" s="188"/>
      <c r="G226" s="188"/>
      <c r="H226" s="188"/>
      <c r="I226" s="188"/>
      <c r="J226" s="188"/>
      <c r="K226" s="188"/>
      <c r="L226" s="188"/>
      <c r="M226" s="188"/>
      <c r="N226" s="188"/>
      <c r="O226" s="188"/>
      <c r="P226" s="188"/>
      <c r="Q226" s="188"/>
    </row>
    <row r="227" spans="2:17" x14ac:dyDescent="0.2">
      <c r="B227" s="188"/>
      <c r="C227" s="188"/>
      <c r="D227" s="188"/>
      <c r="E227" s="188"/>
      <c r="F227" s="188"/>
      <c r="G227" s="188"/>
      <c r="H227" s="188"/>
      <c r="I227" s="188"/>
      <c r="J227" s="188"/>
      <c r="K227" s="188"/>
      <c r="L227" s="188"/>
      <c r="M227" s="188"/>
      <c r="N227" s="188"/>
      <c r="O227" s="188"/>
      <c r="P227" s="188"/>
      <c r="Q227" s="188"/>
    </row>
    <row r="228" spans="2:17" x14ac:dyDescent="0.2">
      <c r="B228" s="188"/>
      <c r="C228" s="188"/>
      <c r="D228" s="188"/>
      <c r="E228" s="188"/>
      <c r="F228" s="188"/>
      <c r="G228" s="188"/>
      <c r="H228" s="188"/>
      <c r="I228" s="188"/>
      <c r="J228" s="188"/>
      <c r="K228" s="188"/>
      <c r="L228" s="188"/>
      <c r="M228" s="188"/>
      <c r="N228" s="188"/>
      <c r="O228" s="188"/>
      <c r="P228" s="188"/>
      <c r="Q228" s="188"/>
    </row>
    <row r="229" spans="2:17" x14ac:dyDescent="0.2">
      <c r="B229" s="188"/>
      <c r="C229" s="188"/>
      <c r="D229" s="188"/>
      <c r="E229" s="188"/>
      <c r="F229" s="188"/>
      <c r="G229" s="188"/>
      <c r="H229" s="188"/>
      <c r="I229" s="188"/>
      <c r="J229" s="188"/>
      <c r="K229" s="188"/>
      <c r="L229" s="188"/>
      <c r="M229" s="188"/>
      <c r="N229" s="188"/>
      <c r="O229" s="188"/>
      <c r="P229" s="188"/>
      <c r="Q229" s="188"/>
    </row>
    <row r="230" spans="2:17" x14ac:dyDescent="0.2">
      <c r="B230" s="188"/>
      <c r="C230" s="188"/>
      <c r="D230" s="188"/>
      <c r="E230" s="188"/>
      <c r="F230" s="188"/>
      <c r="G230" s="188"/>
      <c r="H230" s="188"/>
      <c r="I230" s="188"/>
      <c r="J230" s="188"/>
      <c r="K230" s="188"/>
      <c r="L230" s="188"/>
      <c r="M230" s="188"/>
      <c r="N230" s="188"/>
      <c r="O230" s="188"/>
      <c r="P230" s="188"/>
      <c r="Q230" s="188"/>
    </row>
    <row r="231" spans="2:17" x14ac:dyDescent="0.2">
      <c r="B231" s="188"/>
      <c r="C231" s="188"/>
      <c r="D231" s="188"/>
      <c r="E231" s="188"/>
      <c r="F231" s="188"/>
      <c r="G231" s="188"/>
      <c r="H231" s="188"/>
      <c r="I231" s="188"/>
      <c r="J231" s="188"/>
      <c r="K231" s="188"/>
      <c r="L231" s="188"/>
      <c r="M231" s="188"/>
      <c r="N231" s="188"/>
      <c r="O231" s="188"/>
      <c r="P231" s="188"/>
      <c r="Q231" s="188"/>
    </row>
    <row r="232" spans="2:17" x14ac:dyDescent="0.2">
      <c r="B232" s="188"/>
      <c r="C232" s="188"/>
      <c r="D232" s="188"/>
      <c r="E232" s="188"/>
      <c r="F232" s="188"/>
      <c r="G232" s="188"/>
      <c r="H232" s="188"/>
      <c r="I232" s="188"/>
      <c r="J232" s="188"/>
      <c r="K232" s="188"/>
      <c r="L232" s="188"/>
      <c r="M232" s="188"/>
      <c r="N232" s="188"/>
      <c r="O232" s="188"/>
      <c r="P232" s="188"/>
      <c r="Q232" s="188"/>
    </row>
    <row r="233" spans="2:17" x14ac:dyDescent="0.2">
      <c r="B233" s="188"/>
      <c r="C233" s="188"/>
      <c r="D233" s="188"/>
      <c r="E233" s="188"/>
      <c r="F233" s="188"/>
      <c r="G233" s="188"/>
      <c r="H233" s="188"/>
      <c r="I233" s="188"/>
      <c r="J233" s="188"/>
      <c r="K233" s="188"/>
      <c r="L233" s="188"/>
      <c r="M233" s="188"/>
      <c r="N233" s="188"/>
      <c r="O233" s="188"/>
      <c r="P233" s="188"/>
      <c r="Q233" s="188"/>
    </row>
    <row r="234" spans="2:17" x14ac:dyDescent="0.2">
      <c r="B234" s="188"/>
      <c r="C234" s="188"/>
      <c r="D234" s="188"/>
      <c r="E234" s="188"/>
      <c r="F234" s="188"/>
      <c r="G234" s="188"/>
      <c r="H234" s="188"/>
      <c r="I234" s="188"/>
      <c r="J234" s="188"/>
      <c r="K234" s="188"/>
      <c r="L234" s="188"/>
      <c r="M234" s="188"/>
      <c r="N234" s="188"/>
      <c r="O234" s="188"/>
      <c r="P234" s="188"/>
      <c r="Q234" s="188"/>
    </row>
    <row r="235" spans="2:17" x14ac:dyDescent="0.2">
      <c r="B235" s="188"/>
      <c r="C235" s="188"/>
      <c r="D235" s="188"/>
      <c r="E235" s="188"/>
      <c r="F235" s="188"/>
      <c r="G235" s="188"/>
      <c r="H235" s="188"/>
      <c r="I235" s="188"/>
      <c r="J235" s="188"/>
      <c r="K235" s="188"/>
      <c r="L235" s="188"/>
      <c r="M235" s="188"/>
      <c r="N235" s="188"/>
      <c r="O235" s="188"/>
      <c r="P235" s="188"/>
      <c r="Q235" s="188"/>
    </row>
    <row r="236" spans="2:17" x14ac:dyDescent="0.2">
      <c r="B236" s="188"/>
      <c r="C236" s="188"/>
      <c r="D236" s="188"/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  <c r="Q236" s="188"/>
    </row>
    <row r="237" spans="2:17" x14ac:dyDescent="0.2">
      <c r="B237" s="188"/>
      <c r="C237" s="188"/>
      <c r="D237" s="188"/>
      <c r="E237" s="188"/>
      <c r="F237" s="188"/>
      <c r="G237" s="188"/>
      <c r="H237" s="188"/>
      <c r="I237" s="188"/>
      <c r="J237" s="188"/>
      <c r="K237" s="188"/>
      <c r="L237" s="188"/>
      <c r="M237" s="188"/>
      <c r="N237" s="188"/>
      <c r="O237" s="188"/>
      <c r="P237" s="188"/>
      <c r="Q237" s="188"/>
    </row>
    <row r="238" spans="2:17" x14ac:dyDescent="0.2">
      <c r="B238" s="188"/>
      <c r="C238" s="188"/>
      <c r="D238" s="188"/>
      <c r="E238" s="188"/>
      <c r="F238" s="188"/>
      <c r="G238" s="188"/>
      <c r="H238" s="188"/>
      <c r="I238" s="188"/>
      <c r="J238" s="188"/>
      <c r="K238" s="188"/>
      <c r="L238" s="188"/>
      <c r="M238" s="188"/>
      <c r="N238" s="188"/>
      <c r="O238" s="188"/>
      <c r="P238" s="188"/>
      <c r="Q238" s="188"/>
    </row>
    <row r="239" spans="2:17" x14ac:dyDescent="0.2">
      <c r="B239" s="188"/>
      <c r="C239" s="188"/>
      <c r="D239" s="188"/>
      <c r="E239" s="188"/>
      <c r="F239" s="188"/>
      <c r="G239" s="188"/>
      <c r="H239" s="188"/>
      <c r="I239" s="188"/>
      <c r="J239" s="188"/>
      <c r="K239" s="188"/>
      <c r="L239" s="188"/>
      <c r="M239" s="188"/>
      <c r="N239" s="188"/>
      <c r="O239" s="188"/>
      <c r="P239" s="188"/>
      <c r="Q239" s="188"/>
    </row>
    <row r="240" spans="2:17" x14ac:dyDescent="0.2">
      <c r="B240" s="188"/>
      <c r="C240" s="188"/>
      <c r="D240" s="188"/>
      <c r="E240" s="188"/>
      <c r="F240" s="188"/>
      <c r="G240" s="188"/>
      <c r="H240" s="188"/>
      <c r="I240" s="188"/>
      <c r="J240" s="188"/>
      <c r="K240" s="188"/>
      <c r="L240" s="188"/>
      <c r="M240" s="188"/>
      <c r="N240" s="188"/>
      <c r="O240" s="188"/>
      <c r="P240" s="188"/>
      <c r="Q240" s="188"/>
    </row>
    <row r="241" spans="2:17" x14ac:dyDescent="0.2">
      <c r="B241" s="188"/>
      <c r="C241" s="188"/>
      <c r="D241" s="188"/>
      <c r="E241" s="188"/>
      <c r="F241" s="188"/>
      <c r="G241" s="188"/>
      <c r="H241" s="188"/>
      <c r="I241" s="188"/>
      <c r="J241" s="188"/>
      <c r="K241" s="188"/>
      <c r="L241" s="188"/>
      <c r="M241" s="188"/>
      <c r="N241" s="188"/>
      <c r="O241" s="188"/>
      <c r="P241" s="188"/>
      <c r="Q241" s="188"/>
    </row>
    <row r="242" spans="2:17" x14ac:dyDescent="0.2">
      <c r="B242" s="188"/>
      <c r="C242" s="188"/>
      <c r="D242" s="188"/>
      <c r="E242" s="188"/>
      <c r="F242" s="188"/>
      <c r="G242" s="188"/>
      <c r="H242" s="188"/>
      <c r="I242" s="188"/>
      <c r="J242" s="188"/>
      <c r="K242" s="188"/>
      <c r="L242" s="188"/>
      <c r="M242" s="188"/>
      <c r="N242" s="188"/>
      <c r="O242" s="188"/>
      <c r="P242" s="188"/>
      <c r="Q242" s="188"/>
    </row>
    <row r="243" spans="2:17" x14ac:dyDescent="0.2">
      <c r="B243" s="188"/>
      <c r="C243" s="188"/>
      <c r="D243" s="188"/>
      <c r="E243" s="188"/>
      <c r="F243" s="188"/>
      <c r="G243" s="188"/>
      <c r="H243" s="188"/>
      <c r="I243" s="188"/>
      <c r="J243" s="188"/>
      <c r="K243" s="188"/>
      <c r="L243" s="188"/>
      <c r="M243" s="188"/>
      <c r="N243" s="188"/>
      <c r="O243" s="188"/>
      <c r="P243" s="188"/>
      <c r="Q243" s="188"/>
    </row>
    <row r="244" spans="2:17" x14ac:dyDescent="0.2">
      <c r="B244" s="188"/>
      <c r="C244" s="188"/>
      <c r="D244" s="188"/>
      <c r="E244" s="188"/>
      <c r="F244" s="188"/>
      <c r="G244" s="188"/>
      <c r="H244" s="188"/>
      <c r="I244" s="188"/>
      <c r="J244" s="188"/>
      <c r="K244" s="188"/>
      <c r="L244" s="188"/>
      <c r="M244" s="188"/>
      <c r="N244" s="188"/>
      <c r="O244" s="188"/>
      <c r="P244" s="188"/>
      <c r="Q244" s="188"/>
    </row>
    <row r="245" spans="2:17" x14ac:dyDescent="0.2">
      <c r="B245" s="188"/>
      <c r="C245" s="188"/>
      <c r="D245" s="188"/>
      <c r="E245" s="188"/>
      <c r="F245" s="188"/>
      <c r="G245" s="188"/>
      <c r="H245" s="188"/>
      <c r="I245" s="188"/>
      <c r="J245" s="188"/>
      <c r="K245" s="188"/>
      <c r="L245" s="188"/>
      <c r="M245" s="188"/>
      <c r="N245" s="188"/>
      <c r="O245" s="188"/>
      <c r="P245" s="188"/>
      <c r="Q245" s="188"/>
    </row>
    <row r="246" spans="2:17" x14ac:dyDescent="0.2">
      <c r="B246" s="188"/>
      <c r="C246" s="188"/>
      <c r="D246" s="188"/>
      <c r="E246" s="188"/>
      <c r="F246" s="188"/>
      <c r="G246" s="188"/>
      <c r="H246" s="188"/>
      <c r="I246" s="188"/>
      <c r="J246" s="188"/>
      <c r="K246" s="188"/>
      <c r="L246" s="188"/>
      <c r="M246" s="188"/>
      <c r="N246" s="188"/>
      <c r="O246" s="188"/>
      <c r="P246" s="188"/>
      <c r="Q246" s="188"/>
    </row>
    <row r="247" spans="2:17" x14ac:dyDescent="0.2">
      <c r="B247" s="188"/>
      <c r="C247" s="188"/>
      <c r="D247" s="188"/>
      <c r="E247" s="188"/>
      <c r="F247" s="188"/>
      <c r="G247" s="188"/>
      <c r="H247" s="188"/>
      <c r="I247" s="188"/>
      <c r="J247" s="188"/>
      <c r="K247" s="188"/>
      <c r="L247" s="188"/>
      <c r="M247" s="188"/>
      <c r="N247" s="188"/>
      <c r="O247" s="188"/>
      <c r="P247" s="188"/>
      <c r="Q247" s="18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170" bestFit="1" customWidth="1"/>
    <col min="2" max="7" width="11.7109375" style="170" customWidth="1"/>
    <col min="8" max="16384" width="9.140625" style="170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4" spans="1:19" s="193" customFormat="1" x14ac:dyDescent="0.2">
      <c r="G4" s="141" t="s">
        <v>80</v>
      </c>
    </row>
    <row r="5" spans="1:19" s="181" customFormat="1" x14ac:dyDescent="0.2">
      <c r="A5" s="21"/>
      <c r="B5" s="20">
        <f>YT_ALL!B5</f>
        <v>40908</v>
      </c>
      <c r="C5" s="20">
        <f>YT_ALL!C5</f>
        <v>41274</v>
      </c>
      <c r="D5" s="20">
        <f>YT_ALL!D5</f>
        <v>41639</v>
      </c>
      <c r="E5" s="20">
        <f>YT_ALL!E5</f>
        <v>42004</v>
      </c>
      <c r="F5" s="20">
        <f>YT_ALL!F5</f>
        <v>42369</v>
      </c>
      <c r="G5" s="20">
        <f>YT_ALL!G5</f>
        <v>42429</v>
      </c>
    </row>
    <row r="6" spans="1:19" s="150" customFormat="1" x14ac:dyDescent="0.2">
      <c r="A6" s="242" t="s">
        <v>171</v>
      </c>
      <c r="B6" s="194">
        <f t="shared" ref="B6:G6" si="0">SUM(B$7+ B$8)</f>
        <v>473185.18455821002</v>
      </c>
      <c r="C6" s="194">
        <f t="shared" si="0"/>
        <v>515510.83307649998</v>
      </c>
      <c r="D6" s="194">
        <f t="shared" si="0"/>
        <v>584786.57094877004</v>
      </c>
      <c r="E6" s="194">
        <f t="shared" si="0"/>
        <v>1100833.2167026401</v>
      </c>
      <c r="F6" s="194">
        <f t="shared" si="0"/>
        <v>1572180.1589905</v>
      </c>
      <c r="G6" s="194">
        <f t="shared" si="0"/>
        <v>1740938.6519851899</v>
      </c>
    </row>
    <row r="7" spans="1:19" s="47" customFormat="1" x14ac:dyDescent="0.2">
      <c r="A7" s="137" t="str">
        <f>YT_ALL!A7</f>
        <v>Внутрішній борг</v>
      </c>
      <c r="B7" s="152">
        <f>YT_ALL!B7/DMLMLR</f>
        <v>173770.19949564</v>
      </c>
      <c r="C7" s="152">
        <f>YT_ALL!C7/DMLMLR</f>
        <v>206510.71361042999</v>
      </c>
      <c r="D7" s="152">
        <f>YT_ALL!D7/DMLMLR</f>
        <v>284088.72546875</v>
      </c>
      <c r="E7" s="152">
        <f>YT_ALL!E7/DMLMLR</f>
        <v>488866.90736498003</v>
      </c>
      <c r="F7" s="152">
        <f>YT_ALL!F7/DMLMLR</f>
        <v>529460.57801733003</v>
      </c>
      <c r="G7" s="152">
        <f>YT_ALL!G7/DMLMLR</f>
        <v>565468.42217392998</v>
      </c>
    </row>
    <row r="8" spans="1:19" s="47" customFormat="1" x14ac:dyDescent="0.2">
      <c r="A8" s="137" t="str">
        <f>YT_ALL!A8</f>
        <v>Зовнішній борг</v>
      </c>
      <c r="B8" s="152">
        <f>YT_ALL!B8/DMLMLR</f>
        <v>299414.98506257002</v>
      </c>
      <c r="C8" s="152">
        <f>YT_ALL!C8/DMLMLR</f>
        <v>309000.11946607003</v>
      </c>
      <c r="D8" s="152">
        <f>YT_ALL!D8/DMLMLR</f>
        <v>300697.84548001998</v>
      </c>
      <c r="E8" s="152">
        <f>YT_ALL!E8/DMLMLR</f>
        <v>611966.30933765997</v>
      </c>
      <c r="F8" s="152">
        <f>YT_ALL!F8/DMLMLR</f>
        <v>1042719.58097317</v>
      </c>
      <c r="G8" s="152">
        <f>YT_ALL!G8/DMLMLR</f>
        <v>1175470.22981126</v>
      </c>
    </row>
    <row r="9" spans="1:19" x14ac:dyDescent="0.2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</row>
    <row r="10" spans="1:19" x14ac:dyDescent="0.2">
      <c r="B10" s="188"/>
      <c r="C10" s="188"/>
      <c r="D10" s="188"/>
      <c r="E10" s="188"/>
      <c r="F10" s="188"/>
      <c r="G10" s="141" t="s">
        <v>48</v>
      </c>
      <c r="H10" s="188"/>
      <c r="I10" s="188"/>
      <c r="J10" s="188"/>
      <c r="K10" s="188"/>
      <c r="L10" s="188"/>
      <c r="M10" s="188"/>
      <c r="N10" s="188"/>
      <c r="O10" s="188"/>
      <c r="P10" s="188"/>
      <c r="Q10" s="188"/>
    </row>
    <row r="11" spans="1:19" s="46" customFormat="1" x14ac:dyDescent="0.2">
      <c r="A11" s="131"/>
      <c r="B11" s="20">
        <f>YT_ALL!B11</f>
        <v>40908</v>
      </c>
      <c r="C11" s="20">
        <f>YT_ALL!C11</f>
        <v>41274</v>
      </c>
      <c r="D11" s="20">
        <f>YT_ALL!D11</f>
        <v>41639</v>
      </c>
      <c r="E11" s="20">
        <f>YT_ALL!E11</f>
        <v>42004</v>
      </c>
      <c r="F11" s="20">
        <f>YT_ALL!F11</f>
        <v>42369</v>
      </c>
      <c r="G11" s="20">
        <f>YT_ALL!G11</f>
        <v>42429</v>
      </c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</row>
    <row r="12" spans="1:19" s="205" customFormat="1" x14ac:dyDescent="0.2">
      <c r="A12" s="242" t="s">
        <v>171</v>
      </c>
      <c r="B12" s="194">
        <f t="shared" ref="B12:G12" si="1">SUM(B$13+ B$14)</f>
        <v>59223.658234120005</v>
      </c>
      <c r="C12" s="194">
        <f t="shared" si="1"/>
        <v>64495.287511390008</v>
      </c>
      <c r="D12" s="194">
        <f t="shared" si="1"/>
        <v>73162.338414950005</v>
      </c>
      <c r="E12" s="194">
        <f t="shared" si="1"/>
        <v>69811.922962929995</v>
      </c>
      <c r="F12" s="194">
        <f t="shared" si="1"/>
        <v>65505.68611232</v>
      </c>
      <c r="G12" s="194">
        <f t="shared" si="1"/>
        <v>64349.583056180003</v>
      </c>
      <c r="H12" s="221"/>
      <c r="I12" s="221"/>
      <c r="J12" s="221"/>
      <c r="K12" s="221"/>
      <c r="L12" s="221"/>
      <c r="M12" s="221"/>
      <c r="N12" s="221"/>
      <c r="O12" s="221"/>
      <c r="P12" s="221"/>
      <c r="Q12" s="221"/>
    </row>
    <row r="13" spans="1:19" s="108" customFormat="1" x14ac:dyDescent="0.2">
      <c r="A13" s="137" t="str">
        <f>YT_ALL!A13</f>
        <v>Внутрішній борг</v>
      </c>
      <c r="B13" s="152">
        <f>YT_ALL!B13/DMLMLR</f>
        <v>21749.004918350001</v>
      </c>
      <c r="C13" s="152">
        <f>YT_ALL!C13/DMLMLR</f>
        <v>25836.446091900001</v>
      </c>
      <c r="D13" s="152">
        <f>YT_ALL!D13/DMLMLR</f>
        <v>35542.190100170003</v>
      </c>
      <c r="E13" s="152">
        <f>YT_ALL!E13/DMLMLR</f>
        <v>31002.642687809999</v>
      </c>
      <c r="F13" s="152">
        <f>YT_ALL!F13/DMLMLR</f>
        <v>22060.244326389999</v>
      </c>
      <c r="G13" s="152">
        <f>YT_ALL!G13/DMLMLR</f>
        <v>20901.171420940002</v>
      </c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9" s="108" customFormat="1" x14ac:dyDescent="0.2">
      <c r="A14" s="137" t="str">
        <f>YT_ALL!A14</f>
        <v>Зовнішній борг</v>
      </c>
      <c r="B14" s="152">
        <f>YT_ALL!B14/DMLMLR</f>
        <v>37474.653315770003</v>
      </c>
      <c r="C14" s="152">
        <f>YT_ALL!C14/DMLMLR</f>
        <v>38658.841419490003</v>
      </c>
      <c r="D14" s="152">
        <f>YT_ALL!D14/DMLMLR</f>
        <v>37620.148314780003</v>
      </c>
      <c r="E14" s="152">
        <f>YT_ALL!E14/DMLMLR</f>
        <v>38809.28027512</v>
      </c>
      <c r="F14" s="152">
        <f>YT_ALL!F14/DMLMLR</f>
        <v>43445.441785930001</v>
      </c>
      <c r="G14" s="152">
        <f>YT_ALL!G14/DMLMLR</f>
        <v>43448.411635240001</v>
      </c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1:19" x14ac:dyDescent="0.2"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9" s="162" customFormat="1" x14ac:dyDescent="0.2">
      <c r="G16" s="141" t="s">
        <v>67</v>
      </c>
    </row>
    <row r="17" spans="1:19" s="46" customFormat="1" x14ac:dyDescent="0.2">
      <c r="A17" s="131"/>
      <c r="B17" s="20">
        <f>YT_ALL!B17</f>
        <v>40908</v>
      </c>
      <c r="C17" s="20">
        <f>YT_ALL!C17</f>
        <v>41274</v>
      </c>
      <c r="D17" s="20">
        <f>YT_ALL!D17</f>
        <v>41639</v>
      </c>
      <c r="E17" s="20">
        <f>YT_ALL!E17</f>
        <v>42004</v>
      </c>
      <c r="F17" s="20">
        <f>YT_ALL!F17</f>
        <v>42369</v>
      </c>
      <c r="G17" s="20">
        <f>YT_ALL!G17</f>
        <v>42429</v>
      </c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</row>
    <row r="18" spans="1:19" s="205" customFormat="1" x14ac:dyDescent="0.2">
      <c r="A18" s="242" t="s">
        <v>171</v>
      </c>
      <c r="B18" s="194">
        <f t="shared" ref="B18:G18" si="2">SUM(B$19+ B$20)</f>
        <v>1</v>
      </c>
      <c r="C18" s="194">
        <f t="shared" si="2"/>
        <v>1</v>
      </c>
      <c r="D18" s="194">
        <f t="shared" si="2"/>
        <v>1</v>
      </c>
      <c r="E18" s="194">
        <f t="shared" si="2"/>
        <v>1</v>
      </c>
      <c r="F18" s="194">
        <f t="shared" si="2"/>
        <v>1</v>
      </c>
      <c r="G18" s="194">
        <f t="shared" si="2"/>
        <v>1</v>
      </c>
      <c r="H18" s="221"/>
      <c r="I18" s="221"/>
      <c r="J18" s="221"/>
      <c r="K18" s="221"/>
      <c r="L18" s="221"/>
      <c r="M18" s="221"/>
      <c r="N18" s="221"/>
      <c r="O18" s="221"/>
      <c r="P18" s="221"/>
      <c r="Q18" s="221"/>
    </row>
    <row r="19" spans="1:19" s="108" customFormat="1" x14ac:dyDescent="0.2">
      <c r="A19" s="137" t="str">
        <f>YT_ALL!A19</f>
        <v>Внутрішній борг</v>
      </c>
      <c r="B19" s="22">
        <f>YT_ALL!B19</f>
        <v>0.36723499999999998</v>
      </c>
      <c r="C19" s="22">
        <f>YT_ALL!C19</f>
        <v>0.40059400000000001</v>
      </c>
      <c r="D19" s="22">
        <f>YT_ALL!D19</f>
        <v>0.48579899999999998</v>
      </c>
      <c r="E19" s="22">
        <f>YT_ALL!E19</f>
        <v>0.44408799999999998</v>
      </c>
      <c r="F19" s="22">
        <f>YT_ALL!F19</f>
        <v>0.33676800000000001</v>
      </c>
      <c r="G19" s="22">
        <f>YT_ALL!G19</f>
        <v>0.32480700000000001</v>
      </c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1:19" s="108" customFormat="1" x14ac:dyDescent="0.2">
      <c r="A20" s="137" t="str">
        <f>YT_ALL!A20</f>
        <v>Зовнішній борг</v>
      </c>
      <c r="B20" s="22">
        <f>YT_ALL!B20</f>
        <v>0.63276500000000002</v>
      </c>
      <c r="C20" s="22">
        <f>YT_ALL!C20</f>
        <v>0.59940599999999999</v>
      </c>
      <c r="D20" s="22">
        <f>YT_ALL!D20</f>
        <v>0.51420100000000002</v>
      </c>
      <c r="E20" s="22">
        <f>YT_ALL!E20</f>
        <v>0.55591199999999996</v>
      </c>
      <c r="F20" s="22">
        <f>YT_ALL!F20</f>
        <v>0.66323200000000004</v>
      </c>
      <c r="G20" s="22">
        <f>YT_ALL!G20</f>
        <v>0.67519300000000004</v>
      </c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1:19" x14ac:dyDescent="0.2">
      <c r="A21" s="119"/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</row>
    <row r="22" spans="1:19" x14ac:dyDescent="0.2"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</row>
    <row r="23" spans="1:19" x14ac:dyDescent="0.2"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</row>
    <row r="24" spans="1:19" x14ac:dyDescent="0.2"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</row>
    <row r="25" spans="1:19" s="162" customFormat="1" x14ac:dyDescent="0.2"/>
    <row r="26" spans="1:19" x14ac:dyDescent="0.2"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</row>
    <row r="27" spans="1:19" x14ac:dyDescent="0.2"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</row>
    <row r="28" spans="1:19" x14ac:dyDescent="0.2"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</row>
    <row r="29" spans="1:19" x14ac:dyDescent="0.2"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</row>
    <row r="30" spans="1:19" x14ac:dyDescent="0.2"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</row>
    <row r="31" spans="1:19" x14ac:dyDescent="0.2"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</row>
    <row r="32" spans="1:19" x14ac:dyDescent="0.2"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</row>
    <row r="33" spans="2:17" x14ac:dyDescent="0.2"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</row>
    <row r="34" spans="2:17" x14ac:dyDescent="0.2"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</row>
    <row r="35" spans="2:17" x14ac:dyDescent="0.2"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</row>
    <row r="36" spans="2:17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</row>
    <row r="37" spans="2:17" x14ac:dyDescent="0.2"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</row>
    <row r="38" spans="2:17" x14ac:dyDescent="0.2"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</row>
    <row r="39" spans="2:17" x14ac:dyDescent="0.2"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</row>
    <row r="40" spans="2:17" x14ac:dyDescent="0.2"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</row>
    <row r="41" spans="2:17" x14ac:dyDescent="0.2"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</row>
    <row r="42" spans="2:17" x14ac:dyDescent="0.2"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</row>
    <row r="43" spans="2:17" x14ac:dyDescent="0.2"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</row>
    <row r="44" spans="2:17" x14ac:dyDescent="0.2"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</row>
    <row r="45" spans="2:17" x14ac:dyDescent="0.2"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</row>
    <row r="46" spans="2:17" x14ac:dyDescent="0.2"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</row>
    <row r="47" spans="2:17" x14ac:dyDescent="0.2"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</row>
    <row r="48" spans="2:17" x14ac:dyDescent="0.2"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</row>
    <row r="49" spans="2:17" x14ac:dyDescent="0.2"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</row>
    <row r="50" spans="2:17" x14ac:dyDescent="0.2"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</row>
    <row r="51" spans="2:17" x14ac:dyDescent="0.2"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</row>
    <row r="52" spans="2:17" x14ac:dyDescent="0.2"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</row>
    <row r="53" spans="2:17" x14ac:dyDescent="0.2"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</row>
    <row r="54" spans="2:17" x14ac:dyDescent="0.2"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</row>
    <row r="55" spans="2:17" x14ac:dyDescent="0.2"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</row>
    <row r="56" spans="2:17" x14ac:dyDescent="0.2"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</row>
    <row r="57" spans="2:17" x14ac:dyDescent="0.2"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</row>
    <row r="58" spans="2:17" x14ac:dyDescent="0.2"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</row>
    <row r="59" spans="2:17" x14ac:dyDescent="0.2"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</row>
    <row r="60" spans="2:17" x14ac:dyDescent="0.2"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</row>
    <row r="61" spans="2:17" x14ac:dyDescent="0.2"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</row>
    <row r="62" spans="2:17" x14ac:dyDescent="0.2"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</row>
    <row r="63" spans="2:17" x14ac:dyDescent="0.2"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</row>
    <row r="64" spans="2:17" x14ac:dyDescent="0.2"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</row>
    <row r="65" spans="2:17" x14ac:dyDescent="0.2"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</row>
    <row r="66" spans="2:17" x14ac:dyDescent="0.2"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</row>
    <row r="67" spans="2:17" x14ac:dyDescent="0.2"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</row>
    <row r="68" spans="2:17" x14ac:dyDescent="0.2"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</row>
    <row r="69" spans="2:17" x14ac:dyDescent="0.2"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</row>
    <row r="70" spans="2:17" x14ac:dyDescent="0.2"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2:17" x14ac:dyDescent="0.2"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</row>
    <row r="72" spans="2:17" x14ac:dyDescent="0.2"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2:17" x14ac:dyDescent="0.2"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</row>
    <row r="74" spans="2:17" x14ac:dyDescent="0.2"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</row>
    <row r="75" spans="2:17" x14ac:dyDescent="0.2"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</row>
    <row r="76" spans="2:17" x14ac:dyDescent="0.2"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</row>
    <row r="77" spans="2:17" x14ac:dyDescent="0.2">
      <c r="B77" s="188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</row>
    <row r="78" spans="2:17" x14ac:dyDescent="0.2">
      <c r="B78" s="188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</row>
    <row r="79" spans="2:17" x14ac:dyDescent="0.2">
      <c r="B79" s="188"/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</row>
    <row r="80" spans="2:17" x14ac:dyDescent="0.2"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</row>
    <row r="81" spans="2:17" x14ac:dyDescent="0.2">
      <c r="B81" s="188"/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</row>
    <row r="82" spans="2:17" x14ac:dyDescent="0.2">
      <c r="B82" s="188"/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</row>
    <row r="83" spans="2:17" x14ac:dyDescent="0.2">
      <c r="B83" s="188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</row>
    <row r="84" spans="2:17" x14ac:dyDescent="0.2">
      <c r="B84" s="188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</row>
    <row r="85" spans="2:17" x14ac:dyDescent="0.2"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</row>
    <row r="86" spans="2:17" x14ac:dyDescent="0.2">
      <c r="B86" s="188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</row>
    <row r="87" spans="2:17" x14ac:dyDescent="0.2">
      <c r="B87" s="188"/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</row>
    <row r="88" spans="2:17" x14ac:dyDescent="0.2">
      <c r="B88" s="188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</row>
    <row r="89" spans="2:17" x14ac:dyDescent="0.2">
      <c r="B89" s="188"/>
      <c r="C89" s="188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</row>
    <row r="90" spans="2:17" x14ac:dyDescent="0.2">
      <c r="B90" s="188"/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</row>
    <row r="91" spans="2:17" x14ac:dyDescent="0.2">
      <c r="B91" s="188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</row>
    <row r="92" spans="2:17" x14ac:dyDescent="0.2">
      <c r="B92" s="188"/>
      <c r="C92" s="188"/>
      <c r="D92" s="188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</row>
    <row r="93" spans="2:17" x14ac:dyDescent="0.2">
      <c r="B93" s="188"/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</row>
    <row r="94" spans="2:17" x14ac:dyDescent="0.2"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</row>
    <row r="95" spans="2:17" x14ac:dyDescent="0.2">
      <c r="B95" s="188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</row>
    <row r="96" spans="2:17" x14ac:dyDescent="0.2"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</row>
    <row r="97" spans="2:17" x14ac:dyDescent="0.2"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</row>
    <row r="98" spans="2:17" x14ac:dyDescent="0.2"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</row>
    <row r="99" spans="2:17" x14ac:dyDescent="0.2">
      <c r="B99" s="188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</row>
    <row r="100" spans="2:17" x14ac:dyDescent="0.2">
      <c r="B100" s="188"/>
      <c r="C100" s="188"/>
      <c r="D100" s="188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</row>
    <row r="101" spans="2:17" x14ac:dyDescent="0.2">
      <c r="B101" s="188"/>
      <c r="C101" s="188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</row>
    <row r="102" spans="2:17" x14ac:dyDescent="0.2"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</row>
    <row r="103" spans="2:17" x14ac:dyDescent="0.2"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</row>
    <row r="104" spans="2:17" x14ac:dyDescent="0.2"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</row>
    <row r="105" spans="2:17" x14ac:dyDescent="0.2"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</row>
    <row r="106" spans="2:17" x14ac:dyDescent="0.2"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</row>
    <row r="107" spans="2:17" x14ac:dyDescent="0.2"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</row>
    <row r="108" spans="2:17" x14ac:dyDescent="0.2"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</row>
    <row r="109" spans="2:17" x14ac:dyDescent="0.2"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</row>
    <row r="110" spans="2:17" x14ac:dyDescent="0.2"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</row>
    <row r="111" spans="2:17" x14ac:dyDescent="0.2"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</row>
    <row r="112" spans="2:17" x14ac:dyDescent="0.2">
      <c r="B112" s="188"/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</row>
    <row r="113" spans="2:17" x14ac:dyDescent="0.2"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</row>
    <row r="114" spans="2:17" x14ac:dyDescent="0.2">
      <c r="B114" s="188"/>
      <c r="C114" s="188"/>
      <c r="D114" s="188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</row>
    <row r="115" spans="2:17" x14ac:dyDescent="0.2">
      <c r="B115" s="188"/>
      <c r="C115" s="188"/>
      <c r="D115" s="188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</row>
    <row r="116" spans="2:17" x14ac:dyDescent="0.2">
      <c r="B116" s="188"/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</row>
    <row r="117" spans="2:17" x14ac:dyDescent="0.2">
      <c r="B117" s="188"/>
      <c r="C117" s="188"/>
      <c r="D117" s="188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</row>
    <row r="118" spans="2:17" x14ac:dyDescent="0.2">
      <c r="B118" s="188"/>
      <c r="C118" s="188"/>
      <c r="D118" s="188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</row>
    <row r="119" spans="2:17" x14ac:dyDescent="0.2">
      <c r="B119" s="188"/>
      <c r="C119" s="188"/>
      <c r="D119" s="188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</row>
    <row r="120" spans="2:17" x14ac:dyDescent="0.2">
      <c r="B120" s="188"/>
      <c r="C120" s="188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</row>
    <row r="121" spans="2:17" x14ac:dyDescent="0.2">
      <c r="B121" s="188"/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</row>
    <row r="122" spans="2:17" x14ac:dyDescent="0.2"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</row>
    <row r="123" spans="2:17" x14ac:dyDescent="0.2">
      <c r="B123" s="188"/>
      <c r="C123" s="188"/>
      <c r="D123" s="188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</row>
    <row r="124" spans="2:17" x14ac:dyDescent="0.2">
      <c r="B124" s="188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</row>
    <row r="125" spans="2:17" x14ac:dyDescent="0.2"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</row>
    <row r="126" spans="2:17" x14ac:dyDescent="0.2">
      <c r="B126" s="188"/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</row>
    <row r="127" spans="2:17" x14ac:dyDescent="0.2">
      <c r="B127" s="188"/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</row>
    <row r="128" spans="2:17" x14ac:dyDescent="0.2">
      <c r="B128" s="188"/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</row>
    <row r="129" spans="2:17" x14ac:dyDescent="0.2">
      <c r="B129" s="188"/>
      <c r="C129" s="188"/>
      <c r="D129" s="188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</row>
    <row r="130" spans="2:17" x14ac:dyDescent="0.2">
      <c r="B130" s="188"/>
      <c r="C130" s="188"/>
      <c r="D130" s="188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</row>
    <row r="131" spans="2:17" x14ac:dyDescent="0.2">
      <c r="B131" s="188"/>
      <c r="C131" s="188"/>
      <c r="D131" s="188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</row>
    <row r="132" spans="2:17" x14ac:dyDescent="0.2">
      <c r="B132" s="188"/>
      <c r="C132" s="188"/>
      <c r="D132" s="188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</row>
    <row r="133" spans="2:17" x14ac:dyDescent="0.2"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</row>
    <row r="134" spans="2:17" x14ac:dyDescent="0.2"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</row>
    <row r="135" spans="2:17" x14ac:dyDescent="0.2"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</row>
    <row r="136" spans="2:17" x14ac:dyDescent="0.2"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</row>
    <row r="137" spans="2:17" x14ac:dyDescent="0.2">
      <c r="B137" s="188"/>
      <c r="C137" s="188"/>
      <c r="D137" s="188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</row>
    <row r="138" spans="2:17" x14ac:dyDescent="0.2"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</row>
    <row r="139" spans="2:17" x14ac:dyDescent="0.2"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2:17" x14ac:dyDescent="0.2"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</row>
    <row r="141" spans="2:17" x14ac:dyDescent="0.2"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2:17" x14ac:dyDescent="0.2">
      <c r="B142" s="188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</row>
    <row r="143" spans="2:17" x14ac:dyDescent="0.2"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</row>
    <row r="144" spans="2:17" x14ac:dyDescent="0.2">
      <c r="B144" s="188"/>
      <c r="C144" s="188"/>
      <c r="D144" s="188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</row>
    <row r="145" spans="2:17" x14ac:dyDescent="0.2"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</row>
    <row r="146" spans="2:17" x14ac:dyDescent="0.2">
      <c r="B146" s="188"/>
      <c r="C146" s="188"/>
      <c r="D146" s="188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</row>
    <row r="147" spans="2:17" x14ac:dyDescent="0.2">
      <c r="B147" s="188"/>
      <c r="C147" s="188"/>
      <c r="D147" s="188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</row>
    <row r="148" spans="2:17" x14ac:dyDescent="0.2">
      <c r="B148" s="188"/>
      <c r="C148" s="188"/>
      <c r="D148" s="188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</row>
    <row r="149" spans="2:17" x14ac:dyDescent="0.2"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</row>
    <row r="150" spans="2:17" x14ac:dyDescent="0.2">
      <c r="B150" s="188"/>
      <c r="C150" s="188"/>
      <c r="D150" s="188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</row>
    <row r="151" spans="2:17" x14ac:dyDescent="0.2">
      <c r="B151" s="188"/>
      <c r="C151" s="188"/>
      <c r="D151" s="188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</row>
    <row r="152" spans="2:17" x14ac:dyDescent="0.2">
      <c r="B152" s="188"/>
      <c r="C152" s="188"/>
      <c r="D152" s="188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</row>
    <row r="153" spans="2:17" x14ac:dyDescent="0.2">
      <c r="B153" s="188"/>
      <c r="C153" s="188"/>
      <c r="D153" s="188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</row>
    <row r="154" spans="2:17" x14ac:dyDescent="0.2">
      <c r="B154" s="188"/>
      <c r="C154" s="188"/>
      <c r="D154" s="188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</row>
    <row r="155" spans="2:17" x14ac:dyDescent="0.2">
      <c r="B155" s="188"/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</row>
    <row r="156" spans="2:17" x14ac:dyDescent="0.2">
      <c r="B156" s="188"/>
      <c r="C156" s="188"/>
      <c r="D156" s="188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</row>
    <row r="157" spans="2:17" x14ac:dyDescent="0.2">
      <c r="B157" s="188"/>
      <c r="C157" s="188"/>
      <c r="D157" s="188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</row>
    <row r="158" spans="2:17" x14ac:dyDescent="0.2">
      <c r="B158" s="188"/>
      <c r="C158" s="188"/>
      <c r="D158" s="188"/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</row>
    <row r="159" spans="2:17" x14ac:dyDescent="0.2">
      <c r="B159" s="188"/>
      <c r="C159" s="188"/>
      <c r="D159" s="188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</row>
    <row r="160" spans="2:17" x14ac:dyDescent="0.2">
      <c r="B160" s="188"/>
      <c r="C160" s="188"/>
      <c r="D160" s="188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</row>
    <row r="161" spans="2:17" x14ac:dyDescent="0.2"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</row>
    <row r="162" spans="2:17" x14ac:dyDescent="0.2">
      <c r="B162" s="188"/>
      <c r="C162" s="188"/>
      <c r="D162" s="188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</row>
    <row r="163" spans="2:17" x14ac:dyDescent="0.2"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</row>
    <row r="164" spans="2:17" x14ac:dyDescent="0.2">
      <c r="B164" s="188"/>
      <c r="C164" s="188"/>
      <c r="D164" s="188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</row>
    <row r="165" spans="2:17" x14ac:dyDescent="0.2">
      <c r="B165" s="188"/>
      <c r="C165" s="188"/>
      <c r="D165" s="188"/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</row>
    <row r="166" spans="2:17" x14ac:dyDescent="0.2">
      <c r="B166" s="188"/>
      <c r="C166" s="188"/>
      <c r="D166" s="188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</row>
    <row r="167" spans="2:17" x14ac:dyDescent="0.2">
      <c r="B167" s="188"/>
      <c r="C167" s="188"/>
      <c r="D167" s="188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</row>
    <row r="168" spans="2:17" x14ac:dyDescent="0.2">
      <c r="B168" s="188"/>
      <c r="C168" s="188"/>
      <c r="D168" s="188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</row>
    <row r="169" spans="2:17" x14ac:dyDescent="0.2">
      <c r="B169" s="188"/>
      <c r="C169" s="188"/>
      <c r="D169" s="188"/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</row>
    <row r="170" spans="2:17" x14ac:dyDescent="0.2">
      <c r="B170" s="188"/>
      <c r="C170" s="188"/>
      <c r="D170" s="188"/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</row>
    <row r="171" spans="2:17" x14ac:dyDescent="0.2">
      <c r="B171" s="188"/>
      <c r="C171" s="188"/>
      <c r="D171" s="188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</row>
    <row r="172" spans="2:17" x14ac:dyDescent="0.2">
      <c r="B172" s="188"/>
      <c r="C172" s="188"/>
      <c r="D172" s="188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</row>
    <row r="173" spans="2:17" x14ac:dyDescent="0.2">
      <c r="B173" s="188"/>
      <c r="C173" s="188"/>
      <c r="D173" s="188"/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P173" s="188"/>
      <c r="Q173" s="188"/>
    </row>
    <row r="174" spans="2:17" x14ac:dyDescent="0.2">
      <c r="B174" s="188"/>
      <c r="C174" s="188"/>
      <c r="D174" s="188"/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88"/>
      <c r="P174" s="188"/>
      <c r="Q174" s="188"/>
    </row>
    <row r="175" spans="2:17" x14ac:dyDescent="0.2">
      <c r="B175" s="188"/>
      <c r="C175" s="188"/>
      <c r="D175" s="188"/>
      <c r="E175" s="188"/>
      <c r="F175" s="188"/>
      <c r="G175" s="188"/>
      <c r="H175" s="188"/>
      <c r="I175" s="188"/>
      <c r="J175" s="188"/>
      <c r="K175" s="188"/>
      <c r="L175" s="188"/>
      <c r="M175" s="188"/>
      <c r="N175" s="188"/>
      <c r="O175" s="188"/>
      <c r="P175" s="188"/>
      <c r="Q175" s="188"/>
    </row>
    <row r="176" spans="2:17" x14ac:dyDescent="0.2">
      <c r="B176" s="188"/>
      <c r="C176" s="188"/>
      <c r="D176" s="188"/>
      <c r="E176" s="188"/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</row>
    <row r="177" spans="2:17" x14ac:dyDescent="0.2">
      <c r="B177" s="188"/>
      <c r="C177" s="188"/>
      <c r="D177" s="188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</row>
    <row r="178" spans="2:17" x14ac:dyDescent="0.2">
      <c r="B178" s="188"/>
      <c r="C178" s="188"/>
      <c r="D178" s="188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</row>
    <row r="179" spans="2:17" x14ac:dyDescent="0.2">
      <c r="B179" s="188"/>
      <c r="C179" s="188"/>
      <c r="D179" s="188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</row>
    <row r="180" spans="2:17" x14ac:dyDescent="0.2">
      <c r="B180" s="188"/>
      <c r="C180" s="188"/>
      <c r="D180" s="188"/>
      <c r="E180" s="18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</row>
    <row r="181" spans="2:17" x14ac:dyDescent="0.2">
      <c r="B181" s="188"/>
      <c r="C181" s="188"/>
      <c r="D181" s="188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</row>
    <row r="182" spans="2:17" x14ac:dyDescent="0.2">
      <c r="B182" s="188"/>
      <c r="C182" s="188"/>
      <c r="D182" s="188"/>
      <c r="E182" s="188"/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</row>
    <row r="183" spans="2:17" x14ac:dyDescent="0.2">
      <c r="B183" s="188"/>
      <c r="C183" s="188"/>
      <c r="D183" s="188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</row>
    <row r="184" spans="2:17" x14ac:dyDescent="0.2">
      <c r="B184" s="188"/>
      <c r="C184" s="188"/>
      <c r="D184" s="188"/>
      <c r="E184" s="188"/>
      <c r="F184" s="188"/>
      <c r="G184" s="188"/>
      <c r="H184" s="188"/>
      <c r="I184" s="188"/>
      <c r="J184" s="188"/>
      <c r="K184" s="188"/>
      <c r="L184" s="188"/>
      <c r="M184" s="188"/>
      <c r="N184" s="188"/>
      <c r="O184" s="188"/>
      <c r="P184" s="188"/>
      <c r="Q184" s="188"/>
    </row>
    <row r="185" spans="2:17" x14ac:dyDescent="0.2">
      <c r="B185" s="188"/>
      <c r="C185" s="188"/>
      <c r="D185" s="188"/>
      <c r="E185" s="188"/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</row>
    <row r="186" spans="2:17" x14ac:dyDescent="0.2">
      <c r="B186" s="188"/>
      <c r="C186" s="188"/>
      <c r="D186" s="188"/>
      <c r="E186" s="18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</row>
    <row r="187" spans="2:17" x14ac:dyDescent="0.2">
      <c r="B187" s="188"/>
      <c r="C187" s="188"/>
      <c r="D187" s="188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 s="188"/>
      <c r="Q187" s="188"/>
    </row>
    <row r="188" spans="2:17" x14ac:dyDescent="0.2">
      <c r="B188" s="188"/>
      <c r="C188" s="188"/>
      <c r="D188" s="188"/>
      <c r="E188" s="188"/>
      <c r="F188" s="188"/>
      <c r="G188" s="188"/>
      <c r="H188" s="188"/>
      <c r="I188" s="188"/>
      <c r="J188" s="188"/>
      <c r="K188" s="188"/>
      <c r="L188" s="188"/>
      <c r="M188" s="188"/>
      <c r="N188" s="188"/>
      <c r="O188" s="188"/>
      <c r="P188" s="188"/>
      <c r="Q188" s="188"/>
    </row>
    <row r="189" spans="2:17" x14ac:dyDescent="0.2">
      <c r="B189" s="188"/>
      <c r="C189" s="188"/>
      <c r="D189" s="188"/>
      <c r="E189" s="188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</row>
    <row r="190" spans="2:17" x14ac:dyDescent="0.2">
      <c r="B190" s="188"/>
      <c r="C190" s="188"/>
      <c r="D190" s="188"/>
      <c r="E190" s="188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</row>
    <row r="191" spans="2:17" x14ac:dyDescent="0.2">
      <c r="B191" s="188"/>
      <c r="C191" s="188"/>
      <c r="D191" s="188"/>
      <c r="E191" s="188"/>
      <c r="F191" s="188"/>
      <c r="G191" s="188"/>
      <c r="H191" s="188"/>
      <c r="I191" s="188"/>
      <c r="J191" s="188"/>
      <c r="K191" s="188"/>
      <c r="L191" s="188"/>
      <c r="M191" s="188"/>
      <c r="N191" s="188"/>
      <c r="O191" s="188"/>
      <c r="P191" s="188"/>
      <c r="Q191" s="188"/>
    </row>
    <row r="192" spans="2:17" x14ac:dyDescent="0.2">
      <c r="B192" s="188"/>
      <c r="C192" s="188"/>
      <c r="D192" s="188"/>
      <c r="E192" s="188"/>
      <c r="F192" s="188"/>
      <c r="G192" s="188"/>
      <c r="H192" s="188"/>
      <c r="I192" s="188"/>
      <c r="J192" s="188"/>
      <c r="K192" s="188"/>
      <c r="L192" s="188"/>
      <c r="M192" s="188"/>
      <c r="N192" s="188"/>
      <c r="O192" s="188"/>
      <c r="P192" s="188"/>
      <c r="Q192" s="188"/>
    </row>
    <row r="193" spans="2:17" x14ac:dyDescent="0.2">
      <c r="B193" s="188"/>
      <c r="C193" s="188"/>
      <c r="D193" s="188"/>
      <c r="E193" s="188"/>
      <c r="F193" s="188"/>
      <c r="G193" s="188"/>
      <c r="H193" s="188"/>
      <c r="I193" s="188"/>
      <c r="J193" s="188"/>
      <c r="K193" s="188"/>
      <c r="L193" s="188"/>
      <c r="M193" s="188"/>
      <c r="N193" s="188"/>
      <c r="O193" s="188"/>
      <c r="P193" s="188"/>
      <c r="Q193" s="188"/>
    </row>
    <row r="194" spans="2:17" x14ac:dyDescent="0.2">
      <c r="B194" s="188"/>
      <c r="C194" s="188"/>
      <c r="D194" s="188"/>
      <c r="E194" s="188"/>
      <c r="F194" s="188"/>
      <c r="G194" s="188"/>
      <c r="H194" s="188"/>
      <c r="I194" s="188"/>
      <c r="J194" s="188"/>
      <c r="K194" s="188"/>
      <c r="L194" s="188"/>
      <c r="M194" s="188"/>
      <c r="N194" s="188"/>
      <c r="O194" s="188"/>
      <c r="P194" s="188"/>
      <c r="Q194" s="188"/>
    </row>
    <row r="195" spans="2:17" x14ac:dyDescent="0.2">
      <c r="B195" s="188"/>
      <c r="C195" s="188"/>
      <c r="D195" s="188"/>
      <c r="E195" s="188"/>
      <c r="F195" s="188"/>
      <c r="G195" s="188"/>
      <c r="H195" s="188"/>
      <c r="I195" s="188"/>
      <c r="J195" s="188"/>
      <c r="K195" s="188"/>
      <c r="L195" s="188"/>
      <c r="M195" s="188"/>
      <c r="N195" s="188"/>
      <c r="O195" s="188"/>
      <c r="P195" s="188"/>
      <c r="Q195" s="188"/>
    </row>
    <row r="196" spans="2:17" x14ac:dyDescent="0.2">
      <c r="B196" s="188"/>
      <c r="C196" s="188"/>
      <c r="D196" s="188"/>
      <c r="E196" s="188"/>
      <c r="F196" s="188"/>
      <c r="G196" s="188"/>
      <c r="H196" s="188"/>
      <c r="I196" s="188"/>
      <c r="J196" s="188"/>
      <c r="K196" s="188"/>
      <c r="L196" s="188"/>
      <c r="M196" s="188"/>
      <c r="N196" s="188"/>
      <c r="O196" s="188"/>
      <c r="P196" s="188"/>
      <c r="Q196" s="188"/>
    </row>
    <row r="197" spans="2:17" x14ac:dyDescent="0.2">
      <c r="B197" s="188"/>
      <c r="C197" s="188"/>
      <c r="D197" s="188"/>
      <c r="E197" s="188"/>
      <c r="F197" s="188"/>
      <c r="G197" s="188"/>
      <c r="H197" s="188"/>
      <c r="I197" s="188"/>
      <c r="J197" s="188"/>
      <c r="K197" s="188"/>
      <c r="L197" s="188"/>
      <c r="M197" s="188"/>
      <c r="N197" s="188"/>
      <c r="O197" s="188"/>
      <c r="P197" s="188"/>
      <c r="Q197" s="188"/>
    </row>
    <row r="198" spans="2:17" x14ac:dyDescent="0.2">
      <c r="B198" s="188"/>
      <c r="C198" s="188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  <c r="P198" s="188"/>
      <c r="Q198" s="188"/>
    </row>
    <row r="199" spans="2:17" x14ac:dyDescent="0.2">
      <c r="B199" s="188"/>
      <c r="C199" s="188"/>
      <c r="D199" s="188"/>
      <c r="E199" s="188"/>
      <c r="F199" s="188"/>
      <c r="G199" s="188"/>
      <c r="H199" s="188"/>
      <c r="I199" s="188"/>
      <c r="J199" s="188"/>
      <c r="K199" s="188"/>
      <c r="L199" s="188"/>
      <c r="M199" s="188"/>
      <c r="N199" s="188"/>
      <c r="O199" s="188"/>
      <c r="P199" s="188"/>
      <c r="Q199" s="188"/>
    </row>
    <row r="200" spans="2:17" x14ac:dyDescent="0.2">
      <c r="B200" s="188"/>
      <c r="C200" s="188"/>
      <c r="D200" s="188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  <c r="P200" s="188"/>
      <c r="Q200" s="188"/>
    </row>
    <row r="201" spans="2:17" x14ac:dyDescent="0.2">
      <c r="B201" s="188"/>
      <c r="C201" s="188"/>
      <c r="D201" s="188"/>
      <c r="E201" s="188"/>
      <c r="F201" s="188"/>
      <c r="G201" s="188"/>
      <c r="H201" s="188"/>
      <c r="I201" s="188"/>
      <c r="J201" s="188"/>
      <c r="K201" s="188"/>
      <c r="L201" s="188"/>
      <c r="M201" s="188"/>
      <c r="N201" s="188"/>
      <c r="O201" s="188"/>
      <c r="P201" s="188"/>
      <c r="Q201" s="188"/>
    </row>
    <row r="202" spans="2:17" x14ac:dyDescent="0.2">
      <c r="B202" s="188"/>
      <c r="C202" s="188"/>
      <c r="D202" s="188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</row>
    <row r="203" spans="2:17" x14ac:dyDescent="0.2">
      <c r="B203" s="188"/>
      <c r="C203" s="188"/>
      <c r="D203" s="188"/>
      <c r="E203" s="188"/>
      <c r="F203" s="188"/>
      <c r="G203" s="188"/>
      <c r="H203" s="188"/>
      <c r="I203" s="188"/>
      <c r="J203" s="188"/>
      <c r="K203" s="188"/>
      <c r="L203" s="188"/>
      <c r="M203" s="188"/>
      <c r="N203" s="188"/>
      <c r="O203" s="188"/>
      <c r="P203" s="188"/>
      <c r="Q203" s="188"/>
    </row>
    <row r="204" spans="2:17" x14ac:dyDescent="0.2">
      <c r="B204" s="188"/>
      <c r="C204" s="188"/>
      <c r="D204" s="188"/>
      <c r="E204" s="188"/>
      <c r="F204" s="188"/>
      <c r="G204" s="188"/>
      <c r="H204" s="188"/>
      <c r="I204" s="188"/>
      <c r="J204" s="188"/>
      <c r="K204" s="188"/>
      <c r="L204" s="188"/>
      <c r="M204" s="188"/>
      <c r="N204" s="188"/>
      <c r="O204" s="188"/>
      <c r="P204" s="188"/>
      <c r="Q204" s="188"/>
    </row>
    <row r="205" spans="2:17" x14ac:dyDescent="0.2">
      <c r="B205" s="188"/>
      <c r="C205" s="188"/>
      <c r="D205" s="188"/>
      <c r="E205" s="188"/>
      <c r="F205" s="188"/>
      <c r="G205" s="188"/>
      <c r="H205" s="188"/>
      <c r="I205" s="188"/>
      <c r="J205" s="188"/>
      <c r="K205" s="188"/>
      <c r="L205" s="188"/>
      <c r="M205" s="188"/>
      <c r="N205" s="188"/>
      <c r="O205" s="188"/>
      <c r="P205" s="188"/>
      <c r="Q205" s="188"/>
    </row>
    <row r="206" spans="2:17" x14ac:dyDescent="0.2">
      <c r="B206" s="188"/>
      <c r="C206" s="188"/>
      <c r="D206" s="188"/>
      <c r="E206" s="18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P206" s="188"/>
      <c r="Q206" s="188"/>
    </row>
    <row r="207" spans="2:17" x14ac:dyDescent="0.2">
      <c r="B207" s="188"/>
      <c r="C207" s="188"/>
      <c r="D207" s="188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</row>
    <row r="208" spans="2:17" x14ac:dyDescent="0.2">
      <c r="B208" s="188"/>
      <c r="C208" s="188"/>
      <c r="D208" s="188"/>
      <c r="E208" s="188"/>
      <c r="F208" s="188"/>
      <c r="G208" s="188"/>
      <c r="H208" s="188"/>
      <c r="I208" s="188"/>
      <c r="J208" s="188"/>
      <c r="K208" s="188"/>
      <c r="L208" s="188"/>
      <c r="M208" s="188"/>
      <c r="N208" s="188"/>
      <c r="O208" s="188"/>
      <c r="P208" s="188"/>
      <c r="Q208" s="188"/>
    </row>
    <row r="209" spans="2:17" x14ac:dyDescent="0.2">
      <c r="B209" s="188"/>
      <c r="C209" s="188"/>
      <c r="D209" s="188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</row>
    <row r="210" spans="2:17" x14ac:dyDescent="0.2">
      <c r="B210" s="188"/>
      <c r="C210" s="188"/>
      <c r="D210" s="188"/>
      <c r="E210" s="188"/>
      <c r="F210" s="188"/>
      <c r="G210" s="188"/>
      <c r="H210" s="188"/>
      <c r="I210" s="188"/>
      <c r="J210" s="188"/>
      <c r="K210" s="188"/>
      <c r="L210" s="188"/>
      <c r="M210" s="188"/>
      <c r="N210" s="188"/>
      <c r="O210" s="188"/>
      <c r="P210" s="188"/>
      <c r="Q210" s="188"/>
    </row>
    <row r="211" spans="2:17" x14ac:dyDescent="0.2">
      <c r="B211" s="188"/>
      <c r="C211" s="188"/>
      <c r="D211" s="188"/>
      <c r="E211" s="188"/>
      <c r="F211" s="188"/>
      <c r="G211" s="188"/>
      <c r="H211" s="188"/>
      <c r="I211" s="188"/>
      <c r="J211" s="188"/>
      <c r="K211" s="188"/>
      <c r="L211" s="188"/>
      <c r="M211" s="188"/>
      <c r="N211" s="188"/>
      <c r="O211" s="188"/>
      <c r="P211" s="188"/>
      <c r="Q211" s="188"/>
    </row>
    <row r="212" spans="2:17" x14ac:dyDescent="0.2">
      <c r="B212" s="188"/>
      <c r="C212" s="188"/>
      <c r="D212" s="188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  <c r="O212" s="188"/>
      <c r="P212" s="188"/>
      <c r="Q212" s="188"/>
    </row>
    <row r="213" spans="2:17" x14ac:dyDescent="0.2">
      <c r="B213" s="188"/>
      <c r="C213" s="188"/>
      <c r="D213" s="188"/>
      <c r="E213" s="188"/>
      <c r="F213" s="188"/>
      <c r="G213" s="188"/>
      <c r="H213" s="188"/>
      <c r="I213" s="188"/>
      <c r="J213" s="188"/>
      <c r="K213" s="188"/>
      <c r="L213" s="188"/>
      <c r="M213" s="188"/>
      <c r="N213" s="188"/>
      <c r="O213" s="188"/>
      <c r="P213" s="188"/>
      <c r="Q213" s="188"/>
    </row>
    <row r="214" spans="2:17" x14ac:dyDescent="0.2">
      <c r="B214" s="188"/>
      <c r="C214" s="188"/>
      <c r="D214" s="188"/>
      <c r="E214" s="188"/>
      <c r="F214" s="188"/>
      <c r="G214" s="188"/>
      <c r="H214" s="188"/>
      <c r="I214" s="188"/>
      <c r="J214" s="188"/>
      <c r="K214" s="188"/>
      <c r="L214" s="188"/>
      <c r="M214" s="188"/>
      <c r="N214" s="188"/>
      <c r="O214" s="188"/>
      <c r="P214" s="188"/>
      <c r="Q214" s="188"/>
    </row>
    <row r="215" spans="2:17" x14ac:dyDescent="0.2">
      <c r="B215" s="188"/>
      <c r="C215" s="188"/>
      <c r="D215" s="188"/>
      <c r="E215" s="188"/>
      <c r="F215" s="188"/>
      <c r="G215" s="188"/>
      <c r="H215" s="188"/>
      <c r="I215" s="188"/>
      <c r="J215" s="188"/>
      <c r="K215" s="188"/>
      <c r="L215" s="188"/>
      <c r="M215" s="188"/>
      <c r="N215" s="188"/>
      <c r="O215" s="188"/>
      <c r="P215" s="188"/>
      <c r="Q215" s="188"/>
    </row>
    <row r="216" spans="2:17" x14ac:dyDescent="0.2">
      <c r="B216" s="188"/>
      <c r="C216" s="188"/>
      <c r="D216" s="188"/>
      <c r="E216" s="188"/>
      <c r="F216" s="188"/>
      <c r="G216" s="188"/>
      <c r="H216" s="188"/>
      <c r="I216" s="188"/>
      <c r="J216" s="188"/>
      <c r="K216" s="188"/>
      <c r="L216" s="188"/>
      <c r="M216" s="188"/>
      <c r="N216" s="188"/>
      <c r="O216" s="188"/>
      <c r="P216" s="188"/>
      <c r="Q216" s="188"/>
    </row>
    <row r="217" spans="2:17" x14ac:dyDescent="0.2">
      <c r="B217" s="188"/>
      <c r="C217" s="188"/>
      <c r="D217" s="188"/>
      <c r="E217" s="188"/>
      <c r="F217" s="188"/>
      <c r="G217" s="188"/>
      <c r="H217" s="188"/>
      <c r="I217" s="188"/>
      <c r="J217" s="188"/>
      <c r="K217" s="188"/>
      <c r="L217" s="188"/>
      <c r="M217" s="188"/>
      <c r="N217" s="188"/>
      <c r="O217" s="188"/>
      <c r="P217" s="188"/>
      <c r="Q217" s="188"/>
    </row>
    <row r="218" spans="2:17" x14ac:dyDescent="0.2">
      <c r="B218" s="188"/>
      <c r="C218" s="188"/>
      <c r="D218" s="188"/>
      <c r="E218" s="188"/>
      <c r="F218" s="188"/>
      <c r="G218" s="188"/>
      <c r="H218" s="188"/>
      <c r="I218" s="188"/>
      <c r="J218" s="188"/>
      <c r="K218" s="188"/>
      <c r="L218" s="188"/>
      <c r="M218" s="188"/>
      <c r="N218" s="188"/>
      <c r="O218" s="188"/>
      <c r="P218" s="188"/>
      <c r="Q218" s="188"/>
    </row>
    <row r="219" spans="2:17" x14ac:dyDescent="0.2">
      <c r="B219" s="188"/>
      <c r="C219" s="188"/>
      <c r="D219" s="188"/>
      <c r="E219" s="188"/>
      <c r="F219" s="188"/>
      <c r="G219" s="188"/>
      <c r="H219" s="188"/>
      <c r="I219" s="188"/>
      <c r="J219" s="188"/>
      <c r="K219" s="188"/>
      <c r="L219" s="188"/>
      <c r="M219" s="188"/>
      <c r="N219" s="188"/>
      <c r="O219" s="188"/>
      <c r="P219" s="188"/>
      <c r="Q219" s="188"/>
    </row>
    <row r="220" spans="2:17" x14ac:dyDescent="0.2">
      <c r="B220" s="188"/>
      <c r="C220" s="188"/>
      <c r="D220" s="188"/>
      <c r="E220" s="188"/>
      <c r="F220" s="188"/>
      <c r="G220" s="188"/>
      <c r="H220" s="188"/>
      <c r="I220" s="188"/>
      <c r="J220" s="188"/>
      <c r="K220" s="188"/>
      <c r="L220" s="188"/>
      <c r="M220" s="188"/>
      <c r="N220" s="188"/>
      <c r="O220" s="188"/>
      <c r="P220" s="188"/>
      <c r="Q220" s="188"/>
    </row>
    <row r="221" spans="2:17" x14ac:dyDescent="0.2">
      <c r="B221" s="188"/>
      <c r="C221" s="188"/>
      <c r="D221" s="188"/>
      <c r="E221" s="188"/>
      <c r="F221" s="188"/>
      <c r="G221" s="188"/>
      <c r="H221" s="188"/>
      <c r="I221" s="188"/>
      <c r="J221" s="188"/>
      <c r="K221" s="188"/>
      <c r="L221" s="188"/>
      <c r="M221" s="188"/>
      <c r="N221" s="188"/>
      <c r="O221" s="188"/>
      <c r="P221" s="188"/>
      <c r="Q221" s="188"/>
    </row>
    <row r="222" spans="2:17" x14ac:dyDescent="0.2">
      <c r="B222" s="188"/>
      <c r="C222" s="188"/>
      <c r="D222" s="188"/>
      <c r="E222" s="188"/>
      <c r="F222" s="188"/>
      <c r="G222" s="188"/>
      <c r="H222" s="188"/>
      <c r="I222" s="188"/>
      <c r="J222" s="188"/>
      <c r="K222" s="188"/>
      <c r="L222" s="188"/>
      <c r="M222" s="188"/>
      <c r="N222" s="188"/>
      <c r="O222" s="188"/>
      <c r="P222" s="188"/>
      <c r="Q222" s="188"/>
    </row>
    <row r="223" spans="2:17" x14ac:dyDescent="0.2">
      <c r="B223" s="188"/>
      <c r="C223" s="188"/>
      <c r="D223" s="188"/>
      <c r="E223" s="188"/>
      <c r="F223" s="188"/>
      <c r="G223" s="188"/>
      <c r="H223" s="188"/>
      <c r="I223" s="188"/>
      <c r="J223" s="188"/>
      <c r="K223" s="188"/>
      <c r="L223" s="188"/>
      <c r="M223" s="188"/>
      <c r="N223" s="188"/>
      <c r="O223" s="188"/>
      <c r="P223" s="188"/>
      <c r="Q223" s="188"/>
    </row>
    <row r="224" spans="2:17" x14ac:dyDescent="0.2">
      <c r="B224" s="188"/>
      <c r="C224" s="188"/>
      <c r="D224" s="188"/>
      <c r="E224" s="188"/>
      <c r="F224" s="188"/>
      <c r="G224" s="188"/>
      <c r="H224" s="188"/>
      <c r="I224" s="188"/>
      <c r="J224" s="188"/>
      <c r="K224" s="188"/>
      <c r="L224" s="188"/>
      <c r="M224" s="188"/>
      <c r="N224" s="188"/>
      <c r="O224" s="188"/>
      <c r="P224" s="188"/>
      <c r="Q224" s="188"/>
    </row>
    <row r="225" spans="2:17" x14ac:dyDescent="0.2">
      <c r="B225" s="188"/>
      <c r="C225" s="188"/>
      <c r="D225" s="188"/>
      <c r="E225" s="188"/>
      <c r="F225" s="188"/>
      <c r="G225" s="188"/>
      <c r="H225" s="188"/>
      <c r="I225" s="188"/>
      <c r="J225" s="188"/>
      <c r="K225" s="188"/>
      <c r="L225" s="188"/>
      <c r="M225" s="188"/>
      <c r="N225" s="188"/>
      <c r="O225" s="188"/>
      <c r="P225" s="188"/>
      <c r="Q225" s="188"/>
    </row>
    <row r="226" spans="2:17" x14ac:dyDescent="0.2">
      <c r="B226" s="188"/>
      <c r="C226" s="188"/>
      <c r="D226" s="188"/>
      <c r="E226" s="188"/>
      <c r="F226" s="188"/>
      <c r="G226" s="188"/>
      <c r="H226" s="188"/>
      <c r="I226" s="188"/>
      <c r="J226" s="188"/>
      <c r="K226" s="188"/>
      <c r="L226" s="188"/>
      <c r="M226" s="188"/>
      <c r="N226" s="188"/>
      <c r="O226" s="188"/>
      <c r="P226" s="188"/>
      <c r="Q226" s="188"/>
    </row>
    <row r="227" spans="2:17" x14ac:dyDescent="0.2">
      <c r="B227" s="188"/>
      <c r="C227" s="188"/>
      <c r="D227" s="188"/>
      <c r="E227" s="188"/>
      <c r="F227" s="188"/>
      <c r="G227" s="188"/>
      <c r="H227" s="188"/>
      <c r="I227" s="188"/>
      <c r="J227" s="188"/>
      <c r="K227" s="188"/>
      <c r="L227" s="188"/>
      <c r="M227" s="188"/>
      <c r="N227" s="188"/>
      <c r="O227" s="188"/>
      <c r="P227" s="188"/>
      <c r="Q227" s="188"/>
    </row>
    <row r="228" spans="2:17" x14ac:dyDescent="0.2">
      <c r="B228" s="188"/>
      <c r="C228" s="188"/>
      <c r="D228" s="188"/>
      <c r="E228" s="188"/>
      <c r="F228" s="188"/>
      <c r="G228" s="188"/>
      <c r="H228" s="188"/>
      <c r="I228" s="188"/>
      <c r="J228" s="188"/>
      <c r="K228" s="188"/>
      <c r="L228" s="188"/>
      <c r="M228" s="188"/>
      <c r="N228" s="188"/>
      <c r="O228" s="188"/>
      <c r="P228" s="188"/>
      <c r="Q228" s="188"/>
    </row>
    <row r="229" spans="2:17" x14ac:dyDescent="0.2">
      <c r="B229" s="188"/>
      <c r="C229" s="188"/>
      <c r="D229" s="188"/>
      <c r="E229" s="188"/>
      <c r="F229" s="188"/>
      <c r="G229" s="188"/>
      <c r="H229" s="188"/>
      <c r="I229" s="188"/>
      <c r="J229" s="188"/>
      <c r="K229" s="188"/>
      <c r="L229" s="188"/>
      <c r="M229" s="188"/>
      <c r="N229" s="188"/>
      <c r="O229" s="188"/>
      <c r="P229" s="188"/>
      <c r="Q229" s="188"/>
    </row>
    <row r="230" spans="2:17" x14ac:dyDescent="0.2">
      <c r="B230" s="188"/>
      <c r="C230" s="188"/>
      <c r="D230" s="188"/>
      <c r="E230" s="188"/>
      <c r="F230" s="188"/>
      <c r="G230" s="188"/>
      <c r="H230" s="188"/>
      <c r="I230" s="188"/>
      <c r="J230" s="188"/>
      <c r="K230" s="188"/>
      <c r="L230" s="188"/>
      <c r="M230" s="188"/>
      <c r="N230" s="188"/>
      <c r="O230" s="188"/>
      <c r="P230" s="188"/>
      <c r="Q230" s="188"/>
    </row>
    <row r="231" spans="2:17" x14ac:dyDescent="0.2">
      <c r="B231" s="188"/>
      <c r="C231" s="188"/>
      <c r="D231" s="188"/>
      <c r="E231" s="188"/>
      <c r="F231" s="188"/>
      <c r="G231" s="188"/>
      <c r="H231" s="188"/>
      <c r="I231" s="188"/>
      <c r="J231" s="188"/>
      <c r="K231" s="188"/>
      <c r="L231" s="188"/>
      <c r="M231" s="188"/>
      <c r="N231" s="188"/>
      <c r="O231" s="188"/>
      <c r="P231" s="188"/>
      <c r="Q231" s="188"/>
    </row>
    <row r="232" spans="2:17" x14ac:dyDescent="0.2">
      <c r="B232" s="188"/>
      <c r="C232" s="188"/>
      <c r="D232" s="188"/>
      <c r="E232" s="188"/>
      <c r="F232" s="188"/>
      <c r="G232" s="188"/>
      <c r="H232" s="188"/>
      <c r="I232" s="188"/>
      <c r="J232" s="188"/>
      <c r="K232" s="188"/>
      <c r="L232" s="188"/>
      <c r="M232" s="188"/>
      <c r="N232" s="188"/>
      <c r="O232" s="188"/>
      <c r="P232" s="188"/>
      <c r="Q232" s="188"/>
    </row>
    <row r="233" spans="2:17" x14ac:dyDescent="0.2">
      <c r="B233" s="188"/>
      <c r="C233" s="188"/>
      <c r="D233" s="188"/>
      <c r="E233" s="188"/>
      <c r="F233" s="188"/>
      <c r="G233" s="188"/>
      <c r="H233" s="188"/>
      <c r="I233" s="188"/>
      <c r="J233" s="188"/>
      <c r="K233" s="188"/>
      <c r="L233" s="188"/>
      <c r="M233" s="188"/>
      <c r="N233" s="188"/>
      <c r="O233" s="188"/>
      <c r="P233" s="188"/>
      <c r="Q233" s="188"/>
    </row>
    <row r="234" spans="2:17" x14ac:dyDescent="0.2">
      <c r="B234" s="188"/>
      <c r="C234" s="188"/>
      <c r="D234" s="188"/>
      <c r="E234" s="188"/>
      <c r="F234" s="188"/>
      <c r="G234" s="188"/>
      <c r="H234" s="188"/>
      <c r="I234" s="188"/>
      <c r="J234" s="188"/>
      <c r="K234" s="188"/>
      <c r="L234" s="188"/>
      <c r="M234" s="188"/>
      <c r="N234" s="188"/>
      <c r="O234" s="188"/>
      <c r="P234" s="188"/>
      <c r="Q234" s="188"/>
    </row>
    <row r="235" spans="2:17" x14ac:dyDescent="0.2">
      <c r="B235" s="188"/>
      <c r="C235" s="188"/>
      <c r="D235" s="188"/>
      <c r="E235" s="188"/>
      <c r="F235" s="188"/>
      <c r="G235" s="188"/>
      <c r="H235" s="188"/>
      <c r="I235" s="188"/>
      <c r="J235" s="188"/>
      <c r="K235" s="188"/>
      <c r="L235" s="188"/>
      <c r="M235" s="188"/>
      <c r="N235" s="188"/>
      <c r="O235" s="188"/>
      <c r="P235" s="188"/>
      <c r="Q235" s="188"/>
    </row>
    <row r="236" spans="2:17" x14ac:dyDescent="0.2">
      <c r="B236" s="188"/>
      <c r="C236" s="188"/>
      <c r="D236" s="188"/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  <c r="Q236" s="188"/>
    </row>
    <row r="237" spans="2:17" x14ac:dyDescent="0.2">
      <c r="B237" s="188"/>
      <c r="C237" s="188"/>
      <c r="D237" s="188"/>
      <c r="E237" s="188"/>
      <c r="F237" s="188"/>
      <c r="G237" s="188"/>
      <c r="H237" s="188"/>
      <c r="I237" s="188"/>
      <c r="J237" s="188"/>
      <c r="K237" s="188"/>
      <c r="L237" s="188"/>
      <c r="M237" s="188"/>
      <c r="N237" s="188"/>
      <c r="O237" s="188"/>
      <c r="P237" s="188"/>
      <c r="Q237" s="188"/>
    </row>
    <row r="238" spans="2:17" x14ac:dyDescent="0.2">
      <c r="B238" s="188"/>
      <c r="C238" s="188"/>
      <c r="D238" s="188"/>
      <c r="E238" s="188"/>
      <c r="F238" s="188"/>
      <c r="G238" s="188"/>
      <c r="H238" s="188"/>
      <c r="I238" s="188"/>
      <c r="J238" s="188"/>
      <c r="K238" s="188"/>
      <c r="L238" s="188"/>
      <c r="M238" s="188"/>
      <c r="N238" s="188"/>
      <c r="O238" s="188"/>
      <c r="P238" s="188"/>
      <c r="Q238" s="188"/>
    </row>
    <row r="239" spans="2:17" x14ac:dyDescent="0.2">
      <c r="B239" s="188"/>
      <c r="C239" s="188"/>
      <c r="D239" s="188"/>
      <c r="E239" s="188"/>
      <c r="F239" s="188"/>
      <c r="G239" s="188"/>
      <c r="H239" s="188"/>
      <c r="I239" s="188"/>
      <c r="J239" s="188"/>
      <c r="K239" s="188"/>
      <c r="L239" s="188"/>
      <c r="M239" s="188"/>
      <c r="N239" s="188"/>
      <c r="O239" s="188"/>
      <c r="P239" s="188"/>
      <c r="Q239" s="188"/>
    </row>
    <row r="240" spans="2:17" x14ac:dyDescent="0.2">
      <c r="B240" s="188"/>
      <c r="C240" s="188"/>
      <c r="D240" s="188"/>
      <c r="E240" s="188"/>
      <c r="F240" s="188"/>
      <c r="G240" s="188"/>
      <c r="H240" s="188"/>
      <c r="I240" s="188"/>
      <c r="J240" s="188"/>
      <c r="K240" s="188"/>
      <c r="L240" s="188"/>
      <c r="M240" s="188"/>
      <c r="N240" s="188"/>
      <c r="O240" s="188"/>
      <c r="P240" s="188"/>
      <c r="Q240" s="188"/>
    </row>
    <row r="241" spans="2:17" x14ac:dyDescent="0.2">
      <c r="B241" s="188"/>
      <c r="C241" s="188"/>
      <c r="D241" s="188"/>
      <c r="E241" s="188"/>
      <c r="F241" s="188"/>
      <c r="G241" s="188"/>
      <c r="H241" s="188"/>
      <c r="I241" s="188"/>
      <c r="J241" s="188"/>
      <c r="K241" s="188"/>
      <c r="L241" s="188"/>
      <c r="M241" s="188"/>
      <c r="N241" s="188"/>
      <c r="O241" s="188"/>
      <c r="P241" s="188"/>
      <c r="Q241" s="188"/>
    </row>
    <row r="242" spans="2:17" x14ac:dyDescent="0.2">
      <c r="B242" s="188"/>
      <c r="C242" s="188"/>
      <c r="D242" s="188"/>
      <c r="E242" s="188"/>
      <c r="F242" s="188"/>
      <c r="G242" s="188"/>
      <c r="H242" s="188"/>
      <c r="I242" s="188"/>
      <c r="J242" s="188"/>
      <c r="K242" s="188"/>
      <c r="L242" s="188"/>
      <c r="M242" s="188"/>
      <c r="N242" s="188"/>
      <c r="O242" s="188"/>
      <c r="P242" s="188"/>
      <c r="Q242" s="188"/>
    </row>
    <row r="243" spans="2:17" x14ac:dyDescent="0.2">
      <c r="B243" s="188"/>
      <c r="C243" s="188"/>
      <c r="D243" s="188"/>
      <c r="E243" s="188"/>
      <c r="F243" s="188"/>
      <c r="G243" s="188"/>
      <c r="H243" s="188"/>
      <c r="I243" s="188"/>
      <c r="J243" s="188"/>
      <c r="K243" s="188"/>
      <c r="L243" s="188"/>
      <c r="M243" s="188"/>
      <c r="N243" s="188"/>
      <c r="O243" s="188"/>
      <c r="P243" s="188"/>
      <c r="Q243" s="188"/>
    </row>
    <row r="244" spans="2:17" x14ac:dyDescent="0.2">
      <c r="B244" s="188"/>
      <c r="C244" s="188"/>
      <c r="D244" s="188"/>
      <c r="E244" s="188"/>
      <c r="F244" s="188"/>
      <c r="G244" s="188"/>
      <c r="H244" s="188"/>
      <c r="I244" s="188"/>
      <c r="J244" s="188"/>
      <c r="K244" s="188"/>
      <c r="L244" s="188"/>
      <c r="M244" s="188"/>
      <c r="N244" s="188"/>
      <c r="O244" s="188"/>
      <c r="P244" s="188"/>
      <c r="Q244" s="188"/>
    </row>
    <row r="245" spans="2:17" x14ac:dyDescent="0.2">
      <c r="B245" s="188"/>
      <c r="C245" s="188"/>
      <c r="D245" s="188"/>
      <c r="E245" s="188"/>
      <c r="F245" s="188"/>
      <c r="G245" s="188"/>
      <c r="H245" s="188"/>
      <c r="I245" s="188"/>
      <c r="J245" s="188"/>
      <c r="K245" s="188"/>
      <c r="L245" s="188"/>
      <c r="M245" s="188"/>
      <c r="N245" s="188"/>
      <c r="O245" s="188"/>
      <c r="P245" s="188"/>
      <c r="Q245" s="188"/>
    </row>
    <row r="246" spans="2:17" x14ac:dyDescent="0.2">
      <c r="B246" s="188"/>
      <c r="C246" s="188"/>
      <c r="D246" s="188"/>
      <c r="E246" s="188"/>
      <c r="F246" s="188"/>
      <c r="G246" s="188"/>
      <c r="H246" s="188"/>
      <c r="I246" s="188"/>
      <c r="J246" s="188"/>
      <c r="K246" s="188"/>
      <c r="L246" s="188"/>
      <c r="M246" s="188"/>
      <c r="N246" s="188"/>
      <c r="O246" s="188"/>
      <c r="P246" s="188"/>
      <c r="Q246" s="188"/>
    </row>
    <row r="247" spans="2:17" x14ac:dyDescent="0.2">
      <c r="B247" s="188"/>
      <c r="C247" s="188"/>
      <c r="D247" s="188"/>
      <c r="E247" s="188"/>
      <c r="F247" s="188"/>
      <c r="G247" s="188"/>
      <c r="H247" s="188"/>
      <c r="I247" s="188"/>
      <c r="J247" s="188"/>
      <c r="K247" s="188"/>
      <c r="L247" s="188"/>
      <c r="M247" s="188"/>
      <c r="N247" s="188"/>
      <c r="O247" s="188"/>
      <c r="P247" s="188"/>
      <c r="Q247" s="18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170" bestFit="1" customWidth="1"/>
    <col min="2" max="7" width="11.7109375" style="170" customWidth="1"/>
    <col min="8" max="16384" width="9.140625" style="170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4" spans="1:19" s="193" customFormat="1" x14ac:dyDescent="0.2">
      <c r="G4" s="141" t="s">
        <v>80</v>
      </c>
    </row>
    <row r="5" spans="1:19" s="181" customFormat="1" x14ac:dyDescent="0.2">
      <c r="A5" s="21"/>
      <c r="B5" s="20">
        <f>YT_ALL!B5</f>
        <v>40908</v>
      </c>
      <c r="C5" s="20">
        <f>YT_ALL!C5</f>
        <v>41274</v>
      </c>
      <c r="D5" s="20">
        <f>YT_ALL!D5</f>
        <v>41639</v>
      </c>
      <c r="E5" s="20">
        <f>YT_ALL!E5</f>
        <v>42004</v>
      </c>
      <c r="F5" s="20">
        <f>YT_ALL!F5</f>
        <v>42369</v>
      </c>
      <c r="G5" s="20">
        <f>YT_ALL!G5</f>
        <v>42429</v>
      </c>
    </row>
    <row r="6" spans="1:19" s="150" customFormat="1" x14ac:dyDescent="0.2">
      <c r="A6" s="242" t="s">
        <v>171</v>
      </c>
      <c r="B6" s="194">
        <f t="shared" ref="B6:G6" si="0">SUM(B$7+ B$8)</f>
        <v>473185.18455821002</v>
      </c>
      <c r="C6" s="194">
        <f t="shared" si="0"/>
        <v>515510.83307649998</v>
      </c>
      <c r="D6" s="194">
        <f t="shared" si="0"/>
        <v>584786.57094877004</v>
      </c>
      <c r="E6" s="194">
        <f t="shared" si="0"/>
        <v>1100833.2167026401</v>
      </c>
      <c r="F6" s="194">
        <f t="shared" si="0"/>
        <v>1572180.1589905</v>
      </c>
      <c r="G6" s="194">
        <f t="shared" si="0"/>
        <v>1740938.6519851901</v>
      </c>
    </row>
    <row r="7" spans="1:19" s="47" customFormat="1" x14ac:dyDescent="0.2">
      <c r="A7" s="137" t="str">
        <f>YK_ALL!A7</f>
        <v>Державний борг</v>
      </c>
      <c r="B7" s="152">
        <f>YK_ALL!B7/DMLMLR</f>
        <v>357273.86718598002</v>
      </c>
      <c r="C7" s="152">
        <f>YK_ALL!C7/DMLMLR</f>
        <v>399218.23411786999</v>
      </c>
      <c r="D7" s="152">
        <f>YK_ALL!D7/DMLMLR</f>
        <v>480218.62943661999</v>
      </c>
      <c r="E7" s="152">
        <f>YK_ALL!E7/DMLMLR</f>
        <v>947030.46914465004</v>
      </c>
      <c r="F7" s="152">
        <f>YK_ALL!F7/DMLMLR</f>
        <v>1334271.60129128</v>
      </c>
      <c r="G7" s="152">
        <f>YK_ALL!G7/DMLMLR</f>
        <v>1483853.51281361</v>
      </c>
    </row>
    <row r="8" spans="1:19" s="47" customFormat="1" x14ac:dyDescent="0.2">
      <c r="A8" s="137" t="str">
        <f>YK_ALL!A8</f>
        <v>Гарантований державою борг</v>
      </c>
      <c r="B8" s="152">
        <f>YK_ALL!B8/DMLMLR</f>
        <v>115911.31737223</v>
      </c>
      <c r="C8" s="152">
        <f>YK_ALL!C8/DMLMLR</f>
        <v>116292.59895863</v>
      </c>
      <c r="D8" s="152">
        <f>YK_ALL!D8/DMLMLR</f>
        <v>104567.94151215001</v>
      </c>
      <c r="E8" s="152">
        <f>YK_ALL!E8/DMLMLR</f>
        <v>153802.74755798999</v>
      </c>
      <c r="F8" s="152">
        <f>YK_ALL!F8/DMLMLR</f>
        <v>237908.55769921999</v>
      </c>
      <c r="G8" s="152">
        <f>YK_ALL!G8/DMLMLR</f>
        <v>257085.13917158</v>
      </c>
    </row>
    <row r="9" spans="1:19" x14ac:dyDescent="0.2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</row>
    <row r="10" spans="1:19" x14ac:dyDescent="0.2">
      <c r="B10" s="188"/>
      <c r="C10" s="188"/>
      <c r="D10" s="188"/>
      <c r="E10" s="188"/>
      <c r="F10" s="188"/>
      <c r="G10" s="141" t="s">
        <v>48</v>
      </c>
      <c r="H10" s="188"/>
      <c r="I10" s="188"/>
      <c r="J10" s="188"/>
      <c r="K10" s="188"/>
      <c r="L10" s="188"/>
      <c r="M10" s="188"/>
      <c r="N10" s="188"/>
      <c r="O10" s="188"/>
      <c r="P10" s="188"/>
      <c r="Q10" s="188"/>
    </row>
    <row r="11" spans="1:19" s="46" customFormat="1" x14ac:dyDescent="0.2">
      <c r="A11" s="131"/>
      <c r="B11" s="20">
        <f>YT_ALL!B11</f>
        <v>40908</v>
      </c>
      <c r="C11" s="20">
        <f>YT_ALL!C11</f>
        <v>41274</v>
      </c>
      <c r="D11" s="20">
        <f>YT_ALL!D11</f>
        <v>41639</v>
      </c>
      <c r="E11" s="20">
        <f>YT_ALL!E11</f>
        <v>42004</v>
      </c>
      <c r="F11" s="20">
        <f>YT_ALL!F11</f>
        <v>42369</v>
      </c>
      <c r="G11" s="20">
        <f>YT_ALL!G11</f>
        <v>42429</v>
      </c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</row>
    <row r="12" spans="1:19" s="205" customFormat="1" x14ac:dyDescent="0.2">
      <c r="A12" s="242" t="s">
        <v>171</v>
      </c>
      <c r="B12" s="194">
        <f t="shared" ref="B12:G12" si="1">SUM(B$13+ B$14)</f>
        <v>59223.658234119997</v>
      </c>
      <c r="C12" s="194">
        <f t="shared" si="1"/>
        <v>64495.287511390001</v>
      </c>
      <c r="D12" s="194">
        <f t="shared" si="1"/>
        <v>73162.338414950005</v>
      </c>
      <c r="E12" s="194">
        <f t="shared" si="1"/>
        <v>69811.922962929995</v>
      </c>
      <c r="F12" s="194">
        <f t="shared" si="1"/>
        <v>65505.68611232</v>
      </c>
      <c r="G12" s="194">
        <f t="shared" si="1"/>
        <v>64349.583056180003</v>
      </c>
      <c r="H12" s="221"/>
      <c r="I12" s="221"/>
      <c r="J12" s="221"/>
      <c r="K12" s="221"/>
      <c r="L12" s="221"/>
      <c r="M12" s="221"/>
      <c r="N12" s="221"/>
      <c r="O12" s="221"/>
      <c r="P12" s="221"/>
      <c r="Q12" s="221"/>
    </row>
    <row r="13" spans="1:19" s="108" customFormat="1" x14ac:dyDescent="0.2">
      <c r="A13" s="137" t="str">
        <f>YK_ALL!A13</f>
        <v>Державний борг</v>
      </c>
      <c r="B13" s="152">
        <f>YK_ALL!B13/DMLMLR</f>
        <v>44716.246612729999</v>
      </c>
      <c r="C13" s="152">
        <f>YK_ALL!C13/DMLMLR</f>
        <v>49945.981999039999</v>
      </c>
      <c r="D13" s="152">
        <f>YK_ALL!D13/DMLMLR</f>
        <v>60079.898590880002</v>
      </c>
      <c r="E13" s="152">
        <f>YK_ALL!E13/DMLMLR</f>
        <v>60058.160629949998</v>
      </c>
      <c r="F13" s="152">
        <f>YK_ALL!F13/DMLMLR</f>
        <v>55593.105028710001</v>
      </c>
      <c r="G13" s="152">
        <f>YK_ALL!G13/DMLMLR</f>
        <v>54847.053201540002</v>
      </c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9" s="108" customFormat="1" x14ac:dyDescent="0.2">
      <c r="A14" s="137" t="str">
        <f>YK_ALL!A14</f>
        <v>Гарантований державою борг</v>
      </c>
      <c r="B14" s="152">
        <f>YK_ALL!B14/DMLMLR</f>
        <v>14507.41162139</v>
      </c>
      <c r="C14" s="152">
        <f>YK_ALL!C14/DMLMLR</f>
        <v>14549.30551235</v>
      </c>
      <c r="D14" s="152">
        <f>YK_ALL!D14/DMLMLR</f>
        <v>13082.439824069999</v>
      </c>
      <c r="E14" s="152">
        <f>YK_ALL!E14/DMLMLR</f>
        <v>9753.7623329800008</v>
      </c>
      <c r="F14" s="152">
        <f>YK_ALL!F14/DMLMLR</f>
        <v>9912.5810836100009</v>
      </c>
      <c r="G14" s="152">
        <f>YK_ALL!G14/DMLMLR</f>
        <v>9502.5298546400008</v>
      </c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1:19" x14ac:dyDescent="0.2"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9" s="162" customFormat="1" x14ac:dyDescent="0.2">
      <c r="G16" s="141" t="s">
        <v>67</v>
      </c>
    </row>
    <row r="17" spans="1:19" s="46" customFormat="1" x14ac:dyDescent="0.2">
      <c r="A17" s="131"/>
      <c r="B17" s="20">
        <f>YT_ALL!B17</f>
        <v>40908</v>
      </c>
      <c r="C17" s="20">
        <f>YT_ALL!C17</f>
        <v>41274</v>
      </c>
      <c r="D17" s="20">
        <f>YT_ALL!D17</f>
        <v>41639</v>
      </c>
      <c r="E17" s="20">
        <f>YT_ALL!E17</f>
        <v>42004</v>
      </c>
      <c r="F17" s="20">
        <f>YT_ALL!F17</f>
        <v>42369</v>
      </c>
      <c r="G17" s="20">
        <f>YT_ALL!G17</f>
        <v>42429</v>
      </c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</row>
    <row r="18" spans="1:19" s="205" customFormat="1" x14ac:dyDescent="0.2">
      <c r="A18" s="242" t="s">
        <v>171</v>
      </c>
      <c r="B18" s="194">
        <f t="shared" ref="B18:G18" si="2">SUM(B$19+ B$20)</f>
        <v>1</v>
      </c>
      <c r="C18" s="194">
        <f t="shared" si="2"/>
        <v>1</v>
      </c>
      <c r="D18" s="194">
        <f t="shared" si="2"/>
        <v>1</v>
      </c>
      <c r="E18" s="194">
        <f t="shared" si="2"/>
        <v>1</v>
      </c>
      <c r="F18" s="194">
        <f t="shared" si="2"/>
        <v>1</v>
      </c>
      <c r="G18" s="194">
        <f t="shared" si="2"/>
        <v>1</v>
      </c>
      <c r="H18" s="221"/>
      <c r="I18" s="221"/>
      <c r="J18" s="221"/>
      <c r="K18" s="221"/>
      <c r="L18" s="221"/>
      <c r="M18" s="221"/>
      <c r="N18" s="221"/>
      <c r="O18" s="221"/>
      <c r="P18" s="221"/>
      <c r="Q18" s="221"/>
    </row>
    <row r="19" spans="1:19" s="108" customFormat="1" x14ac:dyDescent="0.2">
      <c r="A19" s="137" t="str">
        <f>YK_ALL!A19</f>
        <v>Державний борг</v>
      </c>
      <c r="B19" s="152">
        <f>YK_ALL!B19</f>
        <v>0.75504000000000004</v>
      </c>
      <c r="C19" s="152">
        <f>YK_ALL!C19</f>
        <v>0.77441300000000002</v>
      </c>
      <c r="D19" s="152">
        <f>YK_ALL!D19</f>
        <v>0.82118599999999997</v>
      </c>
      <c r="E19" s="152">
        <f>YK_ALL!E19</f>
        <v>0.86028499999999997</v>
      </c>
      <c r="F19" s="152">
        <f>YK_ALL!F19</f>
        <v>0.84867599999999999</v>
      </c>
      <c r="G19" s="152">
        <f>YK_ALL!G19</f>
        <v>0.85233000000000003</v>
      </c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1:19" s="108" customFormat="1" x14ac:dyDescent="0.2">
      <c r="A20" s="137" t="str">
        <f>YK_ALL!A20</f>
        <v>Гарантований державою борг</v>
      </c>
      <c r="B20" s="152">
        <f>YK_ALL!B20</f>
        <v>0.24496000000000001</v>
      </c>
      <c r="C20" s="152">
        <f>YK_ALL!C20</f>
        <v>0.22558700000000001</v>
      </c>
      <c r="D20" s="152">
        <f>YK_ALL!D20</f>
        <v>0.178814</v>
      </c>
      <c r="E20" s="152">
        <f>YK_ALL!E20</f>
        <v>0.13971500000000001</v>
      </c>
      <c r="F20" s="152">
        <f>YK_ALL!F20</f>
        <v>0.15132399999999999</v>
      </c>
      <c r="G20" s="152">
        <f>YK_ALL!G20</f>
        <v>0.14767</v>
      </c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1:19" x14ac:dyDescent="0.2">
      <c r="A21" s="119"/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</row>
    <row r="22" spans="1:19" x14ac:dyDescent="0.2"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</row>
    <row r="23" spans="1:19" x14ac:dyDescent="0.2"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</row>
    <row r="24" spans="1:19" x14ac:dyDescent="0.2"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</row>
    <row r="25" spans="1:19" s="162" customFormat="1" x14ac:dyDescent="0.2"/>
    <row r="26" spans="1:19" x14ac:dyDescent="0.2"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</row>
    <row r="27" spans="1:19" x14ac:dyDescent="0.2"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</row>
    <row r="28" spans="1:19" x14ac:dyDescent="0.2"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</row>
    <row r="29" spans="1:19" x14ac:dyDescent="0.2"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</row>
    <row r="30" spans="1:19" x14ac:dyDescent="0.2"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</row>
    <row r="31" spans="1:19" x14ac:dyDescent="0.2"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</row>
    <row r="32" spans="1:19" x14ac:dyDescent="0.2"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</row>
    <row r="33" spans="2:17" x14ac:dyDescent="0.2"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</row>
    <row r="34" spans="2:17" x14ac:dyDescent="0.2"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</row>
    <row r="35" spans="2:17" x14ac:dyDescent="0.2"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</row>
    <row r="36" spans="2:17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</row>
    <row r="37" spans="2:17" x14ac:dyDescent="0.2"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</row>
    <row r="38" spans="2:17" x14ac:dyDescent="0.2"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</row>
    <row r="39" spans="2:17" x14ac:dyDescent="0.2"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</row>
    <row r="40" spans="2:17" x14ac:dyDescent="0.2"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</row>
    <row r="41" spans="2:17" x14ac:dyDescent="0.2"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</row>
    <row r="42" spans="2:17" x14ac:dyDescent="0.2"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</row>
    <row r="43" spans="2:17" x14ac:dyDescent="0.2"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</row>
    <row r="44" spans="2:17" x14ac:dyDescent="0.2"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</row>
    <row r="45" spans="2:17" x14ac:dyDescent="0.2"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</row>
    <row r="46" spans="2:17" x14ac:dyDescent="0.2"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</row>
    <row r="47" spans="2:17" x14ac:dyDescent="0.2"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</row>
    <row r="48" spans="2:17" x14ac:dyDescent="0.2"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</row>
    <row r="49" spans="2:17" x14ac:dyDescent="0.2"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</row>
    <row r="50" spans="2:17" x14ac:dyDescent="0.2"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</row>
    <row r="51" spans="2:17" x14ac:dyDescent="0.2"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</row>
    <row r="52" spans="2:17" x14ac:dyDescent="0.2"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</row>
    <row r="53" spans="2:17" x14ac:dyDescent="0.2"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</row>
    <row r="54" spans="2:17" x14ac:dyDescent="0.2"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</row>
    <row r="55" spans="2:17" x14ac:dyDescent="0.2"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</row>
    <row r="56" spans="2:17" x14ac:dyDescent="0.2"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</row>
    <row r="57" spans="2:17" x14ac:dyDescent="0.2"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</row>
    <row r="58" spans="2:17" x14ac:dyDescent="0.2"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</row>
    <row r="59" spans="2:17" x14ac:dyDescent="0.2"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</row>
    <row r="60" spans="2:17" x14ac:dyDescent="0.2"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</row>
    <row r="61" spans="2:17" x14ac:dyDescent="0.2"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</row>
    <row r="62" spans="2:17" x14ac:dyDescent="0.2"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</row>
    <row r="63" spans="2:17" x14ac:dyDescent="0.2"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</row>
    <row r="64" spans="2:17" x14ac:dyDescent="0.2"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</row>
    <row r="65" spans="2:17" x14ac:dyDescent="0.2"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</row>
    <row r="66" spans="2:17" x14ac:dyDescent="0.2"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</row>
    <row r="67" spans="2:17" x14ac:dyDescent="0.2"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</row>
    <row r="68" spans="2:17" x14ac:dyDescent="0.2"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</row>
    <row r="69" spans="2:17" x14ac:dyDescent="0.2"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</row>
    <row r="70" spans="2:17" x14ac:dyDescent="0.2"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2:17" x14ac:dyDescent="0.2"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</row>
    <row r="72" spans="2:17" x14ac:dyDescent="0.2"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2:17" x14ac:dyDescent="0.2"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</row>
    <row r="74" spans="2:17" x14ac:dyDescent="0.2"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</row>
    <row r="75" spans="2:17" x14ac:dyDescent="0.2"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</row>
    <row r="76" spans="2:17" x14ac:dyDescent="0.2"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</row>
    <row r="77" spans="2:17" x14ac:dyDescent="0.2">
      <c r="B77" s="188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</row>
    <row r="78" spans="2:17" x14ac:dyDescent="0.2">
      <c r="B78" s="188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</row>
    <row r="79" spans="2:17" x14ac:dyDescent="0.2">
      <c r="B79" s="188"/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</row>
    <row r="80" spans="2:17" x14ac:dyDescent="0.2"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</row>
    <row r="81" spans="2:17" x14ac:dyDescent="0.2">
      <c r="B81" s="188"/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</row>
    <row r="82" spans="2:17" x14ac:dyDescent="0.2">
      <c r="B82" s="188"/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</row>
    <row r="83" spans="2:17" x14ac:dyDescent="0.2">
      <c r="B83" s="188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</row>
    <row r="84" spans="2:17" x14ac:dyDescent="0.2">
      <c r="B84" s="188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</row>
    <row r="85" spans="2:17" x14ac:dyDescent="0.2"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</row>
    <row r="86" spans="2:17" x14ac:dyDescent="0.2">
      <c r="B86" s="188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</row>
    <row r="87" spans="2:17" x14ac:dyDescent="0.2">
      <c r="B87" s="188"/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</row>
    <row r="88" spans="2:17" x14ac:dyDescent="0.2">
      <c r="B88" s="188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</row>
    <row r="89" spans="2:17" x14ac:dyDescent="0.2">
      <c r="B89" s="188"/>
      <c r="C89" s="188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</row>
    <row r="90" spans="2:17" x14ac:dyDescent="0.2">
      <c r="B90" s="188"/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</row>
    <row r="91" spans="2:17" x14ac:dyDescent="0.2">
      <c r="B91" s="188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</row>
    <row r="92" spans="2:17" x14ac:dyDescent="0.2">
      <c r="B92" s="188"/>
      <c r="C92" s="188"/>
      <c r="D92" s="188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</row>
    <row r="93" spans="2:17" x14ac:dyDescent="0.2">
      <c r="B93" s="188"/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</row>
    <row r="94" spans="2:17" x14ac:dyDescent="0.2"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</row>
    <row r="95" spans="2:17" x14ac:dyDescent="0.2">
      <c r="B95" s="188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</row>
    <row r="96" spans="2:17" x14ac:dyDescent="0.2"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</row>
    <row r="97" spans="2:17" x14ac:dyDescent="0.2"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</row>
    <row r="98" spans="2:17" x14ac:dyDescent="0.2"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</row>
    <row r="99" spans="2:17" x14ac:dyDescent="0.2">
      <c r="B99" s="188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</row>
    <row r="100" spans="2:17" x14ac:dyDescent="0.2">
      <c r="B100" s="188"/>
      <c r="C100" s="188"/>
      <c r="D100" s="188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</row>
    <row r="101" spans="2:17" x14ac:dyDescent="0.2">
      <c r="B101" s="188"/>
      <c r="C101" s="188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</row>
    <row r="102" spans="2:17" x14ac:dyDescent="0.2"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</row>
    <row r="103" spans="2:17" x14ac:dyDescent="0.2"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</row>
    <row r="104" spans="2:17" x14ac:dyDescent="0.2"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</row>
    <row r="105" spans="2:17" x14ac:dyDescent="0.2"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</row>
    <row r="106" spans="2:17" x14ac:dyDescent="0.2"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</row>
    <row r="107" spans="2:17" x14ac:dyDescent="0.2"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</row>
    <row r="108" spans="2:17" x14ac:dyDescent="0.2"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</row>
    <row r="109" spans="2:17" x14ac:dyDescent="0.2"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</row>
    <row r="110" spans="2:17" x14ac:dyDescent="0.2"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</row>
    <row r="111" spans="2:17" x14ac:dyDescent="0.2"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</row>
    <row r="112" spans="2:17" x14ac:dyDescent="0.2">
      <c r="B112" s="188"/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</row>
    <row r="113" spans="2:17" x14ac:dyDescent="0.2"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</row>
    <row r="114" spans="2:17" x14ac:dyDescent="0.2">
      <c r="B114" s="188"/>
      <c r="C114" s="188"/>
      <c r="D114" s="188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</row>
    <row r="115" spans="2:17" x14ac:dyDescent="0.2">
      <c r="B115" s="188"/>
      <c r="C115" s="188"/>
      <c r="D115" s="188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</row>
    <row r="116" spans="2:17" x14ac:dyDescent="0.2">
      <c r="B116" s="188"/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</row>
    <row r="117" spans="2:17" x14ac:dyDescent="0.2">
      <c r="B117" s="188"/>
      <c r="C117" s="188"/>
      <c r="D117" s="188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</row>
    <row r="118" spans="2:17" x14ac:dyDescent="0.2">
      <c r="B118" s="188"/>
      <c r="C118" s="188"/>
      <c r="D118" s="188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</row>
    <row r="119" spans="2:17" x14ac:dyDescent="0.2">
      <c r="B119" s="188"/>
      <c r="C119" s="188"/>
      <c r="D119" s="188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</row>
    <row r="120" spans="2:17" x14ac:dyDescent="0.2">
      <c r="B120" s="188"/>
      <c r="C120" s="188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</row>
    <row r="121" spans="2:17" x14ac:dyDescent="0.2">
      <c r="B121" s="188"/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</row>
    <row r="122" spans="2:17" x14ac:dyDescent="0.2"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</row>
    <row r="123" spans="2:17" x14ac:dyDescent="0.2">
      <c r="B123" s="188"/>
      <c r="C123" s="188"/>
      <c r="D123" s="188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</row>
    <row r="124" spans="2:17" x14ac:dyDescent="0.2">
      <c r="B124" s="188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</row>
    <row r="125" spans="2:17" x14ac:dyDescent="0.2"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</row>
    <row r="126" spans="2:17" x14ac:dyDescent="0.2">
      <c r="B126" s="188"/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</row>
    <row r="127" spans="2:17" x14ac:dyDescent="0.2">
      <c r="B127" s="188"/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</row>
    <row r="128" spans="2:17" x14ac:dyDescent="0.2">
      <c r="B128" s="188"/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</row>
    <row r="129" spans="2:17" x14ac:dyDescent="0.2">
      <c r="B129" s="188"/>
      <c r="C129" s="188"/>
      <c r="D129" s="188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</row>
    <row r="130" spans="2:17" x14ac:dyDescent="0.2">
      <c r="B130" s="188"/>
      <c r="C130" s="188"/>
      <c r="D130" s="188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</row>
    <row r="131" spans="2:17" x14ac:dyDescent="0.2">
      <c r="B131" s="188"/>
      <c r="C131" s="188"/>
      <c r="D131" s="188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</row>
    <row r="132" spans="2:17" x14ac:dyDescent="0.2">
      <c r="B132" s="188"/>
      <c r="C132" s="188"/>
      <c r="D132" s="188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</row>
    <row r="133" spans="2:17" x14ac:dyDescent="0.2"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</row>
    <row r="134" spans="2:17" x14ac:dyDescent="0.2"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</row>
    <row r="135" spans="2:17" x14ac:dyDescent="0.2"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</row>
    <row r="136" spans="2:17" x14ac:dyDescent="0.2"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</row>
    <row r="137" spans="2:17" x14ac:dyDescent="0.2">
      <c r="B137" s="188"/>
      <c r="C137" s="188"/>
      <c r="D137" s="188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</row>
    <row r="138" spans="2:17" x14ac:dyDescent="0.2"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</row>
    <row r="139" spans="2:17" x14ac:dyDescent="0.2"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2:17" x14ac:dyDescent="0.2"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</row>
    <row r="141" spans="2:17" x14ac:dyDescent="0.2"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2:17" x14ac:dyDescent="0.2">
      <c r="B142" s="188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</row>
    <row r="143" spans="2:17" x14ac:dyDescent="0.2"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</row>
    <row r="144" spans="2:17" x14ac:dyDescent="0.2">
      <c r="B144" s="188"/>
      <c r="C144" s="188"/>
      <c r="D144" s="188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</row>
    <row r="145" spans="2:17" x14ac:dyDescent="0.2"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</row>
    <row r="146" spans="2:17" x14ac:dyDescent="0.2">
      <c r="B146" s="188"/>
      <c r="C146" s="188"/>
      <c r="D146" s="188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</row>
    <row r="147" spans="2:17" x14ac:dyDescent="0.2">
      <c r="B147" s="188"/>
      <c r="C147" s="188"/>
      <c r="D147" s="188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</row>
    <row r="148" spans="2:17" x14ac:dyDescent="0.2">
      <c r="B148" s="188"/>
      <c r="C148" s="188"/>
      <c r="D148" s="188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</row>
    <row r="149" spans="2:17" x14ac:dyDescent="0.2"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</row>
    <row r="150" spans="2:17" x14ac:dyDescent="0.2">
      <c r="B150" s="188"/>
      <c r="C150" s="188"/>
      <c r="D150" s="188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</row>
    <row r="151" spans="2:17" x14ac:dyDescent="0.2">
      <c r="B151" s="188"/>
      <c r="C151" s="188"/>
      <c r="D151" s="188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</row>
    <row r="152" spans="2:17" x14ac:dyDescent="0.2">
      <c r="B152" s="188"/>
      <c r="C152" s="188"/>
      <c r="D152" s="188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</row>
    <row r="153" spans="2:17" x14ac:dyDescent="0.2">
      <c r="B153" s="188"/>
      <c r="C153" s="188"/>
      <c r="D153" s="188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</row>
    <row r="154" spans="2:17" x14ac:dyDescent="0.2">
      <c r="B154" s="188"/>
      <c r="C154" s="188"/>
      <c r="D154" s="188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</row>
    <row r="155" spans="2:17" x14ac:dyDescent="0.2">
      <c r="B155" s="188"/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</row>
    <row r="156" spans="2:17" x14ac:dyDescent="0.2">
      <c r="B156" s="188"/>
      <c r="C156" s="188"/>
      <c r="D156" s="188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</row>
    <row r="157" spans="2:17" x14ac:dyDescent="0.2">
      <c r="B157" s="188"/>
      <c r="C157" s="188"/>
      <c r="D157" s="188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</row>
    <row r="158" spans="2:17" x14ac:dyDescent="0.2">
      <c r="B158" s="188"/>
      <c r="C158" s="188"/>
      <c r="D158" s="188"/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</row>
    <row r="159" spans="2:17" x14ac:dyDescent="0.2">
      <c r="B159" s="188"/>
      <c r="C159" s="188"/>
      <c r="D159" s="188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</row>
    <row r="160" spans="2:17" x14ac:dyDescent="0.2">
      <c r="B160" s="188"/>
      <c r="C160" s="188"/>
      <c r="D160" s="188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</row>
    <row r="161" spans="2:17" x14ac:dyDescent="0.2"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</row>
    <row r="162" spans="2:17" x14ac:dyDescent="0.2">
      <c r="B162" s="188"/>
      <c r="C162" s="188"/>
      <c r="D162" s="188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</row>
    <row r="163" spans="2:17" x14ac:dyDescent="0.2"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</row>
    <row r="164" spans="2:17" x14ac:dyDescent="0.2">
      <c r="B164" s="188"/>
      <c r="C164" s="188"/>
      <c r="D164" s="188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</row>
    <row r="165" spans="2:17" x14ac:dyDescent="0.2">
      <c r="B165" s="188"/>
      <c r="C165" s="188"/>
      <c r="D165" s="188"/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</row>
    <row r="166" spans="2:17" x14ac:dyDescent="0.2">
      <c r="B166" s="188"/>
      <c r="C166" s="188"/>
      <c r="D166" s="188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</row>
    <row r="167" spans="2:17" x14ac:dyDescent="0.2">
      <c r="B167" s="188"/>
      <c r="C167" s="188"/>
      <c r="D167" s="188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</row>
    <row r="168" spans="2:17" x14ac:dyDescent="0.2">
      <c r="B168" s="188"/>
      <c r="C168" s="188"/>
      <c r="D168" s="188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</row>
    <row r="169" spans="2:17" x14ac:dyDescent="0.2">
      <c r="B169" s="188"/>
      <c r="C169" s="188"/>
      <c r="D169" s="188"/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</row>
    <row r="170" spans="2:17" x14ac:dyDescent="0.2">
      <c r="B170" s="188"/>
      <c r="C170" s="188"/>
      <c r="D170" s="188"/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</row>
    <row r="171" spans="2:17" x14ac:dyDescent="0.2">
      <c r="B171" s="188"/>
      <c r="C171" s="188"/>
      <c r="D171" s="188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</row>
    <row r="172" spans="2:17" x14ac:dyDescent="0.2">
      <c r="B172" s="188"/>
      <c r="C172" s="188"/>
      <c r="D172" s="188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</row>
    <row r="173" spans="2:17" x14ac:dyDescent="0.2">
      <c r="B173" s="188"/>
      <c r="C173" s="188"/>
      <c r="D173" s="188"/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P173" s="188"/>
      <c r="Q173" s="188"/>
    </row>
    <row r="174" spans="2:17" x14ac:dyDescent="0.2">
      <c r="B174" s="188"/>
      <c r="C174" s="188"/>
      <c r="D174" s="188"/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88"/>
      <c r="P174" s="188"/>
      <c r="Q174" s="188"/>
    </row>
    <row r="175" spans="2:17" x14ac:dyDescent="0.2">
      <c r="B175" s="188"/>
      <c r="C175" s="188"/>
      <c r="D175" s="188"/>
      <c r="E175" s="188"/>
      <c r="F175" s="188"/>
      <c r="G175" s="188"/>
      <c r="H175" s="188"/>
      <c r="I175" s="188"/>
      <c r="J175" s="188"/>
      <c r="K175" s="188"/>
      <c r="L175" s="188"/>
      <c r="M175" s="188"/>
      <c r="N175" s="188"/>
      <c r="O175" s="188"/>
      <c r="P175" s="188"/>
      <c r="Q175" s="188"/>
    </row>
    <row r="176" spans="2:17" x14ac:dyDescent="0.2">
      <c r="B176" s="188"/>
      <c r="C176" s="188"/>
      <c r="D176" s="188"/>
      <c r="E176" s="188"/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</row>
    <row r="177" spans="2:17" x14ac:dyDescent="0.2">
      <c r="B177" s="188"/>
      <c r="C177" s="188"/>
      <c r="D177" s="188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</row>
    <row r="178" spans="2:17" x14ac:dyDescent="0.2">
      <c r="B178" s="188"/>
      <c r="C178" s="188"/>
      <c r="D178" s="188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</row>
    <row r="179" spans="2:17" x14ac:dyDescent="0.2">
      <c r="B179" s="188"/>
      <c r="C179" s="188"/>
      <c r="D179" s="188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</row>
    <row r="180" spans="2:17" x14ac:dyDescent="0.2">
      <c r="B180" s="188"/>
      <c r="C180" s="188"/>
      <c r="D180" s="188"/>
      <c r="E180" s="18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</row>
    <row r="181" spans="2:17" x14ac:dyDescent="0.2">
      <c r="B181" s="188"/>
      <c r="C181" s="188"/>
      <c r="D181" s="188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</row>
    <row r="182" spans="2:17" x14ac:dyDescent="0.2">
      <c r="B182" s="188"/>
      <c r="C182" s="188"/>
      <c r="D182" s="188"/>
      <c r="E182" s="188"/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</row>
    <row r="183" spans="2:17" x14ac:dyDescent="0.2">
      <c r="B183" s="188"/>
      <c r="C183" s="188"/>
      <c r="D183" s="188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</row>
    <row r="184" spans="2:17" x14ac:dyDescent="0.2">
      <c r="B184" s="188"/>
      <c r="C184" s="188"/>
      <c r="D184" s="188"/>
      <c r="E184" s="188"/>
      <c r="F184" s="188"/>
      <c r="G184" s="188"/>
      <c r="H184" s="188"/>
      <c r="I184" s="188"/>
      <c r="J184" s="188"/>
      <c r="K184" s="188"/>
      <c r="L184" s="188"/>
      <c r="M184" s="188"/>
      <c r="N184" s="188"/>
      <c r="O184" s="188"/>
      <c r="P184" s="188"/>
      <c r="Q184" s="188"/>
    </row>
    <row r="185" spans="2:17" x14ac:dyDescent="0.2">
      <c r="B185" s="188"/>
      <c r="C185" s="188"/>
      <c r="D185" s="188"/>
      <c r="E185" s="188"/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</row>
    <row r="186" spans="2:17" x14ac:dyDescent="0.2">
      <c r="B186" s="188"/>
      <c r="C186" s="188"/>
      <c r="D186" s="188"/>
      <c r="E186" s="18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</row>
    <row r="187" spans="2:17" x14ac:dyDescent="0.2">
      <c r="B187" s="188"/>
      <c r="C187" s="188"/>
      <c r="D187" s="188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 s="188"/>
      <c r="Q187" s="188"/>
    </row>
    <row r="188" spans="2:17" x14ac:dyDescent="0.2">
      <c r="B188" s="188"/>
      <c r="C188" s="188"/>
      <c r="D188" s="188"/>
      <c r="E188" s="188"/>
      <c r="F188" s="188"/>
      <c r="G188" s="188"/>
      <c r="H188" s="188"/>
      <c r="I188" s="188"/>
      <c r="J188" s="188"/>
      <c r="K188" s="188"/>
      <c r="L188" s="188"/>
      <c r="M188" s="188"/>
      <c r="N188" s="188"/>
      <c r="O188" s="188"/>
      <c r="P188" s="188"/>
      <c r="Q188" s="188"/>
    </row>
    <row r="189" spans="2:17" x14ac:dyDescent="0.2">
      <c r="B189" s="188"/>
      <c r="C189" s="188"/>
      <c r="D189" s="188"/>
      <c r="E189" s="188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</row>
    <row r="190" spans="2:17" x14ac:dyDescent="0.2">
      <c r="B190" s="188"/>
      <c r="C190" s="188"/>
      <c r="D190" s="188"/>
      <c r="E190" s="188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</row>
    <row r="191" spans="2:17" x14ac:dyDescent="0.2">
      <c r="B191" s="188"/>
      <c r="C191" s="188"/>
      <c r="D191" s="188"/>
      <c r="E191" s="188"/>
      <c r="F191" s="188"/>
      <c r="G191" s="188"/>
      <c r="H191" s="188"/>
      <c r="I191" s="188"/>
      <c r="J191" s="188"/>
      <c r="K191" s="188"/>
      <c r="L191" s="188"/>
      <c r="M191" s="188"/>
      <c r="N191" s="188"/>
      <c r="O191" s="188"/>
      <c r="P191" s="188"/>
      <c r="Q191" s="188"/>
    </row>
    <row r="192" spans="2:17" x14ac:dyDescent="0.2">
      <c r="B192" s="188"/>
      <c r="C192" s="188"/>
      <c r="D192" s="188"/>
      <c r="E192" s="188"/>
      <c r="F192" s="188"/>
      <c r="G192" s="188"/>
      <c r="H192" s="188"/>
      <c r="I192" s="188"/>
      <c r="J192" s="188"/>
      <c r="K192" s="188"/>
      <c r="L192" s="188"/>
      <c r="M192" s="188"/>
      <c r="N192" s="188"/>
      <c r="O192" s="188"/>
      <c r="P192" s="188"/>
      <c r="Q192" s="188"/>
    </row>
    <row r="193" spans="2:17" x14ac:dyDescent="0.2">
      <c r="B193" s="188"/>
      <c r="C193" s="188"/>
      <c r="D193" s="188"/>
      <c r="E193" s="188"/>
      <c r="F193" s="188"/>
      <c r="G193" s="188"/>
      <c r="H193" s="188"/>
      <c r="I193" s="188"/>
      <c r="J193" s="188"/>
      <c r="K193" s="188"/>
      <c r="L193" s="188"/>
      <c r="M193" s="188"/>
      <c r="N193" s="188"/>
      <c r="O193" s="188"/>
      <c r="P193" s="188"/>
      <c r="Q193" s="188"/>
    </row>
    <row r="194" spans="2:17" x14ac:dyDescent="0.2">
      <c r="B194" s="188"/>
      <c r="C194" s="188"/>
      <c r="D194" s="188"/>
      <c r="E194" s="188"/>
      <c r="F194" s="188"/>
      <c r="G194" s="188"/>
      <c r="H194" s="188"/>
      <c r="I194" s="188"/>
      <c r="J194" s="188"/>
      <c r="K194" s="188"/>
      <c r="L194" s="188"/>
      <c r="M194" s="188"/>
      <c r="N194" s="188"/>
      <c r="O194" s="188"/>
      <c r="P194" s="188"/>
      <c r="Q194" s="188"/>
    </row>
    <row r="195" spans="2:17" x14ac:dyDescent="0.2">
      <c r="B195" s="188"/>
      <c r="C195" s="188"/>
      <c r="D195" s="188"/>
      <c r="E195" s="188"/>
      <c r="F195" s="188"/>
      <c r="G195" s="188"/>
      <c r="H195" s="188"/>
      <c r="I195" s="188"/>
      <c r="J195" s="188"/>
      <c r="K195" s="188"/>
      <c r="L195" s="188"/>
      <c r="M195" s="188"/>
      <c r="N195" s="188"/>
      <c r="O195" s="188"/>
      <c r="P195" s="188"/>
      <c r="Q195" s="188"/>
    </row>
    <row r="196" spans="2:17" x14ac:dyDescent="0.2">
      <c r="B196" s="188"/>
      <c r="C196" s="188"/>
      <c r="D196" s="188"/>
      <c r="E196" s="188"/>
      <c r="F196" s="188"/>
      <c r="G196" s="188"/>
      <c r="H196" s="188"/>
      <c r="I196" s="188"/>
      <c r="J196" s="188"/>
      <c r="K196" s="188"/>
      <c r="L196" s="188"/>
      <c r="M196" s="188"/>
      <c r="N196" s="188"/>
      <c r="O196" s="188"/>
      <c r="P196" s="188"/>
      <c r="Q196" s="188"/>
    </row>
    <row r="197" spans="2:17" x14ac:dyDescent="0.2">
      <c r="B197" s="188"/>
      <c r="C197" s="188"/>
      <c r="D197" s="188"/>
      <c r="E197" s="188"/>
      <c r="F197" s="188"/>
      <c r="G197" s="188"/>
      <c r="H197" s="188"/>
      <c r="I197" s="188"/>
      <c r="J197" s="188"/>
      <c r="K197" s="188"/>
      <c r="L197" s="188"/>
      <c r="M197" s="188"/>
      <c r="N197" s="188"/>
      <c r="O197" s="188"/>
      <c r="P197" s="188"/>
      <c r="Q197" s="188"/>
    </row>
    <row r="198" spans="2:17" x14ac:dyDescent="0.2">
      <c r="B198" s="188"/>
      <c r="C198" s="188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  <c r="P198" s="188"/>
      <c r="Q198" s="188"/>
    </row>
    <row r="199" spans="2:17" x14ac:dyDescent="0.2">
      <c r="B199" s="188"/>
      <c r="C199" s="188"/>
      <c r="D199" s="188"/>
      <c r="E199" s="188"/>
      <c r="F199" s="188"/>
      <c r="G199" s="188"/>
      <c r="H199" s="188"/>
      <c r="I199" s="188"/>
      <c r="J199" s="188"/>
      <c r="K199" s="188"/>
      <c r="L199" s="188"/>
      <c r="M199" s="188"/>
      <c r="N199" s="188"/>
      <c r="O199" s="188"/>
      <c r="P199" s="188"/>
      <c r="Q199" s="188"/>
    </row>
    <row r="200" spans="2:17" x14ac:dyDescent="0.2">
      <c r="B200" s="188"/>
      <c r="C200" s="188"/>
      <c r="D200" s="188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  <c r="P200" s="188"/>
      <c r="Q200" s="188"/>
    </row>
    <row r="201" spans="2:17" x14ac:dyDescent="0.2">
      <c r="B201" s="188"/>
      <c r="C201" s="188"/>
      <c r="D201" s="188"/>
      <c r="E201" s="188"/>
      <c r="F201" s="188"/>
      <c r="G201" s="188"/>
      <c r="H201" s="188"/>
      <c r="I201" s="188"/>
      <c r="J201" s="188"/>
      <c r="K201" s="188"/>
      <c r="L201" s="188"/>
      <c r="M201" s="188"/>
      <c r="N201" s="188"/>
      <c r="O201" s="188"/>
      <c r="P201" s="188"/>
      <c r="Q201" s="188"/>
    </row>
    <row r="202" spans="2:17" x14ac:dyDescent="0.2">
      <c r="B202" s="188"/>
      <c r="C202" s="188"/>
      <c r="D202" s="188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</row>
    <row r="203" spans="2:17" x14ac:dyDescent="0.2">
      <c r="B203" s="188"/>
      <c r="C203" s="188"/>
      <c r="D203" s="188"/>
      <c r="E203" s="188"/>
      <c r="F203" s="188"/>
      <c r="G203" s="188"/>
      <c r="H203" s="188"/>
      <c r="I203" s="188"/>
      <c r="J203" s="188"/>
      <c r="K203" s="188"/>
      <c r="L203" s="188"/>
      <c r="M203" s="188"/>
      <c r="N203" s="188"/>
      <c r="O203" s="188"/>
      <c r="P203" s="188"/>
      <c r="Q203" s="188"/>
    </row>
    <row r="204" spans="2:17" x14ac:dyDescent="0.2">
      <c r="B204" s="188"/>
      <c r="C204" s="188"/>
      <c r="D204" s="188"/>
      <c r="E204" s="188"/>
      <c r="F204" s="188"/>
      <c r="G204" s="188"/>
      <c r="H204" s="188"/>
      <c r="I204" s="188"/>
      <c r="J204" s="188"/>
      <c r="K204" s="188"/>
      <c r="L204" s="188"/>
      <c r="M204" s="188"/>
      <c r="N204" s="188"/>
      <c r="O204" s="188"/>
      <c r="P204" s="188"/>
      <c r="Q204" s="188"/>
    </row>
    <row r="205" spans="2:17" x14ac:dyDescent="0.2">
      <c r="B205" s="188"/>
      <c r="C205" s="188"/>
      <c r="D205" s="188"/>
      <c r="E205" s="188"/>
      <c r="F205" s="188"/>
      <c r="G205" s="188"/>
      <c r="H205" s="188"/>
      <c r="I205" s="188"/>
      <c r="J205" s="188"/>
      <c r="K205" s="188"/>
      <c r="L205" s="188"/>
      <c r="M205" s="188"/>
      <c r="N205" s="188"/>
      <c r="O205" s="188"/>
      <c r="P205" s="188"/>
      <c r="Q205" s="188"/>
    </row>
    <row r="206" spans="2:17" x14ac:dyDescent="0.2">
      <c r="B206" s="188"/>
      <c r="C206" s="188"/>
      <c r="D206" s="188"/>
      <c r="E206" s="18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P206" s="188"/>
      <c r="Q206" s="188"/>
    </row>
    <row r="207" spans="2:17" x14ac:dyDescent="0.2">
      <c r="B207" s="188"/>
      <c r="C207" s="188"/>
      <c r="D207" s="188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</row>
    <row r="208" spans="2:17" x14ac:dyDescent="0.2">
      <c r="B208" s="188"/>
      <c r="C208" s="188"/>
      <c r="D208" s="188"/>
      <c r="E208" s="188"/>
      <c r="F208" s="188"/>
      <c r="G208" s="188"/>
      <c r="H208" s="188"/>
      <c r="I208" s="188"/>
      <c r="J208" s="188"/>
      <c r="K208" s="188"/>
      <c r="L208" s="188"/>
      <c r="M208" s="188"/>
      <c r="N208" s="188"/>
      <c r="O208" s="188"/>
      <c r="P208" s="188"/>
      <c r="Q208" s="188"/>
    </row>
    <row r="209" spans="2:17" x14ac:dyDescent="0.2">
      <c r="B209" s="188"/>
      <c r="C209" s="188"/>
      <c r="D209" s="188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</row>
    <row r="210" spans="2:17" x14ac:dyDescent="0.2">
      <c r="B210" s="188"/>
      <c r="C210" s="188"/>
      <c r="D210" s="188"/>
      <c r="E210" s="188"/>
      <c r="F210" s="188"/>
      <c r="G210" s="188"/>
      <c r="H210" s="188"/>
      <c r="I210" s="188"/>
      <c r="J210" s="188"/>
      <c r="K210" s="188"/>
      <c r="L210" s="188"/>
      <c r="M210" s="188"/>
      <c r="N210" s="188"/>
      <c r="O210" s="188"/>
      <c r="P210" s="188"/>
      <c r="Q210" s="188"/>
    </row>
    <row r="211" spans="2:17" x14ac:dyDescent="0.2">
      <c r="B211" s="188"/>
      <c r="C211" s="188"/>
      <c r="D211" s="188"/>
      <c r="E211" s="188"/>
      <c r="F211" s="188"/>
      <c r="G211" s="188"/>
      <c r="H211" s="188"/>
      <c r="I211" s="188"/>
      <c r="J211" s="188"/>
      <c r="K211" s="188"/>
      <c r="L211" s="188"/>
      <c r="M211" s="188"/>
      <c r="N211" s="188"/>
      <c r="O211" s="188"/>
      <c r="P211" s="188"/>
      <c r="Q211" s="188"/>
    </row>
    <row r="212" spans="2:17" x14ac:dyDescent="0.2">
      <c r="B212" s="188"/>
      <c r="C212" s="188"/>
      <c r="D212" s="188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  <c r="O212" s="188"/>
      <c r="P212" s="188"/>
      <c r="Q212" s="188"/>
    </row>
    <row r="213" spans="2:17" x14ac:dyDescent="0.2">
      <c r="B213" s="188"/>
      <c r="C213" s="188"/>
      <c r="D213" s="188"/>
      <c r="E213" s="188"/>
      <c r="F213" s="188"/>
      <c r="G213" s="188"/>
      <c r="H213" s="188"/>
      <c r="I213" s="188"/>
      <c r="J213" s="188"/>
      <c r="K213" s="188"/>
      <c r="L213" s="188"/>
      <c r="M213" s="188"/>
      <c r="N213" s="188"/>
      <c r="O213" s="188"/>
      <c r="P213" s="188"/>
      <c r="Q213" s="188"/>
    </row>
    <row r="214" spans="2:17" x14ac:dyDescent="0.2">
      <c r="B214" s="188"/>
      <c r="C214" s="188"/>
      <c r="D214" s="188"/>
      <c r="E214" s="188"/>
      <c r="F214" s="188"/>
      <c r="G214" s="188"/>
      <c r="H214" s="188"/>
      <c r="I214" s="188"/>
      <c r="J214" s="188"/>
      <c r="K214" s="188"/>
      <c r="L214" s="188"/>
      <c r="M214" s="188"/>
      <c r="N214" s="188"/>
      <c r="O214" s="188"/>
      <c r="P214" s="188"/>
      <c r="Q214" s="188"/>
    </row>
    <row r="215" spans="2:17" x14ac:dyDescent="0.2">
      <c r="B215" s="188"/>
      <c r="C215" s="188"/>
      <c r="D215" s="188"/>
      <c r="E215" s="188"/>
      <c r="F215" s="188"/>
      <c r="G215" s="188"/>
      <c r="H215" s="188"/>
      <c r="I215" s="188"/>
      <c r="J215" s="188"/>
      <c r="K215" s="188"/>
      <c r="L215" s="188"/>
      <c r="M215" s="188"/>
      <c r="N215" s="188"/>
      <c r="O215" s="188"/>
      <c r="P215" s="188"/>
      <c r="Q215" s="188"/>
    </row>
    <row r="216" spans="2:17" x14ac:dyDescent="0.2">
      <c r="B216" s="188"/>
      <c r="C216" s="188"/>
      <c r="D216" s="188"/>
      <c r="E216" s="188"/>
      <c r="F216" s="188"/>
      <c r="G216" s="188"/>
      <c r="H216" s="188"/>
      <c r="I216" s="188"/>
      <c r="J216" s="188"/>
      <c r="K216" s="188"/>
      <c r="L216" s="188"/>
      <c r="M216" s="188"/>
      <c r="N216" s="188"/>
      <c r="O216" s="188"/>
      <c r="P216" s="188"/>
      <c r="Q216" s="188"/>
    </row>
    <row r="217" spans="2:17" x14ac:dyDescent="0.2">
      <c r="B217" s="188"/>
      <c r="C217" s="188"/>
      <c r="D217" s="188"/>
      <c r="E217" s="188"/>
      <c r="F217" s="188"/>
      <c r="G217" s="188"/>
      <c r="H217" s="188"/>
      <c r="I217" s="188"/>
      <c r="J217" s="188"/>
      <c r="K217" s="188"/>
      <c r="L217" s="188"/>
      <c r="M217" s="188"/>
      <c r="N217" s="188"/>
      <c r="O217" s="188"/>
      <c r="P217" s="188"/>
      <c r="Q217" s="188"/>
    </row>
    <row r="218" spans="2:17" x14ac:dyDescent="0.2">
      <c r="B218" s="188"/>
      <c r="C218" s="188"/>
      <c r="D218" s="188"/>
      <c r="E218" s="188"/>
      <c r="F218" s="188"/>
      <c r="G218" s="188"/>
      <c r="H218" s="188"/>
      <c r="I218" s="188"/>
      <c r="J218" s="188"/>
      <c r="K218" s="188"/>
      <c r="L218" s="188"/>
      <c r="M218" s="188"/>
      <c r="N218" s="188"/>
      <c r="O218" s="188"/>
      <c r="P218" s="188"/>
      <c r="Q218" s="188"/>
    </row>
    <row r="219" spans="2:17" x14ac:dyDescent="0.2">
      <c r="B219" s="188"/>
      <c r="C219" s="188"/>
      <c r="D219" s="188"/>
      <c r="E219" s="188"/>
      <c r="F219" s="188"/>
      <c r="G219" s="188"/>
      <c r="H219" s="188"/>
      <c r="I219" s="188"/>
      <c r="J219" s="188"/>
      <c r="K219" s="188"/>
      <c r="L219" s="188"/>
      <c r="M219" s="188"/>
      <c r="N219" s="188"/>
      <c r="O219" s="188"/>
      <c r="P219" s="188"/>
      <c r="Q219" s="188"/>
    </row>
    <row r="220" spans="2:17" x14ac:dyDescent="0.2">
      <c r="B220" s="188"/>
      <c r="C220" s="188"/>
      <c r="D220" s="188"/>
      <c r="E220" s="188"/>
      <c r="F220" s="188"/>
      <c r="G220" s="188"/>
      <c r="H220" s="188"/>
      <c r="I220" s="188"/>
      <c r="J220" s="188"/>
      <c r="K220" s="188"/>
      <c r="L220" s="188"/>
      <c r="M220" s="188"/>
      <c r="N220" s="188"/>
      <c r="O220" s="188"/>
      <c r="P220" s="188"/>
      <c r="Q220" s="188"/>
    </row>
    <row r="221" spans="2:17" x14ac:dyDescent="0.2">
      <c r="B221" s="188"/>
      <c r="C221" s="188"/>
      <c r="D221" s="188"/>
      <c r="E221" s="188"/>
      <c r="F221" s="188"/>
      <c r="G221" s="188"/>
      <c r="H221" s="188"/>
      <c r="I221" s="188"/>
      <c r="J221" s="188"/>
      <c r="K221" s="188"/>
      <c r="L221" s="188"/>
      <c r="M221" s="188"/>
      <c r="N221" s="188"/>
      <c r="O221" s="188"/>
      <c r="P221" s="188"/>
      <c r="Q221" s="188"/>
    </row>
    <row r="222" spans="2:17" x14ac:dyDescent="0.2">
      <c r="B222" s="188"/>
      <c r="C222" s="188"/>
      <c r="D222" s="188"/>
      <c r="E222" s="188"/>
      <c r="F222" s="188"/>
      <c r="G222" s="188"/>
      <c r="H222" s="188"/>
      <c r="I222" s="188"/>
      <c r="J222" s="188"/>
      <c r="K222" s="188"/>
      <c r="L222" s="188"/>
      <c r="M222" s="188"/>
      <c r="N222" s="188"/>
      <c r="O222" s="188"/>
      <c r="P222" s="188"/>
      <c r="Q222" s="188"/>
    </row>
    <row r="223" spans="2:17" x14ac:dyDescent="0.2">
      <c r="B223" s="188"/>
      <c r="C223" s="188"/>
      <c r="D223" s="188"/>
      <c r="E223" s="188"/>
      <c r="F223" s="188"/>
      <c r="G223" s="188"/>
      <c r="H223" s="188"/>
      <c r="I223" s="188"/>
      <c r="J223" s="188"/>
      <c r="K223" s="188"/>
      <c r="L223" s="188"/>
      <c r="M223" s="188"/>
      <c r="N223" s="188"/>
      <c r="O223" s="188"/>
      <c r="P223" s="188"/>
      <c r="Q223" s="188"/>
    </row>
    <row r="224" spans="2:17" x14ac:dyDescent="0.2">
      <c r="B224" s="188"/>
      <c r="C224" s="188"/>
      <c r="D224" s="188"/>
      <c r="E224" s="188"/>
      <c r="F224" s="188"/>
      <c r="G224" s="188"/>
      <c r="H224" s="188"/>
      <c r="I224" s="188"/>
      <c r="J224" s="188"/>
      <c r="K224" s="188"/>
      <c r="L224" s="188"/>
      <c r="M224" s="188"/>
      <c r="N224" s="188"/>
      <c r="O224" s="188"/>
      <c r="P224" s="188"/>
      <c r="Q224" s="188"/>
    </row>
    <row r="225" spans="2:17" x14ac:dyDescent="0.2">
      <c r="B225" s="188"/>
      <c r="C225" s="188"/>
      <c r="D225" s="188"/>
      <c r="E225" s="188"/>
      <c r="F225" s="188"/>
      <c r="G225" s="188"/>
      <c r="H225" s="188"/>
      <c r="I225" s="188"/>
      <c r="J225" s="188"/>
      <c r="K225" s="188"/>
      <c r="L225" s="188"/>
      <c r="M225" s="188"/>
      <c r="N225" s="188"/>
      <c r="O225" s="188"/>
      <c r="P225" s="188"/>
      <c r="Q225" s="188"/>
    </row>
    <row r="226" spans="2:17" x14ac:dyDescent="0.2">
      <c r="B226" s="188"/>
      <c r="C226" s="188"/>
      <c r="D226" s="188"/>
      <c r="E226" s="188"/>
      <c r="F226" s="188"/>
      <c r="G226" s="188"/>
      <c r="H226" s="188"/>
      <c r="I226" s="188"/>
      <c r="J226" s="188"/>
      <c r="K226" s="188"/>
      <c r="L226" s="188"/>
      <c r="M226" s="188"/>
      <c r="N226" s="188"/>
      <c r="O226" s="188"/>
      <c r="P226" s="188"/>
      <c r="Q226" s="188"/>
    </row>
    <row r="227" spans="2:17" x14ac:dyDescent="0.2">
      <c r="B227" s="188"/>
      <c r="C227" s="188"/>
      <c r="D227" s="188"/>
      <c r="E227" s="188"/>
      <c r="F227" s="188"/>
      <c r="G227" s="188"/>
      <c r="H227" s="188"/>
      <c r="I227" s="188"/>
      <c r="J227" s="188"/>
      <c r="K227" s="188"/>
      <c r="L227" s="188"/>
      <c r="M227" s="188"/>
      <c r="N227" s="188"/>
      <c r="O227" s="188"/>
      <c r="P227" s="188"/>
      <c r="Q227" s="188"/>
    </row>
    <row r="228" spans="2:17" x14ac:dyDescent="0.2">
      <c r="B228" s="188"/>
      <c r="C228" s="188"/>
      <c r="D228" s="188"/>
      <c r="E228" s="188"/>
      <c r="F228" s="188"/>
      <c r="G228" s="188"/>
      <c r="H228" s="188"/>
      <c r="I228" s="188"/>
      <c r="J228" s="188"/>
      <c r="K228" s="188"/>
      <c r="L228" s="188"/>
      <c r="M228" s="188"/>
      <c r="N228" s="188"/>
      <c r="O228" s="188"/>
      <c r="P228" s="188"/>
      <c r="Q228" s="188"/>
    </row>
    <row r="229" spans="2:17" x14ac:dyDescent="0.2">
      <c r="B229" s="188"/>
      <c r="C229" s="188"/>
      <c r="D229" s="188"/>
      <c r="E229" s="188"/>
      <c r="F229" s="188"/>
      <c r="G229" s="188"/>
      <c r="H229" s="188"/>
      <c r="I229" s="188"/>
      <c r="J229" s="188"/>
      <c r="K229" s="188"/>
      <c r="L229" s="188"/>
      <c r="M229" s="188"/>
      <c r="N229" s="188"/>
      <c r="O229" s="188"/>
      <c r="P229" s="188"/>
      <c r="Q229" s="188"/>
    </row>
    <row r="230" spans="2:17" x14ac:dyDescent="0.2">
      <c r="B230" s="188"/>
      <c r="C230" s="188"/>
      <c r="D230" s="188"/>
      <c r="E230" s="188"/>
      <c r="F230" s="188"/>
      <c r="G230" s="188"/>
      <c r="H230" s="188"/>
      <c r="I230" s="188"/>
      <c r="J230" s="188"/>
      <c r="K230" s="188"/>
      <c r="L230" s="188"/>
      <c r="M230" s="188"/>
      <c r="N230" s="188"/>
      <c r="O230" s="188"/>
      <c r="P230" s="188"/>
      <c r="Q230" s="188"/>
    </row>
    <row r="231" spans="2:17" x14ac:dyDescent="0.2">
      <c r="B231" s="188"/>
      <c r="C231" s="188"/>
      <c r="D231" s="188"/>
      <c r="E231" s="188"/>
      <c r="F231" s="188"/>
      <c r="G231" s="188"/>
      <c r="H231" s="188"/>
      <c r="I231" s="188"/>
      <c r="J231" s="188"/>
      <c r="K231" s="188"/>
      <c r="L231" s="188"/>
      <c r="M231" s="188"/>
      <c r="N231" s="188"/>
      <c r="O231" s="188"/>
      <c r="P231" s="188"/>
      <c r="Q231" s="188"/>
    </row>
    <row r="232" spans="2:17" x14ac:dyDescent="0.2">
      <c r="B232" s="188"/>
      <c r="C232" s="188"/>
      <c r="D232" s="188"/>
      <c r="E232" s="188"/>
      <c r="F232" s="188"/>
      <c r="G232" s="188"/>
      <c r="H232" s="188"/>
      <c r="I232" s="188"/>
      <c r="J232" s="188"/>
      <c r="K232" s="188"/>
      <c r="L232" s="188"/>
      <c r="M232" s="188"/>
      <c r="N232" s="188"/>
      <c r="O232" s="188"/>
      <c r="P232" s="188"/>
      <c r="Q232" s="188"/>
    </row>
    <row r="233" spans="2:17" x14ac:dyDescent="0.2">
      <c r="B233" s="188"/>
      <c r="C233" s="188"/>
      <c r="D233" s="188"/>
      <c r="E233" s="188"/>
      <c r="F233" s="188"/>
      <c r="G233" s="188"/>
      <c r="H233" s="188"/>
      <c r="I233" s="188"/>
      <c r="J233" s="188"/>
      <c r="K233" s="188"/>
      <c r="L233" s="188"/>
      <c r="M233" s="188"/>
      <c r="N233" s="188"/>
      <c r="O233" s="188"/>
      <c r="P233" s="188"/>
      <c r="Q233" s="188"/>
    </row>
    <row r="234" spans="2:17" x14ac:dyDescent="0.2">
      <c r="B234" s="188"/>
      <c r="C234" s="188"/>
      <c r="D234" s="188"/>
      <c r="E234" s="188"/>
      <c r="F234" s="188"/>
      <c r="G234" s="188"/>
      <c r="H234" s="188"/>
      <c r="I234" s="188"/>
      <c r="J234" s="188"/>
      <c r="K234" s="188"/>
      <c r="L234" s="188"/>
      <c r="M234" s="188"/>
      <c r="N234" s="188"/>
      <c r="O234" s="188"/>
      <c r="P234" s="188"/>
      <c r="Q234" s="188"/>
    </row>
    <row r="235" spans="2:17" x14ac:dyDescent="0.2">
      <c r="B235" s="188"/>
      <c r="C235" s="188"/>
      <c r="D235" s="188"/>
      <c r="E235" s="188"/>
      <c r="F235" s="188"/>
      <c r="G235" s="188"/>
      <c r="H235" s="188"/>
      <c r="I235" s="188"/>
      <c r="J235" s="188"/>
      <c r="K235" s="188"/>
      <c r="L235" s="188"/>
      <c r="M235" s="188"/>
      <c r="N235" s="188"/>
      <c r="O235" s="188"/>
      <c r="P235" s="188"/>
      <c r="Q235" s="188"/>
    </row>
    <row r="236" spans="2:17" x14ac:dyDescent="0.2">
      <c r="B236" s="188"/>
      <c r="C236" s="188"/>
      <c r="D236" s="188"/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  <c r="Q236" s="188"/>
    </row>
    <row r="237" spans="2:17" x14ac:dyDescent="0.2">
      <c r="B237" s="188"/>
      <c r="C237" s="188"/>
      <c r="D237" s="188"/>
      <c r="E237" s="188"/>
      <c r="F237" s="188"/>
      <c r="G237" s="188"/>
      <c r="H237" s="188"/>
      <c r="I237" s="188"/>
      <c r="J237" s="188"/>
      <c r="K237" s="188"/>
      <c r="L237" s="188"/>
      <c r="M237" s="188"/>
      <c r="N237" s="188"/>
      <c r="O237" s="188"/>
      <c r="P237" s="188"/>
      <c r="Q237" s="188"/>
    </row>
    <row r="238" spans="2:17" x14ac:dyDescent="0.2">
      <c r="B238" s="188"/>
      <c r="C238" s="188"/>
      <c r="D238" s="188"/>
      <c r="E238" s="188"/>
      <c r="F238" s="188"/>
      <c r="G238" s="188"/>
      <c r="H238" s="188"/>
      <c r="I238" s="188"/>
      <c r="J238" s="188"/>
      <c r="K238" s="188"/>
      <c r="L238" s="188"/>
      <c r="M238" s="188"/>
      <c r="N238" s="188"/>
      <c r="O238" s="188"/>
      <c r="P238" s="188"/>
      <c r="Q238" s="188"/>
    </row>
    <row r="239" spans="2:17" x14ac:dyDescent="0.2">
      <c r="B239" s="188"/>
      <c r="C239" s="188"/>
      <c r="D239" s="188"/>
      <c r="E239" s="188"/>
      <c r="F239" s="188"/>
      <c r="G239" s="188"/>
      <c r="H239" s="188"/>
      <c r="I239" s="188"/>
      <c r="J239" s="188"/>
      <c r="K239" s="188"/>
      <c r="L239" s="188"/>
      <c r="M239" s="188"/>
      <c r="N239" s="188"/>
      <c r="O239" s="188"/>
      <c r="P239" s="188"/>
      <c r="Q239" s="188"/>
    </row>
    <row r="240" spans="2:17" x14ac:dyDescent="0.2">
      <c r="B240" s="188"/>
      <c r="C240" s="188"/>
      <c r="D240" s="188"/>
      <c r="E240" s="188"/>
      <c r="F240" s="188"/>
      <c r="G240" s="188"/>
      <c r="H240" s="188"/>
      <c r="I240" s="188"/>
      <c r="J240" s="188"/>
      <c r="K240" s="188"/>
      <c r="L240" s="188"/>
      <c r="M240" s="188"/>
      <c r="N240" s="188"/>
      <c r="O240" s="188"/>
      <c r="P240" s="188"/>
      <c r="Q240" s="188"/>
    </row>
    <row r="241" spans="2:17" x14ac:dyDescent="0.2">
      <c r="B241" s="188"/>
      <c r="C241" s="188"/>
      <c r="D241" s="188"/>
      <c r="E241" s="188"/>
      <c r="F241" s="188"/>
      <c r="G241" s="188"/>
      <c r="H241" s="188"/>
      <c r="I241" s="188"/>
      <c r="J241" s="188"/>
      <c r="K241" s="188"/>
      <c r="L241" s="188"/>
      <c r="M241" s="188"/>
      <c r="N241" s="188"/>
      <c r="O241" s="188"/>
      <c r="P241" s="188"/>
      <c r="Q241" s="188"/>
    </row>
    <row r="242" spans="2:17" x14ac:dyDescent="0.2">
      <c r="B242" s="188"/>
      <c r="C242" s="188"/>
      <c r="D242" s="188"/>
      <c r="E242" s="188"/>
      <c r="F242" s="188"/>
      <c r="G242" s="188"/>
      <c r="H242" s="188"/>
      <c r="I242" s="188"/>
      <c r="J242" s="188"/>
      <c r="K242" s="188"/>
      <c r="L242" s="188"/>
      <c r="M242" s="188"/>
      <c r="N242" s="188"/>
      <c r="O242" s="188"/>
      <c r="P242" s="188"/>
      <c r="Q242" s="188"/>
    </row>
    <row r="243" spans="2:17" x14ac:dyDescent="0.2">
      <c r="B243" s="188"/>
      <c r="C243" s="188"/>
      <c r="D243" s="188"/>
      <c r="E243" s="188"/>
      <c r="F243" s="188"/>
      <c r="G243" s="188"/>
      <c r="H243" s="188"/>
      <c r="I243" s="188"/>
      <c r="J243" s="188"/>
      <c r="K243" s="188"/>
      <c r="L243" s="188"/>
      <c r="M243" s="188"/>
      <c r="N243" s="188"/>
      <c r="O243" s="188"/>
      <c r="P243" s="188"/>
      <c r="Q243" s="188"/>
    </row>
    <row r="244" spans="2:17" x14ac:dyDescent="0.2">
      <c r="B244" s="188"/>
      <c r="C244" s="188"/>
      <c r="D244" s="188"/>
      <c r="E244" s="188"/>
      <c r="F244" s="188"/>
      <c r="G244" s="188"/>
      <c r="H244" s="188"/>
      <c r="I244" s="188"/>
      <c r="J244" s="188"/>
      <c r="K244" s="188"/>
      <c r="L244" s="188"/>
      <c r="M244" s="188"/>
      <c r="N244" s="188"/>
      <c r="O244" s="188"/>
      <c r="P244" s="188"/>
      <c r="Q244" s="188"/>
    </row>
    <row r="245" spans="2:17" x14ac:dyDescent="0.2">
      <c r="B245" s="188"/>
      <c r="C245" s="188"/>
      <c r="D245" s="188"/>
      <c r="E245" s="188"/>
      <c r="F245" s="188"/>
      <c r="G245" s="188"/>
      <c r="H245" s="188"/>
      <c r="I245" s="188"/>
      <c r="J245" s="188"/>
      <c r="K245" s="188"/>
      <c r="L245" s="188"/>
      <c r="M245" s="188"/>
      <c r="N245" s="188"/>
      <c r="O245" s="188"/>
      <c r="P245" s="188"/>
      <c r="Q245" s="188"/>
    </row>
    <row r="246" spans="2:17" x14ac:dyDescent="0.2">
      <c r="B246" s="188"/>
      <c r="C246" s="188"/>
      <c r="D246" s="188"/>
      <c r="E246" s="188"/>
      <c r="F246" s="188"/>
      <c r="G246" s="188"/>
      <c r="H246" s="188"/>
      <c r="I246" s="188"/>
      <c r="J246" s="188"/>
      <c r="K246" s="188"/>
      <c r="L246" s="188"/>
      <c r="M246" s="188"/>
      <c r="N246" s="188"/>
      <c r="O246" s="188"/>
      <c r="P246" s="188"/>
      <c r="Q246" s="188"/>
    </row>
    <row r="247" spans="2:17" x14ac:dyDescent="0.2">
      <c r="B247" s="188"/>
      <c r="C247" s="188"/>
      <c r="D247" s="188"/>
      <c r="E247" s="188"/>
      <c r="F247" s="188"/>
      <c r="G247" s="188"/>
      <c r="H247" s="188"/>
      <c r="I247" s="188"/>
      <c r="J247" s="188"/>
      <c r="K247" s="188"/>
      <c r="L247" s="188"/>
      <c r="M247" s="188"/>
      <c r="N247" s="188"/>
      <c r="O247" s="188"/>
      <c r="P247" s="188"/>
      <c r="Q247" s="18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170" bestFit="1" customWidth="1"/>
    <col min="2" max="3" width="13.5703125" style="170" bestFit="1" customWidth="1"/>
    <col min="4" max="4" width="14" style="170" bestFit="1" customWidth="1"/>
    <col min="5" max="7" width="14.5703125" style="170" bestFit="1" customWidth="1"/>
    <col min="8" max="16384" width="9.140625" style="170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19" x14ac:dyDescent="0.2">
      <c r="A3" s="61"/>
    </row>
    <row r="4" spans="1:19" s="193" customFormat="1" x14ac:dyDescent="0.2">
      <c r="G4" s="193" t="str">
        <f>VALUAH</f>
        <v>млрд. грн</v>
      </c>
    </row>
    <row r="5" spans="1:19" s="181" customFormat="1" x14ac:dyDescent="0.2">
      <c r="A5" s="90"/>
      <c r="B5" s="20">
        <v>40908</v>
      </c>
      <c r="C5" s="20">
        <v>41274</v>
      </c>
      <c r="D5" s="20">
        <v>41639</v>
      </c>
      <c r="E5" s="20">
        <v>42004</v>
      </c>
      <c r="F5" s="20">
        <v>42369</v>
      </c>
      <c r="G5" s="20">
        <v>42429</v>
      </c>
    </row>
    <row r="6" spans="1:19" s="150" customFormat="1" x14ac:dyDescent="0.2">
      <c r="A6" s="242" t="s">
        <v>171</v>
      </c>
      <c r="B6" s="194">
        <f t="shared" ref="B6:G6" si="0">SUM(B$7+ B$8)</f>
        <v>473185.18455821002</v>
      </c>
      <c r="C6" s="194">
        <f t="shared" si="0"/>
        <v>515510.83307649998</v>
      </c>
      <c r="D6" s="194">
        <f t="shared" si="0"/>
        <v>584786.57094877004</v>
      </c>
      <c r="E6" s="194">
        <f t="shared" si="0"/>
        <v>1100833.2167026401</v>
      </c>
      <c r="F6" s="194">
        <f t="shared" si="0"/>
        <v>1572180.1589905</v>
      </c>
      <c r="G6" s="194">
        <f t="shared" si="0"/>
        <v>1740938.6519851901</v>
      </c>
    </row>
    <row r="7" spans="1:19" s="47" customFormat="1" x14ac:dyDescent="0.2">
      <c r="A7" s="35" t="s">
        <v>74</v>
      </c>
      <c r="B7" s="152">
        <v>357273.86718598002</v>
      </c>
      <c r="C7" s="152">
        <v>399218.23411786999</v>
      </c>
      <c r="D7" s="152">
        <v>480218.62943661999</v>
      </c>
      <c r="E7" s="152">
        <v>947030.46914465004</v>
      </c>
      <c r="F7" s="152">
        <v>1334271.60129128</v>
      </c>
      <c r="G7" s="152">
        <v>1483853.51281361</v>
      </c>
    </row>
    <row r="8" spans="1:19" s="47" customFormat="1" x14ac:dyDescent="0.2">
      <c r="A8" s="35" t="s">
        <v>112</v>
      </c>
      <c r="B8" s="152">
        <v>115911.31737223</v>
      </c>
      <c r="C8" s="152">
        <v>116292.59895863</v>
      </c>
      <c r="D8" s="152">
        <v>104567.94151215001</v>
      </c>
      <c r="E8" s="152">
        <v>153802.74755798999</v>
      </c>
      <c r="F8" s="152">
        <v>237908.55769921999</v>
      </c>
      <c r="G8" s="152">
        <v>257085.13917158</v>
      </c>
    </row>
    <row r="9" spans="1:19" x14ac:dyDescent="0.2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</row>
    <row r="10" spans="1:19" x14ac:dyDescent="0.2">
      <c r="B10" s="188"/>
      <c r="C10" s="188"/>
      <c r="D10" s="188"/>
      <c r="E10" s="188"/>
      <c r="F10" s="188"/>
      <c r="G10" s="193" t="str">
        <f>VALUSD</f>
        <v>млрд. дол. США</v>
      </c>
      <c r="H10" s="188"/>
      <c r="I10" s="188"/>
      <c r="J10" s="188"/>
      <c r="K10" s="188"/>
      <c r="L10" s="188"/>
      <c r="M10" s="188"/>
      <c r="N10" s="188"/>
      <c r="O10" s="188"/>
      <c r="P10" s="188"/>
      <c r="Q10" s="188"/>
    </row>
    <row r="11" spans="1:19" s="46" customFormat="1" x14ac:dyDescent="0.2">
      <c r="A11" s="90"/>
      <c r="B11" s="20">
        <v>40908</v>
      </c>
      <c r="C11" s="20">
        <v>41274</v>
      </c>
      <c r="D11" s="20">
        <v>41639</v>
      </c>
      <c r="E11" s="20">
        <v>42004</v>
      </c>
      <c r="F11" s="20">
        <v>42369</v>
      </c>
      <c r="G11" s="20">
        <v>42429</v>
      </c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</row>
    <row r="12" spans="1:19" s="205" customFormat="1" x14ac:dyDescent="0.2">
      <c r="A12" s="242" t="s">
        <v>171</v>
      </c>
      <c r="B12" s="194">
        <f t="shared" ref="B12:G12" si="1">SUM(B$13+ B$14)</f>
        <v>59223.658234119997</v>
      </c>
      <c r="C12" s="194">
        <f t="shared" si="1"/>
        <v>64495.287511390001</v>
      </c>
      <c r="D12" s="194">
        <f t="shared" si="1"/>
        <v>73162.338414950005</v>
      </c>
      <c r="E12" s="194">
        <f t="shared" si="1"/>
        <v>69811.922962929995</v>
      </c>
      <c r="F12" s="194">
        <f t="shared" si="1"/>
        <v>65505.68611232</v>
      </c>
      <c r="G12" s="194">
        <f t="shared" si="1"/>
        <v>64349.583056180003</v>
      </c>
      <c r="H12" s="221"/>
      <c r="I12" s="221"/>
      <c r="J12" s="221"/>
      <c r="K12" s="221"/>
      <c r="L12" s="221"/>
      <c r="M12" s="221"/>
      <c r="N12" s="221"/>
      <c r="O12" s="221"/>
      <c r="P12" s="221"/>
      <c r="Q12" s="221"/>
    </row>
    <row r="13" spans="1:19" s="108" customFormat="1" x14ac:dyDescent="0.2">
      <c r="A13" s="35" t="s">
        <v>74</v>
      </c>
      <c r="B13" s="27">
        <v>44716.246612729999</v>
      </c>
      <c r="C13" s="27">
        <v>49945.981999039999</v>
      </c>
      <c r="D13" s="27">
        <v>60079.898590880002</v>
      </c>
      <c r="E13" s="27">
        <v>60058.160629949998</v>
      </c>
      <c r="F13" s="27">
        <v>55593.105028710001</v>
      </c>
      <c r="G13" s="27">
        <v>54847.053201540002</v>
      </c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9" s="108" customFormat="1" x14ac:dyDescent="0.2">
      <c r="A14" s="35" t="s">
        <v>112</v>
      </c>
      <c r="B14" s="27">
        <v>14507.41162139</v>
      </c>
      <c r="C14" s="27">
        <v>14549.30551235</v>
      </c>
      <c r="D14" s="27">
        <v>13082.439824069999</v>
      </c>
      <c r="E14" s="27">
        <v>9753.7623329800008</v>
      </c>
      <c r="F14" s="27">
        <v>9912.5810836100009</v>
      </c>
      <c r="G14" s="27">
        <v>9502.5298546400008</v>
      </c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1:19" x14ac:dyDescent="0.2"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9" s="162" customFormat="1" x14ac:dyDescent="0.2">
      <c r="G16" s="141" t="s">
        <v>67</v>
      </c>
    </row>
    <row r="17" spans="1:19" s="46" customFormat="1" x14ac:dyDescent="0.2">
      <c r="A17" s="90"/>
      <c r="B17" s="20">
        <v>40908</v>
      </c>
      <c r="C17" s="20">
        <v>41274</v>
      </c>
      <c r="D17" s="20">
        <v>41639</v>
      </c>
      <c r="E17" s="20">
        <v>42004</v>
      </c>
      <c r="F17" s="20">
        <v>42369</v>
      </c>
      <c r="G17" s="20">
        <v>42429</v>
      </c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</row>
    <row r="18" spans="1:19" s="205" customFormat="1" x14ac:dyDescent="0.2">
      <c r="A18" s="242" t="s">
        <v>171</v>
      </c>
      <c r="B18" s="194">
        <f t="shared" ref="B18:G18" si="2">SUM(B$19+ B$20)</f>
        <v>1</v>
      </c>
      <c r="C18" s="194">
        <f t="shared" si="2"/>
        <v>1</v>
      </c>
      <c r="D18" s="194">
        <f t="shared" si="2"/>
        <v>1</v>
      </c>
      <c r="E18" s="194">
        <f t="shared" si="2"/>
        <v>1</v>
      </c>
      <c r="F18" s="194">
        <f t="shared" si="2"/>
        <v>1</v>
      </c>
      <c r="G18" s="194">
        <f t="shared" si="2"/>
        <v>1</v>
      </c>
      <c r="H18" s="221"/>
      <c r="I18" s="221"/>
      <c r="J18" s="221"/>
      <c r="K18" s="221"/>
      <c r="L18" s="221"/>
      <c r="M18" s="221"/>
      <c r="N18" s="221"/>
      <c r="O18" s="221"/>
      <c r="P18" s="221"/>
      <c r="Q18" s="221"/>
    </row>
    <row r="19" spans="1:19" s="108" customFormat="1" x14ac:dyDescent="0.2">
      <c r="A19" s="35" t="s">
        <v>74</v>
      </c>
      <c r="B19" s="184">
        <v>0.75504000000000004</v>
      </c>
      <c r="C19" s="184">
        <v>0.77441300000000002</v>
      </c>
      <c r="D19" s="184">
        <v>0.82118599999999997</v>
      </c>
      <c r="E19" s="184">
        <v>0.86028499999999997</v>
      </c>
      <c r="F19" s="184">
        <v>0.84867599999999999</v>
      </c>
      <c r="G19" s="184">
        <v>0.85233000000000003</v>
      </c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1:19" s="108" customFormat="1" x14ac:dyDescent="0.2">
      <c r="A20" s="35" t="s">
        <v>112</v>
      </c>
      <c r="B20" s="184">
        <v>0.24496000000000001</v>
      </c>
      <c r="C20" s="184">
        <v>0.22558700000000001</v>
      </c>
      <c r="D20" s="184">
        <v>0.178814</v>
      </c>
      <c r="E20" s="184">
        <v>0.13971500000000001</v>
      </c>
      <c r="F20" s="184">
        <v>0.15132399999999999</v>
      </c>
      <c r="G20" s="184">
        <v>0.14767</v>
      </c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1:19" x14ac:dyDescent="0.2"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</row>
    <row r="22" spans="1:19" x14ac:dyDescent="0.2"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</row>
    <row r="23" spans="1:19" x14ac:dyDescent="0.2"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</row>
    <row r="24" spans="1:19" x14ac:dyDescent="0.2"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</row>
    <row r="25" spans="1:19" s="162" customFormat="1" x14ac:dyDescent="0.2"/>
    <row r="26" spans="1:19" x14ac:dyDescent="0.2"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</row>
    <row r="27" spans="1:19" x14ac:dyDescent="0.2"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</row>
    <row r="28" spans="1:19" x14ac:dyDescent="0.2"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</row>
    <row r="29" spans="1:19" x14ac:dyDescent="0.2"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</row>
    <row r="30" spans="1:19" x14ac:dyDescent="0.2"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</row>
    <row r="31" spans="1:19" x14ac:dyDescent="0.2"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</row>
    <row r="32" spans="1:19" x14ac:dyDescent="0.2"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</row>
    <row r="33" spans="2:17" x14ac:dyDescent="0.2"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</row>
    <row r="34" spans="2:17" x14ac:dyDescent="0.2"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</row>
    <row r="35" spans="2:17" x14ac:dyDescent="0.2"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</row>
    <row r="36" spans="2:17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</row>
    <row r="37" spans="2:17" x14ac:dyDescent="0.2"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</row>
    <row r="38" spans="2:17" x14ac:dyDescent="0.2"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</row>
    <row r="39" spans="2:17" x14ac:dyDescent="0.2"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</row>
    <row r="40" spans="2:17" x14ac:dyDescent="0.2"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</row>
    <row r="41" spans="2:17" x14ac:dyDescent="0.2"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</row>
    <row r="42" spans="2:17" x14ac:dyDescent="0.2"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</row>
    <row r="43" spans="2:17" x14ac:dyDescent="0.2"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</row>
    <row r="44" spans="2:17" x14ac:dyDescent="0.2"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</row>
    <row r="45" spans="2:17" x14ac:dyDescent="0.2"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</row>
    <row r="46" spans="2:17" x14ac:dyDescent="0.2"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</row>
    <row r="47" spans="2:17" x14ac:dyDescent="0.2"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</row>
    <row r="48" spans="2:17" x14ac:dyDescent="0.2"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</row>
    <row r="49" spans="2:17" x14ac:dyDescent="0.2"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</row>
    <row r="50" spans="2:17" x14ac:dyDescent="0.2"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</row>
    <row r="51" spans="2:17" x14ac:dyDescent="0.2"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</row>
    <row r="52" spans="2:17" x14ac:dyDescent="0.2"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</row>
    <row r="53" spans="2:17" x14ac:dyDescent="0.2"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</row>
    <row r="54" spans="2:17" x14ac:dyDescent="0.2"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</row>
    <row r="55" spans="2:17" x14ac:dyDescent="0.2"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</row>
    <row r="56" spans="2:17" x14ac:dyDescent="0.2"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</row>
    <row r="57" spans="2:17" x14ac:dyDescent="0.2"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</row>
    <row r="58" spans="2:17" x14ac:dyDescent="0.2"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</row>
    <row r="59" spans="2:17" x14ac:dyDescent="0.2"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</row>
    <row r="60" spans="2:17" x14ac:dyDescent="0.2"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</row>
    <row r="61" spans="2:17" x14ac:dyDescent="0.2"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</row>
    <row r="62" spans="2:17" x14ac:dyDescent="0.2"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</row>
    <row r="63" spans="2:17" x14ac:dyDescent="0.2"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</row>
    <row r="64" spans="2:17" x14ac:dyDescent="0.2"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</row>
    <row r="65" spans="2:17" x14ac:dyDescent="0.2"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</row>
    <row r="66" spans="2:17" x14ac:dyDescent="0.2"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</row>
    <row r="67" spans="2:17" x14ac:dyDescent="0.2"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</row>
    <row r="68" spans="2:17" x14ac:dyDescent="0.2"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</row>
    <row r="69" spans="2:17" x14ac:dyDescent="0.2"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</row>
    <row r="70" spans="2:17" x14ac:dyDescent="0.2"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2:17" x14ac:dyDescent="0.2"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</row>
    <row r="72" spans="2:17" x14ac:dyDescent="0.2"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2:17" x14ac:dyDescent="0.2"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</row>
    <row r="74" spans="2:17" x14ac:dyDescent="0.2"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</row>
    <row r="75" spans="2:17" x14ac:dyDescent="0.2"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</row>
    <row r="76" spans="2:17" x14ac:dyDescent="0.2"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</row>
    <row r="77" spans="2:17" x14ac:dyDescent="0.2">
      <c r="B77" s="188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</row>
    <row r="78" spans="2:17" x14ac:dyDescent="0.2">
      <c r="B78" s="188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</row>
    <row r="79" spans="2:17" x14ac:dyDescent="0.2">
      <c r="B79" s="188"/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</row>
    <row r="80" spans="2:17" x14ac:dyDescent="0.2"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</row>
    <row r="81" spans="2:17" x14ac:dyDescent="0.2">
      <c r="B81" s="188"/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</row>
    <row r="82" spans="2:17" x14ac:dyDescent="0.2">
      <c r="B82" s="188"/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</row>
    <row r="83" spans="2:17" x14ac:dyDescent="0.2">
      <c r="B83" s="188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</row>
    <row r="84" spans="2:17" x14ac:dyDescent="0.2">
      <c r="B84" s="188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</row>
    <row r="85" spans="2:17" x14ac:dyDescent="0.2"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</row>
    <row r="86" spans="2:17" x14ac:dyDescent="0.2">
      <c r="B86" s="188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</row>
    <row r="87" spans="2:17" x14ac:dyDescent="0.2">
      <c r="B87" s="188"/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</row>
    <row r="88" spans="2:17" x14ac:dyDescent="0.2">
      <c r="B88" s="188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</row>
    <row r="89" spans="2:17" x14ac:dyDescent="0.2">
      <c r="B89" s="188"/>
      <c r="C89" s="188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</row>
    <row r="90" spans="2:17" x14ac:dyDescent="0.2">
      <c r="B90" s="188"/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</row>
    <row r="91" spans="2:17" x14ac:dyDescent="0.2">
      <c r="B91" s="188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</row>
    <row r="92" spans="2:17" x14ac:dyDescent="0.2">
      <c r="B92" s="188"/>
      <c r="C92" s="188"/>
      <c r="D92" s="188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</row>
    <row r="93" spans="2:17" x14ac:dyDescent="0.2">
      <c r="B93" s="188"/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</row>
    <row r="94" spans="2:17" x14ac:dyDescent="0.2"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</row>
    <row r="95" spans="2:17" x14ac:dyDescent="0.2">
      <c r="B95" s="188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</row>
    <row r="96" spans="2:17" x14ac:dyDescent="0.2"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</row>
    <row r="97" spans="2:17" x14ac:dyDescent="0.2"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</row>
    <row r="98" spans="2:17" x14ac:dyDescent="0.2"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</row>
    <row r="99" spans="2:17" x14ac:dyDescent="0.2">
      <c r="B99" s="188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</row>
    <row r="100" spans="2:17" x14ac:dyDescent="0.2">
      <c r="B100" s="188"/>
      <c r="C100" s="188"/>
      <c r="D100" s="188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</row>
    <row r="101" spans="2:17" x14ac:dyDescent="0.2">
      <c r="B101" s="188"/>
      <c r="C101" s="188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</row>
    <row r="102" spans="2:17" x14ac:dyDescent="0.2"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</row>
    <row r="103" spans="2:17" x14ac:dyDescent="0.2"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</row>
    <row r="104" spans="2:17" x14ac:dyDescent="0.2"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</row>
    <row r="105" spans="2:17" x14ac:dyDescent="0.2"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</row>
    <row r="106" spans="2:17" x14ac:dyDescent="0.2"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</row>
    <row r="107" spans="2:17" x14ac:dyDescent="0.2"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</row>
    <row r="108" spans="2:17" x14ac:dyDescent="0.2"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</row>
    <row r="109" spans="2:17" x14ac:dyDescent="0.2"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</row>
    <row r="110" spans="2:17" x14ac:dyDescent="0.2"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</row>
    <row r="111" spans="2:17" x14ac:dyDescent="0.2"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</row>
    <row r="112" spans="2:17" x14ac:dyDescent="0.2">
      <c r="B112" s="188"/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</row>
    <row r="113" spans="2:17" x14ac:dyDescent="0.2"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</row>
    <row r="114" spans="2:17" x14ac:dyDescent="0.2">
      <c r="B114" s="188"/>
      <c r="C114" s="188"/>
      <c r="D114" s="188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</row>
    <row r="115" spans="2:17" x14ac:dyDescent="0.2">
      <c r="B115" s="188"/>
      <c r="C115" s="188"/>
      <c r="D115" s="188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</row>
    <row r="116" spans="2:17" x14ac:dyDescent="0.2">
      <c r="B116" s="188"/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</row>
    <row r="117" spans="2:17" x14ac:dyDescent="0.2">
      <c r="B117" s="188"/>
      <c r="C117" s="188"/>
      <c r="D117" s="188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</row>
    <row r="118" spans="2:17" x14ac:dyDescent="0.2">
      <c r="B118" s="188"/>
      <c r="C118" s="188"/>
      <c r="D118" s="188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</row>
    <row r="119" spans="2:17" x14ac:dyDescent="0.2">
      <c r="B119" s="188"/>
      <c r="C119" s="188"/>
      <c r="D119" s="188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</row>
    <row r="120" spans="2:17" x14ac:dyDescent="0.2">
      <c r="B120" s="188"/>
      <c r="C120" s="188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</row>
    <row r="121" spans="2:17" x14ac:dyDescent="0.2">
      <c r="B121" s="188"/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</row>
    <row r="122" spans="2:17" x14ac:dyDescent="0.2"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</row>
    <row r="123" spans="2:17" x14ac:dyDescent="0.2">
      <c r="B123" s="188"/>
      <c r="C123" s="188"/>
      <c r="D123" s="188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</row>
    <row r="124" spans="2:17" x14ac:dyDescent="0.2">
      <c r="B124" s="188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</row>
    <row r="125" spans="2:17" x14ac:dyDescent="0.2"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</row>
    <row r="126" spans="2:17" x14ac:dyDescent="0.2">
      <c r="B126" s="188"/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</row>
    <row r="127" spans="2:17" x14ac:dyDescent="0.2">
      <c r="B127" s="188"/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</row>
    <row r="128" spans="2:17" x14ac:dyDescent="0.2">
      <c r="B128" s="188"/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</row>
    <row r="129" spans="2:17" x14ac:dyDescent="0.2">
      <c r="B129" s="188"/>
      <c r="C129" s="188"/>
      <c r="D129" s="188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</row>
    <row r="130" spans="2:17" x14ac:dyDescent="0.2">
      <c r="B130" s="188"/>
      <c r="C130" s="188"/>
      <c r="D130" s="188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</row>
    <row r="131" spans="2:17" x14ac:dyDescent="0.2">
      <c r="B131" s="188"/>
      <c r="C131" s="188"/>
      <c r="D131" s="188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</row>
    <row r="132" spans="2:17" x14ac:dyDescent="0.2">
      <c r="B132" s="188"/>
      <c r="C132" s="188"/>
      <c r="D132" s="188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</row>
    <row r="133" spans="2:17" x14ac:dyDescent="0.2"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</row>
    <row r="134" spans="2:17" x14ac:dyDescent="0.2"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</row>
    <row r="135" spans="2:17" x14ac:dyDescent="0.2"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</row>
    <row r="136" spans="2:17" x14ac:dyDescent="0.2"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</row>
    <row r="137" spans="2:17" x14ac:dyDescent="0.2">
      <c r="B137" s="188"/>
      <c r="C137" s="188"/>
      <c r="D137" s="188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</row>
    <row r="138" spans="2:17" x14ac:dyDescent="0.2"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</row>
    <row r="139" spans="2:17" x14ac:dyDescent="0.2"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2:17" x14ac:dyDescent="0.2"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</row>
    <row r="141" spans="2:17" x14ac:dyDescent="0.2"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2:17" x14ac:dyDescent="0.2">
      <c r="B142" s="188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</row>
    <row r="143" spans="2:17" x14ac:dyDescent="0.2"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</row>
    <row r="144" spans="2:17" x14ac:dyDescent="0.2">
      <c r="B144" s="188"/>
      <c r="C144" s="188"/>
      <c r="D144" s="188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</row>
    <row r="145" spans="2:17" x14ac:dyDescent="0.2"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</row>
    <row r="146" spans="2:17" x14ac:dyDescent="0.2">
      <c r="B146" s="188"/>
      <c r="C146" s="188"/>
      <c r="D146" s="188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</row>
    <row r="147" spans="2:17" x14ac:dyDescent="0.2">
      <c r="B147" s="188"/>
      <c r="C147" s="188"/>
      <c r="D147" s="188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</row>
    <row r="148" spans="2:17" x14ac:dyDescent="0.2">
      <c r="B148" s="188"/>
      <c r="C148" s="188"/>
      <c r="D148" s="188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</row>
    <row r="149" spans="2:17" x14ac:dyDescent="0.2"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</row>
    <row r="150" spans="2:17" x14ac:dyDescent="0.2">
      <c r="B150" s="188"/>
      <c r="C150" s="188"/>
      <c r="D150" s="188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</row>
    <row r="151" spans="2:17" x14ac:dyDescent="0.2">
      <c r="B151" s="188"/>
      <c r="C151" s="188"/>
      <c r="D151" s="188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</row>
    <row r="152" spans="2:17" x14ac:dyDescent="0.2">
      <c r="B152" s="188"/>
      <c r="C152" s="188"/>
      <c r="D152" s="188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</row>
    <row r="153" spans="2:17" x14ac:dyDescent="0.2">
      <c r="B153" s="188"/>
      <c r="C153" s="188"/>
      <c r="D153" s="188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</row>
    <row r="154" spans="2:17" x14ac:dyDescent="0.2">
      <c r="B154" s="188"/>
      <c r="C154" s="188"/>
      <c r="D154" s="188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</row>
    <row r="155" spans="2:17" x14ac:dyDescent="0.2">
      <c r="B155" s="188"/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</row>
    <row r="156" spans="2:17" x14ac:dyDescent="0.2">
      <c r="B156" s="188"/>
      <c r="C156" s="188"/>
      <c r="D156" s="188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</row>
    <row r="157" spans="2:17" x14ac:dyDescent="0.2">
      <c r="B157" s="188"/>
      <c r="C157" s="188"/>
      <c r="D157" s="188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</row>
    <row r="158" spans="2:17" x14ac:dyDescent="0.2">
      <c r="B158" s="188"/>
      <c r="C158" s="188"/>
      <c r="D158" s="188"/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</row>
    <row r="159" spans="2:17" x14ac:dyDescent="0.2">
      <c r="B159" s="188"/>
      <c r="C159" s="188"/>
      <c r="D159" s="188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</row>
    <row r="160" spans="2:17" x14ac:dyDescent="0.2">
      <c r="B160" s="188"/>
      <c r="C160" s="188"/>
      <c r="D160" s="188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</row>
    <row r="161" spans="2:17" x14ac:dyDescent="0.2"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</row>
    <row r="162" spans="2:17" x14ac:dyDescent="0.2">
      <c r="B162" s="188"/>
      <c r="C162" s="188"/>
      <c r="D162" s="188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</row>
    <row r="163" spans="2:17" x14ac:dyDescent="0.2"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</row>
    <row r="164" spans="2:17" x14ac:dyDescent="0.2">
      <c r="B164" s="188"/>
      <c r="C164" s="188"/>
      <c r="D164" s="188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</row>
    <row r="165" spans="2:17" x14ac:dyDescent="0.2">
      <c r="B165" s="188"/>
      <c r="C165" s="188"/>
      <c r="D165" s="188"/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</row>
    <row r="166" spans="2:17" x14ac:dyDescent="0.2">
      <c r="B166" s="188"/>
      <c r="C166" s="188"/>
      <c r="D166" s="188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</row>
    <row r="167" spans="2:17" x14ac:dyDescent="0.2">
      <c r="B167" s="188"/>
      <c r="C167" s="188"/>
      <c r="D167" s="188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</row>
    <row r="168" spans="2:17" x14ac:dyDescent="0.2">
      <c r="B168" s="188"/>
      <c r="C168" s="188"/>
      <c r="D168" s="188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</row>
    <row r="169" spans="2:17" x14ac:dyDescent="0.2">
      <c r="B169" s="188"/>
      <c r="C169" s="188"/>
      <c r="D169" s="188"/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</row>
    <row r="170" spans="2:17" x14ac:dyDescent="0.2">
      <c r="B170" s="188"/>
      <c r="C170" s="188"/>
      <c r="D170" s="188"/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</row>
    <row r="171" spans="2:17" x14ac:dyDescent="0.2">
      <c r="B171" s="188"/>
      <c r="C171" s="188"/>
      <c r="D171" s="188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</row>
    <row r="172" spans="2:17" x14ac:dyDescent="0.2">
      <c r="B172" s="188"/>
      <c r="C172" s="188"/>
      <c r="D172" s="188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</row>
    <row r="173" spans="2:17" x14ac:dyDescent="0.2">
      <c r="B173" s="188"/>
      <c r="C173" s="188"/>
      <c r="D173" s="188"/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P173" s="188"/>
      <c r="Q173" s="188"/>
    </row>
    <row r="174" spans="2:17" x14ac:dyDescent="0.2">
      <c r="B174" s="188"/>
      <c r="C174" s="188"/>
      <c r="D174" s="188"/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88"/>
      <c r="P174" s="188"/>
      <c r="Q174" s="188"/>
    </row>
    <row r="175" spans="2:17" x14ac:dyDescent="0.2">
      <c r="B175" s="188"/>
      <c r="C175" s="188"/>
      <c r="D175" s="188"/>
      <c r="E175" s="188"/>
      <c r="F175" s="188"/>
      <c r="G175" s="188"/>
      <c r="H175" s="188"/>
      <c r="I175" s="188"/>
      <c r="J175" s="188"/>
      <c r="K175" s="188"/>
      <c r="L175" s="188"/>
      <c r="M175" s="188"/>
      <c r="N175" s="188"/>
      <c r="O175" s="188"/>
      <c r="P175" s="188"/>
      <c r="Q175" s="188"/>
    </row>
    <row r="176" spans="2:17" x14ac:dyDescent="0.2">
      <c r="B176" s="188"/>
      <c r="C176" s="188"/>
      <c r="D176" s="188"/>
      <c r="E176" s="188"/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</row>
    <row r="177" spans="2:17" x14ac:dyDescent="0.2">
      <c r="B177" s="188"/>
      <c r="C177" s="188"/>
      <c r="D177" s="188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</row>
    <row r="178" spans="2:17" x14ac:dyDescent="0.2">
      <c r="B178" s="188"/>
      <c r="C178" s="188"/>
      <c r="D178" s="188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</row>
    <row r="179" spans="2:17" x14ac:dyDescent="0.2">
      <c r="B179" s="188"/>
      <c r="C179" s="188"/>
      <c r="D179" s="188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</row>
    <row r="180" spans="2:17" x14ac:dyDescent="0.2">
      <c r="B180" s="188"/>
      <c r="C180" s="188"/>
      <c r="D180" s="188"/>
      <c r="E180" s="18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</row>
    <row r="181" spans="2:17" x14ac:dyDescent="0.2">
      <c r="B181" s="188"/>
      <c r="C181" s="188"/>
      <c r="D181" s="188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</row>
    <row r="182" spans="2:17" x14ac:dyDescent="0.2">
      <c r="B182" s="188"/>
      <c r="C182" s="188"/>
      <c r="D182" s="188"/>
      <c r="E182" s="188"/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</row>
    <row r="183" spans="2:17" x14ac:dyDescent="0.2">
      <c r="B183" s="188"/>
      <c r="C183" s="188"/>
      <c r="D183" s="188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</row>
    <row r="184" spans="2:17" x14ac:dyDescent="0.2">
      <c r="B184" s="188"/>
      <c r="C184" s="188"/>
      <c r="D184" s="188"/>
      <c r="E184" s="188"/>
      <c r="F184" s="188"/>
      <c r="G184" s="188"/>
      <c r="H184" s="188"/>
      <c r="I184" s="188"/>
      <c r="J184" s="188"/>
      <c r="K184" s="188"/>
      <c r="L184" s="188"/>
      <c r="M184" s="188"/>
      <c r="N184" s="188"/>
      <c r="O184" s="188"/>
      <c r="P184" s="188"/>
      <c r="Q184" s="188"/>
    </row>
    <row r="185" spans="2:17" x14ac:dyDescent="0.2">
      <c r="B185" s="188"/>
      <c r="C185" s="188"/>
      <c r="D185" s="188"/>
      <c r="E185" s="188"/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</row>
    <row r="186" spans="2:17" x14ac:dyDescent="0.2">
      <c r="B186" s="188"/>
      <c r="C186" s="188"/>
      <c r="D186" s="188"/>
      <c r="E186" s="18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</row>
    <row r="187" spans="2:17" x14ac:dyDescent="0.2">
      <c r="B187" s="188"/>
      <c r="C187" s="188"/>
      <c r="D187" s="188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 s="188"/>
      <c r="Q187" s="188"/>
    </row>
    <row r="188" spans="2:17" x14ac:dyDescent="0.2">
      <c r="B188" s="188"/>
      <c r="C188" s="188"/>
      <c r="D188" s="188"/>
      <c r="E188" s="188"/>
      <c r="F188" s="188"/>
      <c r="G188" s="188"/>
      <c r="H188" s="188"/>
      <c r="I188" s="188"/>
      <c r="J188" s="188"/>
      <c r="K188" s="188"/>
      <c r="L188" s="188"/>
      <c r="M188" s="188"/>
      <c r="N188" s="188"/>
      <c r="O188" s="188"/>
      <c r="P188" s="188"/>
      <c r="Q188" s="188"/>
    </row>
    <row r="189" spans="2:17" x14ac:dyDescent="0.2">
      <c r="B189" s="188"/>
      <c r="C189" s="188"/>
      <c r="D189" s="188"/>
      <c r="E189" s="188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</row>
    <row r="190" spans="2:17" x14ac:dyDescent="0.2">
      <c r="B190" s="188"/>
      <c r="C190" s="188"/>
      <c r="D190" s="188"/>
      <c r="E190" s="188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</row>
    <row r="191" spans="2:17" x14ac:dyDescent="0.2">
      <c r="B191" s="188"/>
      <c r="C191" s="188"/>
      <c r="D191" s="188"/>
      <c r="E191" s="188"/>
      <c r="F191" s="188"/>
      <c r="G191" s="188"/>
      <c r="H191" s="188"/>
      <c r="I191" s="188"/>
      <c r="J191" s="188"/>
      <c r="K191" s="188"/>
      <c r="L191" s="188"/>
      <c r="M191" s="188"/>
      <c r="N191" s="188"/>
      <c r="O191" s="188"/>
      <c r="P191" s="188"/>
      <c r="Q191" s="188"/>
    </row>
    <row r="192" spans="2:17" x14ac:dyDescent="0.2">
      <c r="B192" s="188"/>
      <c r="C192" s="188"/>
      <c r="D192" s="188"/>
      <c r="E192" s="188"/>
      <c r="F192" s="188"/>
      <c r="G192" s="188"/>
      <c r="H192" s="188"/>
      <c r="I192" s="188"/>
      <c r="J192" s="188"/>
      <c r="K192" s="188"/>
      <c r="L192" s="188"/>
      <c r="M192" s="188"/>
      <c r="N192" s="188"/>
      <c r="O192" s="188"/>
      <c r="P192" s="188"/>
      <c r="Q192" s="188"/>
    </row>
    <row r="193" spans="2:17" x14ac:dyDescent="0.2">
      <c r="B193" s="188"/>
      <c r="C193" s="188"/>
      <c r="D193" s="188"/>
      <c r="E193" s="188"/>
      <c r="F193" s="188"/>
      <c r="G193" s="188"/>
      <c r="H193" s="188"/>
      <c r="I193" s="188"/>
      <c r="J193" s="188"/>
      <c r="K193" s="188"/>
      <c r="L193" s="188"/>
      <c r="M193" s="188"/>
      <c r="N193" s="188"/>
      <c r="O193" s="188"/>
      <c r="P193" s="188"/>
      <c r="Q193" s="188"/>
    </row>
    <row r="194" spans="2:17" x14ac:dyDescent="0.2">
      <c r="B194" s="188"/>
      <c r="C194" s="188"/>
      <c r="D194" s="188"/>
      <c r="E194" s="188"/>
      <c r="F194" s="188"/>
      <c r="G194" s="188"/>
      <c r="H194" s="188"/>
      <c r="I194" s="188"/>
      <c r="J194" s="188"/>
      <c r="K194" s="188"/>
      <c r="L194" s="188"/>
      <c r="M194" s="188"/>
      <c r="N194" s="188"/>
      <c r="O194" s="188"/>
      <c r="P194" s="188"/>
      <c r="Q194" s="188"/>
    </row>
    <row r="195" spans="2:17" x14ac:dyDescent="0.2">
      <c r="B195" s="188"/>
      <c r="C195" s="188"/>
      <c r="D195" s="188"/>
      <c r="E195" s="188"/>
      <c r="F195" s="188"/>
      <c r="G195" s="188"/>
      <c r="H195" s="188"/>
      <c r="I195" s="188"/>
      <c r="J195" s="188"/>
      <c r="K195" s="188"/>
      <c r="L195" s="188"/>
      <c r="M195" s="188"/>
      <c r="N195" s="188"/>
      <c r="O195" s="188"/>
      <c r="P195" s="188"/>
      <c r="Q195" s="188"/>
    </row>
    <row r="196" spans="2:17" x14ac:dyDescent="0.2">
      <c r="B196" s="188"/>
      <c r="C196" s="188"/>
      <c r="D196" s="188"/>
      <c r="E196" s="188"/>
      <c r="F196" s="188"/>
      <c r="G196" s="188"/>
      <c r="H196" s="188"/>
      <c r="I196" s="188"/>
      <c r="J196" s="188"/>
      <c r="K196" s="188"/>
      <c r="L196" s="188"/>
      <c r="M196" s="188"/>
      <c r="N196" s="188"/>
      <c r="O196" s="188"/>
      <c r="P196" s="188"/>
      <c r="Q196" s="188"/>
    </row>
    <row r="197" spans="2:17" x14ac:dyDescent="0.2">
      <c r="B197" s="188"/>
      <c r="C197" s="188"/>
      <c r="D197" s="188"/>
      <c r="E197" s="188"/>
      <c r="F197" s="188"/>
      <c r="G197" s="188"/>
      <c r="H197" s="188"/>
      <c r="I197" s="188"/>
      <c r="J197" s="188"/>
      <c r="K197" s="188"/>
      <c r="L197" s="188"/>
      <c r="M197" s="188"/>
      <c r="N197" s="188"/>
      <c r="O197" s="188"/>
      <c r="P197" s="188"/>
      <c r="Q197" s="188"/>
    </row>
    <row r="198" spans="2:17" x14ac:dyDescent="0.2">
      <c r="B198" s="188"/>
      <c r="C198" s="188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  <c r="P198" s="188"/>
      <c r="Q198" s="188"/>
    </row>
    <row r="199" spans="2:17" x14ac:dyDescent="0.2">
      <c r="B199" s="188"/>
      <c r="C199" s="188"/>
      <c r="D199" s="188"/>
      <c r="E199" s="188"/>
      <c r="F199" s="188"/>
      <c r="G199" s="188"/>
      <c r="H199" s="188"/>
      <c r="I199" s="188"/>
      <c r="J199" s="188"/>
      <c r="K199" s="188"/>
      <c r="L199" s="188"/>
      <c r="M199" s="188"/>
      <c r="N199" s="188"/>
      <c r="O199" s="188"/>
      <c r="P199" s="188"/>
      <c r="Q199" s="188"/>
    </row>
    <row r="200" spans="2:17" x14ac:dyDescent="0.2">
      <c r="B200" s="188"/>
      <c r="C200" s="188"/>
      <c r="D200" s="188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  <c r="P200" s="188"/>
      <c r="Q200" s="188"/>
    </row>
    <row r="201" spans="2:17" x14ac:dyDescent="0.2">
      <c r="B201" s="188"/>
      <c r="C201" s="188"/>
      <c r="D201" s="188"/>
      <c r="E201" s="188"/>
      <c r="F201" s="188"/>
      <c r="G201" s="188"/>
      <c r="H201" s="188"/>
      <c r="I201" s="188"/>
      <c r="J201" s="188"/>
      <c r="K201" s="188"/>
      <c r="L201" s="188"/>
      <c r="M201" s="188"/>
      <c r="N201" s="188"/>
      <c r="O201" s="188"/>
      <c r="P201" s="188"/>
      <c r="Q201" s="188"/>
    </row>
    <row r="202" spans="2:17" x14ac:dyDescent="0.2">
      <c r="B202" s="188"/>
      <c r="C202" s="188"/>
      <c r="D202" s="188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</row>
    <row r="203" spans="2:17" x14ac:dyDescent="0.2">
      <c r="B203" s="188"/>
      <c r="C203" s="188"/>
      <c r="D203" s="188"/>
      <c r="E203" s="188"/>
      <c r="F203" s="188"/>
      <c r="G203" s="188"/>
      <c r="H203" s="188"/>
      <c r="I203" s="188"/>
      <c r="J203" s="188"/>
      <c r="K203" s="188"/>
      <c r="L203" s="188"/>
      <c r="M203" s="188"/>
      <c r="N203" s="188"/>
      <c r="O203" s="188"/>
      <c r="P203" s="188"/>
      <c r="Q203" s="188"/>
    </row>
    <row r="204" spans="2:17" x14ac:dyDescent="0.2">
      <c r="B204" s="188"/>
      <c r="C204" s="188"/>
      <c r="D204" s="188"/>
      <c r="E204" s="188"/>
      <c r="F204" s="188"/>
      <c r="G204" s="188"/>
      <c r="H204" s="188"/>
      <c r="I204" s="188"/>
      <c r="J204" s="188"/>
      <c r="K204" s="188"/>
      <c r="L204" s="188"/>
      <c r="M204" s="188"/>
      <c r="N204" s="188"/>
      <c r="O204" s="188"/>
      <c r="P204" s="188"/>
      <c r="Q204" s="188"/>
    </row>
    <row r="205" spans="2:17" x14ac:dyDescent="0.2">
      <c r="B205" s="188"/>
      <c r="C205" s="188"/>
      <c r="D205" s="188"/>
      <c r="E205" s="188"/>
      <c r="F205" s="188"/>
      <c r="G205" s="188"/>
      <c r="H205" s="188"/>
      <c r="I205" s="188"/>
      <c r="J205" s="188"/>
      <c r="K205" s="188"/>
      <c r="L205" s="188"/>
      <c r="M205" s="188"/>
      <c r="N205" s="188"/>
      <c r="O205" s="188"/>
      <c r="P205" s="188"/>
      <c r="Q205" s="188"/>
    </row>
    <row r="206" spans="2:17" x14ac:dyDescent="0.2">
      <c r="B206" s="188"/>
      <c r="C206" s="188"/>
      <c r="D206" s="188"/>
      <c r="E206" s="18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P206" s="188"/>
      <c r="Q206" s="188"/>
    </row>
    <row r="207" spans="2:17" x14ac:dyDescent="0.2">
      <c r="B207" s="188"/>
      <c r="C207" s="188"/>
      <c r="D207" s="188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</row>
    <row r="208" spans="2:17" x14ac:dyDescent="0.2">
      <c r="B208" s="188"/>
      <c r="C208" s="188"/>
      <c r="D208" s="188"/>
      <c r="E208" s="188"/>
      <c r="F208" s="188"/>
      <c r="G208" s="188"/>
      <c r="H208" s="188"/>
      <c r="I208" s="188"/>
      <c r="J208" s="188"/>
      <c r="K208" s="188"/>
      <c r="L208" s="188"/>
      <c r="M208" s="188"/>
      <c r="N208" s="188"/>
      <c r="O208" s="188"/>
      <c r="P208" s="188"/>
      <c r="Q208" s="188"/>
    </row>
    <row r="209" spans="2:17" x14ac:dyDescent="0.2">
      <c r="B209" s="188"/>
      <c r="C209" s="188"/>
      <c r="D209" s="188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</row>
    <row r="210" spans="2:17" x14ac:dyDescent="0.2">
      <c r="B210" s="188"/>
      <c r="C210" s="188"/>
      <c r="D210" s="188"/>
      <c r="E210" s="188"/>
      <c r="F210" s="188"/>
      <c r="G210" s="188"/>
      <c r="H210" s="188"/>
      <c r="I210" s="188"/>
      <c r="J210" s="188"/>
      <c r="K210" s="188"/>
      <c r="L210" s="188"/>
      <c r="M210" s="188"/>
      <c r="N210" s="188"/>
      <c r="O210" s="188"/>
      <c r="P210" s="188"/>
      <c r="Q210" s="188"/>
    </row>
    <row r="211" spans="2:17" x14ac:dyDescent="0.2">
      <c r="B211" s="188"/>
      <c r="C211" s="188"/>
      <c r="D211" s="188"/>
      <c r="E211" s="188"/>
      <c r="F211" s="188"/>
      <c r="G211" s="188"/>
      <c r="H211" s="188"/>
      <c r="I211" s="188"/>
      <c r="J211" s="188"/>
      <c r="K211" s="188"/>
      <c r="L211" s="188"/>
      <c r="M211" s="188"/>
      <c r="N211" s="188"/>
      <c r="O211" s="188"/>
      <c r="P211" s="188"/>
      <c r="Q211" s="188"/>
    </row>
    <row r="212" spans="2:17" x14ac:dyDescent="0.2">
      <c r="B212" s="188"/>
      <c r="C212" s="188"/>
      <c r="D212" s="188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  <c r="O212" s="188"/>
      <c r="P212" s="188"/>
      <c r="Q212" s="188"/>
    </row>
    <row r="213" spans="2:17" x14ac:dyDescent="0.2">
      <c r="B213" s="188"/>
      <c r="C213" s="188"/>
      <c r="D213" s="188"/>
      <c r="E213" s="188"/>
      <c r="F213" s="188"/>
      <c r="G213" s="188"/>
      <c r="H213" s="188"/>
      <c r="I213" s="188"/>
      <c r="J213" s="188"/>
      <c r="K213" s="188"/>
      <c r="L213" s="188"/>
      <c r="M213" s="188"/>
      <c r="N213" s="188"/>
      <c r="O213" s="188"/>
      <c r="P213" s="188"/>
      <c r="Q213" s="188"/>
    </row>
    <row r="214" spans="2:17" x14ac:dyDescent="0.2">
      <c r="B214" s="188"/>
      <c r="C214" s="188"/>
      <c r="D214" s="188"/>
      <c r="E214" s="188"/>
      <c r="F214" s="188"/>
      <c r="G214" s="188"/>
      <c r="H214" s="188"/>
      <c r="I214" s="188"/>
      <c r="J214" s="188"/>
      <c r="K214" s="188"/>
      <c r="L214" s="188"/>
      <c r="M214" s="188"/>
      <c r="N214" s="188"/>
      <c r="O214" s="188"/>
      <c r="P214" s="188"/>
      <c r="Q214" s="188"/>
    </row>
    <row r="215" spans="2:17" x14ac:dyDescent="0.2">
      <c r="B215" s="188"/>
      <c r="C215" s="188"/>
      <c r="D215" s="188"/>
      <c r="E215" s="188"/>
      <c r="F215" s="188"/>
      <c r="G215" s="188"/>
      <c r="H215" s="188"/>
      <c r="I215" s="188"/>
      <c r="J215" s="188"/>
      <c r="K215" s="188"/>
      <c r="L215" s="188"/>
      <c r="M215" s="188"/>
      <c r="N215" s="188"/>
      <c r="O215" s="188"/>
      <c r="P215" s="188"/>
      <c r="Q215" s="188"/>
    </row>
    <row r="216" spans="2:17" x14ac:dyDescent="0.2">
      <c r="B216" s="188"/>
      <c r="C216" s="188"/>
      <c r="D216" s="188"/>
      <c r="E216" s="188"/>
      <c r="F216" s="188"/>
      <c r="G216" s="188"/>
      <c r="H216" s="188"/>
      <c r="I216" s="188"/>
      <c r="J216" s="188"/>
      <c r="K216" s="188"/>
      <c r="L216" s="188"/>
      <c r="M216" s="188"/>
      <c r="N216" s="188"/>
      <c r="O216" s="188"/>
      <c r="P216" s="188"/>
      <c r="Q216" s="188"/>
    </row>
    <row r="217" spans="2:17" x14ac:dyDescent="0.2">
      <c r="B217" s="188"/>
      <c r="C217" s="188"/>
      <c r="D217" s="188"/>
      <c r="E217" s="188"/>
      <c r="F217" s="188"/>
      <c r="G217" s="188"/>
      <c r="H217" s="188"/>
      <c r="I217" s="188"/>
      <c r="J217" s="188"/>
      <c r="K217" s="188"/>
      <c r="L217" s="188"/>
      <c r="M217" s="188"/>
      <c r="N217" s="188"/>
      <c r="O217" s="188"/>
      <c r="P217" s="188"/>
      <c r="Q217" s="188"/>
    </row>
    <row r="218" spans="2:17" x14ac:dyDescent="0.2">
      <c r="B218" s="188"/>
      <c r="C218" s="188"/>
      <c r="D218" s="188"/>
      <c r="E218" s="188"/>
      <c r="F218" s="188"/>
      <c r="G218" s="188"/>
      <c r="H218" s="188"/>
      <c r="I218" s="188"/>
      <c r="J218" s="188"/>
      <c r="K218" s="188"/>
      <c r="L218" s="188"/>
      <c r="M218" s="188"/>
      <c r="N218" s="188"/>
      <c r="O218" s="188"/>
      <c r="P218" s="188"/>
      <c r="Q218" s="188"/>
    </row>
    <row r="219" spans="2:17" x14ac:dyDescent="0.2">
      <c r="B219" s="188"/>
      <c r="C219" s="188"/>
      <c r="D219" s="188"/>
      <c r="E219" s="188"/>
      <c r="F219" s="188"/>
      <c r="G219" s="188"/>
      <c r="H219" s="188"/>
      <c r="I219" s="188"/>
      <c r="J219" s="188"/>
      <c r="K219" s="188"/>
      <c r="L219" s="188"/>
      <c r="M219" s="188"/>
      <c r="N219" s="188"/>
      <c r="O219" s="188"/>
      <c r="P219" s="188"/>
      <c r="Q219" s="188"/>
    </row>
    <row r="220" spans="2:17" x14ac:dyDescent="0.2">
      <c r="B220" s="188"/>
      <c r="C220" s="188"/>
      <c r="D220" s="188"/>
      <c r="E220" s="188"/>
      <c r="F220" s="188"/>
      <c r="G220" s="188"/>
      <c r="H220" s="188"/>
      <c r="I220" s="188"/>
      <c r="J220" s="188"/>
      <c r="K220" s="188"/>
      <c r="L220" s="188"/>
      <c r="M220" s="188"/>
      <c r="N220" s="188"/>
      <c r="O220" s="188"/>
      <c r="P220" s="188"/>
      <c r="Q220" s="188"/>
    </row>
    <row r="221" spans="2:17" x14ac:dyDescent="0.2">
      <c r="B221" s="188"/>
      <c r="C221" s="188"/>
      <c r="D221" s="188"/>
      <c r="E221" s="188"/>
      <c r="F221" s="188"/>
      <c r="G221" s="188"/>
      <c r="H221" s="188"/>
      <c r="I221" s="188"/>
      <c r="J221" s="188"/>
      <c r="K221" s="188"/>
      <c r="L221" s="188"/>
      <c r="M221" s="188"/>
      <c r="N221" s="188"/>
      <c r="O221" s="188"/>
      <c r="P221" s="188"/>
      <c r="Q221" s="188"/>
    </row>
    <row r="222" spans="2:17" x14ac:dyDescent="0.2">
      <c r="B222" s="188"/>
      <c r="C222" s="188"/>
      <c r="D222" s="188"/>
      <c r="E222" s="188"/>
      <c r="F222" s="188"/>
      <c r="G222" s="188"/>
      <c r="H222" s="188"/>
      <c r="I222" s="188"/>
      <c r="J222" s="188"/>
      <c r="K222" s="188"/>
      <c r="L222" s="188"/>
      <c r="M222" s="188"/>
      <c r="N222" s="188"/>
      <c r="O222" s="188"/>
      <c r="P222" s="188"/>
      <c r="Q222" s="188"/>
    </row>
    <row r="223" spans="2:17" x14ac:dyDescent="0.2">
      <c r="B223" s="188"/>
      <c r="C223" s="188"/>
      <c r="D223" s="188"/>
      <c r="E223" s="188"/>
      <c r="F223" s="188"/>
      <c r="G223" s="188"/>
      <c r="H223" s="188"/>
      <c r="I223" s="188"/>
      <c r="J223" s="188"/>
      <c r="K223" s="188"/>
      <c r="L223" s="188"/>
      <c r="M223" s="188"/>
      <c r="N223" s="188"/>
      <c r="O223" s="188"/>
      <c r="P223" s="188"/>
      <c r="Q223" s="188"/>
    </row>
    <row r="224" spans="2:17" x14ac:dyDescent="0.2">
      <c r="B224" s="188"/>
      <c r="C224" s="188"/>
      <c r="D224" s="188"/>
      <c r="E224" s="188"/>
      <c r="F224" s="188"/>
      <c r="G224" s="188"/>
      <c r="H224" s="188"/>
      <c r="I224" s="188"/>
      <c r="J224" s="188"/>
      <c r="K224" s="188"/>
      <c r="L224" s="188"/>
      <c r="M224" s="188"/>
      <c r="N224" s="188"/>
      <c r="O224" s="188"/>
      <c r="P224" s="188"/>
      <c r="Q224" s="188"/>
    </row>
    <row r="225" spans="2:17" x14ac:dyDescent="0.2">
      <c r="B225" s="188"/>
      <c r="C225" s="188"/>
      <c r="D225" s="188"/>
      <c r="E225" s="188"/>
      <c r="F225" s="188"/>
      <c r="G225" s="188"/>
      <c r="H225" s="188"/>
      <c r="I225" s="188"/>
      <c r="J225" s="188"/>
      <c r="K225" s="188"/>
      <c r="L225" s="188"/>
      <c r="M225" s="188"/>
      <c r="N225" s="188"/>
      <c r="O225" s="188"/>
      <c r="P225" s="188"/>
      <c r="Q225" s="188"/>
    </row>
    <row r="226" spans="2:17" x14ac:dyDescent="0.2">
      <c r="B226" s="188"/>
      <c r="C226" s="188"/>
      <c r="D226" s="188"/>
      <c r="E226" s="188"/>
      <c r="F226" s="188"/>
      <c r="G226" s="188"/>
      <c r="H226" s="188"/>
      <c r="I226" s="188"/>
      <c r="J226" s="188"/>
      <c r="K226" s="188"/>
      <c r="L226" s="188"/>
      <c r="M226" s="188"/>
      <c r="N226" s="188"/>
      <c r="O226" s="188"/>
      <c r="P226" s="188"/>
      <c r="Q226" s="188"/>
    </row>
    <row r="227" spans="2:17" x14ac:dyDescent="0.2">
      <c r="B227" s="188"/>
      <c r="C227" s="188"/>
      <c r="D227" s="188"/>
      <c r="E227" s="188"/>
      <c r="F227" s="188"/>
      <c r="G227" s="188"/>
      <c r="H227" s="188"/>
      <c r="I227" s="188"/>
      <c r="J227" s="188"/>
      <c r="K227" s="188"/>
      <c r="L227" s="188"/>
      <c r="M227" s="188"/>
      <c r="N227" s="188"/>
      <c r="O227" s="188"/>
      <c r="P227" s="188"/>
      <c r="Q227" s="188"/>
    </row>
    <row r="228" spans="2:17" x14ac:dyDescent="0.2">
      <c r="B228" s="188"/>
      <c r="C228" s="188"/>
      <c r="D228" s="188"/>
      <c r="E228" s="188"/>
      <c r="F228" s="188"/>
      <c r="G228" s="188"/>
      <c r="H228" s="188"/>
      <c r="I228" s="188"/>
      <c r="J228" s="188"/>
      <c r="K228" s="188"/>
      <c r="L228" s="188"/>
      <c r="M228" s="188"/>
      <c r="N228" s="188"/>
      <c r="O228" s="188"/>
      <c r="P228" s="188"/>
      <c r="Q228" s="188"/>
    </row>
    <row r="229" spans="2:17" x14ac:dyDescent="0.2">
      <c r="B229" s="188"/>
      <c r="C229" s="188"/>
      <c r="D229" s="188"/>
      <c r="E229" s="188"/>
      <c r="F229" s="188"/>
      <c r="G229" s="188"/>
      <c r="H229" s="188"/>
      <c r="I229" s="188"/>
      <c r="J229" s="188"/>
      <c r="K229" s="188"/>
      <c r="L229" s="188"/>
      <c r="M229" s="188"/>
      <c r="N229" s="188"/>
      <c r="O229" s="188"/>
      <c r="P229" s="188"/>
      <c r="Q229" s="188"/>
    </row>
    <row r="230" spans="2:17" x14ac:dyDescent="0.2">
      <c r="B230" s="188"/>
      <c r="C230" s="188"/>
      <c r="D230" s="188"/>
      <c r="E230" s="188"/>
      <c r="F230" s="188"/>
      <c r="G230" s="188"/>
      <c r="H230" s="188"/>
      <c r="I230" s="188"/>
      <c r="J230" s="188"/>
      <c r="K230" s="188"/>
      <c r="L230" s="188"/>
      <c r="M230" s="188"/>
      <c r="N230" s="188"/>
      <c r="O230" s="188"/>
      <c r="P230" s="188"/>
      <c r="Q230" s="188"/>
    </row>
    <row r="231" spans="2:17" x14ac:dyDescent="0.2">
      <c r="B231" s="188"/>
      <c r="C231" s="188"/>
      <c r="D231" s="188"/>
      <c r="E231" s="188"/>
      <c r="F231" s="188"/>
      <c r="G231" s="188"/>
      <c r="H231" s="188"/>
      <c r="I231" s="188"/>
      <c r="J231" s="188"/>
      <c r="K231" s="188"/>
      <c r="L231" s="188"/>
      <c r="M231" s="188"/>
      <c r="N231" s="188"/>
      <c r="O231" s="188"/>
      <c r="P231" s="188"/>
      <c r="Q231" s="188"/>
    </row>
    <row r="232" spans="2:17" x14ac:dyDescent="0.2">
      <c r="B232" s="188"/>
      <c r="C232" s="188"/>
      <c r="D232" s="188"/>
      <c r="E232" s="188"/>
      <c r="F232" s="188"/>
      <c r="G232" s="188"/>
      <c r="H232" s="188"/>
      <c r="I232" s="188"/>
      <c r="J232" s="188"/>
      <c r="K232" s="188"/>
      <c r="L232" s="188"/>
      <c r="M232" s="188"/>
      <c r="N232" s="188"/>
      <c r="O232" s="188"/>
      <c r="P232" s="188"/>
      <c r="Q232" s="188"/>
    </row>
    <row r="233" spans="2:17" x14ac:dyDescent="0.2">
      <c r="B233" s="188"/>
      <c r="C233" s="188"/>
      <c r="D233" s="188"/>
      <c r="E233" s="188"/>
      <c r="F233" s="188"/>
      <c r="G233" s="188"/>
      <c r="H233" s="188"/>
      <c r="I233" s="188"/>
      <c r="J233" s="188"/>
      <c r="K233" s="188"/>
      <c r="L233" s="188"/>
      <c r="M233" s="188"/>
      <c r="N233" s="188"/>
      <c r="O233" s="188"/>
      <c r="P233" s="188"/>
      <c r="Q233" s="188"/>
    </row>
    <row r="234" spans="2:17" x14ac:dyDescent="0.2">
      <c r="B234" s="188"/>
      <c r="C234" s="188"/>
      <c r="D234" s="188"/>
      <c r="E234" s="188"/>
      <c r="F234" s="188"/>
      <c r="G234" s="188"/>
      <c r="H234" s="188"/>
      <c r="I234" s="188"/>
      <c r="J234" s="188"/>
      <c r="K234" s="188"/>
      <c r="L234" s="188"/>
      <c r="M234" s="188"/>
      <c r="N234" s="188"/>
      <c r="O234" s="188"/>
      <c r="P234" s="188"/>
      <c r="Q234" s="188"/>
    </row>
    <row r="235" spans="2:17" x14ac:dyDescent="0.2">
      <c r="B235" s="188"/>
      <c r="C235" s="188"/>
      <c r="D235" s="188"/>
      <c r="E235" s="188"/>
      <c r="F235" s="188"/>
      <c r="G235" s="188"/>
      <c r="H235" s="188"/>
      <c r="I235" s="188"/>
      <c r="J235" s="188"/>
      <c r="K235" s="188"/>
      <c r="L235" s="188"/>
      <c r="M235" s="188"/>
      <c r="N235" s="188"/>
      <c r="O235" s="188"/>
      <c r="P235" s="188"/>
      <c r="Q235" s="188"/>
    </row>
    <row r="236" spans="2:17" x14ac:dyDescent="0.2">
      <c r="B236" s="188"/>
      <c r="C236" s="188"/>
      <c r="D236" s="188"/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  <c r="Q236" s="188"/>
    </row>
    <row r="237" spans="2:17" x14ac:dyDescent="0.2">
      <c r="B237" s="188"/>
      <c r="C237" s="188"/>
      <c r="D237" s="188"/>
      <c r="E237" s="188"/>
      <c r="F237" s="188"/>
      <c r="G237" s="188"/>
      <c r="H237" s="188"/>
      <c r="I237" s="188"/>
      <c r="J237" s="188"/>
      <c r="K237" s="188"/>
      <c r="L237" s="188"/>
      <c r="M237" s="188"/>
      <c r="N237" s="188"/>
      <c r="O237" s="188"/>
      <c r="P237" s="188"/>
      <c r="Q237" s="188"/>
    </row>
    <row r="238" spans="2:17" x14ac:dyDescent="0.2">
      <c r="B238" s="188"/>
      <c r="C238" s="188"/>
      <c r="D238" s="188"/>
      <c r="E238" s="188"/>
      <c r="F238" s="188"/>
      <c r="G238" s="188"/>
      <c r="H238" s="188"/>
      <c r="I238" s="188"/>
      <c r="J238" s="188"/>
      <c r="K238" s="188"/>
      <c r="L238" s="188"/>
      <c r="M238" s="188"/>
      <c r="N238" s="188"/>
      <c r="O238" s="188"/>
      <c r="P238" s="188"/>
      <c r="Q238" s="188"/>
    </row>
    <row r="239" spans="2:17" x14ac:dyDescent="0.2">
      <c r="B239" s="188"/>
      <c r="C239" s="188"/>
      <c r="D239" s="188"/>
      <c r="E239" s="188"/>
      <c r="F239" s="188"/>
      <c r="G239" s="188"/>
      <c r="H239" s="188"/>
      <c r="I239" s="188"/>
      <c r="J239" s="188"/>
      <c r="K239" s="188"/>
      <c r="L239" s="188"/>
      <c r="M239" s="188"/>
      <c r="N239" s="188"/>
      <c r="O239" s="188"/>
      <c r="P239" s="188"/>
      <c r="Q239" s="188"/>
    </row>
    <row r="240" spans="2:17" x14ac:dyDescent="0.2">
      <c r="B240" s="188"/>
      <c r="C240" s="188"/>
      <c r="D240" s="188"/>
      <c r="E240" s="188"/>
      <c r="F240" s="188"/>
      <c r="G240" s="188"/>
      <c r="H240" s="188"/>
      <c r="I240" s="188"/>
      <c r="J240" s="188"/>
      <c r="K240" s="188"/>
      <c r="L240" s="188"/>
      <c r="M240" s="188"/>
      <c r="N240" s="188"/>
      <c r="O240" s="188"/>
      <c r="P240" s="188"/>
      <c r="Q240" s="188"/>
    </row>
    <row r="241" spans="2:17" x14ac:dyDescent="0.2">
      <c r="B241" s="188"/>
      <c r="C241" s="188"/>
      <c r="D241" s="188"/>
      <c r="E241" s="188"/>
      <c r="F241" s="188"/>
      <c r="G241" s="188"/>
      <c r="H241" s="188"/>
      <c r="I241" s="188"/>
      <c r="J241" s="188"/>
      <c r="K241" s="188"/>
      <c r="L241" s="188"/>
      <c r="M241" s="188"/>
      <c r="N241" s="188"/>
      <c r="O241" s="188"/>
      <c r="P241" s="188"/>
      <c r="Q241" s="188"/>
    </row>
    <row r="242" spans="2:17" x14ac:dyDescent="0.2">
      <c r="B242" s="188"/>
      <c r="C242" s="188"/>
      <c r="D242" s="188"/>
      <c r="E242" s="188"/>
      <c r="F242" s="188"/>
      <c r="G242" s="188"/>
      <c r="H242" s="188"/>
      <c r="I242" s="188"/>
      <c r="J242" s="188"/>
      <c r="K242" s="188"/>
      <c r="L242" s="188"/>
      <c r="M242" s="188"/>
      <c r="N242" s="188"/>
      <c r="O242" s="188"/>
      <c r="P242" s="188"/>
      <c r="Q242" s="188"/>
    </row>
    <row r="243" spans="2:17" x14ac:dyDescent="0.2">
      <c r="B243" s="188"/>
      <c r="C243" s="188"/>
      <c r="D243" s="188"/>
      <c r="E243" s="188"/>
      <c r="F243" s="188"/>
      <c r="G243" s="188"/>
      <c r="H243" s="188"/>
      <c r="I243" s="188"/>
      <c r="J243" s="188"/>
      <c r="K243" s="188"/>
      <c r="L243" s="188"/>
      <c r="M243" s="188"/>
      <c r="N243" s="188"/>
      <c r="O243" s="188"/>
      <c r="P243" s="188"/>
      <c r="Q243" s="188"/>
    </row>
    <row r="244" spans="2:17" x14ac:dyDescent="0.2">
      <c r="B244" s="188"/>
      <c r="C244" s="188"/>
      <c r="D244" s="188"/>
      <c r="E244" s="188"/>
      <c r="F244" s="188"/>
      <c r="G244" s="188"/>
      <c r="H244" s="188"/>
      <c r="I244" s="188"/>
      <c r="J244" s="188"/>
      <c r="K244" s="188"/>
      <c r="L244" s="188"/>
      <c r="M244" s="188"/>
      <c r="N244" s="188"/>
      <c r="O244" s="188"/>
      <c r="P244" s="188"/>
      <c r="Q244" s="188"/>
    </row>
    <row r="245" spans="2:17" x14ac:dyDescent="0.2">
      <c r="B245" s="188"/>
      <c r="C245" s="188"/>
      <c r="D245" s="188"/>
      <c r="E245" s="188"/>
      <c r="F245" s="188"/>
      <c r="G245" s="188"/>
      <c r="H245" s="188"/>
      <c r="I245" s="188"/>
      <c r="J245" s="188"/>
      <c r="K245" s="188"/>
      <c r="L245" s="188"/>
      <c r="M245" s="188"/>
      <c r="N245" s="188"/>
      <c r="O245" s="188"/>
      <c r="P245" s="188"/>
      <c r="Q245" s="188"/>
    </row>
    <row r="246" spans="2:17" x14ac:dyDescent="0.2">
      <c r="B246" s="188"/>
      <c r="C246" s="188"/>
      <c r="D246" s="188"/>
      <c r="E246" s="188"/>
      <c r="F246" s="188"/>
      <c r="G246" s="188"/>
      <c r="H246" s="188"/>
      <c r="I246" s="188"/>
      <c r="J246" s="188"/>
      <c r="K246" s="188"/>
      <c r="L246" s="188"/>
      <c r="M246" s="188"/>
      <c r="N246" s="188"/>
      <c r="O246" s="188"/>
      <c r="P246" s="188"/>
      <c r="Q246" s="188"/>
    </row>
    <row r="247" spans="2:17" x14ac:dyDescent="0.2">
      <c r="B247" s="188"/>
      <c r="C247" s="188"/>
      <c r="D247" s="188"/>
      <c r="E247" s="188"/>
      <c r="F247" s="188"/>
      <c r="G247" s="188"/>
      <c r="H247" s="188"/>
      <c r="I247" s="188"/>
      <c r="J247" s="188"/>
      <c r="K247" s="188"/>
      <c r="L247" s="188"/>
      <c r="M247" s="188"/>
      <c r="N247" s="188"/>
      <c r="O247" s="188"/>
      <c r="P247" s="188"/>
      <c r="Q247" s="18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R168"/>
  <sheetViews>
    <sheetView workbookViewId="0">
      <selection activeCell="A5" sqref="A5"/>
    </sheetView>
  </sheetViews>
  <sheetFormatPr defaultRowHeight="12.75" outlineLevelRow="3" x14ac:dyDescent="0.2"/>
  <cols>
    <col min="1" max="1" width="60.28515625" style="170" customWidth="1"/>
    <col min="2" max="4" width="12.7109375" style="101" customWidth="1"/>
    <col min="5" max="7" width="14.42578125" style="101" customWidth="1"/>
    <col min="8" max="16384" width="9.140625" style="170"/>
  </cols>
  <sheetData>
    <row r="2" spans="1:18" ht="18.75" x14ac:dyDescent="0.3">
      <c r="A2" s="5" t="s">
        <v>169</v>
      </c>
      <c r="B2" s="3"/>
      <c r="C2" s="3"/>
      <c r="D2" s="3"/>
      <c r="E2" s="3"/>
      <c r="F2" s="3"/>
      <c r="G2" s="3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</row>
    <row r="3" spans="1:18" x14ac:dyDescent="0.2">
      <c r="A3" s="61"/>
    </row>
    <row r="4" spans="1:18" s="193" customFormat="1" x14ac:dyDescent="0.2">
      <c r="B4" s="121"/>
      <c r="C4" s="121"/>
      <c r="D4" s="121"/>
      <c r="E4" s="121"/>
      <c r="F4" s="121"/>
      <c r="G4" s="193" t="str">
        <f>VALUAH</f>
        <v>млрд. грн</v>
      </c>
    </row>
    <row r="5" spans="1:18" s="181" customFormat="1" x14ac:dyDescent="0.2">
      <c r="A5" s="90"/>
      <c r="B5" s="20">
        <v>40908</v>
      </c>
      <c r="C5" s="20">
        <v>41274</v>
      </c>
      <c r="D5" s="20">
        <v>41639</v>
      </c>
      <c r="E5" s="20">
        <v>42004</v>
      </c>
      <c r="F5" s="20">
        <v>42369</v>
      </c>
      <c r="G5" s="20">
        <v>42429</v>
      </c>
    </row>
    <row r="6" spans="1:18" s="150" customFormat="1" ht="31.5" x14ac:dyDescent="0.2">
      <c r="A6" s="175" t="s">
        <v>171</v>
      </c>
      <c r="B6" s="15">
        <f t="shared" ref="B6:G6" si="0">B$7+B$65</f>
        <v>473.18518455820993</v>
      </c>
      <c r="C6" s="15">
        <f t="shared" si="0"/>
        <v>515.51083307650003</v>
      </c>
      <c r="D6" s="15">
        <f t="shared" si="0"/>
        <v>584.78657094876996</v>
      </c>
      <c r="E6" s="15">
        <f t="shared" si="0"/>
        <v>1100.8332167026401</v>
      </c>
      <c r="F6" s="15">
        <f t="shared" si="0"/>
        <v>1572.1801589905001</v>
      </c>
      <c r="G6" s="15">
        <f t="shared" si="0"/>
        <v>1740.9386519851901</v>
      </c>
    </row>
    <row r="7" spans="1:18" s="202" customFormat="1" ht="15" x14ac:dyDescent="0.2">
      <c r="A7" s="273" t="s">
        <v>74</v>
      </c>
      <c r="B7" s="274">
        <f t="shared" ref="B7:G7" si="1">B$8+B$33</f>
        <v>357.27386718597995</v>
      </c>
      <c r="C7" s="274">
        <f t="shared" si="1"/>
        <v>399.21823411787</v>
      </c>
      <c r="D7" s="274">
        <f t="shared" si="1"/>
        <v>480.21862943661995</v>
      </c>
      <c r="E7" s="274">
        <f t="shared" si="1"/>
        <v>947.03046914465006</v>
      </c>
      <c r="F7" s="274">
        <f t="shared" si="1"/>
        <v>1334.2716012912801</v>
      </c>
      <c r="G7" s="274">
        <f t="shared" si="1"/>
        <v>1483.85351281361</v>
      </c>
    </row>
    <row r="8" spans="1:18" s="158" customFormat="1" ht="15" outlineLevel="1" x14ac:dyDescent="0.2">
      <c r="A8" s="275" t="s">
        <v>50</v>
      </c>
      <c r="B8" s="276">
        <f t="shared" ref="B8:G8" si="2">B$9+B$31</f>
        <v>161.46700626481999</v>
      </c>
      <c r="C8" s="276">
        <f t="shared" si="2"/>
        <v>190.29929770604002</v>
      </c>
      <c r="D8" s="276">
        <f t="shared" si="2"/>
        <v>256.95957565805998</v>
      </c>
      <c r="E8" s="276">
        <f t="shared" si="2"/>
        <v>461.00362280239005</v>
      </c>
      <c r="F8" s="276">
        <f t="shared" si="2"/>
        <v>508.00112311179004</v>
      </c>
      <c r="G8" s="276">
        <f t="shared" si="2"/>
        <v>544.51817468266006</v>
      </c>
    </row>
    <row r="9" spans="1:18" s="82" customFormat="1" ht="25.5" outlineLevel="2" collapsed="1" x14ac:dyDescent="0.2">
      <c r="A9" s="250" t="s">
        <v>128</v>
      </c>
      <c r="B9" s="283">
        <f t="shared" ref="B9:G9" si="3">SUM(B$10:B$30)</f>
        <v>158.29294572479998</v>
      </c>
      <c r="C9" s="283">
        <f t="shared" si="3"/>
        <v>187.25748968850002</v>
      </c>
      <c r="D9" s="283">
        <f t="shared" si="3"/>
        <v>254.050020163</v>
      </c>
      <c r="E9" s="283">
        <f t="shared" si="3"/>
        <v>458.22631982981005</v>
      </c>
      <c r="F9" s="283">
        <f t="shared" si="3"/>
        <v>505.35607266169006</v>
      </c>
      <c r="G9" s="283">
        <f t="shared" si="3"/>
        <v>541.87312423256003</v>
      </c>
    </row>
    <row r="10" spans="1:18" s="47" customFormat="1" hidden="1" outlineLevel="3" x14ac:dyDescent="0.2">
      <c r="A10" s="251" t="s">
        <v>52</v>
      </c>
      <c r="B10" s="152">
        <v>0</v>
      </c>
      <c r="C10" s="152">
        <v>0.82623241349999998</v>
      </c>
      <c r="D10" s="152">
        <v>1.5986</v>
      </c>
      <c r="E10" s="152">
        <v>8.8426000000000005E-2</v>
      </c>
      <c r="F10" s="152">
        <v>9.8638000000000003E-2</v>
      </c>
      <c r="G10" s="152">
        <v>9.9599999999999994E-2</v>
      </c>
    </row>
    <row r="11" spans="1:18" hidden="1" outlineLevel="3" x14ac:dyDescent="0.2">
      <c r="A11" s="252" t="s">
        <v>181</v>
      </c>
      <c r="B11" s="105">
        <v>0</v>
      </c>
      <c r="C11" s="105">
        <v>0</v>
      </c>
      <c r="D11" s="105">
        <v>2.3609777950000002</v>
      </c>
      <c r="E11" s="105">
        <v>0</v>
      </c>
      <c r="F11" s="105">
        <v>0</v>
      </c>
      <c r="G11" s="105">
        <v>0</v>
      </c>
      <c r="H11" s="188"/>
      <c r="I11" s="188"/>
      <c r="J11" s="188"/>
      <c r="K11" s="188"/>
      <c r="L11" s="188"/>
      <c r="M11" s="188"/>
      <c r="N11" s="188"/>
      <c r="O11" s="188"/>
      <c r="P11" s="188"/>
    </row>
    <row r="12" spans="1:18" hidden="1" outlineLevel="3" x14ac:dyDescent="0.2">
      <c r="A12" s="252" t="s">
        <v>160</v>
      </c>
      <c r="B12" s="105">
        <v>15.412189</v>
      </c>
      <c r="C12" s="105">
        <v>15.412189</v>
      </c>
      <c r="D12" s="105">
        <v>15.742189</v>
      </c>
      <c r="E12" s="105">
        <v>50.254465000000003</v>
      </c>
      <c r="F12" s="105">
        <v>60.558463000000003</v>
      </c>
      <c r="G12" s="105">
        <v>60.558463000000003</v>
      </c>
      <c r="H12" s="188"/>
      <c r="I12" s="188"/>
      <c r="J12" s="188"/>
      <c r="K12" s="188"/>
      <c r="L12" s="188"/>
      <c r="M12" s="188"/>
      <c r="N12" s="188"/>
      <c r="O12" s="188"/>
      <c r="P12" s="188"/>
    </row>
    <row r="13" spans="1:18" hidden="1" outlineLevel="3" x14ac:dyDescent="0.2">
      <c r="A13" s="252" t="s">
        <v>44</v>
      </c>
      <c r="B13" s="105">
        <v>3.8499810000000001</v>
      </c>
      <c r="C13" s="105">
        <v>3.8499810000000001</v>
      </c>
      <c r="D13" s="105">
        <v>3.8499810000000001</v>
      </c>
      <c r="E13" s="105">
        <v>3.8499810000000001</v>
      </c>
      <c r="F13" s="105">
        <v>38.882981000000001</v>
      </c>
      <c r="G13" s="105">
        <v>38.882981000000001</v>
      </c>
      <c r="H13" s="188"/>
      <c r="I13" s="188"/>
      <c r="J13" s="188"/>
      <c r="K13" s="188"/>
      <c r="L13" s="188"/>
      <c r="M13" s="188"/>
      <c r="N13" s="188"/>
      <c r="O13" s="188"/>
      <c r="P13" s="188"/>
    </row>
    <row r="14" spans="1:18" hidden="1" outlineLevel="3" x14ac:dyDescent="0.2">
      <c r="A14" s="252" t="s">
        <v>72</v>
      </c>
      <c r="B14" s="105">
        <v>4.6287530951999996</v>
      </c>
      <c r="C14" s="105">
        <v>14.392811129</v>
      </c>
      <c r="D14" s="105">
        <v>2.9587167999999999</v>
      </c>
      <c r="E14" s="105">
        <v>7.3378894800000003</v>
      </c>
      <c r="F14" s="105">
        <v>8.2837102117200008</v>
      </c>
      <c r="G14" s="105">
        <v>9.43768709141</v>
      </c>
      <c r="H14" s="188"/>
      <c r="I14" s="188"/>
      <c r="J14" s="188"/>
      <c r="K14" s="188"/>
      <c r="L14" s="188"/>
      <c r="M14" s="188"/>
      <c r="N14" s="188"/>
      <c r="O14" s="188"/>
      <c r="P14" s="188"/>
    </row>
    <row r="15" spans="1:18" hidden="1" outlineLevel="3" x14ac:dyDescent="0.2">
      <c r="A15" s="252" t="s">
        <v>119</v>
      </c>
      <c r="B15" s="105">
        <v>1.5</v>
      </c>
      <c r="C15" s="105">
        <v>1.5</v>
      </c>
      <c r="D15" s="105">
        <v>1.5</v>
      </c>
      <c r="E15" s="105">
        <v>1.5</v>
      </c>
      <c r="F15" s="105">
        <v>1.5</v>
      </c>
      <c r="G15" s="105">
        <v>1.5</v>
      </c>
      <c r="H15" s="188"/>
      <c r="I15" s="188"/>
      <c r="J15" s="188"/>
      <c r="K15" s="188"/>
      <c r="L15" s="188"/>
      <c r="M15" s="188"/>
      <c r="N15" s="188"/>
      <c r="O15" s="188"/>
      <c r="P15" s="188"/>
    </row>
    <row r="16" spans="1:18" hidden="1" outlineLevel="3" x14ac:dyDescent="0.2">
      <c r="A16" s="252" t="s">
        <v>177</v>
      </c>
      <c r="B16" s="105">
        <v>0</v>
      </c>
      <c r="C16" s="105">
        <v>0</v>
      </c>
      <c r="D16" s="105">
        <v>0</v>
      </c>
      <c r="E16" s="105">
        <v>2.6176300000000001</v>
      </c>
      <c r="F16" s="105">
        <v>2.6176300000000001</v>
      </c>
      <c r="G16" s="105">
        <v>2.6176300000000001</v>
      </c>
      <c r="H16" s="188"/>
      <c r="I16" s="188"/>
      <c r="J16" s="188"/>
      <c r="K16" s="188"/>
      <c r="L16" s="188"/>
      <c r="M16" s="188"/>
      <c r="N16" s="188"/>
      <c r="O16" s="188"/>
      <c r="P16" s="188"/>
    </row>
    <row r="17" spans="1:16" hidden="1" outlineLevel="3" x14ac:dyDescent="0.2">
      <c r="A17" s="252" t="s">
        <v>76</v>
      </c>
      <c r="B17" s="105">
        <v>0</v>
      </c>
      <c r="C17" s="105">
        <v>0</v>
      </c>
      <c r="D17" s="105">
        <v>0</v>
      </c>
      <c r="E17" s="105">
        <v>3.25</v>
      </c>
      <c r="F17" s="105">
        <v>3.25</v>
      </c>
      <c r="G17" s="105">
        <v>3.25</v>
      </c>
      <c r="H17" s="188"/>
      <c r="I17" s="188"/>
      <c r="J17" s="188"/>
      <c r="K17" s="188"/>
      <c r="L17" s="188"/>
      <c r="M17" s="188"/>
      <c r="N17" s="188"/>
      <c r="O17" s="188"/>
      <c r="P17" s="188"/>
    </row>
    <row r="18" spans="1:16" hidden="1" outlineLevel="3" x14ac:dyDescent="0.2">
      <c r="A18" s="252" t="s">
        <v>140</v>
      </c>
      <c r="B18" s="105">
        <v>0</v>
      </c>
      <c r="C18" s="105">
        <v>0</v>
      </c>
      <c r="D18" s="105">
        <v>0</v>
      </c>
      <c r="E18" s="105">
        <v>15.848839999999999</v>
      </c>
      <c r="F18" s="105">
        <v>15.848839999999999</v>
      </c>
      <c r="G18" s="105">
        <v>15.848839999999999</v>
      </c>
      <c r="H18" s="188"/>
      <c r="I18" s="188"/>
      <c r="J18" s="188"/>
      <c r="K18" s="188"/>
      <c r="L18" s="188"/>
      <c r="M18" s="188"/>
      <c r="N18" s="188"/>
      <c r="O18" s="188"/>
      <c r="P18" s="188"/>
    </row>
    <row r="19" spans="1:16" hidden="1" outlineLevel="3" x14ac:dyDescent="0.2">
      <c r="A19" s="252" t="s">
        <v>138</v>
      </c>
      <c r="B19" s="105">
        <v>2.1</v>
      </c>
      <c r="C19" s="105">
        <v>5.7090358229999998</v>
      </c>
      <c r="D19" s="105">
        <v>2.8034248549999998</v>
      </c>
      <c r="E19" s="105">
        <v>0.76931632000000005</v>
      </c>
      <c r="F19" s="105">
        <v>1.04892516</v>
      </c>
      <c r="G19" s="105">
        <v>1.1910424399999999</v>
      </c>
      <c r="H19" s="188"/>
      <c r="I19" s="188"/>
      <c r="J19" s="188"/>
      <c r="K19" s="188"/>
      <c r="L19" s="188"/>
      <c r="M19" s="188"/>
      <c r="N19" s="188"/>
      <c r="O19" s="188"/>
      <c r="P19" s="188"/>
    </row>
    <row r="20" spans="1:16" hidden="1" outlineLevel="3" x14ac:dyDescent="0.2">
      <c r="A20" s="252" t="s">
        <v>130</v>
      </c>
      <c r="B20" s="105">
        <v>6.5442679999999998</v>
      </c>
      <c r="C20" s="105">
        <v>11.078361601999999</v>
      </c>
      <c r="D20" s="105">
        <v>20.370806241</v>
      </c>
      <c r="E20" s="105">
        <v>40.90737357439</v>
      </c>
      <c r="F20" s="105">
        <v>21.910342335999999</v>
      </c>
      <c r="G20" s="105">
        <v>47.924630512420002</v>
      </c>
      <c r="H20" s="188"/>
      <c r="I20" s="188"/>
      <c r="J20" s="188"/>
      <c r="K20" s="188"/>
      <c r="L20" s="188"/>
      <c r="M20" s="188"/>
      <c r="N20" s="188"/>
      <c r="O20" s="188"/>
      <c r="P20" s="188"/>
    </row>
    <row r="21" spans="1:16" hidden="1" outlineLevel="3" x14ac:dyDescent="0.2">
      <c r="A21" s="252" t="s">
        <v>134</v>
      </c>
      <c r="B21" s="105">
        <v>0.65</v>
      </c>
      <c r="C21" s="105">
        <v>0</v>
      </c>
      <c r="D21" s="105">
        <v>0</v>
      </c>
      <c r="E21" s="105">
        <v>0</v>
      </c>
      <c r="F21" s="105">
        <v>0</v>
      </c>
      <c r="G21" s="105">
        <v>0</v>
      </c>
      <c r="H21" s="188"/>
      <c r="I21" s="188"/>
      <c r="J21" s="188"/>
      <c r="K21" s="188"/>
      <c r="L21" s="188"/>
      <c r="M21" s="188"/>
      <c r="N21" s="188"/>
      <c r="O21" s="188"/>
      <c r="P21" s="188"/>
    </row>
    <row r="22" spans="1:16" hidden="1" outlineLevel="3" x14ac:dyDescent="0.2">
      <c r="A22" s="252" t="s">
        <v>0</v>
      </c>
      <c r="B22" s="105">
        <v>28.905563999999998</v>
      </c>
      <c r="C22" s="105">
        <v>28.454277421</v>
      </c>
      <c r="D22" s="105">
        <v>34.656496490999999</v>
      </c>
      <c r="E22" s="105">
        <v>46.585054805570003</v>
      </c>
      <c r="F22" s="105">
        <v>43.377236129330001</v>
      </c>
      <c r="G22" s="105">
        <v>38.169983743019998</v>
      </c>
      <c r="H22" s="188"/>
      <c r="I22" s="188"/>
      <c r="J22" s="188"/>
      <c r="K22" s="188"/>
      <c r="L22" s="188"/>
      <c r="M22" s="188"/>
      <c r="N22" s="188"/>
      <c r="O22" s="188"/>
      <c r="P22" s="188"/>
    </row>
    <row r="23" spans="1:16" hidden="1" outlineLevel="3" x14ac:dyDescent="0.2">
      <c r="A23" s="252" t="s">
        <v>85</v>
      </c>
      <c r="B23" s="105">
        <v>1.5982689999999999</v>
      </c>
      <c r="C23" s="105">
        <v>1.5982689999999999</v>
      </c>
      <c r="D23" s="105">
        <v>6.5181646999999998</v>
      </c>
      <c r="E23" s="105">
        <v>2.9221828599999999</v>
      </c>
      <c r="F23" s="105">
        <v>3.84510672</v>
      </c>
      <c r="G23" s="105">
        <v>4.33370224</v>
      </c>
      <c r="H23" s="188"/>
      <c r="I23" s="188"/>
      <c r="J23" s="188"/>
      <c r="K23" s="188"/>
      <c r="L23" s="188"/>
      <c r="M23" s="188"/>
      <c r="N23" s="188"/>
      <c r="O23" s="188"/>
      <c r="P23" s="188"/>
    </row>
    <row r="24" spans="1:16" hidden="1" outlineLevel="3" x14ac:dyDescent="0.2">
      <c r="A24" s="252" t="s">
        <v>151</v>
      </c>
      <c r="B24" s="105">
        <v>27.4407484</v>
      </c>
      <c r="C24" s="105">
        <v>32.665693300000001</v>
      </c>
      <c r="D24" s="105">
        <v>75.317385281</v>
      </c>
      <c r="E24" s="105">
        <v>131.37977278984999</v>
      </c>
      <c r="F24" s="105">
        <v>160.23381210464001</v>
      </c>
      <c r="G24" s="105">
        <v>159.83365620571001</v>
      </c>
      <c r="H24" s="188"/>
      <c r="I24" s="188"/>
      <c r="J24" s="188"/>
      <c r="K24" s="188"/>
      <c r="L24" s="188"/>
      <c r="M24" s="188"/>
      <c r="N24" s="188"/>
      <c r="O24" s="188"/>
      <c r="P24" s="188"/>
    </row>
    <row r="25" spans="1:16" hidden="1" outlineLevel="3" x14ac:dyDescent="0.2">
      <c r="A25" s="252" t="s">
        <v>39</v>
      </c>
      <c r="B25" s="105">
        <v>2.0652246256</v>
      </c>
      <c r="C25" s="105">
        <v>0</v>
      </c>
      <c r="D25" s="105">
        <v>0.55379</v>
      </c>
      <c r="E25" s="105">
        <v>0.17</v>
      </c>
      <c r="F25" s="105">
        <v>0</v>
      </c>
      <c r="G25" s="105">
        <v>0.05</v>
      </c>
      <c r="H25" s="188"/>
      <c r="I25" s="188"/>
      <c r="J25" s="188"/>
      <c r="K25" s="188"/>
      <c r="L25" s="188"/>
      <c r="M25" s="188"/>
      <c r="N25" s="188"/>
      <c r="O25" s="188"/>
      <c r="P25" s="188"/>
    </row>
    <row r="26" spans="1:16" hidden="1" outlineLevel="3" x14ac:dyDescent="0.2">
      <c r="A26" s="252" t="s">
        <v>28</v>
      </c>
      <c r="B26" s="105">
        <v>9.5</v>
      </c>
      <c r="C26" s="105">
        <v>9.5</v>
      </c>
      <c r="D26" s="105">
        <v>9.5</v>
      </c>
      <c r="E26" s="105">
        <v>27.1</v>
      </c>
      <c r="F26" s="105">
        <v>27.1</v>
      </c>
      <c r="G26" s="105">
        <v>27.1</v>
      </c>
      <c r="H26" s="188"/>
      <c r="I26" s="188"/>
      <c r="J26" s="188"/>
      <c r="K26" s="188"/>
      <c r="L26" s="188"/>
      <c r="M26" s="188"/>
      <c r="N26" s="188"/>
      <c r="O26" s="188"/>
      <c r="P26" s="188"/>
    </row>
    <row r="27" spans="1:16" hidden="1" outlineLevel="3" x14ac:dyDescent="0.2">
      <c r="A27" s="252" t="s">
        <v>107</v>
      </c>
      <c r="B27" s="105">
        <v>24.539000999999999</v>
      </c>
      <c r="C27" s="105">
        <v>33.095041999999999</v>
      </c>
      <c r="D27" s="105">
        <v>47.143891000000004</v>
      </c>
      <c r="E27" s="105">
        <v>54.624791000000002</v>
      </c>
      <c r="F27" s="105">
        <v>48.624791000000002</v>
      </c>
      <c r="G27" s="105">
        <v>48.624791000000002</v>
      </c>
      <c r="H27" s="188"/>
      <c r="I27" s="188"/>
      <c r="J27" s="188"/>
      <c r="K27" s="188"/>
      <c r="L27" s="188"/>
      <c r="M27" s="188"/>
      <c r="N27" s="188"/>
      <c r="O27" s="188"/>
      <c r="P27" s="188"/>
    </row>
    <row r="28" spans="1:16" hidden="1" outlineLevel="3" x14ac:dyDescent="0.2">
      <c r="A28" s="252" t="s">
        <v>168</v>
      </c>
      <c r="B28" s="105">
        <v>14.301197999999999</v>
      </c>
      <c r="C28" s="105">
        <v>14.301197999999999</v>
      </c>
      <c r="D28" s="105">
        <v>14.301197999999999</v>
      </c>
      <c r="E28" s="105">
        <v>31.301197999999999</v>
      </c>
      <c r="F28" s="105">
        <v>31.301197999999999</v>
      </c>
      <c r="G28" s="105">
        <v>31.301197999999999</v>
      </c>
      <c r="H28" s="188"/>
      <c r="I28" s="188"/>
      <c r="J28" s="188"/>
      <c r="K28" s="188"/>
      <c r="L28" s="188"/>
      <c r="M28" s="188"/>
      <c r="N28" s="188"/>
      <c r="O28" s="188"/>
      <c r="P28" s="188"/>
    </row>
    <row r="29" spans="1:16" hidden="1" outlineLevel="3" x14ac:dyDescent="0.2">
      <c r="A29" s="252" t="s">
        <v>2</v>
      </c>
      <c r="B29" s="105">
        <v>0.38335060399999998</v>
      </c>
      <c r="C29" s="105">
        <v>0</v>
      </c>
      <c r="D29" s="105">
        <v>0</v>
      </c>
      <c r="E29" s="105">
        <v>0.84499999999999997</v>
      </c>
      <c r="F29" s="105">
        <v>0</v>
      </c>
      <c r="G29" s="105">
        <v>0</v>
      </c>
      <c r="H29" s="188"/>
      <c r="I29" s="188"/>
      <c r="J29" s="188"/>
      <c r="K29" s="188"/>
      <c r="L29" s="188"/>
      <c r="M29" s="188"/>
      <c r="N29" s="188"/>
      <c r="O29" s="188"/>
      <c r="P29" s="188"/>
    </row>
    <row r="30" spans="1:16" hidden="1" outlineLevel="3" x14ac:dyDescent="0.2">
      <c r="A30" s="252" t="s">
        <v>56</v>
      </c>
      <c r="B30" s="105">
        <v>14.874399</v>
      </c>
      <c r="C30" s="105">
        <v>14.874399</v>
      </c>
      <c r="D30" s="105">
        <v>14.874399</v>
      </c>
      <c r="E30" s="105">
        <v>36.874398999999997</v>
      </c>
      <c r="F30" s="105">
        <v>36.874398999999997</v>
      </c>
      <c r="G30" s="105">
        <v>51.148918999999999</v>
      </c>
      <c r="H30" s="188"/>
      <c r="I30" s="188"/>
      <c r="J30" s="188"/>
      <c r="K30" s="188"/>
      <c r="L30" s="188"/>
      <c r="M30" s="188"/>
      <c r="N30" s="188"/>
      <c r="O30" s="188"/>
      <c r="P30" s="188"/>
    </row>
    <row r="31" spans="1:16" ht="25.5" outlineLevel="2" collapsed="1" x14ac:dyDescent="0.2">
      <c r="A31" s="253" t="s">
        <v>8</v>
      </c>
      <c r="B31" s="214">
        <f t="shared" ref="B31:G31" si="4">SUM(B$32:B$32)</f>
        <v>3.1740605400200002</v>
      </c>
      <c r="C31" s="214">
        <f t="shared" si="4"/>
        <v>3.0418080175400002</v>
      </c>
      <c r="D31" s="214">
        <f t="shared" si="4"/>
        <v>2.9095554950600002</v>
      </c>
      <c r="E31" s="214">
        <f t="shared" si="4"/>
        <v>2.7773029725799998</v>
      </c>
      <c r="F31" s="214">
        <f t="shared" si="4"/>
        <v>2.6450504500999998</v>
      </c>
      <c r="G31" s="214">
        <f t="shared" si="4"/>
        <v>2.6450504500999998</v>
      </c>
      <c r="H31" s="188"/>
      <c r="I31" s="188"/>
      <c r="J31" s="188"/>
      <c r="K31" s="188"/>
      <c r="L31" s="188"/>
      <c r="M31" s="188"/>
      <c r="N31" s="188"/>
      <c r="O31" s="188"/>
      <c r="P31" s="188"/>
    </row>
    <row r="32" spans="1:16" hidden="1" outlineLevel="3" x14ac:dyDescent="0.2">
      <c r="A32" s="252" t="s">
        <v>96</v>
      </c>
      <c r="B32" s="105">
        <v>3.1740605400200002</v>
      </c>
      <c r="C32" s="105">
        <v>3.0418080175400002</v>
      </c>
      <c r="D32" s="105">
        <v>2.9095554950600002</v>
      </c>
      <c r="E32" s="105">
        <v>2.7773029725799998</v>
      </c>
      <c r="F32" s="105">
        <v>2.6450504500999998</v>
      </c>
      <c r="G32" s="105">
        <v>2.6450504500999998</v>
      </c>
      <c r="H32" s="188"/>
      <c r="I32" s="188"/>
      <c r="J32" s="188"/>
      <c r="K32" s="188"/>
      <c r="L32" s="188"/>
      <c r="M32" s="188"/>
      <c r="N32" s="188"/>
      <c r="O32" s="188"/>
      <c r="P32" s="188"/>
    </row>
    <row r="33" spans="1:16" ht="15" outlineLevel="1" x14ac:dyDescent="0.2">
      <c r="A33" s="275" t="s">
        <v>79</v>
      </c>
      <c r="B33" s="276">
        <f t="shared" ref="B33:G33" si="5">B$34+B$41+B$49+B$52+B$63</f>
        <v>195.80686092115999</v>
      </c>
      <c r="C33" s="276">
        <f t="shared" si="5"/>
        <v>208.91893641183</v>
      </c>
      <c r="D33" s="276">
        <f t="shared" si="5"/>
        <v>223.25905377855997</v>
      </c>
      <c r="E33" s="276">
        <f t="shared" si="5"/>
        <v>486.02684634226</v>
      </c>
      <c r="F33" s="276">
        <f t="shared" si="5"/>
        <v>826.27047817949006</v>
      </c>
      <c r="G33" s="276">
        <f t="shared" si="5"/>
        <v>939.33533813095005</v>
      </c>
      <c r="H33" s="188"/>
      <c r="I33" s="188"/>
      <c r="J33" s="188"/>
      <c r="K33" s="188"/>
      <c r="L33" s="188"/>
      <c r="M33" s="188"/>
      <c r="N33" s="188"/>
      <c r="O33" s="188"/>
      <c r="P33" s="188"/>
    </row>
    <row r="34" spans="1:16" ht="25.5" outlineLevel="2" collapsed="1" x14ac:dyDescent="0.2">
      <c r="A34" s="253" t="s">
        <v>141</v>
      </c>
      <c r="B34" s="214">
        <f t="shared" ref="B34:G34" si="6">SUM(B$35:B$40)</f>
        <v>84.344831914140002</v>
      </c>
      <c r="C34" s="214">
        <f t="shared" si="6"/>
        <v>80.097203051979989</v>
      </c>
      <c r="D34" s="214">
        <f t="shared" si="6"/>
        <v>61.90365008709</v>
      </c>
      <c r="E34" s="214">
        <f t="shared" si="6"/>
        <v>169.08990330626</v>
      </c>
      <c r="F34" s="214">
        <f t="shared" si="6"/>
        <v>337.44929111162003</v>
      </c>
      <c r="G34" s="214">
        <f t="shared" si="6"/>
        <v>379.26608179367003</v>
      </c>
      <c r="H34" s="188"/>
      <c r="I34" s="188"/>
      <c r="J34" s="188"/>
      <c r="K34" s="188"/>
      <c r="L34" s="188"/>
      <c r="M34" s="188"/>
      <c r="N34" s="188"/>
      <c r="O34" s="188"/>
      <c r="P34" s="188"/>
    </row>
    <row r="35" spans="1:16" hidden="1" outlineLevel="3" x14ac:dyDescent="0.2">
      <c r="A35" s="252" t="s">
        <v>29</v>
      </c>
      <c r="B35" s="105">
        <v>0</v>
      </c>
      <c r="C35" s="105">
        <v>0</v>
      </c>
      <c r="D35" s="105">
        <v>0</v>
      </c>
      <c r="E35" s="105">
        <v>26.156754880000001</v>
      </c>
      <c r="F35" s="105">
        <v>57.953115089999997</v>
      </c>
      <c r="G35" s="105">
        <v>65.80509481</v>
      </c>
      <c r="H35" s="188"/>
      <c r="I35" s="188"/>
      <c r="J35" s="188"/>
      <c r="K35" s="188"/>
      <c r="L35" s="188"/>
      <c r="M35" s="188"/>
      <c r="N35" s="188"/>
      <c r="O35" s="188"/>
      <c r="P35" s="188"/>
    </row>
    <row r="36" spans="1:16" hidden="1" outlineLevel="3" x14ac:dyDescent="0.2">
      <c r="A36" s="252" t="s">
        <v>97</v>
      </c>
      <c r="B36" s="105">
        <v>3.5534168591899999</v>
      </c>
      <c r="C36" s="105">
        <v>4.2667356563999999</v>
      </c>
      <c r="D36" s="105">
        <v>4.7666457536099998</v>
      </c>
      <c r="E36" s="105">
        <v>9.3689811106899992</v>
      </c>
      <c r="F36" s="105">
        <v>13.990699070510001</v>
      </c>
      <c r="G36" s="105">
        <v>15.98942881096</v>
      </c>
      <c r="H36" s="188"/>
      <c r="I36" s="188"/>
      <c r="J36" s="188"/>
      <c r="K36" s="188"/>
      <c r="L36" s="188"/>
      <c r="M36" s="188"/>
      <c r="N36" s="188"/>
      <c r="O36" s="188"/>
      <c r="P36" s="188"/>
    </row>
    <row r="37" spans="1:16" hidden="1" outlineLevel="3" x14ac:dyDescent="0.2">
      <c r="A37" s="252" t="s">
        <v>77</v>
      </c>
      <c r="B37" s="105">
        <v>2.0596106000000001</v>
      </c>
      <c r="C37" s="105">
        <v>3.2033002879999999</v>
      </c>
      <c r="D37" s="105">
        <v>4.2831345544100001</v>
      </c>
      <c r="E37" s="105">
        <v>7.6529919443500001</v>
      </c>
      <c r="F37" s="105">
        <v>12.53014511808</v>
      </c>
      <c r="G37" s="105">
        <v>14.04992352314</v>
      </c>
      <c r="H37" s="188"/>
      <c r="I37" s="188"/>
      <c r="J37" s="188"/>
      <c r="K37" s="188"/>
      <c r="L37" s="188"/>
      <c r="M37" s="188"/>
      <c r="N37" s="188"/>
      <c r="O37" s="188"/>
      <c r="P37" s="188"/>
    </row>
    <row r="38" spans="1:16" hidden="1" outlineLevel="3" x14ac:dyDescent="0.2">
      <c r="A38" s="252" t="s">
        <v>66</v>
      </c>
      <c r="B38" s="105">
        <v>24.084693969949999</v>
      </c>
      <c r="C38" s="105">
        <v>24.233517043199999</v>
      </c>
      <c r="D38" s="105">
        <v>24.539548446560001</v>
      </c>
      <c r="E38" s="105">
        <v>68.318982284140006</v>
      </c>
      <c r="F38" s="105">
        <v>124.74712580344</v>
      </c>
      <c r="G38" s="105">
        <v>139.33886772974</v>
      </c>
      <c r="H38" s="188"/>
      <c r="I38" s="188"/>
      <c r="J38" s="188"/>
      <c r="K38" s="188"/>
      <c r="L38" s="188"/>
      <c r="M38" s="188"/>
      <c r="N38" s="188"/>
      <c r="O38" s="188"/>
      <c r="P38" s="188"/>
    </row>
    <row r="39" spans="1:16" hidden="1" outlineLevel="3" x14ac:dyDescent="0.2">
      <c r="A39" s="252" t="s">
        <v>93</v>
      </c>
      <c r="B39" s="105">
        <v>54.647110484999999</v>
      </c>
      <c r="C39" s="105">
        <v>48.393650064379997</v>
      </c>
      <c r="D39" s="105">
        <v>28.314321332510001</v>
      </c>
      <c r="E39" s="105">
        <v>57.585097236880003</v>
      </c>
      <c r="F39" s="105">
        <v>128.20769715962001</v>
      </c>
      <c r="G39" s="105">
        <v>144.05964860624999</v>
      </c>
      <c r="H39" s="188"/>
      <c r="I39" s="188"/>
      <c r="J39" s="188"/>
      <c r="K39" s="188"/>
      <c r="L39" s="188"/>
      <c r="M39" s="188"/>
      <c r="N39" s="188"/>
      <c r="O39" s="188"/>
      <c r="P39" s="188"/>
    </row>
    <row r="40" spans="1:16" hidden="1" outlineLevel="3" x14ac:dyDescent="0.2">
      <c r="A40" s="252" t="s">
        <v>23</v>
      </c>
      <c r="B40" s="105">
        <v>0</v>
      </c>
      <c r="C40" s="105">
        <v>0</v>
      </c>
      <c r="D40" s="105">
        <v>0</v>
      </c>
      <c r="E40" s="105">
        <v>7.0958502E-3</v>
      </c>
      <c r="F40" s="105">
        <v>2.0508869969999999E-2</v>
      </c>
      <c r="G40" s="105">
        <v>2.3118313580000001E-2</v>
      </c>
      <c r="H40" s="188"/>
      <c r="I40" s="188"/>
      <c r="J40" s="188"/>
      <c r="K40" s="188"/>
      <c r="L40" s="188"/>
      <c r="M40" s="188"/>
      <c r="N40" s="188"/>
      <c r="O40" s="188"/>
      <c r="P40" s="188"/>
    </row>
    <row r="41" spans="1:16" ht="25.5" outlineLevel="2" collapsed="1" x14ac:dyDescent="0.2">
      <c r="A41" s="253" t="s">
        <v>4</v>
      </c>
      <c r="B41" s="214">
        <f t="shared" ref="B41:G41" si="7">SUM(B$42:B$48)</f>
        <v>10.720939199810001</v>
      </c>
      <c r="C41" s="214">
        <f t="shared" si="7"/>
        <v>9.0995013746799991</v>
      </c>
      <c r="D41" s="214">
        <f t="shared" si="7"/>
        <v>7.2789285748699992</v>
      </c>
      <c r="E41" s="214">
        <f t="shared" si="7"/>
        <v>16.372261708800004</v>
      </c>
      <c r="F41" s="214">
        <f t="shared" si="7"/>
        <v>32.70852715345</v>
      </c>
      <c r="G41" s="214">
        <f t="shared" si="7"/>
        <v>37.526916022510001</v>
      </c>
      <c r="H41" s="188"/>
      <c r="I41" s="188"/>
      <c r="J41" s="188"/>
      <c r="K41" s="188"/>
      <c r="L41" s="188"/>
      <c r="M41" s="188"/>
      <c r="N41" s="188"/>
      <c r="O41" s="188"/>
      <c r="P41" s="188"/>
    </row>
    <row r="42" spans="1:16" hidden="1" outlineLevel="3" x14ac:dyDescent="0.2">
      <c r="A42" s="252" t="s">
        <v>104</v>
      </c>
      <c r="B42" s="105">
        <v>0.16689049966</v>
      </c>
      <c r="C42" s="105">
        <v>8.4649745979999996E-2</v>
      </c>
      <c r="D42" s="105">
        <v>0</v>
      </c>
      <c r="E42" s="105">
        <v>0</v>
      </c>
      <c r="F42" s="105">
        <v>0</v>
      </c>
      <c r="G42" s="105">
        <v>0</v>
      </c>
      <c r="H42" s="188"/>
      <c r="I42" s="188"/>
      <c r="J42" s="188"/>
      <c r="K42" s="188"/>
      <c r="L42" s="188"/>
      <c r="M42" s="188"/>
      <c r="N42" s="188"/>
      <c r="O42" s="188"/>
      <c r="P42" s="188"/>
    </row>
    <row r="43" spans="1:16" hidden="1" outlineLevel="3" x14ac:dyDescent="0.2">
      <c r="A43" s="252" t="s">
        <v>102</v>
      </c>
      <c r="B43" s="105">
        <v>0</v>
      </c>
      <c r="C43" s="105">
        <v>0</v>
      </c>
      <c r="D43" s="105">
        <v>0</v>
      </c>
      <c r="E43" s="105">
        <v>2.7121072000000002</v>
      </c>
      <c r="F43" s="105">
        <v>6.9140144000000001</v>
      </c>
      <c r="G43" s="105">
        <v>7.9887480000000002</v>
      </c>
      <c r="H43" s="188"/>
      <c r="I43" s="188"/>
      <c r="J43" s="188"/>
      <c r="K43" s="188"/>
      <c r="L43" s="188"/>
      <c r="M43" s="188"/>
      <c r="N43" s="188"/>
      <c r="O43" s="188"/>
      <c r="P43" s="188"/>
    </row>
    <row r="44" spans="1:16" hidden="1" outlineLevel="3" x14ac:dyDescent="0.2">
      <c r="A44" s="252" t="s">
        <v>36</v>
      </c>
      <c r="B44" s="105">
        <v>0.82206375945999999</v>
      </c>
      <c r="C44" s="105">
        <v>0.48192545176000001</v>
      </c>
      <c r="D44" s="105">
        <v>0.10648884857</v>
      </c>
      <c r="E44" s="105">
        <v>0.13463035600000001</v>
      </c>
      <c r="F44" s="105">
        <v>5.4281877029999999</v>
      </c>
      <c r="G44" s="105">
        <v>6.163644627</v>
      </c>
      <c r="H44" s="188"/>
      <c r="I44" s="188"/>
      <c r="J44" s="188"/>
      <c r="K44" s="188"/>
      <c r="L44" s="188"/>
      <c r="M44" s="188"/>
      <c r="N44" s="188"/>
      <c r="O44" s="188"/>
      <c r="P44" s="188"/>
    </row>
    <row r="45" spans="1:16" hidden="1" outlineLevel="3" x14ac:dyDescent="0.2">
      <c r="A45" s="252" t="s">
        <v>9</v>
      </c>
      <c r="B45" s="105">
        <v>7.1836760002300002</v>
      </c>
      <c r="C45" s="105">
        <v>6.4052373889799998</v>
      </c>
      <c r="D45" s="105">
        <v>5.6239216389799997</v>
      </c>
      <c r="E45" s="105">
        <v>9.5534720563400004</v>
      </c>
      <c r="F45" s="105">
        <v>14.540944745859999</v>
      </c>
      <c r="G45" s="105">
        <v>16.391060114369999</v>
      </c>
      <c r="H45" s="188"/>
      <c r="I45" s="188"/>
      <c r="J45" s="188"/>
      <c r="K45" s="188"/>
      <c r="L45" s="188"/>
      <c r="M45" s="188"/>
      <c r="N45" s="188"/>
      <c r="O45" s="188"/>
      <c r="P45" s="188"/>
    </row>
    <row r="46" spans="1:16" hidden="1" outlineLevel="3" x14ac:dyDescent="0.2">
      <c r="A46" s="252" t="s">
        <v>98</v>
      </c>
      <c r="B46" s="105">
        <v>0.43465931987</v>
      </c>
      <c r="C46" s="105">
        <v>0.26486239851999999</v>
      </c>
      <c r="D46" s="105">
        <v>9.4891391320000004E-2</v>
      </c>
      <c r="E46" s="105">
        <v>0.16473260006000001</v>
      </c>
      <c r="F46" s="105">
        <v>0.216533956</v>
      </c>
      <c r="G46" s="105">
        <v>0.24408462803</v>
      </c>
      <c r="H46" s="188"/>
      <c r="I46" s="188"/>
      <c r="J46" s="188"/>
      <c r="K46" s="188"/>
      <c r="L46" s="188"/>
      <c r="M46" s="188"/>
      <c r="N46" s="188"/>
      <c r="O46" s="188"/>
      <c r="P46" s="188"/>
    </row>
    <row r="47" spans="1:16" hidden="1" outlineLevel="3" x14ac:dyDescent="0.2">
      <c r="A47" s="252" t="s">
        <v>60</v>
      </c>
      <c r="B47" s="105">
        <v>4.3393483029999999E-2</v>
      </c>
      <c r="C47" s="105">
        <v>2.220053566E-2</v>
      </c>
      <c r="D47" s="105">
        <v>0</v>
      </c>
      <c r="E47" s="105">
        <v>0</v>
      </c>
      <c r="F47" s="105">
        <v>0</v>
      </c>
      <c r="G47" s="105">
        <v>0</v>
      </c>
      <c r="H47" s="188"/>
      <c r="I47" s="188"/>
      <c r="J47" s="188"/>
      <c r="K47" s="188"/>
      <c r="L47" s="188"/>
      <c r="M47" s="188"/>
      <c r="N47" s="188"/>
      <c r="O47" s="188"/>
      <c r="P47" s="188"/>
    </row>
    <row r="48" spans="1:16" hidden="1" outlineLevel="3" x14ac:dyDescent="0.2">
      <c r="A48" s="252" t="s">
        <v>103</v>
      </c>
      <c r="B48" s="105">
        <v>2.0702561375599999</v>
      </c>
      <c r="C48" s="105">
        <v>1.84062585378</v>
      </c>
      <c r="D48" s="105">
        <v>1.4536266959999999</v>
      </c>
      <c r="E48" s="105">
        <v>3.8073194963999999</v>
      </c>
      <c r="F48" s="105">
        <v>5.6088463485900002</v>
      </c>
      <c r="G48" s="105">
        <v>6.7393786531100002</v>
      </c>
      <c r="H48" s="188"/>
      <c r="I48" s="188"/>
      <c r="J48" s="188"/>
      <c r="K48" s="188"/>
      <c r="L48" s="188"/>
      <c r="M48" s="188"/>
      <c r="N48" s="188"/>
      <c r="O48" s="188"/>
      <c r="P48" s="188"/>
    </row>
    <row r="49" spans="1:16" ht="25.5" outlineLevel="2" collapsed="1" x14ac:dyDescent="0.2">
      <c r="A49" s="253" t="s">
        <v>22</v>
      </c>
      <c r="B49" s="214">
        <f t="shared" ref="B49:G49" si="8">SUM(B$50:B$51)</f>
        <v>15.980126531209999</v>
      </c>
      <c r="C49" s="214">
        <f t="shared" si="8"/>
        <v>5.3875717000000003E-4</v>
      </c>
      <c r="D49" s="214">
        <f t="shared" si="8"/>
        <v>5.6454460000000004E-4</v>
      </c>
      <c r="E49" s="214">
        <f t="shared" si="8"/>
        <v>9.8336319999999997E-4</v>
      </c>
      <c r="F49" s="214">
        <f t="shared" si="8"/>
        <v>1.34076761E-3</v>
      </c>
      <c r="G49" s="214">
        <f t="shared" si="8"/>
        <v>1.52242618E-3</v>
      </c>
      <c r="H49" s="188"/>
      <c r="I49" s="188"/>
      <c r="J49" s="188"/>
      <c r="K49" s="188"/>
      <c r="L49" s="188"/>
      <c r="M49" s="188"/>
      <c r="N49" s="188"/>
      <c r="O49" s="188"/>
      <c r="P49" s="188"/>
    </row>
    <row r="50" spans="1:16" hidden="1" outlineLevel="3" x14ac:dyDescent="0.2">
      <c r="A50" s="252" t="s">
        <v>75</v>
      </c>
      <c r="B50" s="105">
        <v>5.2653121000000003E-4</v>
      </c>
      <c r="C50" s="105">
        <v>5.3875717000000003E-4</v>
      </c>
      <c r="D50" s="105">
        <v>5.6454460000000004E-4</v>
      </c>
      <c r="E50" s="105">
        <v>9.8336319999999997E-4</v>
      </c>
      <c r="F50" s="105">
        <v>1.34076761E-3</v>
      </c>
      <c r="G50" s="105">
        <v>1.52242618E-3</v>
      </c>
      <c r="H50" s="188"/>
      <c r="I50" s="188"/>
      <c r="J50" s="188"/>
      <c r="K50" s="188"/>
      <c r="L50" s="188"/>
      <c r="M50" s="188"/>
      <c r="N50" s="188"/>
      <c r="O50" s="188"/>
      <c r="P50" s="188"/>
    </row>
    <row r="51" spans="1:16" hidden="1" outlineLevel="3" x14ac:dyDescent="0.2">
      <c r="A51" s="252" t="s">
        <v>38</v>
      </c>
      <c r="B51" s="105">
        <v>15.9796</v>
      </c>
      <c r="C51" s="105">
        <v>0</v>
      </c>
      <c r="D51" s="105">
        <v>0</v>
      </c>
      <c r="E51" s="105">
        <v>0</v>
      </c>
      <c r="F51" s="105">
        <v>0</v>
      </c>
      <c r="G51" s="105">
        <v>0</v>
      </c>
      <c r="H51" s="188"/>
      <c r="I51" s="188"/>
      <c r="J51" s="188"/>
      <c r="K51" s="188"/>
      <c r="L51" s="188"/>
      <c r="M51" s="188"/>
      <c r="N51" s="188"/>
      <c r="O51" s="188"/>
      <c r="P51" s="188"/>
    </row>
    <row r="52" spans="1:16" ht="25.5" outlineLevel="2" collapsed="1" x14ac:dyDescent="0.2">
      <c r="A52" s="253" t="s">
        <v>142</v>
      </c>
      <c r="B52" s="214">
        <f t="shared" ref="B52:G52" si="9">SUM(B$53:B$62)</f>
        <v>69.697741799999989</v>
      </c>
      <c r="C52" s="214">
        <f t="shared" si="9"/>
        <v>104.63620320000001</v>
      </c>
      <c r="D52" s="214">
        <f t="shared" si="9"/>
        <v>138.90906799999999</v>
      </c>
      <c r="E52" s="214">
        <f t="shared" si="9"/>
        <v>272.50934659999996</v>
      </c>
      <c r="F52" s="214">
        <f t="shared" si="9"/>
        <v>415.26993272281004</v>
      </c>
      <c r="G52" s="214">
        <f t="shared" si="9"/>
        <v>476.64969038858999</v>
      </c>
      <c r="H52" s="188"/>
      <c r="I52" s="188"/>
      <c r="J52" s="188"/>
      <c r="K52" s="188"/>
      <c r="L52" s="188"/>
      <c r="M52" s="188"/>
      <c r="N52" s="188"/>
      <c r="O52" s="188"/>
      <c r="P52" s="188"/>
    </row>
    <row r="53" spans="1:16" hidden="1" outlineLevel="3" x14ac:dyDescent="0.2">
      <c r="A53" s="252" t="s">
        <v>19</v>
      </c>
      <c r="B53" s="105">
        <v>7.9897999999999998</v>
      </c>
      <c r="C53" s="105">
        <v>7.9930000000000003</v>
      </c>
      <c r="D53" s="105">
        <v>0</v>
      </c>
      <c r="E53" s="105">
        <v>0</v>
      </c>
      <c r="F53" s="105">
        <v>0</v>
      </c>
      <c r="G53" s="105">
        <v>0</v>
      </c>
      <c r="H53" s="188"/>
      <c r="I53" s="188"/>
      <c r="J53" s="188"/>
      <c r="K53" s="188"/>
      <c r="L53" s="188"/>
      <c r="M53" s="188"/>
      <c r="N53" s="188"/>
      <c r="O53" s="188"/>
      <c r="P53" s="188"/>
    </row>
    <row r="54" spans="1:16" hidden="1" outlineLevel="3" x14ac:dyDescent="0.2">
      <c r="A54" s="252" t="s">
        <v>26</v>
      </c>
      <c r="B54" s="105">
        <v>6.1788318000000002</v>
      </c>
      <c r="C54" s="105">
        <v>6.3223032000000003</v>
      </c>
      <c r="D54" s="105">
        <v>6.6249180000000001</v>
      </c>
      <c r="E54" s="105">
        <v>11.539744799999999</v>
      </c>
      <c r="F54" s="105">
        <v>0</v>
      </c>
      <c r="G54" s="105">
        <v>0</v>
      </c>
      <c r="H54" s="188"/>
      <c r="I54" s="188"/>
      <c r="J54" s="188"/>
      <c r="K54" s="188"/>
      <c r="L54" s="188"/>
      <c r="M54" s="188"/>
      <c r="N54" s="188"/>
      <c r="O54" s="188"/>
      <c r="P54" s="188"/>
    </row>
    <row r="55" spans="1:16" hidden="1" outlineLevel="3" x14ac:dyDescent="0.2">
      <c r="A55" s="252" t="s">
        <v>32</v>
      </c>
      <c r="B55" s="105">
        <v>7.9897999999999998</v>
      </c>
      <c r="C55" s="105">
        <v>7.9930000000000003</v>
      </c>
      <c r="D55" s="105">
        <v>7.9930000000000003</v>
      </c>
      <c r="E55" s="105">
        <v>15.768556</v>
      </c>
      <c r="F55" s="105">
        <v>0</v>
      </c>
      <c r="G55" s="105">
        <v>0</v>
      </c>
      <c r="H55" s="188"/>
      <c r="I55" s="188"/>
      <c r="J55" s="188"/>
      <c r="K55" s="188"/>
      <c r="L55" s="188"/>
      <c r="M55" s="188"/>
      <c r="N55" s="188"/>
      <c r="O55" s="188"/>
      <c r="P55" s="188"/>
    </row>
    <row r="56" spans="1:16" hidden="1" outlineLevel="3" x14ac:dyDescent="0.2">
      <c r="A56" s="252" t="s">
        <v>34</v>
      </c>
      <c r="B56" s="105">
        <v>9.5877599999999994</v>
      </c>
      <c r="C56" s="105">
        <v>5.5951000000000004</v>
      </c>
      <c r="D56" s="105">
        <v>5.5951000000000004</v>
      </c>
      <c r="E56" s="105">
        <v>11.0379892</v>
      </c>
      <c r="F56" s="105">
        <v>0</v>
      </c>
      <c r="G56" s="105">
        <v>0</v>
      </c>
      <c r="H56" s="188"/>
      <c r="I56" s="188"/>
      <c r="J56" s="188"/>
      <c r="K56" s="188"/>
      <c r="L56" s="188"/>
      <c r="M56" s="188"/>
      <c r="N56" s="188"/>
      <c r="O56" s="188"/>
      <c r="P56" s="188"/>
    </row>
    <row r="57" spans="1:16" hidden="1" outlineLevel="3" x14ac:dyDescent="0.2">
      <c r="A57" s="252" t="s">
        <v>110</v>
      </c>
      <c r="B57" s="105">
        <v>15.9796</v>
      </c>
      <c r="C57" s="105">
        <v>15.986000000000001</v>
      </c>
      <c r="D57" s="105">
        <v>15.986000000000001</v>
      </c>
      <c r="E57" s="105">
        <v>31.537112</v>
      </c>
      <c r="F57" s="105">
        <v>0</v>
      </c>
      <c r="G57" s="105">
        <v>0</v>
      </c>
      <c r="H57" s="188"/>
      <c r="I57" s="188"/>
      <c r="J57" s="188"/>
      <c r="K57" s="188"/>
      <c r="L57" s="188"/>
      <c r="M57" s="188"/>
      <c r="N57" s="188"/>
      <c r="O57" s="188"/>
      <c r="P57" s="188"/>
    </row>
    <row r="58" spans="1:16" hidden="1" outlineLevel="3" x14ac:dyDescent="0.2">
      <c r="A58" s="252" t="s">
        <v>113</v>
      </c>
      <c r="B58" s="105">
        <v>21.97195</v>
      </c>
      <c r="C58" s="105">
        <v>21.98075</v>
      </c>
      <c r="D58" s="105">
        <v>21.98075</v>
      </c>
      <c r="E58" s="105">
        <v>43.363529</v>
      </c>
      <c r="F58" s="105">
        <v>0</v>
      </c>
      <c r="G58" s="105">
        <v>0</v>
      </c>
      <c r="H58" s="188"/>
      <c r="I58" s="188"/>
      <c r="J58" s="188"/>
      <c r="K58" s="188"/>
      <c r="L58" s="188"/>
      <c r="M58" s="188"/>
      <c r="N58" s="188"/>
      <c r="O58" s="188"/>
      <c r="P58" s="188"/>
    </row>
    <row r="59" spans="1:16" hidden="1" outlineLevel="3" x14ac:dyDescent="0.2">
      <c r="A59" s="252" t="s">
        <v>114</v>
      </c>
      <c r="B59" s="105">
        <v>0</v>
      </c>
      <c r="C59" s="105">
        <v>38.76605</v>
      </c>
      <c r="D59" s="105">
        <v>46.759050000000002</v>
      </c>
      <c r="E59" s="105">
        <v>76.477496599999995</v>
      </c>
      <c r="F59" s="105">
        <v>0</v>
      </c>
      <c r="G59" s="105">
        <v>0</v>
      </c>
      <c r="H59" s="188"/>
      <c r="I59" s="188"/>
      <c r="J59" s="188"/>
      <c r="K59" s="188"/>
      <c r="L59" s="188"/>
      <c r="M59" s="188"/>
      <c r="N59" s="188"/>
      <c r="O59" s="188"/>
      <c r="P59" s="188"/>
    </row>
    <row r="60" spans="1:16" hidden="1" outlineLevel="3" x14ac:dyDescent="0.2">
      <c r="A60" s="252" t="s">
        <v>118</v>
      </c>
      <c r="B60" s="105">
        <v>0</v>
      </c>
      <c r="C60" s="105">
        <v>0</v>
      </c>
      <c r="D60" s="105">
        <v>33.97025</v>
      </c>
      <c r="E60" s="105">
        <v>67.016362999999998</v>
      </c>
      <c r="F60" s="105">
        <v>72.002001000000007</v>
      </c>
      <c r="G60" s="105">
        <v>81.163167000000001</v>
      </c>
      <c r="H60" s="188"/>
      <c r="I60" s="188"/>
      <c r="J60" s="188"/>
      <c r="K60" s="188"/>
      <c r="L60" s="188"/>
      <c r="M60" s="188"/>
      <c r="N60" s="188"/>
      <c r="O60" s="188"/>
      <c r="P60" s="188"/>
    </row>
    <row r="61" spans="1:16" hidden="1" outlineLevel="3" x14ac:dyDescent="0.2">
      <c r="A61" s="252" t="s">
        <v>120</v>
      </c>
      <c r="B61" s="105">
        <v>0</v>
      </c>
      <c r="C61" s="105">
        <v>0</v>
      </c>
      <c r="D61" s="105">
        <v>0</v>
      </c>
      <c r="E61" s="105">
        <v>15.768556</v>
      </c>
      <c r="F61" s="105">
        <v>24.000667</v>
      </c>
      <c r="G61" s="105">
        <v>27.054389</v>
      </c>
      <c r="H61" s="188"/>
      <c r="I61" s="188"/>
      <c r="J61" s="188"/>
      <c r="K61" s="188"/>
      <c r="L61" s="188"/>
      <c r="M61" s="188"/>
      <c r="N61" s="188"/>
      <c r="O61" s="188"/>
      <c r="P61" s="188"/>
    </row>
    <row r="62" spans="1:16" hidden="1" outlineLevel="3" x14ac:dyDescent="0.2">
      <c r="A62" s="252" t="s">
        <v>124</v>
      </c>
      <c r="B62" s="105">
        <v>0</v>
      </c>
      <c r="C62" s="105">
        <v>0</v>
      </c>
      <c r="D62" s="105">
        <v>0</v>
      </c>
      <c r="E62" s="105">
        <v>0</v>
      </c>
      <c r="F62" s="105">
        <v>319.26726472281001</v>
      </c>
      <c r="G62" s="105">
        <v>368.43213438858999</v>
      </c>
      <c r="H62" s="188"/>
      <c r="I62" s="188"/>
      <c r="J62" s="188"/>
      <c r="K62" s="188"/>
      <c r="L62" s="188"/>
      <c r="M62" s="188"/>
      <c r="N62" s="188"/>
      <c r="O62" s="188"/>
      <c r="P62" s="188"/>
    </row>
    <row r="63" spans="1:16" outlineLevel="2" collapsed="1" x14ac:dyDescent="0.2">
      <c r="A63" s="253" t="s">
        <v>6</v>
      </c>
      <c r="B63" s="214">
        <f t="shared" ref="B63:G63" si="10">SUM(B$64:B$64)</f>
        <v>15.063221476000001</v>
      </c>
      <c r="C63" s="214">
        <f t="shared" si="10"/>
        <v>15.085490028000001</v>
      </c>
      <c r="D63" s="214">
        <f t="shared" si="10"/>
        <v>15.166842572</v>
      </c>
      <c r="E63" s="214">
        <f t="shared" si="10"/>
        <v>28.054351363999999</v>
      </c>
      <c r="F63" s="214">
        <f t="shared" si="10"/>
        <v>40.841386424</v>
      </c>
      <c r="G63" s="214">
        <f t="shared" si="10"/>
        <v>45.891127500000003</v>
      </c>
      <c r="H63" s="188"/>
      <c r="I63" s="188"/>
      <c r="J63" s="188"/>
      <c r="K63" s="188"/>
      <c r="L63" s="188"/>
      <c r="M63" s="188"/>
      <c r="N63" s="188"/>
      <c r="O63" s="188"/>
      <c r="P63" s="188"/>
    </row>
    <row r="64" spans="1:16" hidden="1" outlineLevel="3" x14ac:dyDescent="0.2">
      <c r="A64" s="252" t="s">
        <v>93</v>
      </c>
      <c r="B64" s="105">
        <v>15.063221476000001</v>
      </c>
      <c r="C64" s="105">
        <v>15.085490028000001</v>
      </c>
      <c r="D64" s="105">
        <v>15.166842572</v>
      </c>
      <c r="E64" s="105">
        <v>28.054351363999999</v>
      </c>
      <c r="F64" s="105">
        <v>40.841386424</v>
      </c>
      <c r="G64" s="105">
        <v>45.891127500000003</v>
      </c>
      <c r="H64" s="188"/>
      <c r="I64" s="188"/>
      <c r="J64" s="188"/>
      <c r="K64" s="188"/>
      <c r="L64" s="188"/>
      <c r="M64" s="188"/>
      <c r="N64" s="188"/>
      <c r="O64" s="188"/>
      <c r="P64" s="188"/>
    </row>
    <row r="65" spans="1:16" ht="15" x14ac:dyDescent="0.2">
      <c r="A65" s="273" t="s">
        <v>112</v>
      </c>
      <c r="B65" s="274">
        <f t="shared" ref="B65:G65" si="11">B$66+B$86</f>
        <v>115.91131737222999</v>
      </c>
      <c r="C65" s="274">
        <f t="shared" si="11"/>
        <v>116.29259895863001</v>
      </c>
      <c r="D65" s="274">
        <f t="shared" si="11"/>
        <v>104.56794151215001</v>
      </c>
      <c r="E65" s="274">
        <f t="shared" si="11"/>
        <v>153.80274755798999</v>
      </c>
      <c r="F65" s="274">
        <f t="shared" si="11"/>
        <v>237.90855769922001</v>
      </c>
      <c r="G65" s="274">
        <f t="shared" si="11"/>
        <v>257.08513917158001</v>
      </c>
      <c r="H65" s="188"/>
      <c r="I65" s="188"/>
      <c r="J65" s="188"/>
      <c r="K65" s="188"/>
      <c r="L65" s="188"/>
      <c r="M65" s="188"/>
      <c r="N65" s="188"/>
      <c r="O65" s="188"/>
      <c r="P65" s="188"/>
    </row>
    <row r="66" spans="1:16" ht="15" outlineLevel="1" x14ac:dyDescent="0.2">
      <c r="A66" s="275" t="s">
        <v>50</v>
      </c>
      <c r="B66" s="276">
        <f t="shared" ref="B66:G66" si="12">B$67+B$80+B$84</f>
        <v>12.303193230820002</v>
      </c>
      <c r="C66" s="276">
        <f t="shared" si="12"/>
        <v>16.211415904390002</v>
      </c>
      <c r="D66" s="276">
        <f t="shared" si="12"/>
        <v>27.129149810690006</v>
      </c>
      <c r="E66" s="276">
        <f t="shared" si="12"/>
        <v>27.86328456259</v>
      </c>
      <c r="F66" s="276">
        <f t="shared" si="12"/>
        <v>21.459454905539999</v>
      </c>
      <c r="G66" s="276">
        <f t="shared" si="12"/>
        <v>20.950247491270002</v>
      </c>
      <c r="H66" s="188"/>
      <c r="I66" s="188"/>
      <c r="J66" s="188"/>
      <c r="K66" s="188"/>
      <c r="L66" s="188"/>
      <c r="M66" s="188"/>
      <c r="N66" s="188"/>
      <c r="O66" s="188"/>
      <c r="P66" s="188"/>
    </row>
    <row r="67" spans="1:16" ht="25.5" outlineLevel="2" collapsed="1" x14ac:dyDescent="0.2">
      <c r="A67" s="253" t="s">
        <v>128</v>
      </c>
      <c r="B67" s="214">
        <f t="shared" ref="B67:G67" si="13">SUM(B$68:B$79)</f>
        <v>5.8129820508200005</v>
      </c>
      <c r="C67" s="214">
        <f t="shared" si="13"/>
        <v>9.9712047243900006</v>
      </c>
      <c r="D67" s="214">
        <f t="shared" si="13"/>
        <v>21.135767983260003</v>
      </c>
      <c r="E67" s="214">
        <f t="shared" si="13"/>
        <v>21.567011600000001</v>
      </c>
      <c r="F67" s="214">
        <f t="shared" si="13"/>
        <v>16.400011599999999</v>
      </c>
      <c r="G67" s="214">
        <f t="shared" si="13"/>
        <v>16.2000116</v>
      </c>
      <c r="H67" s="188"/>
      <c r="I67" s="188"/>
      <c r="J67" s="188"/>
      <c r="K67" s="188"/>
      <c r="L67" s="188"/>
      <c r="M67" s="188"/>
      <c r="N67" s="188"/>
      <c r="O67" s="188"/>
      <c r="P67" s="188"/>
    </row>
    <row r="68" spans="1:16" hidden="1" outlineLevel="3" x14ac:dyDescent="0.2">
      <c r="A68" s="252" t="s">
        <v>57</v>
      </c>
      <c r="B68" s="105">
        <v>1.61956445082</v>
      </c>
      <c r="C68" s="105">
        <v>1.5677871243899999</v>
      </c>
      <c r="D68" s="105">
        <v>0.99985038325999998</v>
      </c>
      <c r="E68" s="105">
        <v>0</v>
      </c>
      <c r="F68" s="105">
        <v>0</v>
      </c>
      <c r="G68" s="105">
        <v>0</v>
      </c>
      <c r="H68" s="188"/>
      <c r="I68" s="188"/>
      <c r="J68" s="188"/>
      <c r="K68" s="188"/>
      <c r="L68" s="188"/>
      <c r="M68" s="188"/>
      <c r="N68" s="188"/>
      <c r="O68" s="188"/>
      <c r="P68" s="188"/>
    </row>
    <row r="69" spans="1:16" hidden="1" outlineLevel="3" x14ac:dyDescent="0.2">
      <c r="A69" s="252" t="s">
        <v>153</v>
      </c>
      <c r="B69" s="105">
        <v>1.1600000000000001E-5</v>
      </c>
      <c r="C69" s="105">
        <v>1.1600000000000001E-5</v>
      </c>
      <c r="D69" s="105">
        <v>1.1600000000000001E-5</v>
      </c>
      <c r="E69" s="105">
        <v>1.1600000000000001E-5</v>
      </c>
      <c r="F69" s="105">
        <v>1.1600000000000001E-5</v>
      </c>
      <c r="G69" s="105">
        <v>1.1600000000000001E-5</v>
      </c>
      <c r="H69" s="188"/>
      <c r="I69" s="188"/>
      <c r="J69" s="188"/>
      <c r="K69" s="188"/>
      <c r="L69" s="188"/>
      <c r="M69" s="188"/>
      <c r="N69" s="188"/>
      <c r="O69" s="188"/>
      <c r="P69" s="188"/>
    </row>
    <row r="70" spans="1:16" hidden="1" outlineLevel="3" x14ac:dyDescent="0.2">
      <c r="A70" s="252" t="s">
        <v>46</v>
      </c>
      <c r="B70" s="105">
        <v>0</v>
      </c>
      <c r="C70" s="105">
        <v>0</v>
      </c>
      <c r="D70" s="105">
        <v>0</v>
      </c>
      <c r="E70" s="105">
        <v>1</v>
      </c>
      <c r="F70" s="105">
        <v>1</v>
      </c>
      <c r="G70" s="105">
        <v>1</v>
      </c>
      <c r="H70" s="188"/>
      <c r="I70" s="188"/>
      <c r="J70" s="188"/>
      <c r="K70" s="188"/>
      <c r="L70" s="188"/>
      <c r="M70" s="188"/>
      <c r="N70" s="188"/>
      <c r="O70" s="188"/>
      <c r="P70" s="188"/>
    </row>
    <row r="71" spans="1:16" hidden="1" outlineLevel="3" x14ac:dyDescent="0.2">
      <c r="A71" s="252" t="s">
        <v>51</v>
      </c>
      <c r="B71" s="105">
        <v>1.6074999999999999</v>
      </c>
      <c r="C71" s="105">
        <v>1.8174999999999999</v>
      </c>
      <c r="D71" s="105">
        <v>1.8</v>
      </c>
      <c r="E71" s="105">
        <v>3</v>
      </c>
      <c r="F71" s="105">
        <v>3</v>
      </c>
      <c r="G71" s="105">
        <v>3</v>
      </c>
      <c r="H71" s="188"/>
      <c r="I71" s="188"/>
      <c r="J71" s="188"/>
      <c r="K71" s="188"/>
      <c r="L71" s="188"/>
      <c r="M71" s="188"/>
      <c r="N71" s="188"/>
      <c r="O71" s="188"/>
      <c r="P71" s="188"/>
    </row>
    <row r="72" spans="1:16" hidden="1" outlineLevel="3" x14ac:dyDescent="0.2">
      <c r="A72" s="252" t="s">
        <v>179</v>
      </c>
      <c r="B72" s="105">
        <v>0.4</v>
      </c>
      <c r="C72" s="105">
        <v>0.4</v>
      </c>
      <c r="D72" s="105">
        <v>1.4</v>
      </c>
      <c r="E72" s="105">
        <v>3.2</v>
      </c>
      <c r="F72" s="105">
        <v>3.2</v>
      </c>
      <c r="G72" s="105">
        <v>3</v>
      </c>
      <c r="H72" s="188"/>
      <c r="I72" s="188"/>
      <c r="J72" s="188"/>
      <c r="K72" s="188"/>
      <c r="L72" s="188"/>
      <c r="M72" s="188"/>
      <c r="N72" s="188"/>
      <c r="O72" s="188"/>
      <c r="P72" s="188"/>
    </row>
    <row r="73" spans="1:16" hidden="1" outlineLevel="3" x14ac:dyDescent="0.2">
      <c r="A73" s="252" t="s">
        <v>82</v>
      </c>
      <c r="B73" s="105">
        <v>0.57890600000000003</v>
      </c>
      <c r="C73" s="105">
        <v>0.57890600000000003</v>
      </c>
      <c r="D73" s="105">
        <v>0.57890600000000003</v>
      </c>
      <c r="E73" s="105">
        <v>0</v>
      </c>
      <c r="F73" s="105">
        <v>0</v>
      </c>
      <c r="G73" s="105">
        <v>0</v>
      </c>
      <c r="H73" s="188"/>
      <c r="I73" s="188"/>
      <c r="J73" s="188"/>
      <c r="K73" s="188"/>
      <c r="L73" s="188"/>
      <c r="M73" s="188"/>
      <c r="N73" s="188"/>
      <c r="O73" s="188"/>
      <c r="P73" s="188"/>
    </row>
    <row r="74" spans="1:16" hidden="1" outlineLevel="3" x14ac:dyDescent="0.2">
      <c r="A74" s="252" t="s">
        <v>144</v>
      </c>
      <c r="B74" s="105">
        <v>0</v>
      </c>
      <c r="C74" s="105">
        <v>0</v>
      </c>
      <c r="D74" s="105">
        <v>4.8</v>
      </c>
      <c r="E74" s="105">
        <v>4.8</v>
      </c>
      <c r="F74" s="105">
        <v>4.8</v>
      </c>
      <c r="G74" s="105">
        <v>4.8</v>
      </c>
      <c r="H74" s="188"/>
      <c r="I74" s="188"/>
      <c r="J74" s="188"/>
      <c r="K74" s="188"/>
      <c r="L74" s="188"/>
      <c r="M74" s="188"/>
      <c r="N74" s="188"/>
      <c r="O74" s="188"/>
      <c r="P74" s="188"/>
    </row>
    <row r="75" spans="1:16" hidden="1" outlineLevel="3" x14ac:dyDescent="0.2">
      <c r="A75" s="252" t="s">
        <v>137</v>
      </c>
      <c r="B75" s="105">
        <v>0</v>
      </c>
      <c r="C75" s="105">
        <v>0</v>
      </c>
      <c r="D75" s="105">
        <v>1.55</v>
      </c>
      <c r="E75" s="105">
        <v>0</v>
      </c>
      <c r="F75" s="105">
        <v>0</v>
      </c>
      <c r="G75" s="105">
        <v>0</v>
      </c>
      <c r="H75" s="188"/>
      <c r="I75" s="188"/>
      <c r="J75" s="188"/>
      <c r="K75" s="188"/>
      <c r="L75" s="188"/>
      <c r="M75" s="188"/>
      <c r="N75" s="188"/>
      <c r="O75" s="188"/>
      <c r="P75" s="188"/>
    </row>
    <row r="76" spans="1:16" hidden="1" outlineLevel="3" x14ac:dyDescent="0.2">
      <c r="A76" s="252" t="s">
        <v>41</v>
      </c>
      <c r="B76" s="105">
        <v>0</v>
      </c>
      <c r="C76" s="105">
        <v>4</v>
      </c>
      <c r="D76" s="105">
        <v>4.25</v>
      </c>
      <c r="E76" s="105">
        <v>4.25</v>
      </c>
      <c r="F76" s="105">
        <v>0.25</v>
      </c>
      <c r="G76" s="105">
        <v>0.25</v>
      </c>
      <c r="H76" s="188"/>
      <c r="I76" s="188"/>
      <c r="J76" s="188"/>
      <c r="K76" s="188"/>
      <c r="L76" s="188"/>
      <c r="M76" s="188"/>
      <c r="N76" s="188"/>
      <c r="O76" s="188"/>
      <c r="P76" s="188"/>
    </row>
    <row r="77" spans="1:16" hidden="1" outlineLevel="3" x14ac:dyDescent="0.2">
      <c r="A77" s="252" t="s">
        <v>176</v>
      </c>
      <c r="B77" s="105">
        <v>0</v>
      </c>
      <c r="C77" s="105">
        <v>0</v>
      </c>
      <c r="D77" s="105">
        <v>4.1500000000000004</v>
      </c>
      <c r="E77" s="105">
        <v>4.1500000000000004</v>
      </c>
      <c r="F77" s="105">
        <v>4.1500000000000004</v>
      </c>
      <c r="G77" s="105">
        <v>4.1500000000000004</v>
      </c>
      <c r="H77" s="188"/>
      <c r="I77" s="188"/>
      <c r="J77" s="188"/>
      <c r="K77" s="188"/>
      <c r="L77" s="188"/>
      <c r="M77" s="188"/>
      <c r="N77" s="188"/>
      <c r="O77" s="188"/>
      <c r="P77" s="188"/>
    </row>
    <row r="78" spans="1:16" hidden="1" outlineLevel="3" x14ac:dyDescent="0.2">
      <c r="A78" s="252" t="s">
        <v>149</v>
      </c>
      <c r="B78" s="105">
        <v>0.88</v>
      </c>
      <c r="C78" s="105">
        <v>0.88</v>
      </c>
      <c r="D78" s="105">
        <v>0.88</v>
      </c>
      <c r="E78" s="105">
        <v>0.44</v>
      </c>
      <c r="F78" s="105">
        <v>0</v>
      </c>
      <c r="G78" s="105">
        <v>0</v>
      </c>
      <c r="H78" s="188"/>
      <c r="I78" s="188"/>
      <c r="J78" s="188"/>
      <c r="K78" s="188"/>
      <c r="L78" s="188"/>
      <c r="M78" s="188"/>
      <c r="N78" s="188"/>
      <c r="O78" s="188"/>
      <c r="P78" s="188"/>
    </row>
    <row r="79" spans="1:16" hidden="1" outlineLevel="3" x14ac:dyDescent="0.2">
      <c r="A79" s="252" t="s">
        <v>21</v>
      </c>
      <c r="B79" s="105">
        <v>0.72699999999999998</v>
      </c>
      <c r="C79" s="105">
        <v>0.72699999999999998</v>
      </c>
      <c r="D79" s="105">
        <v>0.72699999999999998</v>
      </c>
      <c r="E79" s="105">
        <v>0.72699999999999998</v>
      </c>
      <c r="F79" s="105">
        <v>0</v>
      </c>
      <c r="G79" s="105">
        <v>0</v>
      </c>
      <c r="H79" s="188"/>
      <c r="I79" s="188"/>
      <c r="J79" s="188"/>
      <c r="K79" s="188"/>
      <c r="L79" s="188"/>
      <c r="M79" s="188"/>
      <c r="N79" s="188"/>
      <c r="O79" s="188"/>
      <c r="P79" s="188"/>
    </row>
    <row r="80" spans="1:16" ht="25.5" outlineLevel="2" collapsed="1" x14ac:dyDescent="0.2">
      <c r="A80" s="253" t="s">
        <v>8</v>
      </c>
      <c r="B80" s="214">
        <f t="shared" ref="B80:G80" si="14">SUM(B$81:B$83)</f>
        <v>6.4892565300000005</v>
      </c>
      <c r="C80" s="214">
        <f t="shared" si="14"/>
        <v>6.2392565300000005</v>
      </c>
      <c r="D80" s="214">
        <f t="shared" si="14"/>
        <v>5.9924271774300006</v>
      </c>
      <c r="E80" s="214">
        <f t="shared" si="14"/>
        <v>6.2953183125900001</v>
      </c>
      <c r="F80" s="214">
        <f t="shared" si="14"/>
        <v>5.0584886555399997</v>
      </c>
      <c r="G80" s="214">
        <f t="shared" si="14"/>
        <v>4.7492812412700003</v>
      </c>
      <c r="H80" s="188"/>
      <c r="I80" s="188"/>
      <c r="J80" s="188"/>
      <c r="K80" s="188"/>
      <c r="L80" s="188"/>
      <c r="M80" s="188"/>
      <c r="N80" s="188"/>
      <c r="O80" s="188"/>
      <c r="P80" s="188"/>
    </row>
    <row r="81" spans="1:16" hidden="1" outlineLevel="3" x14ac:dyDescent="0.2">
      <c r="A81" s="252" t="s">
        <v>10</v>
      </c>
      <c r="B81" s="105">
        <v>2.1</v>
      </c>
      <c r="C81" s="105">
        <v>2.1</v>
      </c>
      <c r="D81" s="105">
        <v>2.1</v>
      </c>
      <c r="E81" s="105">
        <v>2.1</v>
      </c>
      <c r="F81" s="105">
        <v>1.05</v>
      </c>
      <c r="G81" s="105">
        <v>0.78749999999999998</v>
      </c>
      <c r="H81" s="188"/>
      <c r="I81" s="188"/>
      <c r="J81" s="188"/>
      <c r="K81" s="188"/>
      <c r="L81" s="188"/>
      <c r="M81" s="188"/>
      <c r="N81" s="188"/>
      <c r="O81" s="188"/>
      <c r="P81" s="188"/>
    </row>
    <row r="82" spans="1:16" hidden="1" outlineLevel="3" x14ac:dyDescent="0.2">
      <c r="A82" s="252" t="s">
        <v>105</v>
      </c>
      <c r="B82" s="105">
        <v>4.3892565299999999</v>
      </c>
      <c r="C82" s="105">
        <v>4.1392565299999999</v>
      </c>
      <c r="D82" s="105">
        <v>3.8924271774300001</v>
      </c>
      <c r="E82" s="105">
        <v>4.0098623181499997</v>
      </c>
      <c r="F82" s="105">
        <v>3.8598623181499998</v>
      </c>
      <c r="G82" s="105">
        <v>3.8223623181500002</v>
      </c>
      <c r="H82" s="188"/>
      <c r="I82" s="188"/>
      <c r="J82" s="188"/>
      <c r="K82" s="188"/>
      <c r="L82" s="188"/>
      <c r="M82" s="188"/>
      <c r="N82" s="188"/>
      <c r="O82" s="188"/>
      <c r="P82" s="188"/>
    </row>
    <row r="83" spans="1:16" hidden="1" outlineLevel="3" x14ac:dyDescent="0.2">
      <c r="A83" s="252" t="s">
        <v>30</v>
      </c>
      <c r="B83" s="105">
        <v>0</v>
      </c>
      <c r="C83" s="105">
        <v>0</v>
      </c>
      <c r="D83" s="105">
        <v>0</v>
      </c>
      <c r="E83" s="105">
        <v>0.18545599443999999</v>
      </c>
      <c r="F83" s="105">
        <v>0.14862633739</v>
      </c>
      <c r="G83" s="105">
        <v>0.13941892312000001</v>
      </c>
      <c r="H83" s="188"/>
      <c r="I83" s="188"/>
      <c r="J83" s="188"/>
      <c r="K83" s="188"/>
      <c r="L83" s="188"/>
      <c r="M83" s="188"/>
      <c r="N83" s="188"/>
      <c r="O83" s="188"/>
      <c r="P83" s="188"/>
    </row>
    <row r="84" spans="1:16" outlineLevel="2" collapsed="1" x14ac:dyDescent="0.2">
      <c r="A84" s="253" t="s">
        <v>131</v>
      </c>
      <c r="B84" s="214">
        <f t="shared" ref="B84:G84" si="15">SUM(B$85:B$85)</f>
        <v>9.5465000000000003E-4</v>
      </c>
      <c r="C84" s="214">
        <f t="shared" si="15"/>
        <v>9.5465000000000003E-4</v>
      </c>
      <c r="D84" s="214">
        <f t="shared" si="15"/>
        <v>9.5465000000000003E-4</v>
      </c>
      <c r="E84" s="214">
        <f t="shared" si="15"/>
        <v>9.5465000000000003E-4</v>
      </c>
      <c r="F84" s="214">
        <f t="shared" si="15"/>
        <v>9.5465000000000003E-4</v>
      </c>
      <c r="G84" s="214">
        <f t="shared" si="15"/>
        <v>9.5465000000000003E-4</v>
      </c>
      <c r="H84" s="188"/>
      <c r="I84" s="188"/>
      <c r="J84" s="188"/>
      <c r="K84" s="188"/>
      <c r="L84" s="188"/>
      <c r="M84" s="188"/>
      <c r="N84" s="188"/>
      <c r="O84" s="188"/>
      <c r="P84" s="188"/>
    </row>
    <row r="85" spans="1:16" hidden="1" outlineLevel="3" x14ac:dyDescent="0.2">
      <c r="A85" s="252" t="s">
        <v>174</v>
      </c>
      <c r="B85" s="105">
        <v>9.5465000000000003E-4</v>
      </c>
      <c r="C85" s="105">
        <v>9.5465000000000003E-4</v>
      </c>
      <c r="D85" s="105">
        <v>9.5465000000000003E-4</v>
      </c>
      <c r="E85" s="105">
        <v>9.5465000000000003E-4</v>
      </c>
      <c r="F85" s="105">
        <v>9.5465000000000003E-4</v>
      </c>
      <c r="G85" s="105">
        <v>9.5465000000000003E-4</v>
      </c>
      <c r="H85" s="188"/>
      <c r="I85" s="188"/>
      <c r="J85" s="188"/>
      <c r="K85" s="188"/>
      <c r="L85" s="188"/>
      <c r="M85" s="188"/>
      <c r="N85" s="188"/>
      <c r="O85" s="188"/>
      <c r="P85" s="188"/>
    </row>
    <row r="86" spans="1:16" ht="15" outlineLevel="1" x14ac:dyDescent="0.2">
      <c r="A86" s="275" t="s">
        <v>79</v>
      </c>
      <c r="B86" s="276">
        <f t="shared" ref="B86:G86" si="16">B$87+B$93+B$95+B$108+B$112</f>
        <v>103.60812414140999</v>
      </c>
      <c r="C86" s="276">
        <f t="shared" si="16"/>
        <v>100.08118305424</v>
      </c>
      <c r="D86" s="276">
        <f t="shared" si="16"/>
        <v>77.438791701460005</v>
      </c>
      <c r="E86" s="276">
        <f t="shared" si="16"/>
        <v>125.93946299539999</v>
      </c>
      <c r="F86" s="276">
        <f t="shared" si="16"/>
        <v>216.44910279368</v>
      </c>
      <c r="G86" s="276">
        <f t="shared" si="16"/>
        <v>236.13489168031001</v>
      </c>
      <c r="H86" s="188"/>
      <c r="I86" s="188"/>
      <c r="J86" s="188"/>
      <c r="K86" s="188"/>
      <c r="L86" s="188"/>
      <c r="M86" s="188"/>
      <c r="N86" s="188"/>
      <c r="O86" s="188"/>
      <c r="P86" s="188"/>
    </row>
    <row r="87" spans="1:16" ht="25.5" outlineLevel="2" collapsed="1" x14ac:dyDescent="0.2">
      <c r="A87" s="253" t="s">
        <v>141</v>
      </c>
      <c r="B87" s="214">
        <f t="shared" ref="B87:G87" si="17">SUM(B$88:B$92)</f>
        <v>61.533966813509998</v>
      </c>
      <c r="C87" s="214">
        <f t="shared" si="17"/>
        <v>40.557833932560001</v>
      </c>
      <c r="D87" s="214">
        <f t="shared" si="17"/>
        <v>16.22562155316</v>
      </c>
      <c r="E87" s="214">
        <f t="shared" si="17"/>
        <v>40.11055668046</v>
      </c>
      <c r="F87" s="214">
        <f t="shared" si="17"/>
        <v>140.83380311662</v>
      </c>
      <c r="G87" s="214">
        <f t="shared" si="17"/>
        <v>162.60218883141999</v>
      </c>
      <c r="H87" s="188"/>
      <c r="I87" s="188"/>
      <c r="J87" s="188"/>
      <c r="K87" s="188"/>
      <c r="L87" s="188"/>
      <c r="M87" s="188"/>
      <c r="N87" s="188"/>
      <c r="O87" s="188"/>
      <c r="P87" s="188"/>
    </row>
    <row r="88" spans="1:16" hidden="1" outlineLevel="3" x14ac:dyDescent="0.2">
      <c r="A88" s="252" t="s">
        <v>11</v>
      </c>
      <c r="B88" s="105">
        <v>0.44325408396999999</v>
      </c>
      <c r="C88" s="105">
        <v>0.37945768590000001</v>
      </c>
      <c r="D88" s="105">
        <v>0.31837813165000001</v>
      </c>
      <c r="E88" s="105">
        <v>0.45145045025000002</v>
      </c>
      <c r="F88" s="105">
        <v>0.45663837269000002</v>
      </c>
      <c r="G88" s="105">
        <v>0.51684894580999996</v>
      </c>
      <c r="H88" s="188"/>
      <c r="I88" s="188"/>
      <c r="J88" s="188"/>
      <c r="K88" s="188"/>
      <c r="L88" s="188"/>
      <c r="M88" s="188"/>
      <c r="N88" s="188"/>
      <c r="O88" s="188"/>
      <c r="P88" s="188"/>
    </row>
    <row r="89" spans="1:16" hidden="1" outlineLevel="3" x14ac:dyDescent="0.2">
      <c r="A89" s="252" t="s">
        <v>97</v>
      </c>
      <c r="B89" s="105">
        <v>1.01001266708</v>
      </c>
      <c r="C89" s="105">
        <v>0.90424261813999995</v>
      </c>
      <c r="D89" s="105">
        <v>0.78219066155999994</v>
      </c>
      <c r="E89" s="105">
        <v>1.3925072565700001</v>
      </c>
      <c r="F89" s="105">
        <v>3.0501432933200001</v>
      </c>
      <c r="G89" s="105">
        <v>7.4123609181400001</v>
      </c>
      <c r="H89" s="188"/>
      <c r="I89" s="188"/>
      <c r="J89" s="188"/>
      <c r="K89" s="188"/>
      <c r="L89" s="188"/>
      <c r="M89" s="188"/>
      <c r="N89" s="188"/>
      <c r="O89" s="188"/>
      <c r="P89" s="188"/>
    </row>
    <row r="90" spans="1:16" hidden="1" outlineLevel="3" x14ac:dyDescent="0.2">
      <c r="A90" s="252" t="s">
        <v>77</v>
      </c>
      <c r="B90" s="105">
        <v>0</v>
      </c>
      <c r="C90" s="105">
        <v>0</v>
      </c>
      <c r="D90" s="105">
        <v>0</v>
      </c>
      <c r="E90" s="105">
        <v>0</v>
      </c>
      <c r="F90" s="105">
        <v>0</v>
      </c>
      <c r="G90" s="105">
        <v>0.14888030499999999</v>
      </c>
      <c r="H90" s="188"/>
      <c r="I90" s="188"/>
      <c r="J90" s="188"/>
      <c r="K90" s="188"/>
      <c r="L90" s="188"/>
      <c r="M90" s="188"/>
      <c r="N90" s="188"/>
      <c r="O90" s="188"/>
      <c r="P90" s="188"/>
    </row>
    <row r="91" spans="1:16" hidden="1" outlineLevel="3" x14ac:dyDescent="0.2">
      <c r="A91" s="252" t="s">
        <v>66</v>
      </c>
      <c r="B91" s="105">
        <v>1.2629907974600001</v>
      </c>
      <c r="C91" s="105">
        <v>1.4836298022700001</v>
      </c>
      <c r="D91" s="105">
        <v>1.94824073307</v>
      </c>
      <c r="E91" s="105">
        <v>5.8077372910499996</v>
      </c>
      <c r="F91" s="105">
        <v>9.4189829975699997</v>
      </c>
      <c r="G91" s="105">
        <v>10.801159387469999</v>
      </c>
      <c r="H91" s="188"/>
      <c r="I91" s="188"/>
      <c r="J91" s="188"/>
      <c r="K91" s="188"/>
      <c r="L91" s="188"/>
      <c r="M91" s="188"/>
      <c r="N91" s="188"/>
      <c r="O91" s="188"/>
      <c r="P91" s="188"/>
    </row>
    <row r="92" spans="1:16" hidden="1" outlineLevel="3" x14ac:dyDescent="0.2">
      <c r="A92" s="252" t="s">
        <v>93</v>
      </c>
      <c r="B92" s="105">
        <v>58.817709264999998</v>
      </c>
      <c r="C92" s="105">
        <v>37.790503826250003</v>
      </c>
      <c r="D92" s="105">
        <v>13.17681202688</v>
      </c>
      <c r="E92" s="105">
        <v>32.458861682589998</v>
      </c>
      <c r="F92" s="105">
        <v>127.90803845304001</v>
      </c>
      <c r="G92" s="105">
        <v>143.72293927499999</v>
      </c>
      <c r="H92" s="188"/>
      <c r="I92" s="188"/>
      <c r="J92" s="188"/>
      <c r="K92" s="188"/>
      <c r="L92" s="188"/>
      <c r="M92" s="188"/>
      <c r="N92" s="188"/>
      <c r="O92" s="188"/>
      <c r="P92" s="188"/>
    </row>
    <row r="93" spans="1:16" ht="25.5" outlineLevel="2" collapsed="1" x14ac:dyDescent="0.2">
      <c r="A93" s="253" t="s">
        <v>4</v>
      </c>
      <c r="B93" s="214">
        <f t="shared" ref="B93:G93" si="18">SUM(B$94:B$94)</f>
        <v>1.52280442569</v>
      </c>
      <c r="C93" s="214">
        <f t="shared" si="18"/>
        <v>1.9809336450799999</v>
      </c>
      <c r="D93" s="214">
        <f t="shared" si="18"/>
        <v>1.9809336450799999</v>
      </c>
      <c r="E93" s="214">
        <f t="shared" si="18"/>
        <v>3.8427124724100001</v>
      </c>
      <c r="F93" s="214">
        <f t="shared" si="18"/>
        <v>4.6790669948200003</v>
      </c>
      <c r="G93" s="214">
        <f t="shared" si="18"/>
        <v>4.6151065842900003</v>
      </c>
      <c r="H93" s="188"/>
      <c r="I93" s="188"/>
      <c r="J93" s="188"/>
      <c r="K93" s="188"/>
      <c r="L93" s="188"/>
      <c r="M93" s="188"/>
      <c r="N93" s="188"/>
      <c r="O93" s="188"/>
      <c r="P93" s="188"/>
    </row>
    <row r="94" spans="1:16" hidden="1" outlineLevel="3" x14ac:dyDescent="0.2">
      <c r="A94" s="252" t="s">
        <v>102</v>
      </c>
      <c r="B94" s="105">
        <v>1.52280442569</v>
      </c>
      <c r="C94" s="105">
        <v>1.9809336450799999</v>
      </c>
      <c r="D94" s="105">
        <v>1.9809336450799999</v>
      </c>
      <c r="E94" s="105">
        <v>3.8427124724100001</v>
      </c>
      <c r="F94" s="105">
        <v>4.6790669948200003</v>
      </c>
      <c r="G94" s="105">
        <v>4.6151065842900003</v>
      </c>
      <c r="H94" s="188"/>
      <c r="I94" s="188"/>
      <c r="J94" s="188"/>
      <c r="K94" s="188"/>
      <c r="L94" s="188"/>
      <c r="M94" s="188"/>
      <c r="N94" s="188"/>
      <c r="O94" s="188"/>
      <c r="P94" s="188"/>
    </row>
    <row r="95" spans="1:16" ht="25.5" outlineLevel="2" collapsed="1" x14ac:dyDescent="0.2">
      <c r="A95" s="253" t="s">
        <v>22</v>
      </c>
      <c r="B95" s="214">
        <f t="shared" ref="B95:G95" si="19">SUM(B$96:B$107)</f>
        <v>16.757294811280001</v>
      </c>
      <c r="C95" s="214">
        <f t="shared" si="19"/>
        <v>29.341600836519998</v>
      </c>
      <c r="D95" s="214">
        <f t="shared" si="19"/>
        <v>31.026026400319999</v>
      </c>
      <c r="E95" s="214">
        <f t="shared" si="19"/>
        <v>51.616024108979992</v>
      </c>
      <c r="F95" s="214">
        <f t="shared" si="19"/>
        <v>68.227550551150003</v>
      </c>
      <c r="G95" s="214">
        <f t="shared" si="19"/>
        <v>65.874005242880003</v>
      </c>
      <c r="H95" s="188"/>
      <c r="I95" s="188"/>
      <c r="J95" s="188"/>
      <c r="K95" s="188"/>
      <c r="L95" s="188"/>
      <c r="M95" s="188"/>
      <c r="N95" s="188"/>
      <c r="O95" s="188"/>
      <c r="P95" s="188"/>
    </row>
    <row r="96" spans="1:16" hidden="1" outlineLevel="3" x14ac:dyDescent="0.2">
      <c r="A96" s="252" t="s">
        <v>37</v>
      </c>
      <c r="B96" s="105">
        <v>0.51490265000000002</v>
      </c>
      <c r="C96" s="105">
        <v>0.35123906314999997</v>
      </c>
      <c r="D96" s="105">
        <v>0.18402549264000001</v>
      </c>
      <c r="E96" s="105">
        <v>0</v>
      </c>
      <c r="F96" s="105">
        <v>0</v>
      </c>
      <c r="G96" s="105">
        <v>0</v>
      </c>
      <c r="H96" s="188"/>
      <c r="I96" s="188"/>
      <c r="J96" s="188"/>
      <c r="K96" s="188"/>
      <c r="L96" s="188"/>
      <c r="M96" s="188"/>
      <c r="N96" s="188"/>
      <c r="O96" s="188"/>
      <c r="P96" s="188"/>
    </row>
    <row r="97" spans="1:16" hidden="1" outlineLevel="3" x14ac:dyDescent="0.2">
      <c r="A97" s="252" t="s">
        <v>65</v>
      </c>
      <c r="B97" s="105">
        <v>1.92152493415</v>
      </c>
      <c r="C97" s="105">
        <v>1.5729139271999999</v>
      </c>
      <c r="D97" s="105">
        <v>1.2361506707800001</v>
      </c>
      <c r="E97" s="105">
        <v>1.4354757070399999</v>
      </c>
      <c r="F97" s="105">
        <v>0.97860044465999996</v>
      </c>
      <c r="G97" s="105">
        <v>0</v>
      </c>
      <c r="H97" s="188"/>
      <c r="I97" s="188"/>
      <c r="J97" s="188"/>
      <c r="K97" s="188"/>
      <c r="L97" s="188"/>
      <c r="M97" s="188"/>
      <c r="N97" s="188"/>
      <c r="O97" s="188"/>
      <c r="P97" s="188"/>
    </row>
    <row r="98" spans="1:16" hidden="1" outlineLevel="3" x14ac:dyDescent="0.2">
      <c r="A98" s="252" t="s">
        <v>99</v>
      </c>
      <c r="B98" s="105">
        <v>1.1984699999999999</v>
      </c>
      <c r="C98" s="105">
        <v>1.19895</v>
      </c>
      <c r="D98" s="105">
        <v>1.19895</v>
      </c>
      <c r="E98" s="105">
        <v>0</v>
      </c>
      <c r="F98" s="105">
        <v>0</v>
      </c>
      <c r="G98" s="105">
        <v>0</v>
      </c>
      <c r="H98" s="188"/>
      <c r="I98" s="188"/>
      <c r="J98" s="188"/>
      <c r="K98" s="188"/>
      <c r="L98" s="188"/>
      <c r="M98" s="188"/>
      <c r="N98" s="188"/>
      <c r="O98" s="188"/>
      <c r="P98" s="188"/>
    </row>
    <row r="99" spans="1:16" hidden="1" outlineLevel="3" x14ac:dyDescent="0.2">
      <c r="A99" s="252" t="s">
        <v>135</v>
      </c>
      <c r="B99" s="105">
        <v>2.41611552</v>
      </c>
      <c r="C99" s="105">
        <v>2.0142359999999999</v>
      </c>
      <c r="D99" s="105">
        <v>1.6113888000000001</v>
      </c>
      <c r="E99" s="105">
        <v>2.3842056671999998</v>
      </c>
      <c r="F99" s="105">
        <v>2.4192672335999998</v>
      </c>
      <c r="G99" s="105">
        <v>2.7270824112000001</v>
      </c>
      <c r="H99" s="188"/>
      <c r="I99" s="188"/>
      <c r="J99" s="188"/>
      <c r="K99" s="188"/>
      <c r="L99" s="188"/>
      <c r="M99" s="188"/>
      <c r="N99" s="188"/>
      <c r="O99" s="188"/>
      <c r="P99" s="188"/>
    </row>
    <row r="100" spans="1:16" hidden="1" outlineLevel="3" x14ac:dyDescent="0.2">
      <c r="A100" s="252" t="s">
        <v>14</v>
      </c>
      <c r="B100" s="105">
        <v>0.45656000684999998</v>
      </c>
      <c r="C100" s="105">
        <v>0.34255715198999998</v>
      </c>
      <c r="D100" s="105">
        <v>0.22837143999000001</v>
      </c>
      <c r="E100" s="105">
        <v>0.22526511275</v>
      </c>
      <c r="F100" s="105">
        <v>0</v>
      </c>
      <c r="G100" s="105">
        <v>0</v>
      </c>
      <c r="H100" s="188"/>
      <c r="I100" s="188"/>
      <c r="J100" s="188"/>
      <c r="K100" s="188"/>
      <c r="L100" s="188"/>
      <c r="M100" s="188"/>
      <c r="N100" s="188"/>
      <c r="O100" s="188"/>
      <c r="P100" s="188"/>
    </row>
    <row r="101" spans="1:16" hidden="1" outlineLevel="3" x14ac:dyDescent="0.2">
      <c r="A101" s="252" t="s">
        <v>121</v>
      </c>
      <c r="B101" s="105">
        <v>0.78780105028000003</v>
      </c>
      <c r="C101" s="105">
        <v>0.7165276921</v>
      </c>
      <c r="D101" s="105">
        <v>0.65697103136000001</v>
      </c>
      <c r="E101" s="105">
        <v>0.98087830241999996</v>
      </c>
      <c r="F101" s="105">
        <v>1.1144829759399999</v>
      </c>
      <c r="G101" s="105">
        <v>1.26548258506</v>
      </c>
      <c r="H101" s="188"/>
      <c r="I101" s="188"/>
      <c r="J101" s="188"/>
      <c r="K101" s="188"/>
      <c r="L101" s="188"/>
      <c r="M101" s="188"/>
      <c r="N101" s="188"/>
      <c r="O101" s="188"/>
      <c r="P101" s="188"/>
    </row>
    <row r="102" spans="1:16" hidden="1" outlineLevel="3" x14ac:dyDescent="0.2">
      <c r="A102" s="252" t="s">
        <v>170</v>
      </c>
      <c r="B102" s="105">
        <v>3.5219038399999998</v>
      </c>
      <c r="C102" s="105">
        <v>3.5233143999999998</v>
      </c>
      <c r="D102" s="105">
        <v>2.34887627732</v>
      </c>
      <c r="E102" s="105">
        <v>2.3169265369800001</v>
      </c>
      <c r="F102" s="105">
        <v>0</v>
      </c>
      <c r="G102" s="105">
        <v>0</v>
      </c>
      <c r="H102" s="188"/>
      <c r="I102" s="188"/>
      <c r="J102" s="188"/>
      <c r="K102" s="188"/>
      <c r="L102" s="188"/>
      <c r="M102" s="188"/>
      <c r="N102" s="188"/>
      <c r="O102" s="188"/>
      <c r="P102" s="188"/>
    </row>
    <row r="103" spans="1:16" hidden="1" outlineLevel="3" x14ac:dyDescent="0.2">
      <c r="A103" s="252" t="s">
        <v>154</v>
      </c>
      <c r="B103" s="105">
        <v>0</v>
      </c>
      <c r="C103" s="105">
        <v>0</v>
      </c>
      <c r="D103" s="105">
        <v>3.9965000000000002</v>
      </c>
      <c r="E103" s="105">
        <v>7.8842780000000001</v>
      </c>
      <c r="F103" s="105">
        <v>12.0003335</v>
      </c>
      <c r="G103" s="105">
        <v>13.5271945</v>
      </c>
      <c r="H103" s="188"/>
      <c r="I103" s="188"/>
      <c r="J103" s="188"/>
      <c r="K103" s="188"/>
      <c r="L103" s="188"/>
      <c r="M103" s="188"/>
      <c r="N103" s="188"/>
      <c r="O103" s="188"/>
      <c r="P103" s="188"/>
    </row>
    <row r="104" spans="1:16" hidden="1" outlineLevel="3" x14ac:dyDescent="0.2">
      <c r="A104" s="252" t="s">
        <v>70</v>
      </c>
      <c r="B104" s="105">
        <v>0</v>
      </c>
      <c r="C104" s="105">
        <v>0.46304125208000002</v>
      </c>
      <c r="D104" s="105">
        <v>0.67940500000000004</v>
      </c>
      <c r="E104" s="105">
        <v>1.34032726</v>
      </c>
      <c r="F104" s="105">
        <v>1.7299680773599999</v>
      </c>
      <c r="G104" s="105">
        <v>1.95008035912</v>
      </c>
      <c r="H104" s="188"/>
      <c r="I104" s="188"/>
      <c r="J104" s="188"/>
      <c r="K104" s="188"/>
      <c r="L104" s="188"/>
      <c r="M104" s="188"/>
      <c r="N104" s="188"/>
      <c r="O104" s="188"/>
      <c r="P104" s="188"/>
    </row>
    <row r="105" spans="1:16" hidden="1" outlineLevel="3" x14ac:dyDescent="0.2">
      <c r="A105" s="252" t="s">
        <v>73</v>
      </c>
      <c r="B105" s="105">
        <v>0</v>
      </c>
      <c r="C105" s="105">
        <v>11.9895</v>
      </c>
      <c r="D105" s="105">
        <v>12.40612629274</v>
      </c>
      <c r="E105" s="105">
        <v>24.47475255725</v>
      </c>
      <c r="F105" s="105">
        <v>37.252008746640001</v>
      </c>
      <c r="G105" s="105">
        <v>41.991763631529999</v>
      </c>
      <c r="H105" s="188"/>
      <c r="I105" s="188"/>
      <c r="J105" s="188"/>
      <c r="K105" s="188"/>
      <c r="L105" s="188"/>
      <c r="M105" s="188"/>
      <c r="N105" s="188"/>
      <c r="O105" s="188"/>
      <c r="P105" s="188"/>
    </row>
    <row r="106" spans="1:16" hidden="1" outlineLevel="3" x14ac:dyDescent="0.2">
      <c r="A106" s="252" t="s">
        <v>159</v>
      </c>
      <c r="B106" s="105">
        <v>0.85850400999999998</v>
      </c>
      <c r="C106" s="105">
        <v>2.0857733500000002</v>
      </c>
      <c r="D106" s="105">
        <v>1.8250516812499999</v>
      </c>
      <c r="E106" s="105">
        <v>3.0861035161500001</v>
      </c>
      <c r="F106" s="105">
        <v>3.91435878353</v>
      </c>
      <c r="G106" s="105">
        <v>4.4124017559700004</v>
      </c>
      <c r="H106" s="188"/>
      <c r="I106" s="188"/>
      <c r="J106" s="188"/>
      <c r="K106" s="188"/>
      <c r="L106" s="188"/>
      <c r="M106" s="188"/>
      <c r="N106" s="188"/>
      <c r="O106" s="188"/>
      <c r="P106" s="188"/>
    </row>
    <row r="107" spans="1:16" hidden="1" outlineLevel="3" x14ac:dyDescent="0.2">
      <c r="A107" s="252" t="s">
        <v>31</v>
      </c>
      <c r="B107" s="105">
        <v>5.0815127999999996</v>
      </c>
      <c r="C107" s="105">
        <v>5.0835480000000004</v>
      </c>
      <c r="D107" s="105">
        <v>4.6542097142400003</v>
      </c>
      <c r="E107" s="105">
        <v>7.4878114491899996</v>
      </c>
      <c r="F107" s="105">
        <v>8.8185307894200005</v>
      </c>
      <c r="G107" s="105">
        <v>0</v>
      </c>
      <c r="H107" s="188"/>
      <c r="I107" s="188"/>
      <c r="J107" s="188"/>
      <c r="K107" s="188"/>
      <c r="L107" s="188"/>
      <c r="M107" s="188"/>
      <c r="N107" s="188"/>
      <c r="O107" s="188"/>
      <c r="P107" s="188"/>
    </row>
    <row r="108" spans="1:16" ht="25.5" outlineLevel="2" collapsed="1" x14ac:dyDescent="0.2">
      <c r="A108" s="253" t="s">
        <v>142</v>
      </c>
      <c r="B108" s="214">
        <f t="shared" ref="B108:G108" si="20">SUM(B$109:B$111)</f>
        <v>22.7950352266</v>
      </c>
      <c r="C108" s="214">
        <f t="shared" si="20"/>
        <v>27.200314880999997</v>
      </c>
      <c r="D108" s="214">
        <f t="shared" si="20"/>
        <v>27.200314880999997</v>
      </c>
      <c r="E108" s="214">
        <f t="shared" si="20"/>
        <v>28.509549247999999</v>
      </c>
      <c r="F108" s="214">
        <f t="shared" si="20"/>
        <v>0</v>
      </c>
      <c r="G108" s="214">
        <f t="shared" si="20"/>
        <v>0</v>
      </c>
      <c r="H108" s="188"/>
      <c r="I108" s="188"/>
      <c r="J108" s="188"/>
      <c r="K108" s="188"/>
      <c r="L108" s="188"/>
      <c r="M108" s="188"/>
      <c r="N108" s="188"/>
      <c r="O108" s="188"/>
      <c r="P108" s="188"/>
    </row>
    <row r="109" spans="1:16" hidden="1" outlineLevel="3" x14ac:dyDescent="0.2">
      <c r="A109" s="252" t="s">
        <v>15</v>
      </c>
      <c r="B109" s="105">
        <v>0</v>
      </c>
      <c r="C109" s="105">
        <v>4.3961499999999996</v>
      </c>
      <c r="D109" s="105">
        <v>4.3961499999999996</v>
      </c>
      <c r="E109" s="105">
        <v>8.6727057999999992</v>
      </c>
      <c r="F109" s="105">
        <v>0</v>
      </c>
      <c r="G109" s="105">
        <v>0</v>
      </c>
      <c r="H109" s="188"/>
      <c r="I109" s="188"/>
      <c r="J109" s="188"/>
      <c r="K109" s="188"/>
      <c r="L109" s="188"/>
      <c r="M109" s="188"/>
      <c r="N109" s="188"/>
      <c r="O109" s="188"/>
      <c r="P109" s="188"/>
    </row>
    <row r="110" spans="1:16" hidden="1" outlineLevel="3" x14ac:dyDescent="0.2">
      <c r="A110" s="252" t="s">
        <v>155</v>
      </c>
      <c r="B110" s="105">
        <v>10.0511684</v>
      </c>
      <c r="C110" s="105">
        <v>10.055194</v>
      </c>
      <c r="D110" s="105">
        <v>10.055194</v>
      </c>
      <c r="E110" s="105">
        <v>19.836843448</v>
      </c>
      <c r="F110" s="105">
        <v>0</v>
      </c>
      <c r="G110" s="105">
        <v>0</v>
      </c>
      <c r="H110" s="188"/>
      <c r="I110" s="188"/>
      <c r="J110" s="188"/>
      <c r="K110" s="188"/>
      <c r="L110" s="188"/>
      <c r="M110" s="188"/>
      <c r="N110" s="188"/>
      <c r="O110" s="188"/>
      <c r="P110" s="188"/>
    </row>
    <row r="111" spans="1:16" hidden="1" outlineLevel="3" x14ac:dyDescent="0.2">
      <c r="A111" s="252" t="s">
        <v>122</v>
      </c>
      <c r="B111" s="105">
        <v>12.7438668266</v>
      </c>
      <c r="C111" s="105">
        <v>12.748970881</v>
      </c>
      <c r="D111" s="105">
        <v>12.748970881</v>
      </c>
      <c r="E111" s="105">
        <v>0</v>
      </c>
      <c r="F111" s="105">
        <v>0</v>
      </c>
      <c r="G111" s="105">
        <v>0</v>
      </c>
      <c r="H111" s="188"/>
      <c r="I111" s="188"/>
      <c r="J111" s="188"/>
      <c r="K111" s="188"/>
      <c r="L111" s="188"/>
      <c r="M111" s="188"/>
      <c r="N111" s="188"/>
      <c r="O111" s="188"/>
      <c r="P111" s="188"/>
    </row>
    <row r="112" spans="1:16" outlineLevel="2" collapsed="1" x14ac:dyDescent="0.2">
      <c r="A112" s="253" t="s">
        <v>6</v>
      </c>
      <c r="B112" s="214">
        <f t="shared" ref="B112:G112" si="21">SUM(B$113:B$113)</f>
        <v>0.99902286432999998</v>
      </c>
      <c r="C112" s="214">
        <f t="shared" si="21"/>
        <v>1.00049975908</v>
      </c>
      <c r="D112" s="214">
        <f t="shared" si="21"/>
        <v>1.0058952218999999</v>
      </c>
      <c r="E112" s="214">
        <f t="shared" si="21"/>
        <v>1.8606204855499999</v>
      </c>
      <c r="F112" s="214">
        <f t="shared" si="21"/>
        <v>2.7086821310899998</v>
      </c>
      <c r="G112" s="214">
        <f t="shared" si="21"/>
        <v>3.0435910217200002</v>
      </c>
      <c r="H112" s="188"/>
      <c r="I112" s="188"/>
      <c r="J112" s="188"/>
      <c r="K112" s="188"/>
      <c r="L112" s="188"/>
      <c r="M112" s="188"/>
      <c r="N112" s="188"/>
      <c r="O112" s="188"/>
      <c r="P112" s="188"/>
    </row>
    <row r="113" spans="1:16" hidden="1" outlineLevel="3" x14ac:dyDescent="0.2">
      <c r="A113" s="113" t="s">
        <v>93</v>
      </c>
      <c r="B113" s="105">
        <v>0.99902286432999998</v>
      </c>
      <c r="C113" s="105">
        <v>1.00049975908</v>
      </c>
      <c r="D113" s="105">
        <v>1.0058952218999999</v>
      </c>
      <c r="E113" s="105">
        <v>1.8606204855499999</v>
      </c>
      <c r="F113" s="105">
        <v>2.7086821310899998</v>
      </c>
      <c r="G113" s="105">
        <v>3.0435910217200002</v>
      </c>
      <c r="H113" s="188"/>
      <c r="I113" s="188"/>
      <c r="J113" s="188"/>
      <c r="K113" s="188"/>
      <c r="L113" s="188"/>
      <c r="M113" s="188"/>
      <c r="N113" s="188"/>
      <c r="O113" s="188"/>
      <c r="P113" s="188"/>
    </row>
    <row r="114" spans="1:16" x14ac:dyDescent="0.2">
      <c r="B114" s="115"/>
      <c r="C114" s="115"/>
      <c r="D114" s="115"/>
      <c r="E114" s="115"/>
      <c r="F114" s="115"/>
      <c r="G114" s="115"/>
      <c r="H114" s="188"/>
      <c r="I114" s="188"/>
      <c r="J114" s="188"/>
      <c r="K114" s="188"/>
      <c r="L114" s="188"/>
      <c r="M114" s="188"/>
      <c r="N114" s="188"/>
      <c r="O114" s="188"/>
      <c r="P114" s="188"/>
    </row>
    <row r="115" spans="1:16" x14ac:dyDescent="0.2">
      <c r="B115" s="115"/>
      <c r="C115" s="115"/>
      <c r="D115" s="115"/>
      <c r="E115" s="115"/>
      <c r="F115" s="115"/>
      <c r="G115" s="115"/>
      <c r="H115" s="188"/>
      <c r="I115" s="188"/>
      <c r="J115" s="188"/>
      <c r="K115" s="188"/>
      <c r="L115" s="188"/>
      <c r="M115" s="188"/>
      <c r="N115" s="188"/>
      <c r="O115" s="188"/>
      <c r="P115" s="188"/>
    </row>
    <row r="116" spans="1:16" x14ac:dyDescent="0.2">
      <c r="B116" s="115"/>
      <c r="C116" s="115"/>
      <c r="D116" s="115"/>
      <c r="E116" s="115"/>
      <c r="F116" s="115"/>
      <c r="G116" s="115"/>
      <c r="H116" s="188"/>
      <c r="I116" s="188"/>
      <c r="J116" s="188"/>
      <c r="K116" s="188"/>
      <c r="L116" s="188"/>
      <c r="M116" s="188"/>
      <c r="N116" s="188"/>
      <c r="O116" s="188"/>
      <c r="P116" s="188"/>
    </row>
    <row r="117" spans="1:16" x14ac:dyDescent="0.2">
      <c r="B117" s="115"/>
      <c r="C117" s="115"/>
      <c r="D117" s="115"/>
      <c r="E117" s="115"/>
      <c r="F117" s="115"/>
      <c r="G117" s="115"/>
      <c r="H117" s="188"/>
      <c r="I117" s="188"/>
      <c r="J117" s="188"/>
      <c r="K117" s="188"/>
      <c r="L117" s="188"/>
      <c r="M117" s="188"/>
      <c r="N117" s="188"/>
      <c r="O117" s="188"/>
      <c r="P117" s="188"/>
    </row>
    <row r="118" spans="1:16" x14ac:dyDescent="0.2">
      <c r="B118" s="115"/>
      <c r="C118" s="115"/>
      <c r="D118" s="115"/>
      <c r="E118" s="115"/>
      <c r="F118" s="115"/>
      <c r="G118" s="115"/>
      <c r="H118" s="188"/>
      <c r="I118" s="188"/>
      <c r="J118" s="188"/>
      <c r="K118" s="188"/>
      <c r="L118" s="188"/>
      <c r="M118" s="188"/>
      <c r="N118" s="188"/>
      <c r="O118" s="188"/>
      <c r="P118" s="188"/>
    </row>
    <row r="119" spans="1:16" x14ac:dyDescent="0.2">
      <c r="B119" s="115"/>
      <c r="C119" s="115"/>
      <c r="D119" s="115"/>
      <c r="E119" s="115"/>
      <c r="F119" s="115"/>
      <c r="G119" s="115"/>
      <c r="H119" s="188"/>
      <c r="I119" s="188"/>
      <c r="J119" s="188"/>
      <c r="K119" s="188"/>
      <c r="L119" s="188"/>
      <c r="M119" s="188"/>
      <c r="N119" s="188"/>
      <c r="O119" s="188"/>
      <c r="P119" s="188"/>
    </row>
    <row r="120" spans="1:16" x14ac:dyDescent="0.2">
      <c r="B120" s="115"/>
      <c r="C120" s="115"/>
      <c r="D120" s="115"/>
      <c r="E120" s="115"/>
      <c r="F120" s="115"/>
      <c r="G120" s="115"/>
      <c r="H120" s="188"/>
      <c r="I120" s="188"/>
      <c r="J120" s="188"/>
      <c r="K120" s="188"/>
      <c r="L120" s="188"/>
      <c r="M120" s="188"/>
      <c r="N120" s="188"/>
      <c r="O120" s="188"/>
      <c r="P120" s="188"/>
    </row>
    <row r="121" spans="1:16" x14ac:dyDescent="0.2">
      <c r="B121" s="115"/>
      <c r="C121" s="115"/>
      <c r="D121" s="115"/>
      <c r="E121" s="115"/>
      <c r="F121" s="115"/>
      <c r="G121" s="115"/>
      <c r="H121" s="188"/>
      <c r="I121" s="188"/>
      <c r="J121" s="188"/>
      <c r="K121" s="188"/>
      <c r="L121" s="188"/>
      <c r="M121" s="188"/>
      <c r="N121" s="188"/>
      <c r="O121" s="188"/>
      <c r="P121" s="188"/>
    </row>
    <row r="122" spans="1:16" x14ac:dyDescent="0.2">
      <c r="B122" s="115"/>
      <c r="C122" s="115"/>
      <c r="D122" s="115"/>
      <c r="E122" s="115"/>
      <c r="F122" s="115"/>
      <c r="G122" s="115"/>
      <c r="H122" s="188"/>
      <c r="I122" s="188"/>
      <c r="J122" s="188"/>
      <c r="K122" s="188"/>
      <c r="L122" s="188"/>
      <c r="M122" s="188"/>
      <c r="N122" s="188"/>
      <c r="O122" s="188"/>
      <c r="P122" s="188"/>
    </row>
    <row r="123" spans="1:16" x14ac:dyDescent="0.2">
      <c r="B123" s="115"/>
      <c r="C123" s="115"/>
      <c r="D123" s="115"/>
      <c r="E123" s="115"/>
      <c r="F123" s="115"/>
      <c r="G123" s="115"/>
      <c r="H123" s="188"/>
      <c r="I123" s="188"/>
      <c r="J123" s="188"/>
      <c r="K123" s="188"/>
      <c r="L123" s="188"/>
      <c r="M123" s="188"/>
      <c r="N123" s="188"/>
      <c r="O123" s="188"/>
      <c r="P123" s="188"/>
    </row>
    <row r="124" spans="1:16" x14ac:dyDescent="0.2">
      <c r="B124" s="115"/>
      <c r="C124" s="115"/>
      <c r="D124" s="115"/>
      <c r="E124" s="115"/>
      <c r="F124" s="115"/>
      <c r="G124" s="115"/>
      <c r="H124" s="188"/>
      <c r="I124" s="188"/>
      <c r="J124" s="188"/>
      <c r="K124" s="188"/>
      <c r="L124" s="188"/>
      <c r="M124" s="188"/>
      <c r="N124" s="188"/>
      <c r="O124" s="188"/>
      <c r="P124" s="188"/>
    </row>
    <row r="125" spans="1:16" x14ac:dyDescent="0.2">
      <c r="B125" s="115"/>
      <c r="C125" s="115"/>
      <c r="D125" s="115"/>
      <c r="E125" s="115"/>
      <c r="F125" s="115"/>
      <c r="G125" s="115"/>
      <c r="H125" s="188"/>
      <c r="I125" s="188"/>
      <c r="J125" s="188"/>
      <c r="K125" s="188"/>
      <c r="L125" s="188"/>
      <c r="M125" s="188"/>
      <c r="N125" s="188"/>
      <c r="O125" s="188"/>
      <c r="P125" s="188"/>
    </row>
    <row r="126" spans="1:16" x14ac:dyDescent="0.2">
      <c r="B126" s="115"/>
      <c r="C126" s="115"/>
      <c r="D126" s="115"/>
      <c r="E126" s="115"/>
      <c r="F126" s="115"/>
      <c r="G126" s="115"/>
      <c r="H126" s="188"/>
      <c r="I126" s="188"/>
      <c r="J126" s="188"/>
      <c r="K126" s="188"/>
      <c r="L126" s="188"/>
      <c r="M126" s="188"/>
      <c r="N126" s="188"/>
      <c r="O126" s="188"/>
      <c r="P126" s="188"/>
    </row>
    <row r="127" spans="1:16" x14ac:dyDescent="0.2">
      <c r="B127" s="115"/>
      <c r="C127" s="115"/>
      <c r="D127" s="115"/>
      <c r="E127" s="115"/>
      <c r="F127" s="115"/>
      <c r="G127" s="115"/>
      <c r="H127" s="188"/>
      <c r="I127" s="188"/>
      <c r="J127" s="188"/>
      <c r="K127" s="188"/>
      <c r="L127" s="188"/>
      <c r="M127" s="188"/>
      <c r="N127" s="188"/>
      <c r="O127" s="188"/>
      <c r="P127" s="188"/>
    </row>
    <row r="128" spans="1:16" x14ac:dyDescent="0.2">
      <c r="B128" s="115"/>
      <c r="C128" s="115"/>
      <c r="D128" s="115"/>
      <c r="E128" s="115"/>
      <c r="F128" s="115"/>
      <c r="G128" s="115"/>
      <c r="H128" s="188"/>
      <c r="I128" s="188"/>
      <c r="J128" s="188"/>
      <c r="K128" s="188"/>
      <c r="L128" s="188"/>
      <c r="M128" s="188"/>
      <c r="N128" s="188"/>
      <c r="O128" s="188"/>
      <c r="P128" s="188"/>
    </row>
    <row r="129" spans="2:16" x14ac:dyDescent="0.2">
      <c r="B129" s="115"/>
      <c r="C129" s="115"/>
      <c r="D129" s="115"/>
      <c r="E129" s="115"/>
      <c r="F129" s="115"/>
      <c r="G129" s="115"/>
      <c r="H129" s="188"/>
      <c r="I129" s="188"/>
      <c r="J129" s="188"/>
      <c r="K129" s="188"/>
      <c r="L129" s="188"/>
      <c r="M129" s="188"/>
      <c r="N129" s="188"/>
      <c r="O129" s="188"/>
      <c r="P129" s="188"/>
    </row>
    <row r="130" spans="2:16" x14ac:dyDescent="0.2">
      <c r="B130" s="115"/>
      <c r="C130" s="115"/>
      <c r="D130" s="115"/>
      <c r="E130" s="115"/>
      <c r="F130" s="115"/>
      <c r="G130" s="115"/>
      <c r="H130" s="188"/>
      <c r="I130" s="188"/>
      <c r="J130" s="188"/>
      <c r="K130" s="188"/>
      <c r="L130" s="188"/>
      <c r="M130" s="188"/>
      <c r="N130" s="188"/>
      <c r="O130" s="188"/>
      <c r="P130" s="188"/>
    </row>
    <row r="131" spans="2:16" x14ac:dyDescent="0.2">
      <c r="B131" s="115"/>
      <c r="C131" s="115"/>
      <c r="D131" s="115"/>
      <c r="E131" s="115"/>
      <c r="F131" s="115"/>
      <c r="G131" s="115"/>
      <c r="H131" s="188"/>
      <c r="I131" s="188"/>
      <c r="J131" s="188"/>
      <c r="K131" s="188"/>
      <c r="L131" s="188"/>
      <c r="M131" s="188"/>
      <c r="N131" s="188"/>
      <c r="O131" s="188"/>
      <c r="P131" s="188"/>
    </row>
    <row r="132" spans="2:16" x14ac:dyDescent="0.2">
      <c r="B132" s="115"/>
      <c r="C132" s="115"/>
      <c r="D132" s="115"/>
      <c r="E132" s="115"/>
      <c r="F132" s="115"/>
      <c r="G132" s="115"/>
      <c r="H132" s="188"/>
      <c r="I132" s="188"/>
      <c r="J132" s="188"/>
      <c r="K132" s="188"/>
      <c r="L132" s="188"/>
      <c r="M132" s="188"/>
      <c r="N132" s="188"/>
      <c r="O132" s="188"/>
      <c r="P132" s="188"/>
    </row>
    <row r="133" spans="2:16" x14ac:dyDescent="0.2">
      <c r="B133" s="115"/>
      <c r="C133" s="115"/>
      <c r="D133" s="115"/>
      <c r="E133" s="115"/>
      <c r="F133" s="115"/>
      <c r="G133" s="115"/>
      <c r="H133" s="188"/>
      <c r="I133" s="188"/>
      <c r="J133" s="188"/>
      <c r="K133" s="188"/>
      <c r="L133" s="188"/>
      <c r="M133" s="188"/>
      <c r="N133" s="188"/>
      <c r="O133" s="188"/>
      <c r="P133" s="188"/>
    </row>
    <row r="134" spans="2:16" x14ac:dyDescent="0.2">
      <c r="B134" s="115"/>
      <c r="C134" s="115"/>
      <c r="D134" s="115"/>
      <c r="E134" s="115"/>
      <c r="F134" s="115"/>
      <c r="G134" s="115"/>
      <c r="H134" s="188"/>
      <c r="I134" s="188"/>
      <c r="J134" s="188"/>
      <c r="K134" s="188"/>
      <c r="L134" s="188"/>
      <c r="M134" s="188"/>
      <c r="N134" s="188"/>
      <c r="O134" s="188"/>
      <c r="P134" s="188"/>
    </row>
    <row r="135" spans="2:16" x14ac:dyDescent="0.2">
      <c r="B135" s="115"/>
      <c r="C135" s="115"/>
      <c r="D135" s="115"/>
      <c r="E135" s="115"/>
      <c r="F135" s="115"/>
      <c r="G135" s="115"/>
      <c r="H135" s="188"/>
      <c r="I135" s="188"/>
      <c r="J135" s="188"/>
      <c r="K135" s="188"/>
      <c r="L135" s="188"/>
      <c r="M135" s="188"/>
      <c r="N135" s="188"/>
      <c r="O135" s="188"/>
      <c r="P135" s="188"/>
    </row>
    <row r="136" spans="2:16" x14ac:dyDescent="0.2">
      <c r="B136" s="115"/>
      <c r="C136" s="115"/>
      <c r="D136" s="115"/>
      <c r="E136" s="115"/>
      <c r="F136" s="115"/>
      <c r="G136" s="115"/>
      <c r="H136" s="188"/>
      <c r="I136" s="188"/>
      <c r="J136" s="188"/>
      <c r="K136" s="188"/>
      <c r="L136" s="188"/>
      <c r="M136" s="188"/>
      <c r="N136" s="188"/>
      <c r="O136" s="188"/>
      <c r="P136" s="188"/>
    </row>
    <row r="137" spans="2:16" x14ac:dyDescent="0.2">
      <c r="B137" s="115"/>
      <c r="C137" s="115"/>
      <c r="D137" s="115"/>
      <c r="E137" s="115"/>
      <c r="F137" s="115"/>
      <c r="G137" s="115"/>
      <c r="H137" s="188"/>
      <c r="I137" s="188"/>
      <c r="J137" s="188"/>
      <c r="K137" s="188"/>
      <c r="L137" s="188"/>
      <c r="M137" s="188"/>
      <c r="N137" s="188"/>
      <c r="O137" s="188"/>
      <c r="P137" s="188"/>
    </row>
    <row r="138" spans="2:16" x14ac:dyDescent="0.2">
      <c r="B138" s="115"/>
      <c r="C138" s="115"/>
      <c r="D138" s="115"/>
      <c r="E138" s="115"/>
      <c r="F138" s="115"/>
      <c r="G138" s="115"/>
      <c r="H138" s="188"/>
      <c r="I138" s="188"/>
      <c r="J138" s="188"/>
      <c r="K138" s="188"/>
      <c r="L138" s="188"/>
      <c r="M138" s="188"/>
      <c r="N138" s="188"/>
      <c r="O138" s="188"/>
      <c r="P138" s="188"/>
    </row>
    <row r="139" spans="2:16" x14ac:dyDescent="0.2">
      <c r="B139" s="115"/>
      <c r="C139" s="115"/>
      <c r="D139" s="115"/>
      <c r="E139" s="115"/>
      <c r="F139" s="115"/>
      <c r="G139" s="115"/>
      <c r="H139" s="188"/>
      <c r="I139" s="188"/>
      <c r="J139" s="188"/>
      <c r="K139" s="188"/>
      <c r="L139" s="188"/>
      <c r="M139" s="188"/>
      <c r="N139" s="188"/>
      <c r="O139" s="188"/>
      <c r="P139" s="188"/>
    </row>
    <row r="140" spans="2:16" x14ac:dyDescent="0.2">
      <c r="B140" s="115"/>
      <c r="C140" s="115"/>
      <c r="D140" s="115"/>
      <c r="E140" s="115"/>
      <c r="F140" s="115"/>
      <c r="G140" s="115"/>
      <c r="H140" s="188"/>
      <c r="I140" s="188"/>
      <c r="J140" s="188"/>
      <c r="K140" s="188"/>
      <c r="L140" s="188"/>
      <c r="M140" s="188"/>
      <c r="N140" s="188"/>
      <c r="O140" s="188"/>
      <c r="P140" s="188"/>
    </row>
    <row r="141" spans="2:16" x14ac:dyDescent="0.2">
      <c r="B141" s="115"/>
      <c r="C141" s="115"/>
      <c r="D141" s="115"/>
      <c r="E141" s="115"/>
      <c r="F141" s="115"/>
      <c r="G141" s="115"/>
      <c r="H141" s="188"/>
      <c r="I141" s="188"/>
      <c r="J141" s="188"/>
      <c r="K141" s="188"/>
      <c r="L141" s="188"/>
      <c r="M141" s="188"/>
      <c r="N141" s="188"/>
      <c r="O141" s="188"/>
      <c r="P141" s="188"/>
    </row>
    <row r="142" spans="2:16" x14ac:dyDescent="0.2">
      <c r="B142" s="115"/>
      <c r="C142" s="115"/>
      <c r="D142" s="115"/>
      <c r="E142" s="115"/>
      <c r="F142" s="115"/>
      <c r="G142" s="115"/>
      <c r="H142" s="188"/>
      <c r="I142" s="188"/>
      <c r="J142" s="188"/>
      <c r="K142" s="188"/>
      <c r="L142" s="188"/>
      <c r="M142" s="188"/>
      <c r="N142" s="188"/>
      <c r="O142" s="188"/>
      <c r="P142" s="188"/>
    </row>
    <row r="143" spans="2:16" x14ac:dyDescent="0.2">
      <c r="B143" s="115"/>
      <c r="C143" s="115"/>
      <c r="D143" s="115"/>
      <c r="E143" s="115"/>
      <c r="F143" s="115"/>
      <c r="G143" s="115"/>
      <c r="H143" s="188"/>
      <c r="I143" s="188"/>
      <c r="J143" s="188"/>
      <c r="K143" s="188"/>
      <c r="L143" s="188"/>
      <c r="M143" s="188"/>
      <c r="N143" s="188"/>
      <c r="O143" s="188"/>
      <c r="P143" s="188"/>
    </row>
    <row r="144" spans="2:16" x14ac:dyDescent="0.2">
      <c r="B144" s="115"/>
      <c r="C144" s="115"/>
      <c r="D144" s="115"/>
      <c r="E144" s="115"/>
      <c r="F144" s="115"/>
      <c r="G144" s="115"/>
      <c r="H144" s="188"/>
      <c r="I144" s="188"/>
      <c r="J144" s="188"/>
      <c r="K144" s="188"/>
      <c r="L144" s="188"/>
      <c r="M144" s="188"/>
      <c r="N144" s="188"/>
      <c r="O144" s="188"/>
      <c r="P144" s="188"/>
    </row>
    <row r="145" spans="2:16" x14ac:dyDescent="0.2">
      <c r="B145" s="115"/>
      <c r="C145" s="115"/>
      <c r="D145" s="115"/>
      <c r="E145" s="115"/>
      <c r="F145" s="115"/>
      <c r="G145" s="115"/>
      <c r="H145" s="188"/>
      <c r="I145" s="188"/>
      <c r="J145" s="188"/>
      <c r="K145" s="188"/>
      <c r="L145" s="188"/>
      <c r="M145" s="188"/>
      <c r="N145" s="188"/>
      <c r="O145" s="188"/>
      <c r="P145" s="188"/>
    </row>
    <row r="146" spans="2:16" x14ac:dyDescent="0.2">
      <c r="B146" s="115"/>
      <c r="C146" s="115"/>
      <c r="D146" s="115"/>
      <c r="E146" s="115"/>
      <c r="F146" s="115"/>
      <c r="G146" s="115"/>
      <c r="H146" s="188"/>
      <c r="I146" s="188"/>
      <c r="J146" s="188"/>
      <c r="K146" s="188"/>
      <c r="L146" s="188"/>
      <c r="M146" s="188"/>
      <c r="N146" s="188"/>
      <c r="O146" s="188"/>
      <c r="P146" s="188"/>
    </row>
    <row r="147" spans="2:16" x14ac:dyDescent="0.2">
      <c r="B147" s="115"/>
      <c r="C147" s="115"/>
      <c r="D147" s="115"/>
      <c r="E147" s="115"/>
      <c r="F147" s="115"/>
      <c r="G147" s="115"/>
      <c r="H147" s="188"/>
      <c r="I147" s="188"/>
      <c r="J147" s="188"/>
      <c r="K147" s="188"/>
      <c r="L147" s="188"/>
      <c r="M147" s="188"/>
      <c r="N147" s="188"/>
      <c r="O147" s="188"/>
      <c r="P147" s="188"/>
    </row>
    <row r="148" spans="2:16" x14ac:dyDescent="0.2">
      <c r="B148" s="115"/>
      <c r="C148" s="115"/>
      <c r="D148" s="115"/>
      <c r="E148" s="115"/>
      <c r="F148" s="115"/>
      <c r="G148" s="115"/>
      <c r="H148" s="188"/>
      <c r="I148" s="188"/>
      <c r="J148" s="188"/>
      <c r="K148" s="188"/>
      <c r="L148" s="188"/>
      <c r="M148" s="188"/>
      <c r="N148" s="188"/>
      <c r="O148" s="188"/>
      <c r="P148" s="188"/>
    </row>
    <row r="149" spans="2:16" x14ac:dyDescent="0.2">
      <c r="B149" s="115"/>
      <c r="C149" s="115"/>
      <c r="D149" s="115"/>
      <c r="E149" s="115"/>
      <c r="F149" s="115"/>
      <c r="G149" s="115"/>
      <c r="H149" s="188"/>
      <c r="I149" s="188"/>
      <c r="J149" s="188"/>
      <c r="K149" s="188"/>
      <c r="L149" s="188"/>
      <c r="M149" s="188"/>
      <c r="N149" s="188"/>
      <c r="O149" s="188"/>
      <c r="P149" s="188"/>
    </row>
    <row r="150" spans="2:16" x14ac:dyDescent="0.2">
      <c r="B150" s="115"/>
      <c r="C150" s="115"/>
      <c r="D150" s="115"/>
      <c r="E150" s="115"/>
      <c r="F150" s="115"/>
      <c r="G150" s="115"/>
      <c r="H150" s="188"/>
      <c r="I150" s="188"/>
      <c r="J150" s="188"/>
      <c r="K150" s="188"/>
      <c r="L150" s="188"/>
      <c r="M150" s="188"/>
      <c r="N150" s="188"/>
      <c r="O150" s="188"/>
      <c r="P150" s="188"/>
    </row>
    <row r="151" spans="2:16" x14ac:dyDescent="0.2">
      <c r="B151" s="115"/>
      <c r="C151" s="115"/>
      <c r="D151" s="115"/>
      <c r="E151" s="115"/>
      <c r="F151" s="115"/>
      <c r="G151" s="115"/>
      <c r="H151" s="188"/>
      <c r="I151" s="188"/>
      <c r="J151" s="188"/>
      <c r="K151" s="188"/>
      <c r="L151" s="188"/>
      <c r="M151" s="188"/>
      <c r="N151" s="188"/>
      <c r="O151" s="188"/>
      <c r="P151" s="188"/>
    </row>
    <row r="152" spans="2:16" x14ac:dyDescent="0.2">
      <c r="B152" s="115"/>
      <c r="C152" s="115"/>
      <c r="D152" s="115"/>
      <c r="E152" s="115"/>
      <c r="F152" s="115"/>
      <c r="G152" s="115"/>
      <c r="H152" s="188"/>
      <c r="I152" s="188"/>
      <c r="J152" s="188"/>
      <c r="K152" s="188"/>
      <c r="L152" s="188"/>
      <c r="M152" s="188"/>
      <c r="N152" s="188"/>
      <c r="O152" s="188"/>
      <c r="P152" s="188"/>
    </row>
    <row r="153" spans="2:16" x14ac:dyDescent="0.2">
      <c r="B153" s="115"/>
      <c r="C153" s="115"/>
      <c r="D153" s="115"/>
      <c r="E153" s="115"/>
      <c r="F153" s="115"/>
      <c r="G153" s="115"/>
      <c r="H153" s="188"/>
      <c r="I153" s="188"/>
      <c r="J153" s="188"/>
      <c r="K153" s="188"/>
      <c r="L153" s="188"/>
      <c r="M153" s="188"/>
      <c r="N153" s="188"/>
      <c r="O153" s="188"/>
      <c r="P153" s="188"/>
    </row>
    <row r="154" spans="2:16" x14ac:dyDescent="0.2">
      <c r="B154" s="115"/>
      <c r="C154" s="115"/>
      <c r="D154" s="115"/>
      <c r="E154" s="115"/>
      <c r="F154" s="115"/>
      <c r="G154" s="115"/>
      <c r="H154" s="188"/>
      <c r="I154" s="188"/>
      <c r="J154" s="188"/>
      <c r="K154" s="188"/>
      <c r="L154" s="188"/>
      <c r="M154" s="188"/>
      <c r="N154" s="188"/>
      <c r="O154" s="188"/>
      <c r="P154" s="188"/>
    </row>
    <row r="155" spans="2:16" x14ac:dyDescent="0.2">
      <c r="B155" s="115"/>
      <c r="C155" s="115"/>
      <c r="D155" s="115"/>
      <c r="E155" s="115"/>
      <c r="F155" s="115"/>
      <c r="G155" s="115"/>
      <c r="H155" s="188"/>
      <c r="I155" s="188"/>
      <c r="J155" s="188"/>
      <c r="K155" s="188"/>
      <c r="L155" s="188"/>
      <c r="M155" s="188"/>
      <c r="N155" s="188"/>
      <c r="O155" s="188"/>
      <c r="P155" s="188"/>
    </row>
    <row r="156" spans="2:16" x14ac:dyDescent="0.2">
      <c r="B156" s="115"/>
      <c r="C156" s="115"/>
      <c r="D156" s="115"/>
      <c r="E156" s="115"/>
      <c r="F156" s="115"/>
      <c r="G156" s="115"/>
      <c r="H156" s="188"/>
      <c r="I156" s="188"/>
      <c r="J156" s="188"/>
      <c r="K156" s="188"/>
      <c r="L156" s="188"/>
      <c r="M156" s="188"/>
      <c r="N156" s="188"/>
      <c r="O156" s="188"/>
      <c r="P156" s="188"/>
    </row>
    <row r="157" spans="2:16" x14ac:dyDescent="0.2">
      <c r="B157" s="115"/>
      <c r="C157" s="115"/>
      <c r="D157" s="115"/>
      <c r="E157" s="115"/>
      <c r="F157" s="115"/>
      <c r="G157" s="115"/>
      <c r="H157" s="188"/>
      <c r="I157" s="188"/>
      <c r="J157" s="188"/>
      <c r="K157" s="188"/>
      <c r="L157" s="188"/>
      <c r="M157" s="188"/>
      <c r="N157" s="188"/>
      <c r="O157" s="188"/>
      <c r="P157" s="188"/>
    </row>
    <row r="158" spans="2:16" x14ac:dyDescent="0.2">
      <c r="B158" s="115"/>
      <c r="C158" s="115"/>
      <c r="D158" s="115"/>
      <c r="E158" s="115"/>
      <c r="F158" s="115"/>
      <c r="G158" s="115"/>
      <c r="H158" s="188"/>
      <c r="I158" s="188"/>
      <c r="J158" s="188"/>
      <c r="K158" s="188"/>
      <c r="L158" s="188"/>
      <c r="M158" s="188"/>
      <c r="N158" s="188"/>
      <c r="O158" s="188"/>
      <c r="P158" s="188"/>
    </row>
    <row r="159" spans="2:16" x14ac:dyDescent="0.2">
      <c r="B159" s="115"/>
      <c r="C159" s="115"/>
      <c r="D159" s="115"/>
      <c r="E159" s="115"/>
      <c r="F159" s="115"/>
      <c r="G159" s="115"/>
      <c r="H159" s="188"/>
      <c r="I159" s="188"/>
      <c r="J159" s="188"/>
      <c r="K159" s="188"/>
      <c r="L159" s="188"/>
      <c r="M159" s="188"/>
      <c r="N159" s="188"/>
      <c r="O159" s="188"/>
      <c r="P159" s="188"/>
    </row>
    <row r="160" spans="2:16" x14ac:dyDescent="0.2">
      <c r="B160" s="115"/>
      <c r="C160" s="115"/>
      <c r="D160" s="115"/>
      <c r="E160" s="115"/>
      <c r="F160" s="115"/>
      <c r="G160" s="115"/>
      <c r="H160" s="188"/>
      <c r="I160" s="188"/>
      <c r="J160" s="188"/>
      <c r="K160" s="188"/>
      <c r="L160" s="188"/>
      <c r="M160" s="188"/>
      <c r="N160" s="188"/>
      <c r="O160" s="188"/>
      <c r="P160" s="188"/>
    </row>
    <row r="161" spans="2:16" x14ac:dyDescent="0.2">
      <c r="B161" s="115"/>
      <c r="C161" s="115"/>
      <c r="D161" s="115"/>
      <c r="E161" s="115"/>
      <c r="F161" s="115"/>
      <c r="G161" s="115"/>
      <c r="H161" s="188"/>
      <c r="I161" s="188"/>
      <c r="J161" s="188"/>
      <c r="K161" s="188"/>
      <c r="L161" s="188"/>
      <c r="M161" s="188"/>
      <c r="N161" s="188"/>
      <c r="O161" s="188"/>
      <c r="P161" s="188"/>
    </row>
    <row r="162" spans="2:16" x14ac:dyDescent="0.2">
      <c r="B162" s="115"/>
      <c r="C162" s="115"/>
      <c r="D162" s="115"/>
      <c r="E162" s="115"/>
      <c r="F162" s="115"/>
      <c r="G162" s="115"/>
      <c r="H162" s="188"/>
      <c r="I162" s="188"/>
      <c r="J162" s="188"/>
      <c r="K162" s="188"/>
      <c r="L162" s="188"/>
      <c r="M162" s="188"/>
      <c r="N162" s="188"/>
      <c r="O162" s="188"/>
      <c r="P162" s="188"/>
    </row>
    <row r="163" spans="2:16" x14ac:dyDescent="0.2">
      <c r="B163" s="115"/>
      <c r="C163" s="115"/>
      <c r="D163" s="115"/>
      <c r="E163" s="115"/>
      <c r="F163" s="115"/>
      <c r="G163" s="115"/>
      <c r="H163" s="188"/>
      <c r="I163" s="188"/>
      <c r="J163" s="188"/>
      <c r="K163" s="188"/>
      <c r="L163" s="188"/>
      <c r="M163" s="188"/>
      <c r="N163" s="188"/>
      <c r="O163" s="188"/>
      <c r="P163" s="188"/>
    </row>
    <row r="164" spans="2:16" x14ac:dyDescent="0.2">
      <c r="B164" s="115"/>
      <c r="C164" s="115"/>
      <c r="D164" s="115"/>
      <c r="E164" s="115"/>
      <c r="F164" s="115"/>
      <c r="G164" s="115"/>
      <c r="H164" s="188"/>
      <c r="I164" s="188"/>
      <c r="J164" s="188"/>
      <c r="K164" s="188"/>
      <c r="L164" s="188"/>
      <c r="M164" s="188"/>
      <c r="N164" s="188"/>
      <c r="O164" s="188"/>
      <c r="P164" s="188"/>
    </row>
    <row r="165" spans="2:16" x14ac:dyDescent="0.2">
      <c r="B165" s="115"/>
      <c r="C165" s="115"/>
      <c r="D165" s="115"/>
      <c r="E165" s="115"/>
      <c r="F165" s="115"/>
      <c r="G165" s="115"/>
      <c r="H165" s="188"/>
      <c r="I165" s="188"/>
      <c r="J165" s="188"/>
      <c r="K165" s="188"/>
      <c r="L165" s="188"/>
      <c r="M165" s="188"/>
      <c r="N165" s="188"/>
      <c r="O165" s="188"/>
      <c r="P165" s="188"/>
    </row>
    <row r="166" spans="2:16" x14ac:dyDescent="0.2">
      <c r="B166" s="115"/>
      <c r="C166" s="115"/>
      <c r="D166" s="115"/>
      <c r="E166" s="115"/>
      <c r="F166" s="115"/>
      <c r="G166" s="115"/>
      <c r="H166" s="188"/>
      <c r="I166" s="188"/>
      <c r="J166" s="188"/>
      <c r="K166" s="188"/>
      <c r="L166" s="188"/>
      <c r="M166" s="188"/>
      <c r="N166" s="188"/>
      <c r="O166" s="188"/>
      <c r="P166" s="188"/>
    </row>
    <row r="167" spans="2:16" x14ac:dyDescent="0.2">
      <c r="B167" s="115"/>
      <c r="C167" s="115"/>
      <c r="D167" s="115"/>
      <c r="E167" s="115"/>
      <c r="F167" s="115"/>
      <c r="G167" s="115"/>
      <c r="H167" s="188"/>
      <c r="I167" s="188"/>
      <c r="J167" s="188"/>
      <c r="K167" s="188"/>
      <c r="L167" s="188"/>
      <c r="M167" s="188"/>
      <c r="N167" s="188"/>
      <c r="O167" s="188"/>
      <c r="P167" s="188"/>
    </row>
    <row r="168" spans="2:16" x14ac:dyDescent="0.2">
      <c r="B168" s="115"/>
      <c r="C168" s="115"/>
      <c r="D168" s="115"/>
      <c r="E168" s="115"/>
      <c r="F168" s="115"/>
      <c r="G168" s="115"/>
      <c r="H168" s="188"/>
      <c r="I168" s="188"/>
      <c r="J168" s="188"/>
      <c r="K168" s="188"/>
      <c r="L168" s="188"/>
      <c r="M168" s="188"/>
      <c r="N168" s="188"/>
      <c r="O168" s="188"/>
      <c r="P168" s="188"/>
    </row>
  </sheetData>
  <mergeCells count="1">
    <mergeCell ref="A2:G2"/>
  </mergeCells>
  <printOptions horizontalCentered="1"/>
  <pageMargins left="0.78740157480314965" right="0.78740157480314965" top="0.74" bottom="0.98425196850393704" header="0.51181102362204722" footer="0.51181102362204722"/>
  <pageSetup paperSize="9" scale="9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A5" sqref="A5"/>
    </sheetView>
  </sheetViews>
  <sheetFormatPr defaultRowHeight="12.75" outlineLevelRow="3" x14ac:dyDescent="0.2"/>
  <cols>
    <col min="1" max="1" width="60.28515625" style="170" customWidth="1"/>
    <col min="2" max="7" width="12.7109375" style="101" customWidth="1"/>
    <col min="8" max="8" width="14.7109375" style="170" customWidth="1"/>
    <col min="9" max="16384" width="9.140625" style="170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19" x14ac:dyDescent="0.2">
      <c r="A3" s="61"/>
    </row>
    <row r="4" spans="1:19" s="193" customFormat="1" x14ac:dyDescent="0.2">
      <c r="B4" s="121"/>
      <c r="C4" s="121"/>
      <c r="D4" s="121"/>
      <c r="E4" s="121"/>
      <c r="F4" s="121"/>
      <c r="G4" s="193" t="str">
        <f>VALUSD</f>
        <v>млрд. дол. США</v>
      </c>
    </row>
    <row r="5" spans="1:19" s="181" customFormat="1" x14ac:dyDescent="0.2">
      <c r="A5" s="90"/>
      <c r="B5" s="20">
        <v>40908</v>
      </c>
      <c r="C5" s="20">
        <v>41274</v>
      </c>
      <c r="D5" s="20">
        <v>41639</v>
      </c>
      <c r="E5" s="20">
        <v>42004</v>
      </c>
      <c r="F5" s="20">
        <v>42369</v>
      </c>
      <c r="G5" s="20">
        <v>42429</v>
      </c>
    </row>
    <row r="6" spans="1:19" s="150" customFormat="1" ht="31.5" x14ac:dyDescent="0.2">
      <c r="A6" s="175" t="s">
        <v>171</v>
      </c>
      <c r="B6" s="15">
        <f t="shared" ref="B6:G6" si="0">B$7+B$65</f>
        <v>59.223658234119995</v>
      </c>
      <c r="C6" s="15">
        <f t="shared" si="0"/>
        <v>64.495287511390018</v>
      </c>
      <c r="D6" s="15">
        <f t="shared" si="0"/>
        <v>73.16233841495</v>
      </c>
      <c r="E6" s="15">
        <f t="shared" si="0"/>
        <v>69.811922962929998</v>
      </c>
      <c r="F6" s="15">
        <f t="shared" si="0"/>
        <v>65.505686112320006</v>
      </c>
      <c r="G6" s="15">
        <f t="shared" si="0"/>
        <v>64.349583056179995</v>
      </c>
      <c r="H6" s="256"/>
    </row>
    <row r="7" spans="1:19" s="202" customFormat="1" ht="15" x14ac:dyDescent="0.2">
      <c r="A7" s="273" t="s">
        <v>74</v>
      </c>
      <c r="B7" s="274">
        <f t="shared" ref="B7:G7" si="1">B$8+B$33</f>
        <v>44.716246612729996</v>
      </c>
      <c r="C7" s="274">
        <f t="shared" si="1"/>
        <v>49.945981999040008</v>
      </c>
      <c r="D7" s="274">
        <f t="shared" si="1"/>
        <v>60.079898590880006</v>
      </c>
      <c r="E7" s="274">
        <f t="shared" si="1"/>
        <v>60.058160629949995</v>
      </c>
      <c r="F7" s="274">
        <f t="shared" si="1"/>
        <v>55.593105028709999</v>
      </c>
      <c r="G7" s="274">
        <f t="shared" si="1"/>
        <v>54.84705320154</v>
      </c>
    </row>
    <row r="8" spans="1:19" s="158" customFormat="1" ht="15" outlineLevel="1" x14ac:dyDescent="0.2">
      <c r="A8" s="275" t="s">
        <v>50</v>
      </c>
      <c r="B8" s="276">
        <f t="shared" ref="B8:G8" si="2">B$9+B$31</f>
        <v>20.209142439779995</v>
      </c>
      <c r="C8" s="276">
        <f t="shared" si="2"/>
        <v>23.808244427200005</v>
      </c>
      <c r="D8" s="276">
        <f t="shared" si="2"/>
        <v>32.148076524250001</v>
      </c>
      <c r="E8" s="276">
        <f t="shared" si="2"/>
        <v>29.235627080109996</v>
      </c>
      <c r="F8" s="276">
        <f t="shared" si="2"/>
        <v>21.166125221089995</v>
      </c>
      <c r="G8" s="276">
        <f t="shared" si="2"/>
        <v>20.126796235790003</v>
      </c>
    </row>
    <row r="9" spans="1:19" s="82" customFormat="1" ht="25.5" outlineLevel="2" collapsed="1" x14ac:dyDescent="0.2">
      <c r="A9" s="250" t="s">
        <v>128</v>
      </c>
      <c r="B9" s="283">
        <f t="shared" ref="B9:G9" si="3">SUM(B$10:B$30)</f>
        <v>19.811878360579996</v>
      </c>
      <c r="C9" s="283">
        <f t="shared" si="3"/>
        <v>23.427685435890005</v>
      </c>
      <c r="D9" s="283">
        <f t="shared" si="3"/>
        <v>31.784063576040001</v>
      </c>
      <c r="E9" s="283">
        <f t="shared" si="3"/>
        <v>29.059497891579998</v>
      </c>
      <c r="F9" s="283">
        <f t="shared" si="3"/>
        <v>21.055917848519996</v>
      </c>
      <c r="G9" s="283">
        <f t="shared" si="3"/>
        <v>20.029028348660002</v>
      </c>
    </row>
    <row r="10" spans="1:19" s="47" customFormat="1" hidden="1" outlineLevel="3" x14ac:dyDescent="0.2">
      <c r="A10" s="251" t="s">
        <v>52</v>
      </c>
      <c r="B10" s="152">
        <v>0</v>
      </c>
      <c r="C10" s="152">
        <v>0.1033695</v>
      </c>
      <c r="D10" s="152">
        <v>0.2</v>
      </c>
      <c r="E10" s="152">
        <v>5.6077423999999999E-3</v>
      </c>
      <c r="F10" s="152">
        <v>4.10980245E-3</v>
      </c>
      <c r="G10" s="152">
        <v>3.6814729000000002E-3</v>
      </c>
    </row>
    <row r="11" spans="1:19" hidden="1" outlineLevel="3" x14ac:dyDescent="0.2">
      <c r="A11" s="252" t="s">
        <v>181</v>
      </c>
      <c r="B11" s="105">
        <v>0</v>
      </c>
      <c r="C11" s="105">
        <v>0</v>
      </c>
      <c r="D11" s="105">
        <v>0.29538068246999999</v>
      </c>
      <c r="E11" s="105">
        <v>0</v>
      </c>
      <c r="F11" s="105">
        <v>0</v>
      </c>
      <c r="G11" s="105">
        <v>0</v>
      </c>
      <c r="H11" s="188"/>
      <c r="I11" s="188"/>
      <c r="J11" s="188"/>
      <c r="K11" s="188"/>
      <c r="L11" s="188"/>
      <c r="M11" s="188"/>
      <c r="N11" s="188"/>
      <c r="O11" s="188"/>
      <c r="P11" s="188"/>
      <c r="Q11" s="188"/>
    </row>
    <row r="12" spans="1:19" hidden="1" outlineLevel="3" x14ac:dyDescent="0.2">
      <c r="A12" s="252" t="s">
        <v>160</v>
      </c>
      <c r="B12" s="105">
        <v>1.9289830784299999</v>
      </c>
      <c r="C12" s="105">
        <v>1.9282108094799999</v>
      </c>
      <c r="D12" s="105">
        <v>1.96949693484</v>
      </c>
      <c r="E12" s="105">
        <v>3.1870048849599999</v>
      </c>
      <c r="F12" s="105">
        <v>2.5231991677200001</v>
      </c>
      <c r="G12" s="105">
        <v>2.2383969935799999</v>
      </c>
      <c r="H12" s="188"/>
      <c r="I12" s="188"/>
      <c r="J12" s="188"/>
      <c r="K12" s="188"/>
      <c r="L12" s="188"/>
      <c r="M12" s="188"/>
      <c r="N12" s="188"/>
      <c r="O12" s="188"/>
      <c r="P12" s="188"/>
      <c r="Q12" s="188"/>
    </row>
    <row r="13" spans="1:19" hidden="1" outlineLevel="3" x14ac:dyDescent="0.2">
      <c r="A13" s="252" t="s">
        <v>44</v>
      </c>
      <c r="B13" s="105">
        <v>0.48186199904999999</v>
      </c>
      <c r="C13" s="105">
        <v>0.48166908544999998</v>
      </c>
      <c r="D13" s="105">
        <v>0.48166908544999998</v>
      </c>
      <c r="E13" s="105">
        <v>0.24415558406999999</v>
      </c>
      <c r="F13" s="105">
        <v>1.6200791836499999</v>
      </c>
      <c r="G13" s="105">
        <v>1.4372152703200001</v>
      </c>
      <c r="H13" s="188"/>
      <c r="I13" s="188"/>
      <c r="J13" s="188"/>
      <c r="K13" s="188"/>
      <c r="L13" s="188"/>
      <c r="M13" s="188"/>
      <c r="N13" s="188"/>
      <c r="O13" s="188"/>
      <c r="P13" s="188"/>
      <c r="Q13" s="188"/>
    </row>
    <row r="14" spans="1:19" hidden="1" outlineLevel="3" x14ac:dyDescent="0.2">
      <c r="A14" s="252" t="s">
        <v>72</v>
      </c>
      <c r="B14" s="105">
        <v>0.57933278619999995</v>
      </c>
      <c r="C14" s="105">
        <v>1.80067698349</v>
      </c>
      <c r="D14" s="105">
        <v>0.37016349306000002</v>
      </c>
      <c r="E14" s="105">
        <v>0.46534948921000002</v>
      </c>
      <c r="F14" s="105">
        <v>0.34514499999999998</v>
      </c>
      <c r="G14" s="105">
        <v>0.34884125792999998</v>
      </c>
      <c r="H14" s="188"/>
      <c r="I14" s="188"/>
      <c r="J14" s="188"/>
      <c r="K14" s="188"/>
      <c r="L14" s="188"/>
      <c r="M14" s="188"/>
      <c r="N14" s="188"/>
      <c r="O14" s="188"/>
      <c r="P14" s="188"/>
      <c r="Q14" s="188"/>
    </row>
    <row r="15" spans="1:19" hidden="1" outlineLevel="3" x14ac:dyDescent="0.2">
      <c r="A15" s="252" t="s">
        <v>119</v>
      </c>
      <c r="B15" s="105">
        <v>0.18773936768999999</v>
      </c>
      <c r="C15" s="105">
        <v>0.18766420617999999</v>
      </c>
      <c r="D15" s="105">
        <v>0.18766420617999999</v>
      </c>
      <c r="E15" s="105">
        <v>9.5126021690000007E-2</v>
      </c>
      <c r="F15" s="105">
        <v>6.2498263069999997E-2</v>
      </c>
      <c r="G15" s="105">
        <v>5.5443869020000001E-2</v>
      </c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9" hidden="1" outlineLevel="3" x14ac:dyDescent="0.2">
      <c r="A16" s="252" t="s">
        <v>177</v>
      </c>
      <c r="B16" s="105">
        <v>0</v>
      </c>
      <c r="C16" s="105">
        <v>0</v>
      </c>
      <c r="D16" s="105">
        <v>0</v>
      </c>
      <c r="E16" s="105">
        <v>0.1660031521</v>
      </c>
      <c r="F16" s="105">
        <v>0.10906488557000001</v>
      </c>
      <c r="G16" s="105">
        <v>9.6754356570000005E-2</v>
      </c>
      <c r="H16" s="188"/>
      <c r="I16" s="188"/>
      <c r="J16" s="188"/>
      <c r="K16" s="188"/>
      <c r="L16" s="188"/>
      <c r="M16" s="188"/>
      <c r="N16" s="188"/>
      <c r="O16" s="188"/>
      <c r="P16" s="188"/>
      <c r="Q16" s="188"/>
    </row>
    <row r="17" spans="1:17" hidden="1" outlineLevel="3" x14ac:dyDescent="0.2">
      <c r="A17" s="252" t="s">
        <v>76</v>
      </c>
      <c r="B17" s="105">
        <v>0</v>
      </c>
      <c r="C17" s="105">
        <v>0</v>
      </c>
      <c r="D17" s="105">
        <v>0</v>
      </c>
      <c r="E17" s="105">
        <v>0.20610638032</v>
      </c>
      <c r="F17" s="105">
        <v>0.13541290332</v>
      </c>
      <c r="G17" s="105">
        <v>0.12012838286999999</v>
      </c>
      <c r="H17" s="188"/>
      <c r="I17" s="188"/>
      <c r="J17" s="188"/>
      <c r="K17" s="188"/>
      <c r="L17" s="188"/>
      <c r="M17" s="188"/>
      <c r="N17" s="188"/>
      <c r="O17" s="188"/>
      <c r="P17" s="188"/>
      <c r="Q17" s="188"/>
    </row>
    <row r="18" spans="1:17" hidden="1" outlineLevel="3" x14ac:dyDescent="0.2">
      <c r="A18" s="252" t="s">
        <v>140</v>
      </c>
      <c r="B18" s="105">
        <v>0</v>
      </c>
      <c r="C18" s="105">
        <v>0</v>
      </c>
      <c r="D18" s="105">
        <v>0</v>
      </c>
      <c r="E18" s="105">
        <v>1.0050913983500001</v>
      </c>
      <c r="F18" s="105">
        <v>0.66034998110999998</v>
      </c>
      <c r="G18" s="105">
        <v>0.58581400601</v>
      </c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7" hidden="1" outlineLevel="3" x14ac:dyDescent="0.2">
      <c r="A19" s="252" t="s">
        <v>138</v>
      </c>
      <c r="B19" s="105">
        <v>0.26283511478999999</v>
      </c>
      <c r="C19" s="105">
        <v>0.71425445052000003</v>
      </c>
      <c r="D19" s="105">
        <v>0.35073500000000002</v>
      </c>
      <c r="E19" s="105">
        <v>4.8788000630000002E-2</v>
      </c>
      <c r="F19" s="105">
        <v>4.3704000389999997E-2</v>
      </c>
      <c r="G19" s="105">
        <v>4.4024000690000002E-2</v>
      </c>
      <c r="H19" s="188"/>
      <c r="I19" s="188"/>
      <c r="J19" s="188"/>
      <c r="K19" s="188"/>
      <c r="L19" s="188"/>
      <c r="M19" s="188"/>
      <c r="N19" s="188"/>
      <c r="O19" s="188"/>
      <c r="P19" s="188"/>
      <c r="Q19" s="188"/>
    </row>
    <row r="20" spans="1:17" hidden="1" outlineLevel="3" x14ac:dyDescent="0.2">
      <c r="A20" s="252" t="s">
        <v>130</v>
      </c>
      <c r="B20" s="105">
        <v>0.81907782424999998</v>
      </c>
      <c r="C20" s="105">
        <v>1.3860079572099999</v>
      </c>
      <c r="D20" s="105">
        <v>2.5485807883199998</v>
      </c>
      <c r="E20" s="105">
        <v>2.5942371371499999</v>
      </c>
      <c r="F20" s="105">
        <v>0.91290555954999997</v>
      </c>
      <c r="G20" s="105">
        <v>1.77141795785</v>
      </c>
      <c r="H20" s="188"/>
      <c r="I20" s="188"/>
      <c r="J20" s="188"/>
      <c r="K20" s="188"/>
      <c r="L20" s="188"/>
      <c r="M20" s="188"/>
      <c r="N20" s="188"/>
      <c r="O20" s="188"/>
      <c r="P20" s="188"/>
      <c r="Q20" s="188"/>
    </row>
    <row r="21" spans="1:17" hidden="1" outlineLevel="3" x14ac:dyDescent="0.2">
      <c r="A21" s="252" t="s">
        <v>134</v>
      </c>
      <c r="B21" s="105">
        <v>8.1353726000000001E-2</v>
      </c>
      <c r="C21" s="105">
        <v>0</v>
      </c>
      <c r="D21" s="105">
        <v>0</v>
      </c>
      <c r="E21" s="105">
        <v>0</v>
      </c>
      <c r="F21" s="105">
        <v>0</v>
      </c>
      <c r="G21" s="105">
        <v>0</v>
      </c>
      <c r="H21" s="188"/>
      <c r="I21" s="188"/>
      <c r="J21" s="188"/>
      <c r="K21" s="188"/>
      <c r="L21" s="188"/>
      <c r="M21" s="188"/>
      <c r="N21" s="188"/>
      <c r="O21" s="188"/>
      <c r="P21" s="188"/>
      <c r="Q21" s="188"/>
    </row>
    <row r="22" spans="1:17" hidden="1" outlineLevel="3" x14ac:dyDescent="0.2">
      <c r="A22" s="252" t="s">
        <v>0</v>
      </c>
      <c r="B22" s="105">
        <v>3.6178082054699998</v>
      </c>
      <c r="C22" s="105">
        <v>3.5598995898000001</v>
      </c>
      <c r="D22" s="105">
        <v>4.3358559353399997</v>
      </c>
      <c r="E22" s="105">
        <v>2.9543006224399999</v>
      </c>
      <c r="F22" s="105">
        <v>1.8073346098800001</v>
      </c>
      <c r="G22" s="105">
        <v>1.4108610526400001</v>
      </c>
      <c r="H22" s="188"/>
      <c r="I22" s="188"/>
      <c r="J22" s="188"/>
      <c r="K22" s="188"/>
      <c r="L22" s="188"/>
      <c r="M22" s="188"/>
      <c r="N22" s="188"/>
      <c r="O22" s="188"/>
      <c r="P22" s="188"/>
      <c r="Q22" s="188"/>
    </row>
    <row r="23" spans="1:17" hidden="1" outlineLevel="3" x14ac:dyDescent="0.2">
      <c r="A23" s="252" t="s">
        <v>85</v>
      </c>
      <c r="B23" s="105">
        <v>0.20003867431</v>
      </c>
      <c r="C23" s="105">
        <v>0.19995858877</v>
      </c>
      <c r="D23" s="105">
        <v>0.81548413612000004</v>
      </c>
      <c r="E23" s="105">
        <v>0.18531708674</v>
      </c>
      <c r="F23" s="105">
        <v>0.16020832754</v>
      </c>
      <c r="G23" s="105">
        <v>0.1601848129</v>
      </c>
      <c r="H23" s="188"/>
      <c r="I23" s="188"/>
      <c r="J23" s="188"/>
      <c r="K23" s="188"/>
      <c r="L23" s="188"/>
      <c r="M23" s="188"/>
      <c r="N23" s="188"/>
      <c r="O23" s="188"/>
      <c r="P23" s="188"/>
      <c r="Q23" s="188"/>
    </row>
    <row r="24" spans="1:17" hidden="1" outlineLevel="3" x14ac:dyDescent="0.2">
      <c r="A24" s="252" t="s">
        <v>151</v>
      </c>
      <c r="B24" s="105">
        <v>3.4344725024599998</v>
      </c>
      <c r="C24" s="105">
        <v>4.0867876016400002</v>
      </c>
      <c r="D24" s="105">
        <v>9.4229182135399991</v>
      </c>
      <c r="E24" s="105">
        <v>8.3317567436799997</v>
      </c>
      <c r="F24" s="105">
        <v>6.6762232943399997</v>
      </c>
      <c r="G24" s="105">
        <v>5.9078641992899996</v>
      </c>
      <c r="H24" s="188"/>
      <c r="I24" s="188"/>
      <c r="J24" s="188"/>
      <c r="K24" s="188"/>
      <c r="L24" s="188"/>
      <c r="M24" s="188"/>
      <c r="N24" s="188"/>
      <c r="O24" s="188"/>
      <c r="P24" s="188"/>
      <c r="Q24" s="188"/>
    </row>
    <row r="25" spans="1:17" hidden="1" outlineLevel="3" x14ac:dyDescent="0.2">
      <c r="A25" s="252" t="s">
        <v>39</v>
      </c>
      <c r="B25" s="105">
        <v>0.25848264357</v>
      </c>
      <c r="C25" s="105">
        <v>0</v>
      </c>
      <c r="D25" s="105">
        <v>6.9284373829999996E-2</v>
      </c>
      <c r="E25" s="105">
        <v>1.0780949119999999E-2</v>
      </c>
      <c r="F25" s="105">
        <v>0</v>
      </c>
      <c r="G25" s="105">
        <v>1.8481289699999999E-3</v>
      </c>
      <c r="H25" s="188"/>
      <c r="I25" s="188"/>
      <c r="J25" s="188"/>
      <c r="K25" s="188"/>
      <c r="L25" s="188"/>
      <c r="M25" s="188"/>
      <c r="N25" s="188"/>
      <c r="O25" s="188"/>
      <c r="P25" s="188"/>
      <c r="Q25" s="188"/>
    </row>
    <row r="26" spans="1:17" hidden="1" outlineLevel="3" x14ac:dyDescent="0.2">
      <c r="A26" s="252" t="s">
        <v>28</v>
      </c>
      <c r="B26" s="105">
        <v>1.1890159953999999</v>
      </c>
      <c r="C26" s="105">
        <v>1.1885399724600001</v>
      </c>
      <c r="D26" s="105">
        <v>1.1885399724600001</v>
      </c>
      <c r="E26" s="105">
        <v>1.7186101251499999</v>
      </c>
      <c r="F26" s="105">
        <v>1.1291352861099999</v>
      </c>
      <c r="G26" s="105">
        <v>1.00168590024</v>
      </c>
      <c r="H26" s="188"/>
      <c r="I26" s="188"/>
      <c r="J26" s="188"/>
      <c r="K26" s="188"/>
      <c r="L26" s="188"/>
      <c r="M26" s="188"/>
      <c r="N26" s="188"/>
      <c r="O26" s="188"/>
      <c r="P26" s="188"/>
      <c r="Q26" s="188"/>
    </row>
    <row r="27" spans="1:17" hidden="1" outlineLevel="3" x14ac:dyDescent="0.2">
      <c r="A27" s="252" t="s">
        <v>107</v>
      </c>
      <c r="B27" s="105">
        <v>3.07129102106</v>
      </c>
      <c r="C27" s="105">
        <v>4.1405031902899996</v>
      </c>
      <c r="D27" s="105">
        <v>5.8981472538300004</v>
      </c>
      <c r="E27" s="105">
        <v>3.4641593688699999</v>
      </c>
      <c r="F27" s="105">
        <v>2.0259766530699999</v>
      </c>
      <c r="G27" s="105">
        <v>1.7972976953799999</v>
      </c>
      <c r="H27" s="188"/>
      <c r="I27" s="188"/>
      <c r="J27" s="188"/>
      <c r="K27" s="188"/>
      <c r="L27" s="188"/>
      <c r="M27" s="188"/>
      <c r="N27" s="188"/>
      <c r="O27" s="188"/>
      <c r="P27" s="188"/>
      <c r="Q27" s="188"/>
    </row>
    <row r="28" spans="1:17" hidden="1" outlineLevel="3" x14ac:dyDescent="0.2">
      <c r="A28" s="252" t="s">
        <v>168</v>
      </c>
      <c r="B28" s="105">
        <v>1.78993191319</v>
      </c>
      <c r="C28" s="105">
        <v>1.78921531342</v>
      </c>
      <c r="D28" s="105">
        <v>1.78921531342</v>
      </c>
      <c r="E28" s="105">
        <v>1.98503895984</v>
      </c>
      <c r="F28" s="105">
        <v>1.3041803379700001</v>
      </c>
      <c r="G28" s="105">
        <v>1.1569730146299999</v>
      </c>
      <c r="H28" s="188"/>
      <c r="I28" s="188"/>
      <c r="J28" s="188"/>
      <c r="K28" s="188"/>
      <c r="L28" s="188"/>
      <c r="M28" s="188"/>
      <c r="N28" s="188"/>
      <c r="O28" s="188"/>
      <c r="P28" s="188"/>
      <c r="Q28" s="188"/>
    </row>
    <row r="29" spans="1:17" hidden="1" outlineLevel="3" x14ac:dyDescent="0.2">
      <c r="A29" s="252" t="s">
        <v>2</v>
      </c>
      <c r="B29" s="105">
        <v>4.7980000000000002E-2</v>
      </c>
      <c r="C29" s="105">
        <v>0</v>
      </c>
      <c r="D29" s="105">
        <v>0</v>
      </c>
      <c r="E29" s="105">
        <v>5.3587658890000001E-2</v>
      </c>
      <c r="F29" s="105">
        <v>0</v>
      </c>
      <c r="G29" s="105">
        <v>0</v>
      </c>
      <c r="H29" s="188"/>
      <c r="I29" s="188"/>
      <c r="J29" s="188"/>
      <c r="K29" s="188"/>
      <c r="L29" s="188"/>
      <c r="M29" s="188"/>
      <c r="N29" s="188"/>
      <c r="O29" s="188"/>
      <c r="P29" s="188"/>
      <c r="Q29" s="188"/>
    </row>
    <row r="30" spans="1:17" hidden="1" outlineLevel="3" x14ac:dyDescent="0.2">
      <c r="A30" s="252" t="s">
        <v>56</v>
      </c>
      <c r="B30" s="105">
        <v>1.86167350871</v>
      </c>
      <c r="C30" s="105">
        <v>1.8609281871800001</v>
      </c>
      <c r="D30" s="105">
        <v>1.8609281871800001</v>
      </c>
      <c r="E30" s="105">
        <v>2.3384765859700001</v>
      </c>
      <c r="F30" s="105">
        <v>1.5363905927799999</v>
      </c>
      <c r="G30" s="105">
        <v>1.89059597687</v>
      </c>
      <c r="H30" s="188"/>
      <c r="I30" s="188"/>
      <c r="J30" s="188"/>
      <c r="K30" s="188"/>
      <c r="L30" s="188"/>
      <c r="M30" s="188"/>
      <c r="N30" s="188"/>
      <c r="O30" s="188"/>
      <c r="P30" s="188"/>
      <c r="Q30" s="188"/>
    </row>
    <row r="31" spans="1:17" ht="25.5" outlineLevel="2" collapsed="1" x14ac:dyDescent="0.2">
      <c r="A31" s="253" t="s">
        <v>8</v>
      </c>
      <c r="B31" s="214">
        <f t="shared" ref="B31:G31" si="4">SUM(B$32:B$32)</f>
        <v>0.39726407920000001</v>
      </c>
      <c r="C31" s="214">
        <f t="shared" si="4"/>
        <v>0.38055899130999998</v>
      </c>
      <c r="D31" s="214">
        <f t="shared" si="4"/>
        <v>0.36401294821000002</v>
      </c>
      <c r="E31" s="214">
        <f t="shared" si="4"/>
        <v>0.17612918853000001</v>
      </c>
      <c r="F31" s="214">
        <f t="shared" si="4"/>
        <v>0.11020737257</v>
      </c>
      <c r="G31" s="214">
        <f t="shared" si="4"/>
        <v>9.7767887129999995E-2</v>
      </c>
      <c r="H31" s="188"/>
      <c r="I31" s="188"/>
      <c r="J31" s="188"/>
      <c r="K31" s="188"/>
      <c r="L31" s="188"/>
      <c r="M31" s="188"/>
      <c r="N31" s="188"/>
      <c r="O31" s="188"/>
      <c r="P31" s="188"/>
      <c r="Q31" s="188"/>
    </row>
    <row r="32" spans="1:17" hidden="1" outlineLevel="3" x14ac:dyDescent="0.2">
      <c r="A32" s="252" t="s">
        <v>96</v>
      </c>
      <c r="B32" s="105">
        <v>0.39726407920000001</v>
      </c>
      <c r="C32" s="105">
        <v>0.38055899130999998</v>
      </c>
      <c r="D32" s="105">
        <v>0.36401294821000002</v>
      </c>
      <c r="E32" s="105">
        <v>0.17612918853000001</v>
      </c>
      <c r="F32" s="105">
        <v>0.11020737257</v>
      </c>
      <c r="G32" s="105">
        <v>9.7767887129999995E-2</v>
      </c>
      <c r="H32" s="188"/>
      <c r="I32" s="188"/>
      <c r="J32" s="188"/>
      <c r="K32" s="188"/>
      <c r="L32" s="188"/>
      <c r="M32" s="188"/>
      <c r="N32" s="188"/>
      <c r="O32" s="188"/>
      <c r="P32" s="188"/>
      <c r="Q32" s="188"/>
    </row>
    <row r="33" spans="1:17" ht="15" outlineLevel="1" x14ac:dyDescent="0.2">
      <c r="A33" s="275" t="s">
        <v>79</v>
      </c>
      <c r="B33" s="276">
        <f t="shared" ref="B33:G33" si="5">B$34+B$41+B$49+B$52+B$63</f>
        <v>24.507104172950001</v>
      </c>
      <c r="C33" s="276">
        <f t="shared" si="5"/>
        <v>26.137737571840002</v>
      </c>
      <c r="D33" s="276">
        <f t="shared" si="5"/>
        <v>27.931822066630001</v>
      </c>
      <c r="E33" s="276">
        <f t="shared" si="5"/>
        <v>30.822533549839999</v>
      </c>
      <c r="F33" s="276">
        <f t="shared" si="5"/>
        <v>34.42697980762</v>
      </c>
      <c r="G33" s="276">
        <f t="shared" si="5"/>
        <v>34.720256965749996</v>
      </c>
      <c r="H33" s="188"/>
      <c r="I33" s="188"/>
      <c r="J33" s="188"/>
      <c r="K33" s="188"/>
      <c r="L33" s="188"/>
      <c r="M33" s="188"/>
      <c r="N33" s="188"/>
      <c r="O33" s="188"/>
      <c r="P33" s="188"/>
      <c r="Q33" s="188"/>
    </row>
    <row r="34" spans="1:17" ht="25.5" outlineLevel="2" collapsed="1" x14ac:dyDescent="0.2">
      <c r="A34" s="253" t="s">
        <v>141</v>
      </c>
      <c r="B34" s="214">
        <f t="shared" ref="B34:G34" si="6">SUM(B$35:B$40)</f>
        <v>10.55656360787</v>
      </c>
      <c r="C34" s="214">
        <f t="shared" si="6"/>
        <v>10.02091868534</v>
      </c>
      <c r="D34" s="214">
        <f t="shared" si="6"/>
        <v>7.7447329021800009</v>
      </c>
      <c r="E34" s="214">
        <f t="shared" si="6"/>
        <v>10.72323320578</v>
      </c>
      <c r="F34" s="214">
        <f t="shared" si="6"/>
        <v>14.05999637889</v>
      </c>
      <c r="G34" s="214">
        <f t="shared" si="6"/>
        <v>14.018652640579999</v>
      </c>
      <c r="H34" s="188"/>
      <c r="I34" s="188"/>
      <c r="J34" s="188"/>
      <c r="K34" s="188"/>
      <c r="L34" s="188"/>
      <c r="M34" s="188"/>
      <c r="N34" s="188"/>
      <c r="O34" s="188"/>
      <c r="P34" s="188"/>
      <c r="Q34" s="188"/>
    </row>
    <row r="35" spans="1:17" hidden="1" outlineLevel="3" x14ac:dyDescent="0.2">
      <c r="A35" s="252" t="s">
        <v>29</v>
      </c>
      <c r="B35" s="105">
        <v>0</v>
      </c>
      <c r="C35" s="105">
        <v>0</v>
      </c>
      <c r="D35" s="105">
        <v>0</v>
      </c>
      <c r="E35" s="105">
        <v>1.65879202128</v>
      </c>
      <c r="F35" s="105">
        <v>2.4146460216999999</v>
      </c>
      <c r="G35" s="105">
        <v>2.4323260381199998</v>
      </c>
      <c r="H35" s="188"/>
      <c r="I35" s="188"/>
      <c r="J35" s="188"/>
      <c r="K35" s="188"/>
      <c r="L35" s="188"/>
      <c r="M35" s="188"/>
      <c r="N35" s="188"/>
      <c r="O35" s="188"/>
      <c r="P35" s="188"/>
      <c r="Q35" s="188"/>
    </row>
    <row r="36" spans="1:17" hidden="1" outlineLevel="3" x14ac:dyDescent="0.2">
      <c r="A36" s="252" t="s">
        <v>97</v>
      </c>
      <c r="B36" s="105">
        <v>0.44474415620000002</v>
      </c>
      <c r="C36" s="105">
        <v>0.53380903995999995</v>
      </c>
      <c r="D36" s="105">
        <v>0.59635252767000002</v>
      </c>
      <c r="E36" s="105">
        <v>0.59415593354999996</v>
      </c>
      <c r="F36" s="105">
        <v>0.58292959401</v>
      </c>
      <c r="G36" s="105">
        <v>0.59101053109000001</v>
      </c>
      <c r="H36" s="188"/>
      <c r="I36" s="188"/>
      <c r="J36" s="188"/>
      <c r="K36" s="188"/>
      <c r="L36" s="188"/>
      <c r="M36" s="188"/>
      <c r="N36" s="188"/>
      <c r="O36" s="188"/>
      <c r="P36" s="188"/>
      <c r="Q36" s="188"/>
    </row>
    <row r="37" spans="1:17" hidden="1" outlineLevel="3" x14ac:dyDescent="0.2">
      <c r="A37" s="252" t="s">
        <v>77</v>
      </c>
      <c r="B37" s="105">
        <v>0.25777999449</v>
      </c>
      <c r="C37" s="105">
        <v>0.40076320380000002</v>
      </c>
      <c r="D37" s="105">
        <v>0.53586069740999998</v>
      </c>
      <c r="E37" s="105">
        <v>0.48533245177000001</v>
      </c>
      <c r="F37" s="105">
        <v>0.52207487058000002</v>
      </c>
      <c r="G37" s="105">
        <v>0.51932141300000001</v>
      </c>
      <c r="H37" s="188"/>
      <c r="I37" s="188"/>
      <c r="J37" s="188"/>
      <c r="K37" s="188"/>
      <c r="L37" s="188"/>
      <c r="M37" s="188"/>
      <c r="N37" s="188"/>
      <c r="O37" s="188"/>
      <c r="P37" s="188"/>
      <c r="Q37" s="188"/>
    </row>
    <row r="38" spans="1:17" hidden="1" outlineLevel="3" x14ac:dyDescent="0.2">
      <c r="A38" s="252" t="s">
        <v>66</v>
      </c>
      <c r="B38" s="105">
        <v>3.0144301446799999</v>
      </c>
      <c r="C38" s="105">
        <v>3.03184249258</v>
      </c>
      <c r="D38" s="105">
        <v>3.0701299194999998</v>
      </c>
      <c r="E38" s="105">
        <v>4.33260866018</v>
      </c>
      <c r="F38" s="105">
        <v>5.1976524570500002</v>
      </c>
      <c r="G38" s="105">
        <v>5.1503239540800001</v>
      </c>
      <c r="H38" s="188"/>
      <c r="I38" s="188"/>
      <c r="J38" s="188"/>
      <c r="K38" s="188"/>
      <c r="L38" s="188"/>
      <c r="M38" s="188"/>
      <c r="N38" s="188"/>
      <c r="O38" s="188"/>
      <c r="P38" s="188"/>
      <c r="Q38" s="188"/>
    </row>
    <row r="39" spans="1:17" hidden="1" outlineLevel="3" x14ac:dyDescent="0.2">
      <c r="A39" s="252" t="s">
        <v>93</v>
      </c>
      <c r="B39" s="105">
        <v>6.8396093125000004</v>
      </c>
      <c r="C39" s="105">
        <v>6.0545039489999999</v>
      </c>
      <c r="D39" s="105">
        <v>3.5423897576000001</v>
      </c>
      <c r="E39" s="105">
        <v>3.6518941389999999</v>
      </c>
      <c r="F39" s="105">
        <v>5.3418389230500001</v>
      </c>
      <c r="G39" s="105">
        <v>5.3248161917900001</v>
      </c>
      <c r="H39" s="188"/>
      <c r="I39" s="188"/>
      <c r="J39" s="188"/>
      <c r="K39" s="188"/>
      <c r="L39" s="188"/>
      <c r="M39" s="188"/>
      <c r="N39" s="188"/>
      <c r="O39" s="188"/>
      <c r="P39" s="188"/>
      <c r="Q39" s="188"/>
    </row>
    <row r="40" spans="1:17" hidden="1" outlineLevel="3" x14ac:dyDescent="0.2">
      <c r="A40" s="252" t="s">
        <v>23</v>
      </c>
      <c r="B40" s="105">
        <v>0</v>
      </c>
      <c r="C40" s="105">
        <v>0</v>
      </c>
      <c r="D40" s="105">
        <v>0</v>
      </c>
      <c r="E40" s="105">
        <v>4.4999999999999999E-4</v>
      </c>
      <c r="F40" s="105">
        <v>8.5451250000000004E-4</v>
      </c>
      <c r="G40" s="105">
        <v>8.5451250000000004E-4</v>
      </c>
      <c r="H40" s="188"/>
      <c r="I40" s="188"/>
      <c r="J40" s="188"/>
      <c r="K40" s="188"/>
      <c r="L40" s="188"/>
      <c r="M40" s="188"/>
      <c r="N40" s="188"/>
      <c r="O40" s="188"/>
      <c r="P40" s="188"/>
      <c r="Q40" s="188"/>
    </row>
    <row r="41" spans="1:17" ht="25.5" outlineLevel="2" collapsed="1" x14ac:dyDescent="0.2">
      <c r="A41" s="253" t="s">
        <v>4</v>
      </c>
      <c r="B41" s="214">
        <f t="shared" ref="B41:G41" si="7">SUM(B$42:B$48)</f>
        <v>1.34182823096</v>
      </c>
      <c r="C41" s="214">
        <f t="shared" si="7"/>
        <v>1.1384338014099999</v>
      </c>
      <c r="D41" s="214">
        <f t="shared" si="7"/>
        <v>0.9106629018900001</v>
      </c>
      <c r="E41" s="214">
        <f t="shared" si="7"/>
        <v>1.0382854149</v>
      </c>
      <c r="F41" s="214">
        <f t="shared" si="7"/>
        <v>1.3628174230800001</v>
      </c>
      <c r="G41" s="214">
        <f t="shared" si="7"/>
        <v>1.38709161099</v>
      </c>
      <c r="H41" s="188"/>
      <c r="I41" s="188"/>
      <c r="J41" s="188"/>
      <c r="K41" s="188"/>
      <c r="L41" s="188"/>
      <c r="M41" s="188"/>
      <c r="N41" s="188"/>
      <c r="O41" s="188"/>
      <c r="P41" s="188"/>
      <c r="Q41" s="188"/>
    </row>
    <row r="42" spans="1:17" hidden="1" outlineLevel="3" x14ac:dyDescent="0.2">
      <c r="A42" s="252" t="s">
        <v>104</v>
      </c>
      <c r="B42" s="105">
        <v>2.0887944589999999E-2</v>
      </c>
      <c r="C42" s="105">
        <v>1.059048492E-2</v>
      </c>
      <c r="D42" s="105">
        <v>0</v>
      </c>
      <c r="E42" s="105">
        <v>0</v>
      </c>
      <c r="F42" s="105">
        <v>0</v>
      </c>
      <c r="G42" s="105">
        <v>0</v>
      </c>
      <c r="H42" s="188"/>
      <c r="I42" s="188"/>
      <c r="J42" s="188"/>
      <c r="K42" s="188"/>
      <c r="L42" s="188"/>
      <c r="M42" s="188"/>
      <c r="N42" s="188"/>
      <c r="O42" s="188"/>
      <c r="P42" s="188"/>
      <c r="Q42" s="188"/>
    </row>
    <row r="43" spans="1:17" hidden="1" outlineLevel="3" x14ac:dyDescent="0.2">
      <c r="A43" s="252" t="s">
        <v>102</v>
      </c>
      <c r="B43" s="105">
        <v>0</v>
      </c>
      <c r="C43" s="105">
        <v>0</v>
      </c>
      <c r="D43" s="105">
        <v>0</v>
      </c>
      <c r="E43" s="105">
        <v>0.17199464554999999</v>
      </c>
      <c r="F43" s="105">
        <v>0.28807592722000003</v>
      </c>
      <c r="G43" s="105">
        <v>0.29528473179999998</v>
      </c>
      <c r="H43" s="188"/>
      <c r="I43" s="188"/>
      <c r="J43" s="188"/>
      <c r="K43" s="188"/>
      <c r="L43" s="188"/>
      <c r="M43" s="188"/>
      <c r="N43" s="188"/>
      <c r="O43" s="188"/>
      <c r="P43" s="188"/>
      <c r="Q43" s="188"/>
    </row>
    <row r="44" spans="1:17" hidden="1" outlineLevel="3" x14ac:dyDescent="0.2">
      <c r="A44" s="252" t="s">
        <v>36</v>
      </c>
      <c r="B44" s="105">
        <v>0.10288915360000001</v>
      </c>
      <c r="C44" s="105">
        <v>6.0293438230000003E-2</v>
      </c>
      <c r="D44" s="105">
        <v>1.3322763479999999E-2</v>
      </c>
      <c r="E44" s="105">
        <v>8.5379001099999997E-3</v>
      </c>
      <c r="F44" s="105">
        <v>0.22616820202999999</v>
      </c>
      <c r="G44" s="105">
        <v>0.22782420356999999</v>
      </c>
      <c r="H44" s="188"/>
      <c r="I44" s="188"/>
      <c r="J44" s="188"/>
      <c r="K44" s="188"/>
      <c r="L44" s="188"/>
      <c r="M44" s="188"/>
      <c r="N44" s="188"/>
      <c r="O44" s="188"/>
      <c r="P44" s="188"/>
      <c r="Q44" s="188"/>
    </row>
    <row r="45" spans="1:17" hidden="1" outlineLevel="3" x14ac:dyDescent="0.2">
      <c r="A45" s="252" t="s">
        <v>9</v>
      </c>
      <c r="B45" s="105">
        <v>0.89910586000000003</v>
      </c>
      <c r="C45" s="105">
        <v>0.80135586000000003</v>
      </c>
      <c r="D45" s="105">
        <v>0.70360586000000003</v>
      </c>
      <c r="E45" s="105">
        <v>0.60585586000000002</v>
      </c>
      <c r="F45" s="105">
        <v>0.60585586000000002</v>
      </c>
      <c r="G45" s="105">
        <v>0.60585586000000002</v>
      </c>
      <c r="H45" s="188"/>
      <c r="I45" s="188"/>
      <c r="J45" s="188"/>
      <c r="K45" s="188"/>
      <c r="L45" s="188"/>
      <c r="M45" s="188"/>
      <c r="N45" s="188"/>
      <c r="O45" s="188"/>
      <c r="P45" s="188"/>
      <c r="Q45" s="188"/>
    </row>
    <row r="46" spans="1:17" hidden="1" outlineLevel="3" x14ac:dyDescent="0.2">
      <c r="A46" s="252" t="s">
        <v>98</v>
      </c>
      <c r="B46" s="105">
        <v>5.4401777249999998E-2</v>
      </c>
      <c r="C46" s="105">
        <v>3.3136794509999998E-2</v>
      </c>
      <c r="D46" s="105">
        <v>1.1871811750000001E-2</v>
      </c>
      <c r="E46" s="105">
        <v>1.044690459E-2</v>
      </c>
      <c r="F46" s="105">
        <v>9.0219974299999995E-3</v>
      </c>
      <c r="G46" s="105">
        <v>9.0219974299999995E-3</v>
      </c>
      <c r="H46" s="188"/>
      <c r="I46" s="188"/>
      <c r="J46" s="188"/>
      <c r="K46" s="188"/>
      <c r="L46" s="188"/>
      <c r="M46" s="188"/>
      <c r="N46" s="188"/>
      <c r="O46" s="188"/>
      <c r="P46" s="188"/>
      <c r="Q46" s="188"/>
    </row>
    <row r="47" spans="1:17" hidden="1" outlineLevel="3" x14ac:dyDescent="0.2">
      <c r="A47" s="252" t="s">
        <v>60</v>
      </c>
      <c r="B47" s="105">
        <v>5.4311100400000001E-3</v>
      </c>
      <c r="C47" s="105">
        <v>2.7774972700000001E-3</v>
      </c>
      <c r="D47" s="105">
        <v>0</v>
      </c>
      <c r="E47" s="105">
        <v>0</v>
      </c>
      <c r="F47" s="105">
        <v>0</v>
      </c>
      <c r="G47" s="105">
        <v>0</v>
      </c>
      <c r="H47" s="188"/>
      <c r="I47" s="188"/>
      <c r="J47" s="188"/>
      <c r="K47" s="188"/>
      <c r="L47" s="188"/>
      <c r="M47" s="188"/>
      <c r="N47" s="188"/>
      <c r="O47" s="188"/>
      <c r="P47" s="188"/>
      <c r="Q47" s="188"/>
    </row>
    <row r="48" spans="1:17" hidden="1" outlineLevel="3" x14ac:dyDescent="0.2">
      <c r="A48" s="252" t="s">
        <v>103</v>
      </c>
      <c r="B48" s="105">
        <v>0.25911238547999998</v>
      </c>
      <c r="C48" s="105">
        <v>0.23027972648</v>
      </c>
      <c r="D48" s="105">
        <v>0.18186246666</v>
      </c>
      <c r="E48" s="105">
        <v>0.24145010465</v>
      </c>
      <c r="F48" s="105">
        <v>0.23369543640000001</v>
      </c>
      <c r="G48" s="105">
        <v>0.24910481818999999</v>
      </c>
      <c r="H48" s="188"/>
      <c r="I48" s="188"/>
      <c r="J48" s="188"/>
      <c r="K48" s="188"/>
      <c r="L48" s="188"/>
      <c r="M48" s="188"/>
      <c r="N48" s="188"/>
      <c r="O48" s="188"/>
      <c r="P48" s="188"/>
      <c r="Q48" s="188"/>
    </row>
    <row r="49" spans="1:17" ht="25.5" outlineLevel="2" collapsed="1" x14ac:dyDescent="0.2">
      <c r="A49" s="253" t="s">
        <v>22</v>
      </c>
      <c r="B49" s="214">
        <f t="shared" ref="B49:G49" si="8">SUM(B$50:B$51)</f>
        <v>2.0000659004200001</v>
      </c>
      <c r="C49" s="214">
        <f t="shared" si="8"/>
        <v>6.7403619999999994E-5</v>
      </c>
      <c r="D49" s="214">
        <f t="shared" si="8"/>
        <v>7.0629879999999998E-5</v>
      </c>
      <c r="E49" s="214">
        <f t="shared" si="8"/>
        <v>6.2362290000000004E-5</v>
      </c>
      <c r="F49" s="214">
        <f t="shared" si="8"/>
        <v>5.5863760000000003E-5</v>
      </c>
      <c r="G49" s="214">
        <f t="shared" si="8"/>
        <v>5.6272800000000001E-5</v>
      </c>
      <c r="H49" s="188"/>
      <c r="I49" s="188"/>
      <c r="J49" s="188"/>
      <c r="K49" s="188"/>
      <c r="L49" s="188"/>
      <c r="M49" s="188"/>
      <c r="N49" s="188"/>
      <c r="O49" s="188"/>
      <c r="P49" s="188"/>
      <c r="Q49" s="188"/>
    </row>
    <row r="50" spans="1:17" hidden="1" outlineLevel="3" x14ac:dyDescent="0.2">
      <c r="A50" s="252" t="s">
        <v>75</v>
      </c>
      <c r="B50" s="105">
        <v>6.5900420000000005E-5</v>
      </c>
      <c r="C50" s="105">
        <v>6.7403619999999994E-5</v>
      </c>
      <c r="D50" s="105">
        <v>7.0629879999999998E-5</v>
      </c>
      <c r="E50" s="105">
        <v>6.2362290000000004E-5</v>
      </c>
      <c r="F50" s="105">
        <v>5.5863760000000003E-5</v>
      </c>
      <c r="G50" s="105">
        <v>5.6272800000000001E-5</v>
      </c>
      <c r="H50" s="188"/>
      <c r="I50" s="188"/>
      <c r="J50" s="188"/>
      <c r="K50" s="188"/>
      <c r="L50" s="188"/>
      <c r="M50" s="188"/>
      <c r="N50" s="188"/>
      <c r="O50" s="188"/>
      <c r="P50" s="188"/>
      <c r="Q50" s="188"/>
    </row>
    <row r="51" spans="1:17" hidden="1" outlineLevel="3" x14ac:dyDescent="0.2">
      <c r="A51" s="252" t="s">
        <v>38</v>
      </c>
      <c r="B51" s="105">
        <v>2</v>
      </c>
      <c r="C51" s="105">
        <v>0</v>
      </c>
      <c r="D51" s="105">
        <v>0</v>
      </c>
      <c r="E51" s="105">
        <v>0</v>
      </c>
      <c r="F51" s="105">
        <v>0</v>
      </c>
      <c r="G51" s="105">
        <v>0</v>
      </c>
      <c r="H51" s="188"/>
      <c r="I51" s="188"/>
      <c r="J51" s="188"/>
      <c r="K51" s="188"/>
      <c r="L51" s="188"/>
      <c r="M51" s="188"/>
      <c r="N51" s="188"/>
      <c r="O51" s="188"/>
      <c r="P51" s="188"/>
      <c r="Q51" s="188"/>
    </row>
    <row r="52" spans="1:17" ht="25.5" outlineLevel="2" collapsed="1" x14ac:dyDescent="0.2">
      <c r="A52" s="253" t="s">
        <v>142</v>
      </c>
      <c r="B52" s="214">
        <f t="shared" ref="B52:G52" si="9">SUM(B$53:B$62)</f>
        <v>8.7233399834799989</v>
      </c>
      <c r="C52" s="214">
        <f t="shared" si="9"/>
        <v>13.09098000751</v>
      </c>
      <c r="D52" s="214">
        <f t="shared" si="9"/>
        <v>17.378839984990002</v>
      </c>
      <c r="E52" s="214">
        <f t="shared" si="9"/>
        <v>17.28182000939</v>
      </c>
      <c r="F52" s="214">
        <f t="shared" si="9"/>
        <v>17.302433000000001</v>
      </c>
      <c r="G52" s="214">
        <f t="shared" si="9"/>
        <v>17.618202</v>
      </c>
      <c r="H52" s="188"/>
      <c r="I52" s="188"/>
      <c r="J52" s="188"/>
      <c r="K52" s="188"/>
      <c r="L52" s="188"/>
      <c r="M52" s="188"/>
      <c r="N52" s="188"/>
      <c r="O52" s="188"/>
      <c r="P52" s="188"/>
      <c r="Q52" s="188"/>
    </row>
    <row r="53" spans="1:17" hidden="1" outlineLevel="3" x14ac:dyDescent="0.2">
      <c r="A53" s="252" t="s">
        <v>19</v>
      </c>
      <c r="B53" s="105">
        <v>1</v>
      </c>
      <c r="C53" s="105">
        <v>1</v>
      </c>
      <c r="D53" s="105">
        <v>0</v>
      </c>
      <c r="E53" s="105">
        <v>0</v>
      </c>
      <c r="F53" s="105">
        <v>0</v>
      </c>
      <c r="G53" s="105">
        <v>0</v>
      </c>
      <c r="H53" s="188"/>
      <c r="I53" s="188"/>
      <c r="J53" s="188"/>
      <c r="K53" s="188"/>
      <c r="L53" s="188"/>
      <c r="M53" s="188"/>
      <c r="N53" s="188"/>
      <c r="O53" s="188"/>
      <c r="P53" s="188"/>
      <c r="Q53" s="188"/>
    </row>
    <row r="54" spans="1:17" hidden="1" outlineLevel="3" x14ac:dyDescent="0.2">
      <c r="A54" s="252" t="s">
        <v>26</v>
      </c>
      <c r="B54" s="105">
        <v>0.77333998347999999</v>
      </c>
      <c r="C54" s="105">
        <v>0.79098000750999997</v>
      </c>
      <c r="D54" s="105">
        <v>0.82883998499</v>
      </c>
      <c r="E54" s="105">
        <v>0.73182000939000003</v>
      </c>
      <c r="F54" s="105">
        <v>0</v>
      </c>
      <c r="G54" s="105">
        <v>0</v>
      </c>
      <c r="H54" s="188"/>
      <c r="I54" s="188"/>
      <c r="J54" s="188"/>
      <c r="K54" s="188"/>
      <c r="L54" s="188"/>
      <c r="M54" s="188"/>
      <c r="N54" s="188"/>
      <c r="O54" s="188"/>
      <c r="P54" s="188"/>
      <c r="Q54" s="188"/>
    </row>
    <row r="55" spans="1:17" hidden="1" outlineLevel="3" x14ac:dyDescent="0.2">
      <c r="A55" s="252" t="s">
        <v>32</v>
      </c>
      <c r="B55" s="105">
        <v>1</v>
      </c>
      <c r="C55" s="105">
        <v>1</v>
      </c>
      <c r="D55" s="105">
        <v>1</v>
      </c>
      <c r="E55" s="105">
        <v>1</v>
      </c>
      <c r="F55" s="105">
        <v>0</v>
      </c>
      <c r="G55" s="105">
        <v>0</v>
      </c>
      <c r="H55" s="188"/>
      <c r="I55" s="188"/>
      <c r="J55" s="188"/>
      <c r="K55" s="188"/>
      <c r="L55" s="188"/>
      <c r="M55" s="188"/>
      <c r="N55" s="188"/>
      <c r="O55" s="188"/>
      <c r="P55" s="188"/>
      <c r="Q55" s="188"/>
    </row>
    <row r="56" spans="1:17" hidden="1" outlineLevel="3" x14ac:dyDescent="0.2">
      <c r="A56" s="252" t="s">
        <v>34</v>
      </c>
      <c r="B56" s="105">
        <v>1.2</v>
      </c>
      <c r="C56" s="105">
        <v>0.7</v>
      </c>
      <c r="D56" s="105">
        <v>0.7</v>
      </c>
      <c r="E56" s="105">
        <v>0.7</v>
      </c>
      <c r="F56" s="105">
        <v>0</v>
      </c>
      <c r="G56" s="105">
        <v>0</v>
      </c>
      <c r="H56" s="188"/>
      <c r="I56" s="188"/>
      <c r="J56" s="188"/>
      <c r="K56" s="188"/>
      <c r="L56" s="188"/>
      <c r="M56" s="188"/>
      <c r="N56" s="188"/>
      <c r="O56" s="188"/>
      <c r="P56" s="188"/>
      <c r="Q56" s="188"/>
    </row>
    <row r="57" spans="1:17" hidden="1" outlineLevel="3" x14ac:dyDescent="0.2">
      <c r="A57" s="252" t="s">
        <v>110</v>
      </c>
      <c r="B57" s="105">
        <v>2</v>
      </c>
      <c r="C57" s="105">
        <v>2</v>
      </c>
      <c r="D57" s="105">
        <v>2</v>
      </c>
      <c r="E57" s="105">
        <v>2</v>
      </c>
      <c r="F57" s="105">
        <v>0</v>
      </c>
      <c r="G57" s="105">
        <v>0</v>
      </c>
      <c r="H57" s="188"/>
      <c r="I57" s="188"/>
      <c r="J57" s="188"/>
      <c r="K57" s="188"/>
      <c r="L57" s="188"/>
      <c r="M57" s="188"/>
      <c r="N57" s="188"/>
      <c r="O57" s="188"/>
      <c r="P57" s="188"/>
      <c r="Q57" s="188"/>
    </row>
    <row r="58" spans="1:17" hidden="1" outlineLevel="3" x14ac:dyDescent="0.2">
      <c r="A58" s="252" t="s">
        <v>113</v>
      </c>
      <c r="B58" s="105">
        <v>2.75</v>
      </c>
      <c r="C58" s="105">
        <v>2.75</v>
      </c>
      <c r="D58" s="105">
        <v>2.75</v>
      </c>
      <c r="E58" s="105">
        <v>2.75</v>
      </c>
      <c r="F58" s="105">
        <v>0</v>
      </c>
      <c r="G58" s="105">
        <v>0</v>
      </c>
      <c r="H58" s="188"/>
      <c r="I58" s="188"/>
      <c r="J58" s="188"/>
      <c r="K58" s="188"/>
      <c r="L58" s="188"/>
      <c r="M58" s="188"/>
      <c r="N58" s="188"/>
      <c r="O58" s="188"/>
      <c r="P58" s="188"/>
      <c r="Q58" s="188"/>
    </row>
    <row r="59" spans="1:17" hidden="1" outlineLevel="3" x14ac:dyDescent="0.2">
      <c r="A59" s="252" t="s">
        <v>114</v>
      </c>
      <c r="B59" s="105">
        <v>0</v>
      </c>
      <c r="C59" s="105">
        <v>4.8499999999999996</v>
      </c>
      <c r="D59" s="105">
        <v>5.85</v>
      </c>
      <c r="E59" s="105">
        <v>4.8499999999999996</v>
      </c>
      <c r="F59" s="105">
        <v>0</v>
      </c>
      <c r="G59" s="105">
        <v>0</v>
      </c>
      <c r="H59" s="188"/>
      <c r="I59" s="188"/>
      <c r="J59" s="188"/>
      <c r="K59" s="188"/>
      <c r="L59" s="188"/>
      <c r="M59" s="188"/>
      <c r="N59" s="188"/>
      <c r="O59" s="188"/>
      <c r="P59" s="188"/>
      <c r="Q59" s="188"/>
    </row>
    <row r="60" spans="1:17" hidden="1" outlineLevel="3" x14ac:dyDescent="0.2">
      <c r="A60" s="252" t="s">
        <v>118</v>
      </c>
      <c r="B60" s="105">
        <v>0</v>
      </c>
      <c r="C60" s="105">
        <v>0</v>
      </c>
      <c r="D60" s="105">
        <v>4.25</v>
      </c>
      <c r="E60" s="105">
        <v>4.25</v>
      </c>
      <c r="F60" s="105">
        <v>3</v>
      </c>
      <c r="G60" s="105">
        <v>3</v>
      </c>
      <c r="H60" s="188"/>
      <c r="I60" s="188"/>
      <c r="J60" s="188"/>
      <c r="K60" s="188"/>
      <c r="L60" s="188"/>
      <c r="M60" s="188"/>
      <c r="N60" s="188"/>
      <c r="O60" s="188"/>
      <c r="P60" s="188"/>
      <c r="Q60" s="188"/>
    </row>
    <row r="61" spans="1:17" hidden="1" outlineLevel="3" x14ac:dyDescent="0.2">
      <c r="A61" s="252" t="s">
        <v>120</v>
      </c>
      <c r="B61" s="105">
        <v>0</v>
      </c>
      <c r="C61" s="105">
        <v>0</v>
      </c>
      <c r="D61" s="105">
        <v>0</v>
      </c>
      <c r="E61" s="105">
        <v>1</v>
      </c>
      <c r="F61" s="105">
        <v>1</v>
      </c>
      <c r="G61" s="105">
        <v>1</v>
      </c>
      <c r="H61" s="188"/>
      <c r="I61" s="188"/>
      <c r="J61" s="188"/>
      <c r="K61" s="188"/>
      <c r="L61" s="188"/>
      <c r="M61" s="188"/>
      <c r="N61" s="188"/>
      <c r="O61" s="188"/>
      <c r="P61" s="188"/>
      <c r="Q61" s="188"/>
    </row>
    <row r="62" spans="1:17" hidden="1" outlineLevel="3" x14ac:dyDescent="0.2">
      <c r="A62" s="252" t="s">
        <v>124</v>
      </c>
      <c r="B62" s="105">
        <v>0</v>
      </c>
      <c r="C62" s="105">
        <v>0</v>
      </c>
      <c r="D62" s="105">
        <v>0</v>
      </c>
      <c r="E62" s="105">
        <v>0</v>
      </c>
      <c r="F62" s="105">
        <v>13.302433000000001</v>
      </c>
      <c r="G62" s="105">
        <v>13.618202</v>
      </c>
      <c r="H62" s="188"/>
      <c r="I62" s="188"/>
      <c r="J62" s="188"/>
      <c r="K62" s="188"/>
      <c r="L62" s="188"/>
      <c r="M62" s="188"/>
      <c r="N62" s="188"/>
      <c r="O62" s="188"/>
      <c r="P62" s="188"/>
      <c r="Q62" s="188"/>
    </row>
    <row r="63" spans="1:17" outlineLevel="2" collapsed="1" x14ac:dyDescent="0.2">
      <c r="A63" s="253" t="s">
        <v>6</v>
      </c>
      <c r="B63" s="214">
        <f t="shared" ref="B63:G63" si="10">SUM(B$64:B$64)</f>
        <v>1.8853064502200001</v>
      </c>
      <c r="C63" s="214">
        <f t="shared" si="10"/>
        <v>1.8873376739600001</v>
      </c>
      <c r="D63" s="214">
        <f t="shared" si="10"/>
        <v>1.8975156476899999</v>
      </c>
      <c r="E63" s="214">
        <f t="shared" si="10"/>
        <v>1.7791325574800001</v>
      </c>
      <c r="F63" s="214">
        <f t="shared" si="10"/>
        <v>1.7016771418900001</v>
      </c>
      <c r="G63" s="214">
        <f t="shared" si="10"/>
        <v>1.69625444138</v>
      </c>
      <c r="H63" s="188"/>
      <c r="I63" s="188"/>
      <c r="J63" s="188"/>
      <c r="K63" s="188"/>
      <c r="L63" s="188"/>
      <c r="M63" s="188"/>
      <c r="N63" s="188"/>
      <c r="O63" s="188"/>
      <c r="P63" s="188"/>
      <c r="Q63" s="188"/>
    </row>
    <row r="64" spans="1:17" hidden="1" outlineLevel="3" x14ac:dyDescent="0.2">
      <c r="A64" s="252" t="s">
        <v>93</v>
      </c>
      <c r="B64" s="105">
        <v>1.8853064502200001</v>
      </c>
      <c r="C64" s="105">
        <v>1.8873376739600001</v>
      </c>
      <c r="D64" s="105">
        <v>1.8975156476899999</v>
      </c>
      <c r="E64" s="105">
        <v>1.7791325574800001</v>
      </c>
      <c r="F64" s="105">
        <v>1.7016771418900001</v>
      </c>
      <c r="G64" s="105">
        <v>1.69625444138</v>
      </c>
      <c r="H64" s="188"/>
      <c r="I64" s="188"/>
      <c r="J64" s="188"/>
      <c r="K64" s="188"/>
      <c r="L64" s="188"/>
      <c r="M64" s="188"/>
      <c r="N64" s="188"/>
      <c r="O64" s="188"/>
      <c r="P64" s="188"/>
      <c r="Q64" s="188"/>
    </row>
    <row r="65" spans="1:17" ht="15" x14ac:dyDescent="0.2">
      <c r="A65" s="273" t="s">
        <v>112</v>
      </c>
      <c r="B65" s="274">
        <f t="shared" ref="B65:G65" si="11">B$66+B$86</f>
        <v>14.507411621389998</v>
      </c>
      <c r="C65" s="274">
        <f t="shared" si="11"/>
        <v>14.549305512350003</v>
      </c>
      <c r="D65" s="274">
        <f t="shared" si="11"/>
        <v>13.082439824070001</v>
      </c>
      <c r="E65" s="274">
        <f t="shared" si="11"/>
        <v>9.7537623329799992</v>
      </c>
      <c r="F65" s="274">
        <f t="shared" si="11"/>
        <v>9.9125810836100001</v>
      </c>
      <c r="G65" s="274">
        <f t="shared" si="11"/>
        <v>9.5025298546399988</v>
      </c>
      <c r="H65" s="188"/>
      <c r="I65" s="188"/>
      <c r="J65" s="188"/>
      <c r="K65" s="188"/>
      <c r="L65" s="188"/>
      <c r="M65" s="188"/>
      <c r="N65" s="188"/>
      <c r="O65" s="188"/>
      <c r="P65" s="188"/>
      <c r="Q65" s="188"/>
    </row>
    <row r="66" spans="1:17" ht="15" outlineLevel="1" x14ac:dyDescent="0.2">
      <c r="A66" s="275" t="s">
        <v>50</v>
      </c>
      <c r="B66" s="276">
        <f t="shared" ref="B66:G66" si="12">B$67+B$80+B$84</f>
        <v>1.5398624785699999</v>
      </c>
      <c r="C66" s="276">
        <f t="shared" si="12"/>
        <v>2.0282016647000001</v>
      </c>
      <c r="D66" s="276">
        <f t="shared" si="12"/>
        <v>3.3941135759200001</v>
      </c>
      <c r="E66" s="276">
        <f t="shared" si="12"/>
        <v>1.7670156076999999</v>
      </c>
      <c r="F66" s="276">
        <f t="shared" si="12"/>
        <v>0.89411910530000005</v>
      </c>
      <c r="G66" s="276">
        <f t="shared" si="12"/>
        <v>0.77437518515000003</v>
      </c>
      <c r="H66" s="188"/>
      <c r="I66" s="188"/>
      <c r="J66" s="188"/>
      <c r="K66" s="188"/>
      <c r="L66" s="188"/>
      <c r="M66" s="188"/>
      <c r="N66" s="188"/>
      <c r="O66" s="188"/>
      <c r="P66" s="188"/>
      <c r="Q66" s="188"/>
    </row>
    <row r="67" spans="1:17" ht="25.5" outlineLevel="2" collapsed="1" x14ac:dyDescent="0.2">
      <c r="A67" s="253" t="s">
        <v>128</v>
      </c>
      <c r="B67" s="214">
        <f t="shared" ref="B67:G67" si="13">SUM(B$68:B$79)</f>
        <v>0.72755038315999987</v>
      </c>
      <c r="C67" s="214">
        <f t="shared" si="13"/>
        <v>1.2474921463700002</v>
      </c>
      <c r="D67" s="214">
        <f t="shared" si="13"/>
        <v>2.6442847472600004</v>
      </c>
      <c r="E67" s="214">
        <f t="shared" si="13"/>
        <v>1.36772267545</v>
      </c>
      <c r="F67" s="214">
        <f t="shared" si="13"/>
        <v>0.68331482616000006</v>
      </c>
      <c r="G67" s="214">
        <f t="shared" si="13"/>
        <v>0.59879421412</v>
      </c>
      <c r="H67" s="188"/>
      <c r="I67" s="188"/>
      <c r="J67" s="188"/>
      <c r="K67" s="188"/>
      <c r="L67" s="188"/>
      <c r="M67" s="188"/>
      <c r="N67" s="188"/>
      <c r="O67" s="188"/>
      <c r="P67" s="188"/>
      <c r="Q67" s="188"/>
    </row>
    <row r="68" spans="1:17" hidden="1" outlineLevel="3" x14ac:dyDescent="0.2">
      <c r="A68" s="252" t="s">
        <v>57</v>
      </c>
      <c r="B68" s="105">
        <v>0.20270400403</v>
      </c>
      <c r="C68" s="105">
        <v>0.19614501741000001</v>
      </c>
      <c r="D68" s="105">
        <v>0.12509075229</v>
      </c>
      <c r="E68" s="105">
        <v>0</v>
      </c>
      <c r="F68" s="105">
        <v>0</v>
      </c>
      <c r="G68" s="105">
        <v>0</v>
      </c>
      <c r="H68" s="188"/>
      <c r="I68" s="188"/>
      <c r="J68" s="188"/>
      <c r="K68" s="188"/>
      <c r="L68" s="188"/>
      <c r="M68" s="188"/>
      <c r="N68" s="188"/>
      <c r="O68" s="188"/>
      <c r="P68" s="188"/>
      <c r="Q68" s="188"/>
    </row>
    <row r="69" spans="1:17" hidden="1" outlineLevel="3" x14ac:dyDescent="0.2">
      <c r="A69" s="252" t="s">
        <v>153</v>
      </c>
      <c r="B69" s="105">
        <v>1.4518499999999999E-6</v>
      </c>
      <c r="C69" s="105">
        <v>1.45127E-6</v>
      </c>
      <c r="D69" s="105">
        <v>1.45127E-6</v>
      </c>
      <c r="E69" s="105">
        <v>7.3564000000000004E-7</v>
      </c>
      <c r="F69" s="105">
        <v>4.8332000000000002E-7</v>
      </c>
      <c r="G69" s="105">
        <v>4.2876999999999999E-7</v>
      </c>
      <c r="H69" s="188"/>
      <c r="I69" s="188"/>
      <c r="J69" s="188"/>
      <c r="K69" s="188"/>
      <c r="L69" s="188"/>
      <c r="M69" s="188"/>
      <c r="N69" s="188"/>
      <c r="O69" s="188"/>
      <c r="P69" s="188"/>
      <c r="Q69" s="188"/>
    </row>
    <row r="70" spans="1:17" hidden="1" outlineLevel="3" x14ac:dyDescent="0.2">
      <c r="A70" s="252" t="s">
        <v>46</v>
      </c>
      <c r="B70" s="105">
        <v>0</v>
      </c>
      <c r="C70" s="105">
        <v>0</v>
      </c>
      <c r="D70" s="105">
        <v>0</v>
      </c>
      <c r="E70" s="105">
        <v>6.3417347789999995E-2</v>
      </c>
      <c r="F70" s="105">
        <v>4.166550871E-2</v>
      </c>
      <c r="G70" s="105">
        <v>3.6962579340000003E-2</v>
      </c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1:17" hidden="1" outlineLevel="3" x14ac:dyDescent="0.2">
      <c r="A71" s="252" t="s">
        <v>51</v>
      </c>
      <c r="B71" s="105">
        <v>0.20119402239</v>
      </c>
      <c r="C71" s="105">
        <v>0.22738646333000001</v>
      </c>
      <c r="D71" s="105">
        <v>0.22519704759</v>
      </c>
      <c r="E71" s="105">
        <v>0.19025204337000001</v>
      </c>
      <c r="F71" s="105">
        <v>0.12499652612999999</v>
      </c>
      <c r="G71" s="105">
        <v>0.11088773802</v>
      </c>
      <c r="H71" s="188"/>
      <c r="I71" s="188"/>
      <c r="J71" s="188"/>
      <c r="K71" s="188"/>
      <c r="L71" s="188"/>
      <c r="M71" s="188"/>
      <c r="N71" s="188"/>
      <c r="O71" s="188"/>
      <c r="P71" s="188"/>
      <c r="Q71" s="188"/>
    </row>
    <row r="72" spans="1:17" hidden="1" outlineLevel="3" x14ac:dyDescent="0.2">
      <c r="A72" s="252" t="s">
        <v>179</v>
      </c>
      <c r="B72" s="105">
        <v>5.006383138E-2</v>
      </c>
      <c r="C72" s="105">
        <v>5.0043788360000001E-2</v>
      </c>
      <c r="D72" s="105">
        <v>0.17515325914999999</v>
      </c>
      <c r="E72" s="105">
        <v>0.20293551297000001</v>
      </c>
      <c r="F72" s="105">
        <v>0.13332962782999999</v>
      </c>
      <c r="G72" s="105">
        <v>0.11088773802</v>
      </c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1:17" hidden="1" outlineLevel="3" x14ac:dyDescent="0.2">
      <c r="A73" s="252" t="s">
        <v>82</v>
      </c>
      <c r="B73" s="105">
        <v>7.2455630930000001E-2</v>
      </c>
      <c r="C73" s="105">
        <v>7.2426623300000006E-2</v>
      </c>
      <c r="D73" s="105">
        <v>7.2426623300000006E-2</v>
      </c>
      <c r="E73" s="105">
        <v>0</v>
      </c>
      <c r="F73" s="105">
        <v>0</v>
      </c>
      <c r="G73" s="105">
        <v>0</v>
      </c>
      <c r="H73" s="188"/>
      <c r="I73" s="188"/>
      <c r="J73" s="188"/>
      <c r="K73" s="188"/>
      <c r="L73" s="188"/>
      <c r="M73" s="188"/>
      <c r="N73" s="188"/>
      <c r="O73" s="188"/>
      <c r="P73" s="188"/>
      <c r="Q73" s="188"/>
    </row>
    <row r="74" spans="1:17" hidden="1" outlineLevel="3" x14ac:dyDescent="0.2">
      <c r="A74" s="252" t="s">
        <v>144</v>
      </c>
      <c r="B74" s="105">
        <v>0</v>
      </c>
      <c r="C74" s="105">
        <v>0</v>
      </c>
      <c r="D74" s="105">
        <v>0.60052545978000005</v>
      </c>
      <c r="E74" s="105">
        <v>0.30440326938000001</v>
      </c>
      <c r="F74" s="105">
        <v>0.19999444182000001</v>
      </c>
      <c r="G74" s="105">
        <v>0.17742038085</v>
      </c>
      <c r="H74" s="188"/>
      <c r="I74" s="188"/>
      <c r="J74" s="188"/>
      <c r="K74" s="188"/>
      <c r="L74" s="188"/>
      <c r="M74" s="188"/>
      <c r="N74" s="188"/>
      <c r="O74" s="188"/>
      <c r="P74" s="188"/>
      <c r="Q74" s="188"/>
    </row>
    <row r="75" spans="1:17" hidden="1" outlineLevel="3" x14ac:dyDescent="0.2">
      <c r="A75" s="252" t="s">
        <v>137</v>
      </c>
      <c r="B75" s="105">
        <v>0</v>
      </c>
      <c r="C75" s="105">
        <v>0</v>
      </c>
      <c r="D75" s="105">
        <v>0.19391967971999999</v>
      </c>
      <c r="E75" s="105">
        <v>0</v>
      </c>
      <c r="F75" s="105">
        <v>0</v>
      </c>
      <c r="G75" s="105">
        <v>0</v>
      </c>
      <c r="H75" s="188"/>
      <c r="I75" s="188"/>
      <c r="J75" s="188"/>
      <c r="K75" s="188"/>
      <c r="L75" s="188"/>
      <c r="M75" s="188"/>
      <c r="N75" s="188"/>
      <c r="O75" s="188"/>
      <c r="P75" s="188"/>
      <c r="Q75" s="188"/>
    </row>
    <row r="76" spans="1:17" hidden="1" outlineLevel="3" x14ac:dyDescent="0.2">
      <c r="A76" s="252" t="s">
        <v>41</v>
      </c>
      <c r="B76" s="105">
        <v>0</v>
      </c>
      <c r="C76" s="105">
        <v>0.50043788314000004</v>
      </c>
      <c r="D76" s="105">
        <v>0.53171525084000004</v>
      </c>
      <c r="E76" s="105">
        <v>0.26952372811000003</v>
      </c>
      <c r="F76" s="105">
        <v>1.041637718E-2</v>
      </c>
      <c r="G76" s="105">
        <v>9.2406448399999994E-3</v>
      </c>
      <c r="H76" s="188"/>
      <c r="I76" s="188"/>
      <c r="J76" s="188"/>
      <c r="K76" s="188"/>
      <c r="L76" s="188"/>
      <c r="M76" s="188"/>
      <c r="N76" s="188"/>
      <c r="O76" s="188"/>
      <c r="P76" s="188"/>
      <c r="Q76" s="188"/>
    </row>
    <row r="77" spans="1:17" hidden="1" outlineLevel="3" x14ac:dyDescent="0.2">
      <c r="A77" s="252" t="s">
        <v>176</v>
      </c>
      <c r="B77" s="105">
        <v>0</v>
      </c>
      <c r="C77" s="105">
        <v>0</v>
      </c>
      <c r="D77" s="105">
        <v>0.51920430376000004</v>
      </c>
      <c r="E77" s="105">
        <v>0.26318199332999997</v>
      </c>
      <c r="F77" s="105">
        <v>0.17291186116999999</v>
      </c>
      <c r="G77" s="105">
        <v>0.15339470427999999</v>
      </c>
      <c r="H77" s="188"/>
      <c r="I77" s="188"/>
      <c r="J77" s="188"/>
      <c r="K77" s="188"/>
      <c r="L77" s="188"/>
      <c r="M77" s="188"/>
      <c r="N77" s="188"/>
      <c r="O77" s="188"/>
      <c r="P77" s="188"/>
      <c r="Q77" s="188"/>
    </row>
    <row r="78" spans="1:17" hidden="1" outlineLevel="3" x14ac:dyDescent="0.2">
      <c r="A78" s="252" t="s">
        <v>149</v>
      </c>
      <c r="B78" s="105">
        <v>0.11014042904</v>
      </c>
      <c r="C78" s="105">
        <v>0.1100963343</v>
      </c>
      <c r="D78" s="105">
        <v>0.1100963343</v>
      </c>
      <c r="E78" s="105">
        <v>2.7903633019999999E-2</v>
      </c>
      <c r="F78" s="105">
        <v>0</v>
      </c>
      <c r="G78" s="105">
        <v>0</v>
      </c>
      <c r="H78" s="188"/>
      <c r="I78" s="188"/>
      <c r="J78" s="188"/>
      <c r="K78" s="188"/>
      <c r="L78" s="188"/>
      <c r="M78" s="188"/>
      <c r="N78" s="188"/>
      <c r="O78" s="188"/>
      <c r="P78" s="188"/>
      <c r="Q78" s="188"/>
    </row>
    <row r="79" spans="1:17" hidden="1" outlineLevel="3" x14ac:dyDescent="0.2">
      <c r="A79" s="252" t="s">
        <v>21</v>
      </c>
      <c r="B79" s="105">
        <v>9.0991013539999999E-2</v>
      </c>
      <c r="C79" s="105">
        <v>9.0954585259999998E-2</v>
      </c>
      <c r="D79" s="105">
        <v>9.0954585259999998E-2</v>
      </c>
      <c r="E79" s="105">
        <v>4.6104411839999998E-2</v>
      </c>
      <c r="F79" s="105">
        <v>0</v>
      </c>
      <c r="G79" s="105">
        <v>0</v>
      </c>
      <c r="H79" s="188"/>
      <c r="I79" s="188"/>
      <c r="J79" s="188"/>
      <c r="K79" s="188"/>
      <c r="L79" s="188"/>
      <c r="M79" s="188"/>
      <c r="N79" s="188"/>
      <c r="O79" s="188"/>
      <c r="P79" s="188"/>
      <c r="Q79" s="188"/>
    </row>
    <row r="80" spans="1:17" ht="25.5" outlineLevel="2" collapsed="1" x14ac:dyDescent="0.2">
      <c r="A80" s="253" t="s">
        <v>8</v>
      </c>
      <c r="B80" s="214">
        <f t="shared" ref="B80:G80" si="14">SUM(B$81:B$83)</f>
        <v>0.81219261182000002</v>
      </c>
      <c r="C80" s="214">
        <f t="shared" si="14"/>
        <v>0.78059008257000007</v>
      </c>
      <c r="D80" s="214">
        <f t="shared" si="14"/>
        <v>0.74970939290000005</v>
      </c>
      <c r="E80" s="214">
        <f t="shared" si="14"/>
        <v>0.39923239088000001</v>
      </c>
      <c r="F80" s="214">
        <f t="shared" si="14"/>
        <v>0.21076450315999998</v>
      </c>
      <c r="G80" s="214">
        <f t="shared" si="14"/>
        <v>0.17554568470000001</v>
      </c>
      <c r="H80" s="188"/>
      <c r="I80" s="188"/>
      <c r="J80" s="188"/>
      <c r="K80" s="188"/>
      <c r="L80" s="188"/>
      <c r="M80" s="188"/>
      <c r="N80" s="188"/>
      <c r="O80" s="188"/>
      <c r="P80" s="188"/>
      <c r="Q80" s="188"/>
    </row>
    <row r="81" spans="1:17" hidden="1" outlineLevel="3" x14ac:dyDescent="0.2">
      <c r="A81" s="252" t="s">
        <v>10</v>
      </c>
      <c r="B81" s="105">
        <v>0.26283511476999999</v>
      </c>
      <c r="C81" s="105">
        <v>0.26272988865000002</v>
      </c>
      <c r="D81" s="105">
        <v>0.26272988865000002</v>
      </c>
      <c r="E81" s="105">
        <v>0.13317643035999999</v>
      </c>
      <c r="F81" s="105">
        <v>4.3748784149999997E-2</v>
      </c>
      <c r="G81" s="105">
        <v>2.9108031230000001E-2</v>
      </c>
      <c r="H81" s="188"/>
      <c r="I81" s="188"/>
      <c r="J81" s="188"/>
      <c r="K81" s="188"/>
      <c r="L81" s="188"/>
      <c r="M81" s="188"/>
      <c r="N81" s="188"/>
      <c r="O81" s="188"/>
      <c r="P81" s="188"/>
      <c r="Q81" s="188"/>
    </row>
    <row r="82" spans="1:17" hidden="1" outlineLevel="3" x14ac:dyDescent="0.2">
      <c r="A82" s="252" t="s">
        <v>105</v>
      </c>
      <c r="B82" s="105">
        <v>0.54935749705000003</v>
      </c>
      <c r="C82" s="105">
        <v>0.51786019392000004</v>
      </c>
      <c r="D82" s="105">
        <v>0.48697950424999997</v>
      </c>
      <c r="E82" s="105">
        <v>0.25429483322000002</v>
      </c>
      <c r="F82" s="105">
        <v>0.16082312704999999</v>
      </c>
      <c r="G82" s="105">
        <v>0.14128437047</v>
      </c>
      <c r="H82" s="188"/>
      <c r="I82" s="188"/>
      <c r="J82" s="188"/>
      <c r="K82" s="188"/>
      <c r="L82" s="188"/>
      <c r="M82" s="188"/>
      <c r="N82" s="188"/>
      <c r="O82" s="188"/>
      <c r="P82" s="188"/>
      <c r="Q82" s="188"/>
    </row>
    <row r="83" spans="1:17" hidden="1" outlineLevel="3" x14ac:dyDescent="0.2">
      <c r="A83" s="252" t="s">
        <v>30</v>
      </c>
      <c r="B83" s="105">
        <v>0</v>
      </c>
      <c r="C83" s="105">
        <v>0</v>
      </c>
      <c r="D83" s="105">
        <v>0</v>
      </c>
      <c r="E83" s="105">
        <v>1.17611273E-2</v>
      </c>
      <c r="F83" s="105">
        <v>6.1925919600000004E-3</v>
      </c>
      <c r="G83" s="105">
        <v>5.1532829999999998E-3</v>
      </c>
      <c r="H83" s="188"/>
      <c r="I83" s="188"/>
      <c r="J83" s="188"/>
      <c r="K83" s="188"/>
      <c r="L83" s="188"/>
      <c r="M83" s="188"/>
      <c r="N83" s="188"/>
      <c r="O83" s="188"/>
      <c r="P83" s="188"/>
      <c r="Q83" s="188"/>
    </row>
    <row r="84" spans="1:17" outlineLevel="2" collapsed="1" x14ac:dyDescent="0.2">
      <c r="A84" s="253" t="s">
        <v>131</v>
      </c>
      <c r="B84" s="214">
        <f t="shared" ref="B84:G84" si="15">SUM(B$85:B$85)</f>
        <v>1.1948358999999999E-4</v>
      </c>
      <c r="C84" s="214">
        <f t="shared" si="15"/>
        <v>1.1943576E-4</v>
      </c>
      <c r="D84" s="214">
        <f t="shared" si="15"/>
        <v>1.1943576E-4</v>
      </c>
      <c r="E84" s="214">
        <f t="shared" si="15"/>
        <v>6.0541370000000001E-5</v>
      </c>
      <c r="F84" s="214">
        <f t="shared" si="15"/>
        <v>3.9775979999999999E-5</v>
      </c>
      <c r="G84" s="214">
        <f t="shared" si="15"/>
        <v>3.5286329999999997E-5</v>
      </c>
      <c r="H84" s="188"/>
      <c r="I84" s="188"/>
      <c r="J84" s="188"/>
      <c r="K84" s="188"/>
      <c r="L84" s="188"/>
      <c r="M84" s="188"/>
      <c r="N84" s="188"/>
      <c r="O84" s="188"/>
      <c r="P84" s="188"/>
      <c r="Q84" s="188"/>
    </row>
    <row r="85" spans="1:17" hidden="1" outlineLevel="3" x14ac:dyDescent="0.2">
      <c r="A85" s="252" t="s">
        <v>174</v>
      </c>
      <c r="B85" s="105">
        <v>1.1948358999999999E-4</v>
      </c>
      <c r="C85" s="105">
        <v>1.1943576E-4</v>
      </c>
      <c r="D85" s="105">
        <v>1.1943576E-4</v>
      </c>
      <c r="E85" s="105">
        <v>6.0541370000000001E-5</v>
      </c>
      <c r="F85" s="105">
        <v>3.9775979999999999E-5</v>
      </c>
      <c r="G85" s="105">
        <v>3.5286329999999997E-5</v>
      </c>
      <c r="H85" s="188"/>
      <c r="I85" s="188"/>
      <c r="J85" s="188"/>
      <c r="K85" s="188"/>
      <c r="L85" s="188"/>
      <c r="M85" s="188"/>
      <c r="N85" s="188"/>
      <c r="O85" s="188"/>
      <c r="P85" s="188"/>
      <c r="Q85" s="188"/>
    </row>
    <row r="86" spans="1:17" ht="15" outlineLevel="1" x14ac:dyDescent="0.2">
      <c r="A86" s="275" t="s">
        <v>79</v>
      </c>
      <c r="B86" s="276">
        <f t="shared" ref="B86:G86" si="16">B$87+B$93+B$95+B$108+B$112</f>
        <v>12.967549142819999</v>
      </c>
      <c r="C86" s="276">
        <f t="shared" si="16"/>
        <v>12.521103847650002</v>
      </c>
      <c r="D86" s="276">
        <f t="shared" si="16"/>
        <v>9.6883262481500001</v>
      </c>
      <c r="E86" s="276">
        <f t="shared" si="16"/>
        <v>7.9867467252799997</v>
      </c>
      <c r="F86" s="276">
        <f t="shared" si="16"/>
        <v>9.0184619783100004</v>
      </c>
      <c r="G86" s="276">
        <f t="shared" si="16"/>
        <v>8.7281546694899994</v>
      </c>
      <c r="H86" s="188"/>
      <c r="I86" s="188"/>
      <c r="J86" s="188"/>
      <c r="K86" s="188"/>
      <c r="L86" s="188"/>
      <c r="M86" s="188"/>
      <c r="N86" s="188"/>
      <c r="O86" s="188"/>
      <c r="P86" s="188"/>
      <c r="Q86" s="188"/>
    </row>
    <row r="87" spans="1:17" ht="25.5" outlineLevel="2" collapsed="1" x14ac:dyDescent="0.2">
      <c r="A87" s="253" t="s">
        <v>141</v>
      </c>
      <c r="B87" s="214">
        <f t="shared" ref="B87:G87" si="17">SUM(B$88:B$92)</f>
        <v>7.7015653474999999</v>
      </c>
      <c r="C87" s="214">
        <f t="shared" si="17"/>
        <v>5.0741691395699995</v>
      </c>
      <c r="D87" s="214">
        <f t="shared" si="17"/>
        <v>2.0299789257</v>
      </c>
      <c r="E87" s="214">
        <f t="shared" si="17"/>
        <v>2.5437051230600001</v>
      </c>
      <c r="F87" s="214">
        <f t="shared" si="17"/>
        <v>5.8679120508100002</v>
      </c>
      <c r="G87" s="214">
        <f t="shared" si="17"/>
        <v>6.0101963061000001</v>
      </c>
      <c r="H87" s="188"/>
      <c r="I87" s="188"/>
      <c r="J87" s="188"/>
      <c r="K87" s="188"/>
      <c r="L87" s="188"/>
      <c r="M87" s="188"/>
      <c r="N87" s="188"/>
      <c r="O87" s="188"/>
      <c r="P87" s="188"/>
      <c r="Q87" s="188"/>
    </row>
    <row r="88" spans="1:17" hidden="1" outlineLevel="3" x14ac:dyDescent="0.2">
      <c r="A88" s="252" t="s">
        <v>11</v>
      </c>
      <c r="B88" s="105">
        <v>5.5477494299999999E-2</v>
      </c>
      <c r="C88" s="105">
        <v>4.7473750269999997E-2</v>
      </c>
      <c r="D88" s="105">
        <v>3.9832119559999997E-2</v>
      </c>
      <c r="E88" s="105">
        <v>2.8629790209999999E-2</v>
      </c>
      <c r="F88" s="105">
        <v>1.90260701E-2</v>
      </c>
      <c r="G88" s="105">
        <v>1.9104070170000001E-2</v>
      </c>
      <c r="H88" s="188"/>
      <c r="I88" s="188"/>
      <c r="J88" s="188"/>
      <c r="K88" s="188"/>
      <c r="L88" s="188"/>
      <c r="M88" s="188"/>
      <c r="N88" s="188"/>
      <c r="O88" s="188"/>
      <c r="P88" s="188"/>
      <c r="Q88" s="188"/>
    </row>
    <row r="89" spans="1:17" hidden="1" outlineLevel="3" x14ac:dyDescent="0.2">
      <c r="A89" s="252" t="s">
        <v>97</v>
      </c>
      <c r="B89" s="105">
        <v>0.12641275965000001</v>
      </c>
      <c r="C89" s="105">
        <v>0.11312931542</v>
      </c>
      <c r="D89" s="105">
        <v>9.785945972E-2</v>
      </c>
      <c r="E89" s="105">
        <v>8.8309116990000006E-2</v>
      </c>
      <c r="F89" s="105">
        <v>0.12708577197000001</v>
      </c>
      <c r="G89" s="105">
        <v>0.27397997856</v>
      </c>
      <c r="H89" s="188"/>
      <c r="I89" s="188"/>
      <c r="J89" s="188"/>
      <c r="K89" s="188"/>
      <c r="L89" s="188"/>
      <c r="M89" s="188"/>
      <c r="N89" s="188"/>
      <c r="O89" s="188"/>
      <c r="P89" s="188"/>
      <c r="Q89" s="188"/>
    </row>
    <row r="90" spans="1:17" hidden="1" outlineLevel="3" x14ac:dyDescent="0.2">
      <c r="A90" s="252" t="s">
        <v>77</v>
      </c>
      <c r="B90" s="105">
        <v>0</v>
      </c>
      <c r="C90" s="105">
        <v>0</v>
      </c>
      <c r="D90" s="105">
        <v>0</v>
      </c>
      <c r="E90" s="105">
        <v>0</v>
      </c>
      <c r="F90" s="105">
        <v>0</v>
      </c>
      <c r="G90" s="105">
        <v>5.5030000899999997E-3</v>
      </c>
      <c r="H90" s="188"/>
      <c r="I90" s="188"/>
      <c r="J90" s="188"/>
      <c r="K90" s="188"/>
      <c r="L90" s="188"/>
      <c r="M90" s="188"/>
      <c r="N90" s="188"/>
      <c r="O90" s="188"/>
      <c r="P90" s="188"/>
      <c r="Q90" s="188"/>
    </row>
    <row r="91" spans="1:17" hidden="1" outlineLevel="3" x14ac:dyDescent="0.2">
      <c r="A91" s="252" t="s">
        <v>66</v>
      </c>
      <c r="B91" s="105">
        <v>0.15807539580999999</v>
      </c>
      <c r="C91" s="105">
        <v>0.18561613940999999</v>
      </c>
      <c r="D91" s="105">
        <v>0.24374336708</v>
      </c>
      <c r="E91" s="105">
        <v>0.36831129565999998</v>
      </c>
      <c r="F91" s="105">
        <v>0.39244671814999998</v>
      </c>
      <c r="G91" s="105">
        <v>0.39923871086000001</v>
      </c>
      <c r="H91" s="188"/>
      <c r="I91" s="188"/>
      <c r="J91" s="188"/>
      <c r="K91" s="188"/>
      <c r="L91" s="188"/>
      <c r="M91" s="188"/>
      <c r="N91" s="188"/>
      <c r="O91" s="188"/>
      <c r="P91" s="188"/>
      <c r="Q91" s="188"/>
    </row>
    <row r="92" spans="1:17" hidden="1" outlineLevel="3" x14ac:dyDescent="0.2">
      <c r="A92" s="252" t="s">
        <v>93</v>
      </c>
      <c r="B92" s="105">
        <v>7.36159969774</v>
      </c>
      <c r="C92" s="105">
        <v>4.7279499344699998</v>
      </c>
      <c r="D92" s="105">
        <v>1.6485439793400001</v>
      </c>
      <c r="E92" s="105">
        <v>2.0584549202</v>
      </c>
      <c r="F92" s="105">
        <v>5.32935349059</v>
      </c>
      <c r="G92" s="105">
        <v>5.3123705464200004</v>
      </c>
      <c r="H92" s="188"/>
      <c r="I92" s="188"/>
      <c r="J92" s="188"/>
      <c r="K92" s="188"/>
      <c r="L92" s="188"/>
      <c r="M92" s="188"/>
      <c r="N92" s="188"/>
      <c r="O92" s="188"/>
      <c r="P92" s="188"/>
      <c r="Q92" s="188"/>
    </row>
    <row r="93" spans="1:17" ht="25.5" outlineLevel="2" collapsed="1" x14ac:dyDescent="0.2">
      <c r="A93" s="253" t="s">
        <v>4</v>
      </c>
      <c r="B93" s="214">
        <f t="shared" ref="B93:G93" si="18">SUM(B$94:B$94)</f>
        <v>0.19059356</v>
      </c>
      <c r="C93" s="214">
        <f t="shared" si="18"/>
        <v>0.24783356000000001</v>
      </c>
      <c r="D93" s="214">
        <f t="shared" si="18"/>
        <v>0.24783356000000001</v>
      </c>
      <c r="E93" s="214">
        <f t="shared" si="18"/>
        <v>0.24369463331999999</v>
      </c>
      <c r="F93" s="214">
        <f t="shared" si="18"/>
        <v>0.19495570664</v>
      </c>
      <c r="G93" s="214">
        <f t="shared" si="18"/>
        <v>0.1705862433</v>
      </c>
      <c r="H93" s="188"/>
      <c r="I93" s="188"/>
      <c r="J93" s="188"/>
      <c r="K93" s="188"/>
      <c r="L93" s="188"/>
      <c r="M93" s="188"/>
      <c r="N93" s="188"/>
      <c r="O93" s="188"/>
      <c r="P93" s="188"/>
      <c r="Q93" s="188"/>
    </row>
    <row r="94" spans="1:17" hidden="1" outlineLevel="3" x14ac:dyDescent="0.2">
      <c r="A94" s="252" t="s">
        <v>102</v>
      </c>
      <c r="B94" s="105">
        <v>0.19059356</v>
      </c>
      <c r="C94" s="105">
        <v>0.24783356000000001</v>
      </c>
      <c r="D94" s="105">
        <v>0.24783356000000001</v>
      </c>
      <c r="E94" s="105">
        <v>0.24369463331999999</v>
      </c>
      <c r="F94" s="105">
        <v>0.19495570664</v>
      </c>
      <c r="G94" s="105">
        <v>0.1705862433</v>
      </c>
      <c r="H94" s="188"/>
      <c r="I94" s="188"/>
      <c r="J94" s="188"/>
      <c r="K94" s="188"/>
      <c r="L94" s="188"/>
      <c r="M94" s="188"/>
      <c r="N94" s="188"/>
      <c r="O94" s="188"/>
      <c r="P94" s="188"/>
      <c r="Q94" s="188"/>
    </row>
    <row r="95" spans="1:17" ht="25.5" outlineLevel="2" collapsed="1" x14ac:dyDescent="0.2">
      <c r="A95" s="253" t="s">
        <v>22</v>
      </c>
      <c r="B95" s="214">
        <f t="shared" ref="B95:G95" si="19">SUM(B$96:B$107)</f>
        <v>2.0973359547500001</v>
      </c>
      <c r="C95" s="214">
        <f t="shared" si="19"/>
        <v>3.6709121527000006</v>
      </c>
      <c r="D95" s="214">
        <f t="shared" si="19"/>
        <v>3.8816497435699997</v>
      </c>
      <c r="E95" s="214">
        <f t="shared" si="19"/>
        <v>3.2733513524600002</v>
      </c>
      <c r="F95" s="214">
        <f t="shared" si="19"/>
        <v>2.8427356019299999</v>
      </c>
      <c r="G95" s="214">
        <f t="shared" si="19"/>
        <v>2.4348731454600001</v>
      </c>
      <c r="H95" s="188"/>
      <c r="I95" s="188"/>
      <c r="J95" s="188"/>
      <c r="K95" s="188"/>
      <c r="L95" s="188"/>
      <c r="M95" s="188"/>
      <c r="N95" s="188"/>
      <c r="O95" s="188"/>
      <c r="P95" s="188"/>
      <c r="Q95" s="188"/>
    </row>
    <row r="96" spans="1:17" hidden="1" outlineLevel="3" x14ac:dyDescent="0.2">
      <c r="A96" s="252" t="s">
        <v>37</v>
      </c>
      <c r="B96" s="105">
        <v>6.4444998619999999E-2</v>
      </c>
      <c r="C96" s="105">
        <v>4.3943333309999999E-2</v>
      </c>
      <c r="D96" s="105">
        <v>2.3023332000000001E-2</v>
      </c>
      <c r="E96" s="105">
        <v>0</v>
      </c>
      <c r="F96" s="105">
        <v>0</v>
      </c>
      <c r="G96" s="105">
        <v>0</v>
      </c>
      <c r="H96" s="188"/>
      <c r="I96" s="188"/>
      <c r="J96" s="188"/>
      <c r="K96" s="188"/>
      <c r="L96" s="188"/>
      <c r="M96" s="188"/>
      <c r="N96" s="188"/>
      <c r="O96" s="188"/>
      <c r="P96" s="188"/>
      <c r="Q96" s="188"/>
    </row>
    <row r="97" spans="1:17" hidden="1" outlineLevel="3" x14ac:dyDescent="0.2">
      <c r="A97" s="252" t="s">
        <v>65</v>
      </c>
      <c r="B97" s="105">
        <v>0.24049725076</v>
      </c>
      <c r="C97" s="105">
        <v>0.19678642902999999</v>
      </c>
      <c r="D97" s="105">
        <v>0.15465415623000001</v>
      </c>
      <c r="E97" s="105">
        <v>9.1034062159999998E-2</v>
      </c>
      <c r="F97" s="105">
        <v>4.0773885349999997E-2</v>
      </c>
      <c r="G97" s="105">
        <v>0</v>
      </c>
      <c r="H97" s="188"/>
      <c r="I97" s="188"/>
      <c r="J97" s="188"/>
      <c r="K97" s="188"/>
      <c r="L97" s="188"/>
      <c r="M97" s="188"/>
      <c r="N97" s="188"/>
      <c r="O97" s="188"/>
      <c r="P97" s="188"/>
      <c r="Q97" s="188"/>
    </row>
    <row r="98" spans="1:17" hidden="1" outlineLevel="3" x14ac:dyDescent="0.2">
      <c r="A98" s="252" t="s">
        <v>99</v>
      </c>
      <c r="B98" s="105">
        <v>0.15</v>
      </c>
      <c r="C98" s="105">
        <v>0.15</v>
      </c>
      <c r="D98" s="105">
        <v>0.15</v>
      </c>
      <c r="E98" s="105">
        <v>0</v>
      </c>
      <c r="F98" s="105">
        <v>0</v>
      </c>
      <c r="G98" s="105">
        <v>0</v>
      </c>
      <c r="H98" s="188"/>
      <c r="I98" s="188"/>
      <c r="J98" s="188"/>
      <c r="K98" s="188"/>
      <c r="L98" s="188"/>
      <c r="M98" s="188"/>
      <c r="N98" s="188"/>
      <c r="O98" s="188"/>
      <c r="P98" s="188"/>
      <c r="Q98" s="188"/>
    </row>
    <row r="99" spans="1:17" hidden="1" outlineLevel="3" x14ac:dyDescent="0.2">
      <c r="A99" s="252" t="s">
        <v>135</v>
      </c>
      <c r="B99" s="105">
        <v>0.3024</v>
      </c>
      <c r="C99" s="105">
        <v>0.252</v>
      </c>
      <c r="D99" s="105">
        <v>0.2016</v>
      </c>
      <c r="E99" s="105">
        <v>0.1512</v>
      </c>
      <c r="F99" s="105">
        <v>0.1008</v>
      </c>
      <c r="G99" s="105">
        <v>0.1008</v>
      </c>
      <c r="H99" s="188"/>
      <c r="I99" s="188"/>
      <c r="J99" s="188"/>
      <c r="K99" s="188"/>
      <c r="L99" s="188"/>
      <c r="M99" s="188"/>
      <c r="N99" s="188"/>
      <c r="O99" s="188"/>
      <c r="P99" s="188"/>
      <c r="Q99" s="188"/>
    </row>
    <row r="100" spans="1:17" hidden="1" outlineLevel="3" x14ac:dyDescent="0.2">
      <c r="A100" s="252" t="s">
        <v>14</v>
      </c>
      <c r="B100" s="105">
        <v>5.7142857999999998E-2</v>
      </c>
      <c r="C100" s="105">
        <v>4.2857144E-2</v>
      </c>
      <c r="D100" s="105">
        <v>2.8571429999999998E-2</v>
      </c>
      <c r="E100" s="105">
        <v>1.4285716E-2</v>
      </c>
      <c r="F100" s="105">
        <v>0</v>
      </c>
      <c r="G100" s="105">
        <v>0</v>
      </c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</row>
    <row r="101" spans="1:17" hidden="1" outlineLevel="3" x14ac:dyDescent="0.2">
      <c r="A101" s="252" t="s">
        <v>121</v>
      </c>
      <c r="B101" s="105">
        <v>9.8600847369999994E-2</v>
      </c>
      <c r="C101" s="105">
        <v>8.9644400360000001E-2</v>
      </c>
      <c r="D101" s="105">
        <v>8.2193298060000003E-2</v>
      </c>
      <c r="E101" s="105">
        <v>6.2204700440000003E-2</v>
      </c>
      <c r="F101" s="105">
        <v>4.6435500140000002E-2</v>
      </c>
      <c r="G101" s="105">
        <v>4.6775500460000001E-2</v>
      </c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</row>
    <row r="102" spans="1:17" hidden="1" outlineLevel="3" x14ac:dyDescent="0.2">
      <c r="A102" s="252" t="s">
        <v>170</v>
      </c>
      <c r="B102" s="105">
        <v>0.44080000000000003</v>
      </c>
      <c r="C102" s="105">
        <v>0.44080000000000003</v>
      </c>
      <c r="D102" s="105">
        <v>0.293866668</v>
      </c>
      <c r="E102" s="105">
        <v>0.146933336</v>
      </c>
      <c r="F102" s="105">
        <v>0</v>
      </c>
      <c r="G102" s="105">
        <v>0</v>
      </c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</row>
    <row r="103" spans="1:17" hidden="1" outlineLevel="3" x14ac:dyDescent="0.2">
      <c r="A103" s="252" t="s">
        <v>154</v>
      </c>
      <c r="B103" s="105">
        <v>0</v>
      </c>
      <c r="C103" s="105">
        <v>0</v>
      </c>
      <c r="D103" s="105">
        <v>0.5</v>
      </c>
      <c r="E103" s="105">
        <v>0.5</v>
      </c>
      <c r="F103" s="105">
        <v>0.5</v>
      </c>
      <c r="G103" s="105">
        <v>0.5</v>
      </c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</row>
    <row r="104" spans="1:17" hidden="1" outlineLevel="3" x14ac:dyDescent="0.2">
      <c r="A104" s="252" t="s">
        <v>70</v>
      </c>
      <c r="B104" s="105">
        <v>0</v>
      </c>
      <c r="C104" s="105">
        <v>5.7930846000000001E-2</v>
      </c>
      <c r="D104" s="105">
        <v>8.5000000000000006E-2</v>
      </c>
      <c r="E104" s="105">
        <v>8.5000000000000006E-2</v>
      </c>
      <c r="F104" s="105">
        <v>7.2080000000000005E-2</v>
      </c>
      <c r="G104" s="105">
        <v>7.2080000000000005E-2</v>
      </c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</row>
    <row r="105" spans="1:17" hidden="1" outlineLevel="3" x14ac:dyDescent="0.2">
      <c r="A105" s="252" t="s">
        <v>73</v>
      </c>
      <c r="B105" s="105">
        <v>0</v>
      </c>
      <c r="C105" s="105">
        <v>1.5</v>
      </c>
      <c r="D105" s="105">
        <v>1.552123895</v>
      </c>
      <c r="E105" s="105">
        <v>1.552123895</v>
      </c>
      <c r="F105" s="105">
        <v>1.552123895</v>
      </c>
      <c r="G105" s="105">
        <v>1.552123895</v>
      </c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</row>
    <row r="106" spans="1:17" hidden="1" outlineLevel="3" x14ac:dyDescent="0.2">
      <c r="A106" s="252" t="s">
        <v>159</v>
      </c>
      <c r="B106" s="105">
        <v>0.10745</v>
      </c>
      <c r="C106" s="105">
        <v>0.26095000000000002</v>
      </c>
      <c r="D106" s="105">
        <v>0.22833125000000001</v>
      </c>
      <c r="E106" s="105">
        <v>0.19571250000000001</v>
      </c>
      <c r="F106" s="105">
        <v>0.16309375000000001</v>
      </c>
      <c r="G106" s="105">
        <v>0.16309375000000001</v>
      </c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</row>
    <row r="107" spans="1:17" hidden="1" outlineLevel="3" x14ac:dyDescent="0.2">
      <c r="A107" s="252" t="s">
        <v>31</v>
      </c>
      <c r="B107" s="105">
        <v>0.63600000000000001</v>
      </c>
      <c r="C107" s="105">
        <v>0.63600000000000001</v>
      </c>
      <c r="D107" s="105">
        <v>0.58228571427999998</v>
      </c>
      <c r="E107" s="105">
        <v>0.47485714286000003</v>
      </c>
      <c r="F107" s="105">
        <v>0.36742857144000002</v>
      </c>
      <c r="G107" s="105">
        <v>0</v>
      </c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</row>
    <row r="108" spans="1:17" ht="25.5" outlineLevel="2" collapsed="1" x14ac:dyDescent="0.2">
      <c r="A108" s="253" t="s">
        <v>142</v>
      </c>
      <c r="B108" s="214">
        <f t="shared" ref="B108:G108" si="20">SUM(B$109:B$111)</f>
        <v>2.8530169999999999</v>
      </c>
      <c r="C108" s="214">
        <f t="shared" si="20"/>
        <v>3.4030170000000002</v>
      </c>
      <c r="D108" s="214">
        <f t="shared" si="20"/>
        <v>3.4030170000000002</v>
      </c>
      <c r="E108" s="214">
        <f t="shared" si="20"/>
        <v>1.8080000000000001</v>
      </c>
      <c r="F108" s="214">
        <f t="shared" si="20"/>
        <v>0</v>
      </c>
      <c r="G108" s="214">
        <f t="shared" si="20"/>
        <v>0</v>
      </c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</row>
    <row r="109" spans="1:17" hidden="1" outlineLevel="3" x14ac:dyDescent="0.2">
      <c r="A109" s="252" t="s">
        <v>15</v>
      </c>
      <c r="B109" s="105">
        <v>0</v>
      </c>
      <c r="C109" s="105">
        <v>0.55000000000000004</v>
      </c>
      <c r="D109" s="105">
        <v>0.55000000000000004</v>
      </c>
      <c r="E109" s="105">
        <v>0.55000000000000004</v>
      </c>
      <c r="F109" s="105">
        <v>0</v>
      </c>
      <c r="G109" s="105">
        <v>0</v>
      </c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</row>
    <row r="110" spans="1:17" hidden="1" outlineLevel="3" x14ac:dyDescent="0.2">
      <c r="A110" s="252" t="s">
        <v>155</v>
      </c>
      <c r="B110" s="105">
        <v>1.258</v>
      </c>
      <c r="C110" s="105">
        <v>1.258</v>
      </c>
      <c r="D110" s="105">
        <v>1.258</v>
      </c>
      <c r="E110" s="105">
        <v>1.258</v>
      </c>
      <c r="F110" s="105">
        <v>0</v>
      </c>
      <c r="G110" s="105">
        <v>0</v>
      </c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</row>
    <row r="111" spans="1:17" hidden="1" outlineLevel="3" x14ac:dyDescent="0.2">
      <c r="A111" s="252" t="s">
        <v>122</v>
      </c>
      <c r="B111" s="105">
        <v>1.5950169999999999</v>
      </c>
      <c r="C111" s="105">
        <v>1.5950169999999999</v>
      </c>
      <c r="D111" s="105">
        <v>1.5950169999999999</v>
      </c>
      <c r="E111" s="105">
        <v>0</v>
      </c>
      <c r="F111" s="105">
        <v>0</v>
      </c>
      <c r="G111" s="105">
        <v>0</v>
      </c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</row>
    <row r="112" spans="1:17" outlineLevel="2" collapsed="1" x14ac:dyDescent="0.2">
      <c r="A112" s="253" t="s">
        <v>6</v>
      </c>
      <c r="B112" s="214">
        <f t="shared" ref="B112:G112" si="21">SUM(B$113:B$113)</f>
        <v>0.12503728056999999</v>
      </c>
      <c r="C112" s="214">
        <f t="shared" si="21"/>
        <v>0.12517199538000001</v>
      </c>
      <c r="D112" s="214">
        <f t="shared" si="21"/>
        <v>0.12584701887999999</v>
      </c>
      <c r="E112" s="214">
        <f t="shared" si="21"/>
        <v>0.11799561644000001</v>
      </c>
      <c r="F112" s="214">
        <f t="shared" si="21"/>
        <v>0.11285861893</v>
      </c>
      <c r="G112" s="214">
        <f t="shared" si="21"/>
        <v>0.11249897463</v>
      </c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</row>
    <row r="113" spans="1:17" hidden="1" outlineLevel="3" x14ac:dyDescent="0.2">
      <c r="A113" s="113" t="s">
        <v>93</v>
      </c>
      <c r="B113" s="105">
        <v>0.12503728056999999</v>
      </c>
      <c r="C113" s="105">
        <v>0.12517199538000001</v>
      </c>
      <c r="D113" s="105">
        <v>0.12584701887999999</v>
      </c>
      <c r="E113" s="105">
        <v>0.11799561644000001</v>
      </c>
      <c r="F113" s="105">
        <v>0.11285861893</v>
      </c>
      <c r="G113" s="105">
        <v>0.11249897463</v>
      </c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</row>
    <row r="114" spans="1:17" x14ac:dyDescent="0.2">
      <c r="B114" s="115"/>
      <c r="C114" s="115"/>
      <c r="D114" s="115"/>
      <c r="E114" s="115"/>
      <c r="F114" s="115"/>
      <c r="G114" s="115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</row>
    <row r="115" spans="1:17" x14ac:dyDescent="0.2">
      <c r="B115" s="115"/>
      <c r="C115" s="115"/>
      <c r="D115" s="115"/>
      <c r="E115" s="115"/>
      <c r="F115" s="115"/>
      <c r="G115" s="115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</row>
    <row r="116" spans="1:17" x14ac:dyDescent="0.2">
      <c r="B116" s="115"/>
      <c r="C116" s="115"/>
      <c r="D116" s="115"/>
      <c r="E116" s="115"/>
      <c r="F116" s="115"/>
      <c r="G116" s="115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</row>
    <row r="117" spans="1:17" x14ac:dyDescent="0.2">
      <c r="B117" s="115"/>
      <c r="C117" s="115"/>
      <c r="D117" s="115"/>
      <c r="E117" s="115"/>
      <c r="F117" s="115"/>
      <c r="G117" s="115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</row>
    <row r="118" spans="1:17" x14ac:dyDescent="0.2">
      <c r="B118" s="115"/>
      <c r="C118" s="115"/>
      <c r="D118" s="115"/>
      <c r="E118" s="115"/>
      <c r="F118" s="115"/>
      <c r="G118" s="115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</row>
    <row r="119" spans="1:17" x14ac:dyDescent="0.2">
      <c r="B119" s="115"/>
      <c r="C119" s="115"/>
      <c r="D119" s="115"/>
      <c r="E119" s="115"/>
      <c r="F119" s="115"/>
      <c r="G119" s="115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</row>
    <row r="120" spans="1:17" x14ac:dyDescent="0.2">
      <c r="B120" s="115"/>
      <c r="C120" s="115"/>
      <c r="D120" s="115"/>
      <c r="E120" s="115"/>
      <c r="F120" s="115"/>
      <c r="G120" s="115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</row>
    <row r="121" spans="1:17" x14ac:dyDescent="0.2">
      <c r="B121" s="115"/>
      <c r="C121" s="115"/>
      <c r="D121" s="115"/>
      <c r="E121" s="115"/>
      <c r="F121" s="115"/>
      <c r="G121" s="115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</row>
    <row r="122" spans="1:17" x14ac:dyDescent="0.2">
      <c r="B122" s="115"/>
      <c r="C122" s="115"/>
      <c r="D122" s="115"/>
      <c r="E122" s="115"/>
      <c r="F122" s="115"/>
      <c r="G122" s="115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</row>
    <row r="123" spans="1:17" x14ac:dyDescent="0.2">
      <c r="B123" s="115"/>
      <c r="C123" s="115"/>
      <c r="D123" s="115"/>
      <c r="E123" s="115"/>
      <c r="F123" s="115"/>
      <c r="G123" s="115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</row>
    <row r="124" spans="1:17" x14ac:dyDescent="0.2">
      <c r="B124" s="115"/>
      <c r="C124" s="115"/>
      <c r="D124" s="115"/>
      <c r="E124" s="115"/>
      <c r="F124" s="115"/>
      <c r="G124" s="115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</row>
    <row r="125" spans="1:17" x14ac:dyDescent="0.2">
      <c r="B125" s="115"/>
      <c r="C125" s="115"/>
      <c r="D125" s="115"/>
      <c r="E125" s="115"/>
      <c r="F125" s="115"/>
      <c r="G125" s="115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</row>
    <row r="126" spans="1:17" x14ac:dyDescent="0.2">
      <c r="B126" s="115"/>
      <c r="C126" s="115"/>
      <c r="D126" s="115"/>
      <c r="E126" s="115"/>
      <c r="F126" s="115"/>
      <c r="G126" s="115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</row>
    <row r="127" spans="1:17" x14ac:dyDescent="0.2">
      <c r="B127" s="115"/>
      <c r="C127" s="115"/>
      <c r="D127" s="115"/>
      <c r="E127" s="115"/>
      <c r="F127" s="115"/>
      <c r="G127" s="115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</row>
    <row r="128" spans="1:17" x14ac:dyDescent="0.2">
      <c r="B128" s="115"/>
      <c r="C128" s="115"/>
      <c r="D128" s="115"/>
      <c r="E128" s="115"/>
      <c r="F128" s="115"/>
      <c r="G128" s="115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</row>
    <row r="129" spans="2:17" x14ac:dyDescent="0.2">
      <c r="B129" s="115"/>
      <c r="C129" s="115"/>
      <c r="D129" s="115"/>
      <c r="E129" s="115"/>
      <c r="F129" s="115"/>
      <c r="G129" s="115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</row>
    <row r="130" spans="2:17" x14ac:dyDescent="0.2">
      <c r="B130" s="115"/>
      <c r="C130" s="115"/>
      <c r="D130" s="115"/>
      <c r="E130" s="115"/>
      <c r="F130" s="115"/>
      <c r="G130" s="115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</row>
    <row r="131" spans="2:17" x14ac:dyDescent="0.2">
      <c r="B131" s="115"/>
      <c r="C131" s="115"/>
      <c r="D131" s="115"/>
      <c r="E131" s="115"/>
      <c r="F131" s="115"/>
      <c r="G131" s="115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</row>
    <row r="132" spans="2:17" x14ac:dyDescent="0.2">
      <c r="B132" s="115"/>
      <c r="C132" s="115"/>
      <c r="D132" s="115"/>
      <c r="E132" s="115"/>
      <c r="F132" s="115"/>
      <c r="G132" s="115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</row>
    <row r="133" spans="2:17" x14ac:dyDescent="0.2">
      <c r="B133" s="115"/>
      <c r="C133" s="115"/>
      <c r="D133" s="115"/>
      <c r="E133" s="115"/>
      <c r="F133" s="115"/>
      <c r="G133" s="115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</row>
    <row r="134" spans="2:17" x14ac:dyDescent="0.2">
      <c r="B134" s="115"/>
      <c r="C134" s="115"/>
      <c r="D134" s="115"/>
      <c r="E134" s="115"/>
      <c r="F134" s="115"/>
      <c r="G134" s="115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</row>
    <row r="135" spans="2:17" x14ac:dyDescent="0.2">
      <c r="B135" s="115"/>
      <c r="C135" s="115"/>
      <c r="D135" s="115"/>
      <c r="E135" s="115"/>
      <c r="F135" s="115"/>
      <c r="G135" s="115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</row>
    <row r="136" spans="2:17" x14ac:dyDescent="0.2">
      <c r="B136" s="115"/>
      <c r="C136" s="115"/>
      <c r="D136" s="115"/>
      <c r="E136" s="115"/>
      <c r="F136" s="115"/>
      <c r="G136" s="115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</row>
    <row r="137" spans="2:17" x14ac:dyDescent="0.2">
      <c r="B137" s="115"/>
      <c r="C137" s="115"/>
      <c r="D137" s="115"/>
      <c r="E137" s="115"/>
      <c r="F137" s="115"/>
      <c r="G137" s="115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</row>
    <row r="138" spans="2:17" x14ac:dyDescent="0.2">
      <c r="B138" s="115"/>
      <c r="C138" s="115"/>
      <c r="D138" s="115"/>
      <c r="E138" s="115"/>
      <c r="F138" s="115"/>
      <c r="G138" s="115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</row>
    <row r="139" spans="2:17" x14ac:dyDescent="0.2">
      <c r="B139" s="115"/>
      <c r="C139" s="115"/>
      <c r="D139" s="115"/>
      <c r="E139" s="115"/>
      <c r="F139" s="115"/>
      <c r="G139" s="115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2:17" x14ac:dyDescent="0.2">
      <c r="B140" s="115"/>
      <c r="C140" s="115"/>
      <c r="D140" s="115"/>
      <c r="E140" s="115"/>
      <c r="F140" s="115"/>
      <c r="G140" s="115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</row>
    <row r="141" spans="2:17" x14ac:dyDescent="0.2">
      <c r="B141" s="115"/>
      <c r="C141" s="115"/>
      <c r="D141" s="115"/>
      <c r="E141" s="115"/>
      <c r="F141" s="115"/>
      <c r="G141" s="115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2:17" x14ac:dyDescent="0.2">
      <c r="B142" s="115"/>
      <c r="C142" s="115"/>
      <c r="D142" s="115"/>
      <c r="E142" s="115"/>
      <c r="F142" s="115"/>
      <c r="G142" s="115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</row>
    <row r="143" spans="2:17" x14ac:dyDescent="0.2">
      <c r="B143" s="115"/>
      <c r="C143" s="115"/>
      <c r="D143" s="115"/>
      <c r="E143" s="115"/>
      <c r="F143" s="115"/>
      <c r="G143" s="115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</row>
    <row r="144" spans="2:17" x14ac:dyDescent="0.2">
      <c r="B144" s="115"/>
      <c r="C144" s="115"/>
      <c r="D144" s="115"/>
      <c r="E144" s="115"/>
      <c r="F144" s="115"/>
      <c r="G144" s="115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</row>
    <row r="145" spans="2:17" x14ac:dyDescent="0.2">
      <c r="B145" s="115"/>
      <c r="C145" s="115"/>
      <c r="D145" s="115"/>
      <c r="E145" s="115"/>
      <c r="F145" s="115"/>
      <c r="G145" s="115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</row>
    <row r="146" spans="2:17" x14ac:dyDescent="0.2">
      <c r="B146" s="115"/>
      <c r="C146" s="115"/>
      <c r="D146" s="115"/>
      <c r="E146" s="115"/>
      <c r="F146" s="115"/>
      <c r="G146" s="115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</row>
    <row r="147" spans="2:17" x14ac:dyDescent="0.2">
      <c r="B147" s="115"/>
      <c r="C147" s="115"/>
      <c r="D147" s="115"/>
      <c r="E147" s="115"/>
      <c r="F147" s="115"/>
      <c r="G147" s="115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</row>
    <row r="148" spans="2:17" x14ac:dyDescent="0.2">
      <c r="B148" s="115"/>
      <c r="C148" s="115"/>
      <c r="D148" s="115"/>
      <c r="E148" s="115"/>
      <c r="F148" s="115"/>
      <c r="G148" s="115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</row>
    <row r="149" spans="2:17" x14ac:dyDescent="0.2">
      <c r="B149" s="115"/>
      <c r="C149" s="115"/>
      <c r="D149" s="115"/>
      <c r="E149" s="115"/>
      <c r="F149" s="115"/>
      <c r="G149" s="115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</row>
    <row r="150" spans="2:17" x14ac:dyDescent="0.2">
      <c r="B150" s="115"/>
      <c r="C150" s="115"/>
      <c r="D150" s="115"/>
      <c r="E150" s="115"/>
      <c r="F150" s="115"/>
      <c r="G150" s="115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</row>
    <row r="151" spans="2:17" x14ac:dyDescent="0.2">
      <c r="B151" s="115"/>
      <c r="C151" s="115"/>
      <c r="D151" s="115"/>
      <c r="E151" s="115"/>
      <c r="F151" s="115"/>
      <c r="G151" s="115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</row>
    <row r="152" spans="2:17" x14ac:dyDescent="0.2">
      <c r="B152" s="115"/>
      <c r="C152" s="115"/>
      <c r="D152" s="115"/>
      <c r="E152" s="115"/>
      <c r="F152" s="115"/>
      <c r="G152" s="115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</row>
    <row r="153" spans="2:17" x14ac:dyDescent="0.2">
      <c r="B153" s="115"/>
      <c r="C153" s="115"/>
      <c r="D153" s="115"/>
      <c r="E153" s="115"/>
      <c r="F153" s="115"/>
      <c r="G153" s="115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</row>
    <row r="154" spans="2:17" x14ac:dyDescent="0.2">
      <c r="B154" s="115"/>
      <c r="C154" s="115"/>
      <c r="D154" s="115"/>
      <c r="E154" s="115"/>
      <c r="F154" s="115"/>
      <c r="G154" s="115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</row>
    <row r="155" spans="2:17" x14ac:dyDescent="0.2">
      <c r="B155" s="115"/>
      <c r="C155" s="115"/>
      <c r="D155" s="115"/>
      <c r="E155" s="115"/>
      <c r="F155" s="115"/>
      <c r="G155" s="115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</row>
    <row r="156" spans="2:17" x14ac:dyDescent="0.2">
      <c r="B156" s="115"/>
      <c r="C156" s="115"/>
      <c r="D156" s="115"/>
      <c r="E156" s="115"/>
      <c r="F156" s="115"/>
      <c r="G156" s="115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</row>
    <row r="157" spans="2:17" x14ac:dyDescent="0.2">
      <c r="B157" s="115"/>
      <c r="C157" s="115"/>
      <c r="D157" s="115"/>
      <c r="E157" s="115"/>
      <c r="F157" s="115"/>
      <c r="G157" s="115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</row>
    <row r="158" spans="2:17" x14ac:dyDescent="0.2">
      <c r="B158" s="115"/>
      <c r="C158" s="115"/>
      <c r="D158" s="115"/>
      <c r="E158" s="115"/>
      <c r="F158" s="115"/>
      <c r="G158" s="115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</row>
    <row r="159" spans="2:17" x14ac:dyDescent="0.2">
      <c r="B159" s="115"/>
      <c r="C159" s="115"/>
      <c r="D159" s="115"/>
      <c r="E159" s="115"/>
      <c r="F159" s="115"/>
      <c r="G159" s="115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</row>
    <row r="160" spans="2:17" x14ac:dyDescent="0.2">
      <c r="B160" s="115"/>
      <c r="C160" s="115"/>
      <c r="D160" s="115"/>
      <c r="E160" s="115"/>
      <c r="F160" s="115"/>
      <c r="G160" s="115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</row>
    <row r="161" spans="2:17" x14ac:dyDescent="0.2">
      <c r="B161" s="115"/>
      <c r="C161" s="115"/>
      <c r="D161" s="115"/>
      <c r="E161" s="115"/>
      <c r="F161" s="115"/>
      <c r="G161" s="115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</row>
    <row r="162" spans="2:17" x14ac:dyDescent="0.2">
      <c r="B162" s="115"/>
      <c r="C162" s="115"/>
      <c r="D162" s="115"/>
      <c r="E162" s="115"/>
      <c r="F162" s="115"/>
      <c r="G162" s="115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</row>
    <row r="163" spans="2:17" x14ac:dyDescent="0.2">
      <c r="B163" s="115"/>
      <c r="C163" s="115"/>
      <c r="D163" s="115"/>
      <c r="E163" s="115"/>
      <c r="F163" s="115"/>
      <c r="G163" s="115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</row>
    <row r="164" spans="2:17" x14ac:dyDescent="0.2">
      <c r="B164" s="115"/>
      <c r="C164" s="115"/>
      <c r="D164" s="115"/>
      <c r="E164" s="115"/>
      <c r="F164" s="115"/>
      <c r="G164" s="115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</row>
    <row r="165" spans="2:17" x14ac:dyDescent="0.2">
      <c r="B165" s="115"/>
      <c r="C165" s="115"/>
      <c r="D165" s="115"/>
      <c r="E165" s="115"/>
      <c r="F165" s="115"/>
      <c r="G165" s="115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</row>
    <row r="166" spans="2:17" x14ac:dyDescent="0.2">
      <c r="B166" s="115"/>
      <c r="C166" s="115"/>
      <c r="D166" s="115"/>
      <c r="E166" s="115"/>
      <c r="F166" s="115"/>
      <c r="G166" s="115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</row>
    <row r="167" spans="2:17" x14ac:dyDescent="0.2">
      <c r="B167" s="115"/>
      <c r="C167" s="115"/>
      <c r="D167" s="115"/>
      <c r="E167" s="115"/>
      <c r="F167" s="115"/>
      <c r="G167" s="115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</row>
    <row r="168" spans="2:17" x14ac:dyDescent="0.2">
      <c r="B168" s="115"/>
      <c r="C168" s="115"/>
      <c r="D168" s="115"/>
      <c r="E168" s="115"/>
      <c r="F168" s="115"/>
      <c r="G168" s="115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</row>
  </sheetData>
  <mergeCells count="1">
    <mergeCell ref="A2:G2"/>
  </mergeCells>
  <printOptions horizontalCentered="1"/>
  <pageMargins left="0.78740157480314965" right="0.78740157480314965" top="0.76" bottom="0.98425196850393704" header="0.51181102362204722" footer="0.51181102362204722"/>
  <pageSetup paperSize="9" scale="9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170" bestFit="1" customWidth="1"/>
    <col min="2" max="2" width="12.42578125" style="101" bestFit="1" customWidth="1"/>
    <col min="3" max="3" width="13.5703125" style="101" bestFit="1" customWidth="1"/>
    <col min="4" max="4" width="10.28515625" style="18" customWidth="1"/>
    <col min="5" max="6" width="13.5703125" style="101" bestFit="1" customWidth="1"/>
    <col min="7" max="7" width="10.28515625" style="18" customWidth="1"/>
    <col min="8" max="8" width="12.7109375" style="101" hidden="1" customWidth="1"/>
    <col min="9" max="9" width="13.7109375" style="101" bestFit="1" customWidth="1"/>
    <col min="10" max="16384" width="9.140625" style="170"/>
  </cols>
  <sheetData>
    <row r="1" spans="1:19" x14ac:dyDescent="0.2">
      <c r="A1" s="61"/>
      <c r="B1" s="290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29.02.2016</v>
      </c>
      <c r="C1" s="291"/>
      <c r="D1" s="291"/>
      <c r="E1" s="291"/>
    </row>
    <row r="2" spans="1:19" ht="38.25" customHeight="1" x14ac:dyDescent="0.3">
      <c r="A2" s="292" t="s">
        <v>139</v>
      </c>
      <c r="B2" s="3"/>
      <c r="C2" s="3"/>
      <c r="D2" s="3"/>
      <c r="E2" s="3"/>
      <c r="F2" s="3"/>
      <c r="G2" s="3"/>
      <c r="H2" s="3"/>
      <c r="I2" s="3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19" x14ac:dyDescent="0.2">
      <c r="A3" s="61"/>
    </row>
    <row r="4" spans="1:19" s="193" customFormat="1" x14ac:dyDescent="0.2">
      <c r="B4" s="121"/>
      <c r="C4" s="121"/>
      <c r="D4" s="36"/>
      <c r="E4" s="121"/>
      <c r="F4" s="121"/>
      <c r="G4" s="36"/>
      <c r="H4" s="121" t="s">
        <v>178</v>
      </c>
      <c r="I4" s="193" t="str">
        <f>VALVAL</f>
        <v>млрд. одиниць</v>
      </c>
    </row>
    <row r="5" spans="1:19" s="118" customFormat="1" x14ac:dyDescent="0.2">
      <c r="A5" s="52"/>
      <c r="B5" s="284">
        <v>42369</v>
      </c>
      <c r="C5" s="285"/>
      <c r="D5" s="286"/>
      <c r="E5" s="284">
        <v>42429</v>
      </c>
      <c r="F5" s="285"/>
      <c r="G5" s="286"/>
      <c r="H5" s="78"/>
      <c r="I5" s="78"/>
    </row>
    <row r="6" spans="1:19" s="120" customFormat="1" x14ac:dyDescent="0.2">
      <c r="A6" s="90"/>
      <c r="B6" s="204" t="s">
        <v>172</v>
      </c>
      <c r="C6" s="204" t="s">
        <v>3</v>
      </c>
      <c r="D6" s="129" t="s">
        <v>67</v>
      </c>
      <c r="E6" s="204" t="s">
        <v>172</v>
      </c>
      <c r="F6" s="204" t="s">
        <v>3</v>
      </c>
      <c r="G6" s="129" t="s">
        <v>67</v>
      </c>
      <c r="H6" s="204" t="s">
        <v>67</v>
      </c>
      <c r="I6" s="204" t="s">
        <v>148</v>
      </c>
    </row>
    <row r="7" spans="1:19" s="150" customFormat="1" ht="15" x14ac:dyDescent="0.2">
      <c r="A7" s="183" t="s">
        <v>171</v>
      </c>
      <c r="B7" s="17">
        <f t="shared" ref="B7:G7" si="0">SUM(B$8+ B$9)</f>
        <v>65505.68611232</v>
      </c>
      <c r="C7" s="17">
        <f t="shared" si="0"/>
        <v>1572180.1589905</v>
      </c>
      <c r="D7" s="145">
        <f t="shared" si="0"/>
        <v>1</v>
      </c>
      <c r="E7" s="17">
        <f t="shared" si="0"/>
        <v>64349.583056180003</v>
      </c>
      <c r="F7" s="17">
        <f t="shared" si="0"/>
        <v>1740938.6519851901</v>
      </c>
      <c r="G7" s="145">
        <f t="shared" si="0"/>
        <v>1</v>
      </c>
      <c r="H7" s="17"/>
      <c r="I7" s="17">
        <f>SUM(I$8+ I$9)</f>
        <v>0</v>
      </c>
    </row>
    <row r="8" spans="1:19" s="47" customFormat="1" x14ac:dyDescent="0.2">
      <c r="A8" s="35" t="s">
        <v>74</v>
      </c>
      <c r="B8" s="152">
        <v>55593.105028710001</v>
      </c>
      <c r="C8" s="152">
        <v>1334271.60129128</v>
      </c>
      <c r="D8" s="22">
        <v>0.84867599999999999</v>
      </c>
      <c r="E8" s="152">
        <v>54847.053201540002</v>
      </c>
      <c r="F8" s="152">
        <v>1483853.51281361</v>
      </c>
      <c r="G8" s="22">
        <v>0.85233000000000003</v>
      </c>
      <c r="H8" s="152">
        <v>3.6540000000000001E-3</v>
      </c>
      <c r="I8" s="152">
        <v>-21.4</v>
      </c>
    </row>
    <row r="9" spans="1:19" s="47" customFormat="1" x14ac:dyDescent="0.2">
      <c r="A9" s="35" t="s">
        <v>112</v>
      </c>
      <c r="B9" s="152">
        <v>9912.5810836100009</v>
      </c>
      <c r="C9" s="152">
        <v>237908.55769921999</v>
      </c>
      <c r="D9" s="22">
        <v>0.15132399999999999</v>
      </c>
      <c r="E9" s="152">
        <v>9502.5298546400008</v>
      </c>
      <c r="F9" s="152">
        <v>257085.13917158</v>
      </c>
      <c r="G9" s="22">
        <v>0.14767</v>
      </c>
      <c r="H9" s="152">
        <v>-3.6540000000000001E-3</v>
      </c>
      <c r="I9" s="152">
        <v>21.4</v>
      </c>
    </row>
    <row r="10" spans="1:19" x14ac:dyDescent="0.2">
      <c r="B10" s="115"/>
      <c r="C10" s="115"/>
      <c r="D10" s="31"/>
      <c r="E10" s="115"/>
      <c r="F10" s="115"/>
      <c r="G10" s="31"/>
      <c r="H10" s="115"/>
      <c r="I10" s="115"/>
      <c r="J10" s="188"/>
      <c r="K10" s="188"/>
      <c r="L10" s="188"/>
      <c r="M10" s="188"/>
      <c r="N10" s="188"/>
      <c r="O10" s="188"/>
      <c r="P10" s="188"/>
      <c r="Q10" s="188"/>
    </row>
    <row r="11" spans="1:19" x14ac:dyDescent="0.2">
      <c r="B11" s="115"/>
      <c r="C11" s="115"/>
      <c r="D11" s="31"/>
      <c r="E11" s="115"/>
      <c r="F11" s="115"/>
      <c r="G11" s="31"/>
      <c r="H11" s="115"/>
      <c r="I11" s="115"/>
      <c r="J11" s="188"/>
      <c r="K11" s="188"/>
      <c r="L11" s="188"/>
      <c r="M11" s="188"/>
      <c r="N11" s="188"/>
      <c r="O11" s="188"/>
      <c r="P11" s="188"/>
      <c r="Q11" s="188"/>
    </row>
    <row r="12" spans="1:19" x14ac:dyDescent="0.2">
      <c r="B12" s="115"/>
      <c r="C12" s="115"/>
      <c r="D12" s="31"/>
      <c r="E12" s="115"/>
      <c r="F12" s="115"/>
      <c r="G12" s="31"/>
      <c r="H12" s="115"/>
      <c r="I12" s="115"/>
      <c r="J12" s="188"/>
      <c r="K12" s="188"/>
      <c r="L12" s="188"/>
      <c r="M12" s="188"/>
      <c r="N12" s="188"/>
      <c r="O12" s="188"/>
      <c r="P12" s="188"/>
      <c r="Q12" s="188"/>
    </row>
    <row r="13" spans="1:19" x14ac:dyDescent="0.2">
      <c r="B13" s="115"/>
      <c r="C13" s="115"/>
      <c r="D13" s="31"/>
      <c r="E13" s="115"/>
      <c r="F13" s="115"/>
      <c r="G13" s="31"/>
      <c r="H13" s="115"/>
      <c r="I13" s="115"/>
      <c r="J13" s="188"/>
      <c r="K13" s="188"/>
      <c r="L13" s="188"/>
      <c r="M13" s="188"/>
      <c r="N13" s="188"/>
      <c r="O13" s="188"/>
      <c r="P13" s="188"/>
      <c r="Q13" s="188"/>
    </row>
    <row r="14" spans="1:19" x14ac:dyDescent="0.2">
      <c r="B14" s="115"/>
      <c r="C14" s="115"/>
      <c r="D14" s="31"/>
      <c r="E14" s="115"/>
      <c r="F14" s="115"/>
      <c r="G14" s="31"/>
      <c r="H14" s="115"/>
      <c r="I14" s="115"/>
      <c r="J14" s="188"/>
      <c r="K14" s="188"/>
      <c r="L14" s="188"/>
      <c r="M14" s="188"/>
      <c r="N14" s="188"/>
      <c r="O14" s="188"/>
      <c r="P14" s="188"/>
      <c r="Q14" s="188"/>
    </row>
    <row r="15" spans="1:19" x14ac:dyDescent="0.2">
      <c r="B15" s="115"/>
      <c r="C15" s="115"/>
      <c r="D15" s="31"/>
      <c r="E15" s="115"/>
      <c r="F15" s="115"/>
      <c r="G15" s="31"/>
      <c r="H15" s="115"/>
      <c r="I15" s="115"/>
      <c r="J15" s="188"/>
      <c r="K15" s="188"/>
      <c r="L15" s="188"/>
      <c r="M15" s="188"/>
      <c r="N15" s="188"/>
      <c r="O15" s="188"/>
      <c r="P15" s="188"/>
      <c r="Q15" s="188"/>
    </row>
    <row r="16" spans="1:19" x14ac:dyDescent="0.2">
      <c r="B16" s="115"/>
      <c r="C16" s="115"/>
      <c r="D16" s="31"/>
      <c r="E16" s="115"/>
      <c r="F16" s="115"/>
      <c r="G16" s="31"/>
      <c r="H16" s="115"/>
      <c r="I16" s="115"/>
      <c r="J16" s="188"/>
      <c r="K16" s="188"/>
      <c r="L16" s="188"/>
      <c r="M16" s="188"/>
      <c r="N16" s="188"/>
      <c r="O16" s="188"/>
      <c r="P16" s="188"/>
      <c r="Q16" s="188"/>
    </row>
    <row r="17" spans="2:17" x14ac:dyDescent="0.2">
      <c r="B17" s="115"/>
      <c r="C17" s="115"/>
      <c r="D17" s="31"/>
      <c r="E17" s="115"/>
      <c r="F17" s="115"/>
      <c r="G17" s="31"/>
      <c r="H17" s="115"/>
      <c r="I17" s="115"/>
      <c r="J17" s="188"/>
      <c r="K17" s="188"/>
      <c r="L17" s="188"/>
      <c r="M17" s="188"/>
      <c r="N17" s="188"/>
      <c r="O17" s="188"/>
      <c r="P17" s="188"/>
      <c r="Q17" s="188"/>
    </row>
    <row r="18" spans="2:17" x14ac:dyDescent="0.2">
      <c r="B18" s="115"/>
      <c r="C18" s="115"/>
      <c r="D18" s="31"/>
      <c r="E18" s="115"/>
      <c r="F18" s="115"/>
      <c r="G18" s="31"/>
      <c r="H18" s="115"/>
      <c r="I18" s="115"/>
      <c r="J18" s="188"/>
      <c r="K18" s="188"/>
      <c r="L18" s="188"/>
      <c r="M18" s="188"/>
      <c r="N18" s="188"/>
      <c r="O18" s="188"/>
      <c r="P18" s="188"/>
      <c r="Q18" s="188"/>
    </row>
    <row r="19" spans="2:17" x14ac:dyDescent="0.2">
      <c r="B19" s="115"/>
      <c r="C19" s="115"/>
      <c r="D19" s="31"/>
      <c r="E19" s="115"/>
      <c r="F19" s="115"/>
      <c r="G19" s="31"/>
      <c r="H19" s="115"/>
      <c r="I19" s="115"/>
      <c r="J19" s="188"/>
      <c r="K19" s="188"/>
      <c r="L19" s="188"/>
      <c r="M19" s="188"/>
      <c r="N19" s="188"/>
      <c r="O19" s="188"/>
      <c r="P19" s="188"/>
      <c r="Q19" s="188"/>
    </row>
    <row r="20" spans="2:17" x14ac:dyDescent="0.2">
      <c r="B20" s="115"/>
      <c r="C20" s="115"/>
      <c r="D20" s="31"/>
      <c r="E20" s="115"/>
      <c r="F20" s="115"/>
      <c r="G20" s="31"/>
      <c r="H20" s="115"/>
      <c r="I20" s="115"/>
      <c r="J20" s="188"/>
      <c r="K20" s="188"/>
      <c r="L20" s="188"/>
      <c r="M20" s="188"/>
      <c r="N20" s="188"/>
      <c r="O20" s="188"/>
      <c r="P20" s="188"/>
      <c r="Q20" s="188"/>
    </row>
    <row r="21" spans="2:17" x14ac:dyDescent="0.2">
      <c r="B21" s="115"/>
      <c r="C21" s="115"/>
      <c r="D21" s="31"/>
      <c r="E21" s="115"/>
      <c r="F21" s="115"/>
      <c r="G21" s="31"/>
      <c r="H21" s="115"/>
      <c r="I21" s="115"/>
      <c r="J21" s="188"/>
      <c r="K21" s="188"/>
      <c r="L21" s="188"/>
      <c r="M21" s="188"/>
      <c r="N21" s="188"/>
      <c r="O21" s="188"/>
      <c r="P21" s="188"/>
      <c r="Q21" s="188"/>
    </row>
    <row r="22" spans="2:17" x14ac:dyDescent="0.2">
      <c r="B22" s="115"/>
      <c r="C22" s="115"/>
      <c r="D22" s="31"/>
      <c r="E22" s="115"/>
      <c r="F22" s="115"/>
      <c r="G22" s="31"/>
      <c r="H22" s="115"/>
      <c r="I22" s="115"/>
      <c r="J22" s="188"/>
      <c r="K22" s="188"/>
      <c r="L22" s="188"/>
      <c r="M22" s="188"/>
      <c r="N22" s="188"/>
      <c r="O22" s="188"/>
      <c r="P22" s="188"/>
      <c r="Q22" s="188"/>
    </row>
    <row r="23" spans="2:17" x14ac:dyDescent="0.2">
      <c r="B23" s="115"/>
      <c r="C23" s="115"/>
      <c r="D23" s="31"/>
      <c r="E23" s="115"/>
      <c r="F23" s="115"/>
      <c r="G23" s="31"/>
      <c r="H23" s="115"/>
      <c r="I23" s="115"/>
      <c r="J23" s="188"/>
      <c r="K23" s="188"/>
      <c r="L23" s="188"/>
      <c r="M23" s="188"/>
      <c r="N23" s="188"/>
      <c r="O23" s="188"/>
      <c r="P23" s="188"/>
      <c r="Q23" s="188"/>
    </row>
    <row r="24" spans="2:17" x14ac:dyDescent="0.2">
      <c r="B24" s="115"/>
      <c r="C24" s="115"/>
      <c r="D24" s="31"/>
      <c r="E24" s="115"/>
      <c r="F24" s="115"/>
      <c r="G24" s="31"/>
      <c r="H24" s="115"/>
      <c r="I24" s="115"/>
      <c r="J24" s="188"/>
      <c r="K24" s="188"/>
      <c r="L24" s="188"/>
      <c r="M24" s="188"/>
      <c r="N24" s="188"/>
      <c r="O24" s="188"/>
      <c r="P24" s="188"/>
      <c r="Q24" s="188"/>
    </row>
    <row r="25" spans="2:17" x14ac:dyDescent="0.2">
      <c r="B25" s="115"/>
      <c r="C25" s="115"/>
      <c r="D25" s="31"/>
      <c r="E25" s="115"/>
      <c r="F25" s="115"/>
      <c r="G25" s="31"/>
      <c r="H25" s="115"/>
      <c r="I25" s="115"/>
      <c r="J25" s="188"/>
      <c r="K25" s="188"/>
      <c r="L25" s="188"/>
      <c r="M25" s="188"/>
      <c r="N25" s="188"/>
      <c r="O25" s="188"/>
      <c r="P25" s="188"/>
      <c r="Q25" s="188"/>
    </row>
    <row r="26" spans="2:17" x14ac:dyDescent="0.2">
      <c r="B26" s="115"/>
      <c r="C26" s="115"/>
      <c r="D26" s="31"/>
      <c r="E26" s="115"/>
      <c r="F26" s="115"/>
      <c r="G26" s="31"/>
      <c r="H26" s="115"/>
      <c r="I26" s="115"/>
      <c r="J26" s="188"/>
      <c r="K26" s="188"/>
      <c r="L26" s="188"/>
      <c r="M26" s="188"/>
      <c r="N26" s="188"/>
      <c r="O26" s="188"/>
      <c r="P26" s="188"/>
      <c r="Q26" s="188"/>
    </row>
    <row r="27" spans="2:17" x14ac:dyDescent="0.2">
      <c r="B27" s="115"/>
      <c r="C27" s="115"/>
      <c r="D27" s="31"/>
      <c r="E27" s="115"/>
      <c r="F27" s="115"/>
      <c r="G27" s="31"/>
      <c r="H27" s="115"/>
      <c r="I27" s="115"/>
      <c r="J27" s="188"/>
      <c r="K27" s="188"/>
      <c r="L27" s="188"/>
      <c r="M27" s="188"/>
      <c r="N27" s="188"/>
      <c r="O27" s="188"/>
      <c r="P27" s="188"/>
      <c r="Q27" s="188"/>
    </row>
    <row r="28" spans="2:17" x14ac:dyDescent="0.2">
      <c r="B28" s="115"/>
      <c r="C28" s="115"/>
      <c r="D28" s="31"/>
      <c r="E28" s="115"/>
      <c r="F28" s="115"/>
      <c r="G28" s="31"/>
      <c r="H28" s="115"/>
      <c r="I28" s="115"/>
      <c r="J28" s="188"/>
      <c r="K28" s="188"/>
      <c r="L28" s="188"/>
      <c r="M28" s="188"/>
      <c r="N28" s="188"/>
      <c r="O28" s="188"/>
      <c r="P28" s="188"/>
      <c r="Q28" s="188"/>
    </row>
    <row r="29" spans="2:17" x14ac:dyDescent="0.2">
      <c r="B29" s="115"/>
      <c r="C29" s="115"/>
      <c r="D29" s="31"/>
      <c r="E29" s="115"/>
      <c r="F29" s="115"/>
      <c r="G29" s="31"/>
      <c r="H29" s="115"/>
      <c r="I29" s="115"/>
      <c r="J29" s="188"/>
      <c r="K29" s="188"/>
      <c r="L29" s="188"/>
      <c r="M29" s="188"/>
      <c r="N29" s="188"/>
      <c r="O29" s="188"/>
      <c r="P29" s="188"/>
      <c r="Q29" s="188"/>
    </row>
    <row r="30" spans="2:17" x14ac:dyDescent="0.2">
      <c r="B30" s="115"/>
      <c r="C30" s="115"/>
      <c r="D30" s="31"/>
      <c r="E30" s="115"/>
      <c r="F30" s="115"/>
      <c r="G30" s="31"/>
      <c r="H30" s="115"/>
      <c r="I30" s="115"/>
      <c r="J30" s="188"/>
      <c r="K30" s="188"/>
      <c r="L30" s="188"/>
      <c r="M30" s="188"/>
      <c r="N30" s="188"/>
      <c r="O30" s="188"/>
      <c r="P30" s="188"/>
      <c r="Q30" s="188"/>
    </row>
    <row r="31" spans="2:17" x14ac:dyDescent="0.2">
      <c r="B31" s="115"/>
      <c r="C31" s="115"/>
      <c r="D31" s="31"/>
      <c r="E31" s="115"/>
      <c r="F31" s="115"/>
      <c r="G31" s="31"/>
      <c r="H31" s="115"/>
      <c r="I31" s="115"/>
      <c r="J31" s="188"/>
      <c r="K31" s="188"/>
      <c r="L31" s="188"/>
      <c r="M31" s="188"/>
      <c r="N31" s="188"/>
      <c r="O31" s="188"/>
      <c r="P31" s="188"/>
      <c r="Q31" s="188"/>
    </row>
    <row r="32" spans="2:17" x14ac:dyDescent="0.2">
      <c r="B32" s="115"/>
      <c r="C32" s="115"/>
      <c r="D32" s="31"/>
      <c r="E32" s="115"/>
      <c r="F32" s="115"/>
      <c r="G32" s="31"/>
      <c r="H32" s="115"/>
      <c r="I32" s="115"/>
      <c r="J32" s="188"/>
      <c r="K32" s="188"/>
      <c r="L32" s="188"/>
      <c r="M32" s="188"/>
      <c r="N32" s="188"/>
      <c r="O32" s="188"/>
      <c r="P32" s="188"/>
      <c r="Q32" s="188"/>
    </row>
    <row r="33" spans="2:17" x14ac:dyDescent="0.2">
      <c r="B33" s="115"/>
      <c r="C33" s="115"/>
      <c r="D33" s="31"/>
      <c r="E33" s="115"/>
      <c r="F33" s="115"/>
      <c r="G33" s="31"/>
      <c r="H33" s="115"/>
      <c r="I33" s="115"/>
      <c r="J33" s="188"/>
      <c r="K33" s="188"/>
      <c r="L33" s="188"/>
      <c r="M33" s="188"/>
      <c r="N33" s="188"/>
      <c r="O33" s="188"/>
      <c r="P33" s="188"/>
      <c r="Q33" s="188"/>
    </row>
    <row r="34" spans="2:17" x14ac:dyDescent="0.2">
      <c r="B34" s="115"/>
      <c r="C34" s="115"/>
      <c r="D34" s="31"/>
      <c r="E34" s="115"/>
      <c r="F34" s="115"/>
      <c r="G34" s="31"/>
      <c r="H34" s="115"/>
      <c r="I34" s="115"/>
      <c r="J34" s="188"/>
      <c r="K34" s="188"/>
      <c r="L34" s="188"/>
      <c r="M34" s="188"/>
      <c r="N34" s="188"/>
      <c r="O34" s="188"/>
      <c r="P34" s="188"/>
      <c r="Q34" s="188"/>
    </row>
    <row r="35" spans="2:17" x14ac:dyDescent="0.2">
      <c r="B35" s="115"/>
      <c r="C35" s="115"/>
      <c r="D35" s="31"/>
      <c r="E35" s="115"/>
      <c r="F35" s="115"/>
      <c r="G35" s="31"/>
      <c r="H35" s="115"/>
      <c r="I35" s="115"/>
      <c r="J35" s="188"/>
      <c r="K35" s="188"/>
      <c r="L35" s="188"/>
      <c r="M35" s="188"/>
      <c r="N35" s="188"/>
      <c r="O35" s="188"/>
      <c r="P35" s="188"/>
      <c r="Q35" s="188"/>
    </row>
    <row r="36" spans="2:17" x14ac:dyDescent="0.2">
      <c r="B36" s="115"/>
      <c r="C36" s="115"/>
      <c r="D36" s="31"/>
      <c r="E36" s="115"/>
      <c r="F36" s="115"/>
      <c r="G36" s="31"/>
      <c r="H36" s="115"/>
      <c r="I36" s="115"/>
      <c r="J36" s="188"/>
      <c r="K36" s="188"/>
      <c r="L36" s="188"/>
      <c r="M36" s="188"/>
      <c r="N36" s="188"/>
      <c r="O36" s="188"/>
      <c r="P36" s="188"/>
      <c r="Q36" s="188"/>
    </row>
    <row r="37" spans="2:17" x14ac:dyDescent="0.2">
      <c r="B37" s="115"/>
      <c r="C37" s="115"/>
      <c r="D37" s="31"/>
      <c r="E37" s="115"/>
      <c r="F37" s="115"/>
      <c r="G37" s="31"/>
      <c r="H37" s="115"/>
      <c r="I37" s="115"/>
      <c r="J37" s="188"/>
      <c r="K37" s="188"/>
      <c r="L37" s="188"/>
      <c r="M37" s="188"/>
      <c r="N37" s="188"/>
      <c r="O37" s="188"/>
      <c r="P37" s="188"/>
      <c r="Q37" s="188"/>
    </row>
    <row r="38" spans="2:17" x14ac:dyDescent="0.2">
      <c r="B38" s="115"/>
      <c r="C38" s="115"/>
      <c r="D38" s="31"/>
      <c r="E38" s="115"/>
      <c r="F38" s="115"/>
      <c r="G38" s="31"/>
      <c r="H38" s="115"/>
      <c r="I38" s="115"/>
      <c r="J38" s="188"/>
      <c r="K38" s="188"/>
      <c r="L38" s="188"/>
      <c r="M38" s="188"/>
      <c r="N38" s="188"/>
      <c r="O38" s="188"/>
      <c r="P38" s="188"/>
      <c r="Q38" s="188"/>
    </row>
    <row r="39" spans="2:17" x14ac:dyDescent="0.2">
      <c r="B39" s="115"/>
      <c r="C39" s="115"/>
      <c r="D39" s="31"/>
      <c r="E39" s="115"/>
      <c r="F39" s="115"/>
      <c r="G39" s="31"/>
      <c r="H39" s="115"/>
      <c r="I39" s="115"/>
      <c r="J39" s="188"/>
      <c r="K39" s="188"/>
      <c r="L39" s="188"/>
      <c r="M39" s="188"/>
      <c r="N39" s="188"/>
      <c r="O39" s="188"/>
      <c r="P39" s="188"/>
      <c r="Q39" s="188"/>
    </row>
    <row r="40" spans="2:17" x14ac:dyDescent="0.2">
      <c r="B40" s="115"/>
      <c r="C40" s="115"/>
      <c r="D40" s="31"/>
      <c r="E40" s="115"/>
      <c r="F40" s="115"/>
      <c r="G40" s="31"/>
      <c r="H40" s="115"/>
      <c r="I40" s="115"/>
      <c r="J40" s="188"/>
      <c r="K40" s="188"/>
      <c r="L40" s="188"/>
      <c r="M40" s="188"/>
      <c r="N40" s="188"/>
      <c r="O40" s="188"/>
      <c r="P40" s="188"/>
      <c r="Q40" s="188"/>
    </row>
    <row r="41" spans="2:17" x14ac:dyDescent="0.2">
      <c r="B41" s="115"/>
      <c r="C41" s="115"/>
      <c r="D41" s="31"/>
      <c r="E41" s="115"/>
      <c r="F41" s="115"/>
      <c r="G41" s="31"/>
      <c r="H41" s="115"/>
      <c r="I41" s="115"/>
      <c r="J41" s="188"/>
      <c r="K41" s="188"/>
      <c r="L41" s="188"/>
      <c r="M41" s="188"/>
      <c r="N41" s="188"/>
      <c r="O41" s="188"/>
      <c r="P41" s="188"/>
      <c r="Q41" s="188"/>
    </row>
    <row r="42" spans="2:17" x14ac:dyDescent="0.2">
      <c r="B42" s="115"/>
      <c r="C42" s="115"/>
      <c r="D42" s="31"/>
      <c r="E42" s="115"/>
      <c r="F42" s="115"/>
      <c r="G42" s="31"/>
      <c r="H42" s="115"/>
      <c r="I42" s="115"/>
      <c r="J42" s="188"/>
      <c r="K42" s="188"/>
      <c r="L42" s="188"/>
      <c r="M42" s="188"/>
      <c r="N42" s="188"/>
      <c r="O42" s="188"/>
      <c r="P42" s="188"/>
      <c r="Q42" s="188"/>
    </row>
    <row r="43" spans="2:17" x14ac:dyDescent="0.2">
      <c r="B43" s="115"/>
      <c r="C43" s="115"/>
      <c r="D43" s="31"/>
      <c r="E43" s="115"/>
      <c r="F43" s="115"/>
      <c r="G43" s="31"/>
      <c r="H43" s="115"/>
      <c r="I43" s="115"/>
      <c r="J43" s="188"/>
      <c r="K43" s="188"/>
      <c r="L43" s="188"/>
      <c r="M43" s="188"/>
      <c r="N43" s="188"/>
      <c r="O43" s="188"/>
      <c r="P43" s="188"/>
      <c r="Q43" s="188"/>
    </row>
    <row r="44" spans="2:17" x14ac:dyDescent="0.2">
      <c r="B44" s="115"/>
      <c r="C44" s="115"/>
      <c r="D44" s="31"/>
      <c r="E44" s="115"/>
      <c r="F44" s="115"/>
      <c r="G44" s="31"/>
      <c r="H44" s="115"/>
      <c r="I44" s="115"/>
      <c r="J44" s="188"/>
      <c r="K44" s="188"/>
      <c r="L44" s="188"/>
      <c r="M44" s="188"/>
      <c r="N44" s="188"/>
      <c r="O44" s="188"/>
      <c r="P44" s="188"/>
      <c r="Q44" s="188"/>
    </row>
    <row r="45" spans="2:17" x14ac:dyDescent="0.2">
      <c r="B45" s="115"/>
      <c r="C45" s="115"/>
      <c r="D45" s="31"/>
      <c r="E45" s="115"/>
      <c r="F45" s="115"/>
      <c r="G45" s="31"/>
      <c r="H45" s="115"/>
      <c r="I45" s="115"/>
      <c r="J45" s="188"/>
      <c r="K45" s="188"/>
      <c r="L45" s="188"/>
      <c r="M45" s="188"/>
      <c r="N45" s="188"/>
      <c r="O45" s="188"/>
      <c r="P45" s="188"/>
      <c r="Q45" s="188"/>
    </row>
    <row r="46" spans="2:17" x14ac:dyDescent="0.2">
      <c r="B46" s="115"/>
      <c r="C46" s="115"/>
      <c r="D46" s="31"/>
      <c r="E46" s="115"/>
      <c r="F46" s="115"/>
      <c r="G46" s="31"/>
      <c r="H46" s="115"/>
      <c r="I46" s="115"/>
      <c r="J46" s="188"/>
      <c r="K46" s="188"/>
      <c r="L46" s="188"/>
      <c r="M46" s="188"/>
      <c r="N46" s="188"/>
      <c r="O46" s="188"/>
      <c r="P46" s="188"/>
      <c r="Q46" s="188"/>
    </row>
    <row r="47" spans="2:17" x14ac:dyDescent="0.2">
      <c r="B47" s="115"/>
      <c r="C47" s="115"/>
      <c r="D47" s="31"/>
      <c r="E47" s="115"/>
      <c r="F47" s="115"/>
      <c r="G47" s="31"/>
      <c r="H47" s="115"/>
      <c r="I47" s="115"/>
      <c r="J47" s="188"/>
      <c r="K47" s="188"/>
      <c r="L47" s="188"/>
      <c r="M47" s="188"/>
      <c r="N47" s="188"/>
      <c r="O47" s="188"/>
      <c r="P47" s="188"/>
      <c r="Q47" s="188"/>
    </row>
    <row r="48" spans="2:17" x14ac:dyDescent="0.2">
      <c r="B48" s="115"/>
      <c r="C48" s="115"/>
      <c r="D48" s="31"/>
      <c r="E48" s="115"/>
      <c r="F48" s="115"/>
      <c r="G48" s="31"/>
      <c r="H48" s="115"/>
      <c r="I48" s="115"/>
      <c r="J48" s="188"/>
      <c r="K48" s="188"/>
      <c r="L48" s="188"/>
      <c r="M48" s="188"/>
      <c r="N48" s="188"/>
      <c r="O48" s="188"/>
      <c r="P48" s="188"/>
      <c r="Q48" s="188"/>
    </row>
    <row r="49" spans="2:17" x14ac:dyDescent="0.2">
      <c r="B49" s="115"/>
      <c r="C49" s="115"/>
      <c r="D49" s="31"/>
      <c r="E49" s="115"/>
      <c r="F49" s="115"/>
      <c r="G49" s="31"/>
      <c r="H49" s="115"/>
      <c r="I49" s="115"/>
      <c r="J49" s="188"/>
      <c r="K49" s="188"/>
      <c r="L49" s="188"/>
      <c r="M49" s="188"/>
      <c r="N49" s="188"/>
      <c r="O49" s="188"/>
      <c r="P49" s="188"/>
      <c r="Q49" s="188"/>
    </row>
    <row r="50" spans="2:17" x14ac:dyDescent="0.2">
      <c r="B50" s="115"/>
      <c r="C50" s="115"/>
      <c r="D50" s="31"/>
      <c r="E50" s="115"/>
      <c r="F50" s="115"/>
      <c r="G50" s="31"/>
      <c r="H50" s="115"/>
      <c r="I50" s="115"/>
      <c r="J50" s="188"/>
      <c r="K50" s="188"/>
      <c r="L50" s="188"/>
      <c r="M50" s="188"/>
      <c r="N50" s="188"/>
      <c r="O50" s="188"/>
      <c r="P50" s="188"/>
      <c r="Q50" s="188"/>
    </row>
    <row r="51" spans="2:17" x14ac:dyDescent="0.2">
      <c r="B51" s="115"/>
      <c r="C51" s="115"/>
      <c r="D51" s="31"/>
      <c r="E51" s="115"/>
      <c r="F51" s="115"/>
      <c r="G51" s="31"/>
      <c r="H51" s="115"/>
      <c r="I51" s="115"/>
      <c r="J51" s="188"/>
      <c r="K51" s="188"/>
      <c r="L51" s="188"/>
      <c r="M51" s="188"/>
      <c r="N51" s="188"/>
      <c r="O51" s="188"/>
      <c r="P51" s="188"/>
      <c r="Q51" s="188"/>
    </row>
    <row r="52" spans="2:17" x14ac:dyDescent="0.2">
      <c r="B52" s="115"/>
      <c r="C52" s="115"/>
      <c r="D52" s="31"/>
      <c r="E52" s="115"/>
      <c r="F52" s="115"/>
      <c r="G52" s="31"/>
      <c r="H52" s="115"/>
      <c r="I52" s="115"/>
      <c r="J52" s="188"/>
      <c r="K52" s="188"/>
      <c r="L52" s="188"/>
      <c r="M52" s="188"/>
      <c r="N52" s="188"/>
      <c r="O52" s="188"/>
      <c r="P52" s="188"/>
      <c r="Q52" s="188"/>
    </row>
    <row r="53" spans="2:17" x14ac:dyDescent="0.2">
      <c r="B53" s="115"/>
      <c r="C53" s="115"/>
      <c r="D53" s="31"/>
      <c r="E53" s="115"/>
      <c r="F53" s="115"/>
      <c r="G53" s="31"/>
      <c r="H53" s="115"/>
      <c r="I53" s="115"/>
      <c r="J53" s="188"/>
      <c r="K53" s="188"/>
      <c r="L53" s="188"/>
      <c r="M53" s="188"/>
      <c r="N53" s="188"/>
      <c r="O53" s="188"/>
      <c r="P53" s="188"/>
      <c r="Q53" s="188"/>
    </row>
    <row r="54" spans="2:17" x14ac:dyDescent="0.2">
      <c r="B54" s="115"/>
      <c r="C54" s="115"/>
      <c r="D54" s="31"/>
      <c r="E54" s="115"/>
      <c r="F54" s="115"/>
      <c r="G54" s="31"/>
      <c r="H54" s="115"/>
      <c r="I54" s="115"/>
      <c r="J54" s="188"/>
      <c r="K54" s="188"/>
      <c r="L54" s="188"/>
      <c r="M54" s="188"/>
      <c r="N54" s="188"/>
      <c r="O54" s="188"/>
      <c r="P54" s="188"/>
      <c r="Q54" s="188"/>
    </row>
    <row r="55" spans="2:17" x14ac:dyDescent="0.2">
      <c r="B55" s="115"/>
      <c r="C55" s="115"/>
      <c r="D55" s="31"/>
      <c r="E55" s="115"/>
      <c r="F55" s="115"/>
      <c r="G55" s="31"/>
      <c r="H55" s="115"/>
      <c r="I55" s="115"/>
      <c r="J55" s="188"/>
      <c r="K55" s="188"/>
      <c r="L55" s="188"/>
      <c r="M55" s="188"/>
      <c r="N55" s="188"/>
      <c r="O55" s="188"/>
      <c r="P55" s="188"/>
      <c r="Q55" s="188"/>
    </row>
    <row r="56" spans="2:17" x14ac:dyDescent="0.2">
      <c r="B56" s="115"/>
      <c r="C56" s="115"/>
      <c r="D56" s="31"/>
      <c r="E56" s="115"/>
      <c r="F56" s="115"/>
      <c r="G56" s="31"/>
      <c r="H56" s="115"/>
      <c r="I56" s="115"/>
      <c r="J56" s="188"/>
      <c r="K56" s="188"/>
      <c r="L56" s="188"/>
      <c r="M56" s="188"/>
      <c r="N56" s="188"/>
      <c r="O56" s="188"/>
      <c r="P56" s="188"/>
      <c r="Q56" s="188"/>
    </row>
    <row r="57" spans="2:17" x14ac:dyDescent="0.2">
      <c r="B57" s="115"/>
      <c r="C57" s="115"/>
      <c r="D57" s="31"/>
      <c r="E57" s="115"/>
      <c r="F57" s="115"/>
      <c r="G57" s="31"/>
      <c r="H57" s="115"/>
      <c r="I57" s="115"/>
      <c r="J57" s="188"/>
      <c r="K57" s="188"/>
      <c r="L57" s="188"/>
      <c r="M57" s="188"/>
      <c r="N57" s="188"/>
      <c r="O57" s="188"/>
      <c r="P57" s="188"/>
      <c r="Q57" s="188"/>
    </row>
    <row r="58" spans="2:17" x14ac:dyDescent="0.2">
      <c r="B58" s="115"/>
      <c r="C58" s="115"/>
      <c r="D58" s="31"/>
      <c r="E58" s="115"/>
      <c r="F58" s="115"/>
      <c r="G58" s="31"/>
      <c r="H58" s="115"/>
      <c r="I58" s="115"/>
      <c r="J58" s="188"/>
      <c r="K58" s="188"/>
      <c r="L58" s="188"/>
      <c r="M58" s="188"/>
      <c r="N58" s="188"/>
      <c r="O58" s="188"/>
      <c r="P58" s="188"/>
      <c r="Q58" s="188"/>
    </row>
    <row r="59" spans="2:17" x14ac:dyDescent="0.2">
      <c r="B59" s="115"/>
      <c r="C59" s="115"/>
      <c r="D59" s="31"/>
      <c r="E59" s="115"/>
      <c r="F59" s="115"/>
      <c r="G59" s="31"/>
      <c r="H59" s="115"/>
      <c r="I59" s="115"/>
      <c r="J59" s="188"/>
      <c r="K59" s="188"/>
      <c r="L59" s="188"/>
      <c r="M59" s="188"/>
      <c r="N59" s="188"/>
      <c r="O59" s="188"/>
      <c r="P59" s="188"/>
      <c r="Q59" s="188"/>
    </row>
    <row r="60" spans="2:17" x14ac:dyDescent="0.2">
      <c r="B60" s="115"/>
      <c r="C60" s="115"/>
      <c r="D60" s="31"/>
      <c r="E60" s="115"/>
      <c r="F60" s="115"/>
      <c r="G60" s="31"/>
      <c r="H60" s="115"/>
      <c r="I60" s="115"/>
      <c r="J60" s="188"/>
      <c r="K60" s="188"/>
      <c r="L60" s="188"/>
      <c r="M60" s="188"/>
      <c r="N60" s="188"/>
      <c r="O60" s="188"/>
      <c r="P60" s="188"/>
      <c r="Q60" s="188"/>
    </row>
    <row r="61" spans="2:17" x14ac:dyDescent="0.2">
      <c r="B61" s="115"/>
      <c r="C61" s="115"/>
      <c r="D61" s="31"/>
      <c r="E61" s="115"/>
      <c r="F61" s="115"/>
      <c r="G61" s="31"/>
      <c r="H61" s="115"/>
      <c r="I61" s="115"/>
      <c r="J61" s="188"/>
      <c r="K61" s="188"/>
      <c r="L61" s="188"/>
      <c r="M61" s="188"/>
      <c r="N61" s="188"/>
      <c r="O61" s="188"/>
      <c r="P61" s="188"/>
      <c r="Q61" s="188"/>
    </row>
    <row r="62" spans="2:17" x14ac:dyDescent="0.2">
      <c r="B62" s="115"/>
      <c r="C62" s="115"/>
      <c r="D62" s="31"/>
      <c r="E62" s="115"/>
      <c r="F62" s="115"/>
      <c r="G62" s="31"/>
      <c r="H62" s="115"/>
      <c r="I62" s="115"/>
      <c r="J62" s="188"/>
      <c r="K62" s="188"/>
      <c r="L62" s="188"/>
      <c r="M62" s="188"/>
      <c r="N62" s="188"/>
      <c r="O62" s="188"/>
      <c r="P62" s="188"/>
      <c r="Q62" s="188"/>
    </row>
    <row r="63" spans="2:17" x14ac:dyDescent="0.2">
      <c r="B63" s="115"/>
      <c r="C63" s="115"/>
      <c r="D63" s="31"/>
      <c r="E63" s="115"/>
      <c r="F63" s="115"/>
      <c r="G63" s="31"/>
      <c r="H63" s="115"/>
      <c r="I63" s="115"/>
      <c r="J63" s="188"/>
      <c r="K63" s="188"/>
      <c r="L63" s="188"/>
      <c r="M63" s="188"/>
      <c r="N63" s="188"/>
      <c r="O63" s="188"/>
      <c r="P63" s="188"/>
      <c r="Q63" s="188"/>
    </row>
    <row r="64" spans="2:17" x14ac:dyDescent="0.2">
      <c r="B64" s="115"/>
      <c r="C64" s="115"/>
      <c r="D64" s="31"/>
      <c r="E64" s="115"/>
      <c r="F64" s="115"/>
      <c r="G64" s="31"/>
      <c r="H64" s="115"/>
      <c r="I64" s="115"/>
      <c r="J64" s="188"/>
      <c r="K64" s="188"/>
      <c r="L64" s="188"/>
      <c r="M64" s="188"/>
      <c r="N64" s="188"/>
      <c r="O64" s="188"/>
      <c r="P64" s="188"/>
      <c r="Q64" s="188"/>
    </row>
    <row r="65" spans="2:17" x14ac:dyDescent="0.2">
      <c r="B65" s="115"/>
      <c r="C65" s="115"/>
      <c r="D65" s="31"/>
      <c r="E65" s="115"/>
      <c r="F65" s="115"/>
      <c r="G65" s="31"/>
      <c r="H65" s="115"/>
      <c r="I65" s="115"/>
      <c r="J65" s="188"/>
      <c r="K65" s="188"/>
      <c r="L65" s="188"/>
      <c r="M65" s="188"/>
      <c r="N65" s="188"/>
      <c r="O65" s="188"/>
      <c r="P65" s="188"/>
      <c r="Q65" s="188"/>
    </row>
    <row r="66" spans="2:17" x14ac:dyDescent="0.2">
      <c r="B66" s="115"/>
      <c r="C66" s="115"/>
      <c r="D66" s="31"/>
      <c r="E66" s="115"/>
      <c r="F66" s="115"/>
      <c r="G66" s="31"/>
      <c r="H66" s="115"/>
      <c r="I66" s="115"/>
      <c r="J66" s="188"/>
      <c r="K66" s="188"/>
      <c r="L66" s="188"/>
      <c r="M66" s="188"/>
      <c r="N66" s="188"/>
      <c r="O66" s="188"/>
      <c r="P66" s="188"/>
      <c r="Q66" s="188"/>
    </row>
    <row r="67" spans="2:17" x14ac:dyDescent="0.2">
      <c r="B67" s="115"/>
      <c r="C67" s="115"/>
      <c r="D67" s="31"/>
      <c r="E67" s="115"/>
      <c r="F67" s="115"/>
      <c r="G67" s="31"/>
      <c r="H67" s="115"/>
      <c r="I67" s="115"/>
      <c r="J67" s="188"/>
      <c r="K67" s="188"/>
      <c r="L67" s="188"/>
      <c r="M67" s="188"/>
      <c r="N67" s="188"/>
      <c r="O67" s="188"/>
      <c r="P67" s="188"/>
      <c r="Q67" s="188"/>
    </row>
    <row r="68" spans="2:17" x14ac:dyDescent="0.2">
      <c r="B68" s="115"/>
      <c r="C68" s="115"/>
      <c r="D68" s="31"/>
      <c r="E68" s="115"/>
      <c r="F68" s="115"/>
      <c r="G68" s="31"/>
      <c r="H68" s="115"/>
      <c r="I68" s="115"/>
      <c r="J68" s="188"/>
      <c r="K68" s="188"/>
      <c r="L68" s="188"/>
      <c r="M68" s="188"/>
      <c r="N68" s="188"/>
      <c r="O68" s="188"/>
      <c r="P68" s="188"/>
      <c r="Q68" s="188"/>
    </row>
    <row r="69" spans="2:17" x14ac:dyDescent="0.2">
      <c r="B69" s="115"/>
      <c r="C69" s="115"/>
      <c r="D69" s="31"/>
      <c r="E69" s="115"/>
      <c r="F69" s="115"/>
      <c r="G69" s="31"/>
      <c r="H69" s="115"/>
      <c r="I69" s="115"/>
      <c r="J69" s="188"/>
      <c r="K69" s="188"/>
      <c r="L69" s="188"/>
      <c r="M69" s="188"/>
      <c r="N69" s="188"/>
      <c r="O69" s="188"/>
      <c r="P69" s="188"/>
      <c r="Q69" s="188"/>
    </row>
    <row r="70" spans="2:17" x14ac:dyDescent="0.2">
      <c r="B70" s="115"/>
      <c r="C70" s="115"/>
      <c r="D70" s="31"/>
      <c r="E70" s="115"/>
      <c r="F70" s="115"/>
      <c r="G70" s="31"/>
      <c r="H70" s="115"/>
      <c r="I70" s="115"/>
      <c r="J70" s="188"/>
      <c r="K70" s="188"/>
      <c r="L70" s="188"/>
      <c r="M70" s="188"/>
      <c r="N70" s="188"/>
      <c r="O70" s="188"/>
      <c r="P70" s="188"/>
      <c r="Q70" s="188"/>
    </row>
    <row r="71" spans="2:17" x14ac:dyDescent="0.2">
      <c r="B71" s="115"/>
      <c r="C71" s="115"/>
      <c r="D71" s="31"/>
      <c r="E71" s="115"/>
      <c r="F71" s="115"/>
      <c r="G71" s="31"/>
      <c r="H71" s="115"/>
      <c r="I71" s="115"/>
      <c r="J71" s="188"/>
      <c r="K71" s="188"/>
      <c r="L71" s="188"/>
      <c r="M71" s="188"/>
      <c r="N71" s="188"/>
      <c r="O71" s="188"/>
      <c r="P71" s="188"/>
      <c r="Q71" s="188"/>
    </row>
    <row r="72" spans="2:17" x14ac:dyDescent="0.2">
      <c r="B72" s="115"/>
      <c r="C72" s="115"/>
      <c r="D72" s="31"/>
      <c r="E72" s="115"/>
      <c r="F72" s="115"/>
      <c r="G72" s="31"/>
      <c r="H72" s="115"/>
      <c r="I72" s="115"/>
      <c r="J72" s="188"/>
      <c r="K72" s="188"/>
      <c r="L72" s="188"/>
      <c r="M72" s="188"/>
      <c r="N72" s="188"/>
      <c r="O72" s="188"/>
      <c r="P72" s="188"/>
      <c r="Q72" s="188"/>
    </row>
    <row r="73" spans="2:17" x14ac:dyDescent="0.2">
      <c r="B73" s="115"/>
      <c r="C73" s="115"/>
      <c r="D73" s="31"/>
      <c r="E73" s="115"/>
      <c r="F73" s="115"/>
      <c r="G73" s="31"/>
      <c r="H73" s="115"/>
      <c r="I73" s="115"/>
      <c r="J73" s="188"/>
      <c r="K73" s="188"/>
      <c r="L73" s="188"/>
      <c r="M73" s="188"/>
      <c r="N73" s="188"/>
      <c r="O73" s="188"/>
      <c r="P73" s="188"/>
      <c r="Q73" s="188"/>
    </row>
    <row r="74" spans="2:17" x14ac:dyDescent="0.2">
      <c r="B74" s="115"/>
      <c r="C74" s="115"/>
      <c r="D74" s="31"/>
      <c r="E74" s="115"/>
      <c r="F74" s="115"/>
      <c r="G74" s="31"/>
      <c r="H74" s="115"/>
      <c r="I74" s="115"/>
      <c r="J74" s="188"/>
      <c r="K74" s="188"/>
      <c r="L74" s="188"/>
      <c r="M74" s="188"/>
      <c r="N74" s="188"/>
      <c r="O74" s="188"/>
      <c r="P74" s="188"/>
      <c r="Q74" s="188"/>
    </row>
    <row r="75" spans="2:17" x14ac:dyDescent="0.2">
      <c r="B75" s="115"/>
      <c r="C75" s="115"/>
      <c r="D75" s="31"/>
      <c r="E75" s="115"/>
      <c r="F75" s="115"/>
      <c r="G75" s="31"/>
      <c r="H75" s="115"/>
      <c r="I75" s="115"/>
      <c r="J75" s="188"/>
      <c r="K75" s="188"/>
      <c r="L75" s="188"/>
      <c r="M75" s="188"/>
      <c r="N75" s="188"/>
      <c r="O75" s="188"/>
      <c r="P75" s="188"/>
      <c r="Q75" s="188"/>
    </row>
    <row r="76" spans="2:17" x14ac:dyDescent="0.2">
      <c r="B76" s="115"/>
      <c r="C76" s="115"/>
      <c r="D76" s="31"/>
      <c r="E76" s="115"/>
      <c r="F76" s="115"/>
      <c r="G76" s="31"/>
      <c r="H76" s="115"/>
      <c r="I76" s="115"/>
      <c r="J76" s="188"/>
      <c r="K76" s="188"/>
      <c r="L76" s="188"/>
      <c r="M76" s="188"/>
      <c r="N76" s="188"/>
      <c r="O76" s="188"/>
      <c r="P76" s="188"/>
      <c r="Q76" s="188"/>
    </row>
    <row r="77" spans="2:17" x14ac:dyDescent="0.2">
      <c r="B77" s="115"/>
      <c r="C77" s="115"/>
      <c r="D77" s="31"/>
      <c r="E77" s="115"/>
      <c r="F77" s="115"/>
      <c r="G77" s="31"/>
      <c r="H77" s="115"/>
      <c r="I77" s="115"/>
      <c r="J77" s="188"/>
      <c r="K77" s="188"/>
      <c r="L77" s="188"/>
      <c r="M77" s="188"/>
      <c r="N77" s="188"/>
      <c r="O77" s="188"/>
      <c r="P77" s="188"/>
      <c r="Q77" s="188"/>
    </row>
    <row r="78" spans="2:17" x14ac:dyDescent="0.2">
      <c r="B78" s="115"/>
      <c r="C78" s="115"/>
      <c r="D78" s="31"/>
      <c r="E78" s="115"/>
      <c r="F78" s="115"/>
      <c r="G78" s="31"/>
      <c r="H78" s="115"/>
      <c r="I78" s="115"/>
      <c r="J78" s="188"/>
      <c r="K78" s="188"/>
      <c r="L78" s="188"/>
      <c r="M78" s="188"/>
      <c r="N78" s="188"/>
      <c r="O78" s="188"/>
      <c r="P78" s="188"/>
      <c r="Q78" s="188"/>
    </row>
    <row r="79" spans="2:17" x14ac:dyDescent="0.2">
      <c r="B79" s="115"/>
      <c r="C79" s="115"/>
      <c r="D79" s="31"/>
      <c r="E79" s="115"/>
      <c r="F79" s="115"/>
      <c r="G79" s="31"/>
      <c r="H79" s="115"/>
      <c r="I79" s="115"/>
      <c r="J79" s="188"/>
      <c r="K79" s="188"/>
      <c r="L79" s="188"/>
      <c r="M79" s="188"/>
      <c r="N79" s="188"/>
      <c r="O79" s="188"/>
      <c r="P79" s="188"/>
      <c r="Q79" s="188"/>
    </row>
    <row r="80" spans="2:17" x14ac:dyDescent="0.2">
      <c r="B80" s="115"/>
      <c r="C80" s="115"/>
      <c r="D80" s="31"/>
      <c r="E80" s="115"/>
      <c r="F80" s="115"/>
      <c r="G80" s="31"/>
      <c r="H80" s="115"/>
      <c r="I80" s="115"/>
      <c r="J80" s="188"/>
      <c r="K80" s="188"/>
      <c r="L80" s="188"/>
      <c r="M80" s="188"/>
      <c r="N80" s="188"/>
      <c r="O80" s="188"/>
      <c r="P80" s="188"/>
      <c r="Q80" s="188"/>
    </row>
    <row r="81" spans="2:17" x14ac:dyDescent="0.2">
      <c r="B81" s="115"/>
      <c r="C81" s="115"/>
      <c r="D81" s="31"/>
      <c r="E81" s="115"/>
      <c r="F81" s="115"/>
      <c r="G81" s="31"/>
      <c r="H81" s="115"/>
      <c r="I81" s="115"/>
      <c r="J81" s="188"/>
      <c r="K81" s="188"/>
      <c r="L81" s="188"/>
      <c r="M81" s="188"/>
      <c r="N81" s="188"/>
      <c r="O81" s="188"/>
      <c r="P81" s="188"/>
      <c r="Q81" s="188"/>
    </row>
    <row r="82" spans="2:17" x14ac:dyDescent="0.2">
      <c r="B82" s="115"/>
      <c r="C82" s="115"/>
      <c r="D82" s="31"/>
      <c r="E82" s="115"/>
      <c r="F82" s="115"/>
      <c r="G82" s="31"/>
      <c r="H82" s="115"/>
      <c r="I82" s="115"/>
      <c r="J82" s="188"/>
      <c r="K82" s="188"/>
      <c r="L82" s="188"/>
      <c r="M82" s="188"/>
      <c r="N82" s="188"/>
      <c r="O82" s="188"/>
      <c r="P82" s="188"/>
      <c r="Q82" s="188"/>
    </row>
    <row r="83" spans="2:17" x14ac:dyDescent="0.2">
      <c r="B83" s="115"/>
      <c r="C83" s="115"/>
      <c r="D83" s="31"/>
      <c r="E83" s="115"/>
      <c r="F83" s="115"/>
      <c r="G83" s="31"/>
      <c r="H83" s="115"/>
      <c r="I83" s="115"/>
      <c r="J83" s="188"/>
      <c r="K83" s="188"/>
      <c r="L83" s="188"/>
      <c r="M83" s="188"/>
      <c r="N83" s="188"/>
      <c r="O83" s="188"/>
      <c r="P83" s="188"/>
      <c r="Q83" s="188"/>
    </row>
    <row r="84" spans="2:17" x14ac:dyDescent="0.2">
      <c r="B84" s="115"/>
      <c r="C84" s="115"/>
      <c r="D84" s="31"/>
      <c r="E84" s="115"/>
      <c r="F84" s="115"/>
      <c r="G84" s="31"/>
      <c r="H84" s="115"/>
      <c r="I84" s="115"/>
      <c r="J84" s="188"/>
      <c r="K84" s="188"/>
      <c r="L84" s="188"/>
      <c r="M84" s="188"/>
      <c r="N84" s="188"/>
      <c r="O84" s="188"/>
      <c r="P84" s="188"/>
      <c r="Q84" s="188"/>
    </row>
    <row r="85" spans="2:17" x14ac:dyDescent="0.2">
      <c r="B85" s="115"/>
      <c r="C85" s="115"/>
      <c r="D85" s="31"/>
      <c r="E85" s="115"/>
      <c r="F85" s="115"/>
      <c r="G85" s="31"/>
      <c r="H85" s="115"/>
      <c r="I85" s="115"/>
      <c r="J85" s="188"/>
      <c r="K85" s="188"/>
      <c r="L85" s="188"/>
      <c r="M85" s="188"/>
      <c r="N85" s="188"/>
      <c r="O85" s="188"/>
      <c r="P85" s="188"/>
      <c r="Q85" s="188"/>
    </row>
    <row r="86" spans="2:17" x14ac:dyDescent="0.2">
      <c r="B86" s="115"/>
      <c r="C86" s="115"/>
      <c r="D86" s="31"/>
      <c r="E86" s="115"/>
      <c r="F86" s="115"/>
      <c r="G86" s="31"/>
      <c r="H86" s="115"/>
      <c r="I86" s="115"/>
      <c r="J86" s="188"/>
      <c r="K86" s="188"/>
      <c r="L86" s="188"/>
      <c r="M86" s="188"/>
      <c r="N86" s="188"/>
      <c r="O86" s="188"/>
      <c r="P86" s="188"/>
      <c r="Q86" s="188"/>
    </row>
    <row r="87" spans="2:17" x14ac:dyDescent="0.2">
      <c r="B87" s="115"/>
      <c r="C87" s="115"/>
      <c r="D87" s="31"/>
      <c r="E87" s="115"/>
      <c r="F87" s="115"/>
      <c r="G87" s="31"/>
      <c r="H87" s="115"/>
      <c r="I87" s="115"/>
      <c r="J87" s="188"/>
      <c r="K87" s="188"/>
      <c r="L87" s="188"/>
      <c r="M87" s="188"/>
      <c r="N87" s="188"/>
      <c r="O87" s="188"/>
      <c r="P87" s="188"/>
      <c r="Q87" s="188"/>
    </row>
    <row r="88" spans="2:17" x14ac:dyDescent="0.2">
      <c r="B88" s="115"/>
      <c r="C88" s="115"/>
      <c r="D88" s="31"/>
      <c r="E88" s="115"/>
      <c r="F88" s="115"/>
      <c r="G88" s="31"/>
      <c r="H88" s="115"/>
      <c r="I88" s="115"/>
      <c r="J88" s="188"/>
      <c r="K88" s="188"/>
      <c r="L88" s="188"/>
      <c r="M88" s="188"/>
      <c r="N88" s="188"/>
      <c r="O88" s="188"/>
      <c r="P88" s="188"/>
      <c r="Q88" s="188"/>
    </row>
    <row r="89" spans="2:17" x14ac:dyDescent="0.2">
      <c r="B89" s="115"/>
      <c r="C89" s="115"/>
      <c r="D89" s="31"/>
      <c r="E89" s="115"/>
      <c r="F89" s="115"/>
      <c r="G89" s="31"/>
      <c r="H89" s="115"/>
      <c r="I89" s="115"/>
      <c r="J89" s="188"/>
      <c r="K89" s="188"/>
      <c r="L89" s="188"/>
      <c r="M89" s="188"/>
      <c r="N89" s="188"/>
      <c r="O89" s="188"/>
      <c r="P89" s="188"/>
      <c r="Q89" s="188"/>
    </row>
    <row r="90" spans="2:17" x14ac:dyDescent="0.2">
      <c r="B90" s="115"/>
      <c r="C90" s="115"/>
      <c r="D90" s="31"/>
      <c r="E90" s="115"/>
      <c r="F90" s="115"/>
      <c r="G90" s="31"/>
      <c r="H90" s="115"/>
      <c r="I90" s="115"/>
      <c r="J90" s="188"/>
      <c r="K90" s="188"/>
      <c r="L90" s="188"/>
      <c r="M90" s="188"/>
      <c r="N90" s="188"/>
      <c r="O90" s="188"/>
      <c r="P90" s="188"/>
      <c r="Q90" s="188"/>
    </row>
    <row r="91" spans="2:17" x14ac:dyDescent="0.2">
      <c r="B91" s="115"/>
      <c r="C91" s="115"/>
      <c r="D91" s="31"/>
      <c r="E91" s="115"/>
      <c r="F91" s="115"/>
      <c r="G91" s="31"/>
      <c r="H91" s="115"/>
      <c r="I91" s="115"/>
      <c r="J91" s="188"/>
      <c r="K91" s="188"/>
      <c r="L91" s="188"/>
      <c r="M91" s="188"/>
      <c r="N91" s="188"/>
      <c r="O91" s="188"/>
      <c r="P91" s="188"/>
      <c r="Q91" s="188"/>
    </row>
    <row r="92" spans="2:17" x14ac:dyDescent="0.2">
      <c r="B92" s="115"/>
      <c r="C92" s="115"/>
      <c r="D92" s="31"/>
      <c r="E92" s="115"/>
      <c r="F92" s="115"/>
      <c r="G92" s="31"/>
      <c r="H92" s="115"/>
      <c r="I92" s="115"/>
      <c r="J92" s="188"/>
      <c r="K92" s="188"/>
      <c r="L92" s="188"/>
      <c r="M92" s="188"/>
      <c r="N92" s="188"/>
      <c r="O92" s="188"/>
      <c r="P92" s="188"/>
      <c r="Q92" s="188"/>
    </row>
    <row r="93" spans="2:17" x14ac:dyDescent="0.2">
      <c r="B93" s="115"/>
      <c r="C93" s="115"/>
      <c r="D93" s="31"/>
      <c r="E93" s="115"/>
      <c r="F93" s="115"/>
      <c r="G93" s="31"/>
      <c r="H93" s="115"/>
      <c r="I93" s="115"/>
      <c r="J93" s="188"/>
      <c r="K93" s="188"/>
      <c r="L93" s="188"/>
      <c r="M93" s="188"/>
      <c r="N93" s="188"/>
      <c r="O93" s="188"/>
      <c r="P93" s="188"/>
      <c r="Q93" s="188"/>
    </row>
    <row r="94" spans="2:17" x14ac:dyDescent="0.2">
      <c r="B94" s="115"/>
      <c r="C94" s="115"/>
      <c r="D94" s="31"/>
      <c r="E94" s="115"/>
      <c r="F94" s="115"/>
      <c r="G94" s="31"/>
      <c r="H94" s="115"/>
      <c r="I94" s="115"/>
      <c r="J94" s="188"/>
      <c r="K94" s="188"/>
      <c r="L94" s="188"/>
      <c r="M94" s="188"/>
      <c r="N94" s="188"/>
      <c r="O94" s="188"/>
      <c r="P94" s="188"/>
      <c r="Q94" s="188"/>
    </row>
    <row r="95" spans="2:17" x14ac:dyDescent="0.2">
      <c r="B95" s="115"/>
      <c r="C95" s="115"/>
      <c r="D95" s="31"/>
      <c r="E95" s="115"/>
      <c r="F95" s="115"/>
      <c r="G95" s="31"/>
      <c r="H95" s="115"/>
      <c r="I95" s="115"/>
      <c r="J95" s="188"/>
      <c r="K95" s="188"/>
      <c r="L95" s="188"/>
      <c r="M95" s="188"/>
      <c r="N95" s="188"/>
      <c r="O95" s="188"/>
      <c r="P95" s="188"/>
      <c r="Q95" s="188"/>
    </row>
    <row r="96" spans="2:17" x14ac:dyDescent="0.2">
      <c r="B96" s="115"/>
      <c r="C96" s="115"/>
      <c r="D96" s="31"/>
      <c r="E96" s="115"/>
      <c r="F96" s="115"/>
      <c r="G96" s="31"/>
      <c r="H96" s="115"/>
      <c r="I96" s="115"/>
      <c r="J96" s="188"/>
      <c r="K96" s="188"/>
      <c r="L96" s="188"/>
      <c r="M96" s="188"/>
      <c r="N96" s="188"/>
      <c r="O96" s="188"/>
      <c r="P96" s="188"/>
      <c r="Q96" s="188"/>
    </row>
    <row r="97" spans="2:17" x14ac:dyDescent="0.2">
      <c r="B97" s="115"/>
      <c r="C97" s="115"/>
      <c r="D97" s="31"/>
      <c r="E97" s="115"/>
      <c r="F97" s="115"/>
      <c r="G97" s="31"/>
      <c r="H97" s="115"/>
      <c r="I97" s="115"/>
      <c r="J97" s="188"/>
      <c r="K97" s="188"/>
      <c r="L97" s="188"/>
      <c r="M97" s="188"/>
      <c r="N97" s="188"/>
      <c r="O97" s="188"/>
      <c r="P97" s="188"/>
      <c r="Q97" s="188"/>
    </row>
    <row r="98" spans="2:17" x14ac:dyDescent="0.2">
      <c r="B98" s="115"/>
      <c r="C98" s="115"/>
      <c r="D98" s="31"/>
      <c r="E98" s="115"/>
      <c r="F98" s="115"/>
      <c r="G98" s="31"/>
      <c r="H98" s="115"/>
      <c r="I98" s="115"/>
      <c r="J98" s="188"/>
      <c r="K98" s="188"/>
      <c r="L98" s="188"/>
      <c r="M98" s="188"/>
      <c r="N98" s="188"/>
      <c r="O98" s="188"/>
      <c r="P98" s="188"/>
      <c r="Q98" s="188"/>
    </row>
    <row r="99" spans="2:17" x14ac:dyDescent="0.2">
      <c r="B99" s="115"/>
      <c r="C99" s="115"/>
      <c r="D99" s="31"/>
      <c r="E99" s="115"/>
      <c r="F99" s="115"/>
      <c r="G99" s="31"/>
      <c r="H99" s="115"/>
      <c r="I99" s="115"/>
      <c r="J99" s="188"/>
      <c r="K99" s="188"/>
      <c r="L99" s="188"/>
      <c r="M99" s="188"/>
      <c r="N99" s="188"/>
      <c r="O99" s="188"/>
      <c r="P99" s="188"/>
      <c r="Q99" s="188"/>
    </row>
    <row r="100" spans="2:17" x14ac:dyDescent="0.2">
      <c r="B100" s="115"/>
      <c r="C100" s="115"/>
      <c r="D100" s="31"/>
      <c r="E100" s="115"/>
      <c r="F100" s="115"/>
      <c r="G100" s="31"/>
      <c r="H100" s="115"/>
      <c r="I100" s="115"/>
      <c r="J100" s="188"/>
      <c r="K100" s="188"/>
      <c r="L100" s="188"/>
      <c r="M100" s="188"/>
      <c r="N100" s="188"/>
      <c r="O100" s="188"/>
      <c r="P100" s="188"/>
      <c r="Q100" s="188"/>
    </row>
    <row r="101" spans="2:17" x14ac:dyDescent="0.2">
      <c r="B101" s="115"/>
      <c r="C101" s="115"/>
      <c r="D101" s="31"/>
      <c r="E101" s="115"/>
      <c r="F101" s="115"/>
      <c r="G101" s="31"/>
      <c r="H101" s="115"/>
      <c r="I101" s="115"/>
      <c r="J101" s="188"/>
      <c r="K101" s="188"/>
      <c r="L101" s="188"/>
      <c r="M101" s="188"/>
      <c r="N101" s="188"/>
      <c r="O101" s="188"/>
      <c r="P101" s="188"/>
      <c r="Q101" s="188"/>
    </row>
    <row r="102" spans="2:17" x14ac:dyDescent="0.2">
      <c r="B102" s="115"/>
      <c r="C102" s="115"/>
      <c r="D102" s="31"/>
      <c r="E102" s="115"/>
      <c r="F102" s="115"/>
      <c r="G102" s="31"/>
      <c r="H102" s="115"/>
      <c r="I102" s="115"/>
      <c r="J102" s="188"/>
      <c r="K102" s="188"/>
      <c r="L102" s="188"/>
      <c r="M102" s="188"/>
      <c r="N102" s="188"/>
      <c r="O102" s="188"/>
      <c r="P102" s="188"/>
      <c r="Q102" s="188"/>
    </row>
    <row r="103" spans="2:17" x14ac:dyDescent="0.2">
      <c r="B103" s="115"/>
      <c r="C103" s="115"/>
      <c r="D103" s="31"/>
      <c r="E103" s="115"/>
      <c r="F103" s="115"/>
      <c r="G103" s="31"/>
      <c r="H103" s="115"/>
      <c r="I103" s="115"/>
      <c r="J103" s="188"/>
      <c r="K103" s="188"/>
      <c r="L103" s="188"/>
      <c r="M103" s="188"/>
      <c r="N103" s="188"/>
      <c r="O103" s="188"/>
      <c r="P103" s="188"/>
      <c r="Q103" s="188"/>
    </row>
    <row r="104" spans="2:17" x14ac:dyDescent="0.2">
      <c r="B104" s="115"/>
      <c r="C104" s="115"/>
      <c r="D104" s="31"/>
      <c r="E104" s="115"/>
      <c r="F104" s="115"/>
      <c r="G104" s="31"/>
      <c r="H104" s="115"/>
      <c r="I104" s="115"/>
      <c r="J104" s="188"/>
      <c r="K104" s="188"/>
      <c r="L104" s="188"/>
      <c r="M104" s="188"/>
      <c r="N104" s="188"/>
      <c r="O104" s="188"/>
      <c r="P104" s="188"/>
      <c r="Q104" s="188"/>
    </row>
    <row r="105" spans="2:17" x14ac:dyDescent="0.2">
      <c r="B105" s="115"/>
      <c r="C105" s="115"/>
      <c r="D105" s="31"/>
      <c r="E105" s="115"/>
      <c r="F105" s="115"/>
      <c r="G105" s="31"/>
      <c r="H105" s="115"/>
      <c r="I105" s="115"/>
      <c r="J105" s="188"/>
      <c r="K105" s="188"/>
      <c r="L105" s="188"/>
      <c r="M105" s="188"/>
      <c r="N105" s="188"/>
      <c r="O105" s="188"/>
      <c r="P105" s="188"/>
      <c r="Q105" s="188"/>
    </row>
    <row r="106" spans="2:17" x14ac:dyDescent="0.2">
      <c r="B106" s="115"/>
      <c r="C106" s="115"/>
      <c r="D106" s="31"/>
      <c r="E106" s="115"/>
      <c r="F106" s="115"/>
      <c r="G106" s="31"/>
      <c r="H106" s="115"/>
      <c r="I106" s="115"/>
      <c r="J106" s="188"/>
      <c r="K106" s="188"/>
      <c r="L106" s="188"/>
      <c r="M106" s="188"/>
      <c r="N106" s="188"/>
      <c r="O106" s="188"/>
      <c r="P106" s="188"/>
      <c r="Q106" s="188"/>
    </row>
    <row r="107" spans="2:17" x14ac:dyDescent="0.2">
      <c r="B107" s="115"/>
      <c r="C107" s="115"/>
      <c r="D107" s="31"/>
      <c r="E107" s="115"/>
      <c r="F107" s="115"/>
      <c r="G107" s="31"/>
      <c r="H107" s="115"/>
      <c r="I107" s="115"/>
      <c r="J107" s="188"/>
      <c r="K107" s="188"/>
      <c r="L107" s="188"/>
      <c r="M107" s="188"/>
      <c r="N107" s="188"/>
      <c r="O107" s="188"/>
      <c r="P107" s="188"/>
      <c r="Q107" s="188"/>
    </row>
    <row r="108" spans="2:17" x14ac:dyDescent="0.2">
      <c r="B108" s="115"/>
      <c r="C108" s="115"/>
      <c r="D108" s="31"/>
      <c r="E108" s="115"/>
      <c r="F108" s="115"/>
      <c r="G108" s="31"/>
      <c r="H108" s="115"/>
      <c r="I108" s="115"/>
      <c r="J108" s="188"/>
      <c r="K108" s="188"/>
      <c r="L108" s="188"/>
      <c r="M108" s="188"/>
      <c r="N108" s="188"/>
      <c r="O108" s="188"/>
      <c r="P108" s="188"/>
      <c r="Q108" s="188"/>
    </row>
    <row r="109" spans="2:17" x14ac:dyDescent="0.2">
      <c r="B109" s="115"/>
      <c r="C109" s="115"/>
      <c r="D109" s="31"/>
      <c r="E109" s="115"/>
      <c r="F109" s="115"/>
      <c r="G109" s="31"/>
      <c r="H109" s="115"/>
      <c r="I109" s="115"/>
      <c r="J109" s="188"/>
      <c r="K109" s="188"/>
      <c r="L109" s="188"/>
      <c r="M109" s="188"/>
      <c r="N109" s="188"/>
      <c r="O109" s="188"/>
      <c r="P109" s="188"/>
      <c r="Q109" s="188"/>
    </row>
    <row r="110" spans="2:17" x14ac:dyDescent="0.2">
      <c r="B110" s="115"/>
      <c r="C110" s="115"/>
      <c r="D110" s="31"/>
      <c r="E110" s="115"/>
      <c r="F110" s="115"/>
      <c r="G110" s="31"/>
      <c r="H110" s="115"/>
      <c r="I110" s="115"/>
      <c r="J110" s="188"/>
      <c r="K110" s="188"/>
      <c r="L110" s="188"/>
      <c r="M110" s="188"/>
      <c r="N110" s="188"/>
      <c r="O110" s="188"/>
      <c r="P110" s="188"/>
      <c r="Q110" s="188"/>
    </row>
    <row r="111" spans="2:17" x14ac:dyDescent="0.2">
      <c r="B111" s="115"/>
      <c r="C111" s="115"/>
      <c r="D111" s="31"/>
      <c r="E111" s="115"/>
      <c r="F111" s="115"/>
      <c r="G111" s="31"/>
      <c r="H111" s="115"/>
      <c r="I111" s="115"/>
      <c r="J111" s="188"/>
      <c r="K111" s="188"/>
      <c r="L111" s="188"/>
      <c r="M111" s="188"/>
      <c r="N111" s="188"/>
      <c r="O111" s="188"/>
      <c r="P111" s="188"/>
      <c r="Q111" s="188"/>
    </row>
    <row r="112" spans="2:17" x14ac:dyDescent="0.2">
      <c r="B112" s="115"/>
      <c r="C112" s="115"/>
      <c r="D112" s="31"/>
      <c r="E112" s="115"/>
      <c r="F112" s="115"/>
      <c r="G112" s="31"/>
      <c r="H112" s="115"/>
      <c r="I112" s="115"/>
      <c r="J112" s="188"/>
      <c r="K112" s="188"/>
      <c r="L112" s="188"/>
      <c r="M112" s="188"/>
      <c r="N112" s="188"/>
      <c r="O112" s="188"/>
      <c r="P112" s="188"/>
      <c r="Q112" s="188"/>
    </row>
    <row r="113" spans="2:17" x14ac:dyDescent="0.2">
      <c r="B113" s="115"/>
      <c r="C113" s="115"/>
      <c r="D113" s="31"/>
      <c r="E113" s="115"/>
      <c r="F113" s="115"/>
      <c r="G113" s="31"/>
      <c r="H113" s="115"/>
      <c r="I113" s="115"/>
      <c r="J113" s="188"/>
      <c r="K113" s="188"/>
      <c r="L113" s="188"/>
      <c r="M113" s="188"/>
      <c r="N113" s="188"/>
      <c r="O113" s="188"/>
      <c r="P113" s="188"/>
      <c r="Q113" s="188"/>
    </row>
    <row r="114" spans="2:17" x14ac:dyDescent="0.2">
      <c r="B114" s="115"/>
      <c r="C114" s="115"/>
      <c r="D114" s="31"/>
      <c r="E114" s="115"/>
      <c r="F114" s="115"/>
      <c r="G114" s="31"/>
      <c r="H114" s="115"/>
      <c r="I114" s="115"/>
      <c r="J114" s="188"/>
      <c r="K114" s="188"/>
      <c r="L114" s="188"/>
      <c r="M114" s="188"/>
      <c r="N114" s="188"/>
      <c r="O114" s="188"/>
      <c r="P114" s="188"/>
      <c r="Q114" s="188"/>
    </row>
    <row r="115" spans="2:17" x14ac:dyDescent="0.2">
      <c r="B115" s="115"/>
      <c r="C115" s="115"/>
      <c r="D115" s="31"/>
      <c r="E115" s="115"/>
      <c r="F115" s="115"/>
      <c r="G115" s="31"/>
      <c r="H115" s="115"/>
      <c r="I115" s="115"/>
      <c r="J115" s="188"/>
      <c r="K115" s="188"/>
      <c r="L115" s="188"/>
      <c r="M115" s="188"/>
      <c r="N115" s="188"/>
      <c r="O115" s="188"/>
      <c r="P115" s="188"/>
      <c r="Q115" s="188"/>
    </row>
    <row r="116" spans="2:17" x14ac:dyDescent="0.2">
      <c r="B116" s="115"/>
      <c r="C116" s="115"/>
      <c r="D116" s="31"/>
      <c r="E116" s="115"/>
      <c r="F116" s="115"/>
      <c r="G116" s="31"/>
      <c r="H116" s="115"/>
      <c r="I116" s="115"/>
      <c r="J116" s="188"/>
      <c r="K116" s="188"/>
      <c r="L116" s="188"/>
      <c r="M116" s="188"/>
      <c r="N116" s="188"/>
      <c r="O116" s="188"/>
      <c r="P116" s="188"/>
      <c r="Q116" s="188"/>
    </row>
    <row r="117" spans="2:17" x14ac:dyDescent="0.2">
      <c r="B117" s="115"/>
      <c r="C117" s="115"/>
      <c r="D117" s="31"/>
      <c r="E117" s="115"/>
      <c r="F117" s="115"/>
      <c r="G117" s="31"/>
      <c r="H117" s="115"/>
      <c r="I117" s="115"/>
      <c r="J117" s="188"/>
      <c r="K117" s="188"/>
      <c r="L117" s="188"/>
      <c r="M117" s="188"/>
      <c r="N117" s="188"/>
      <c r="O117" s="188"/>
      <c r="P117" s="188"/>
      <c r="Q117" s="188"/>
    </row>
    <row r="118" spans="2:17" x14ac:dyDescent="0.2">
      <c r="B118" s="115"/>
      <c r="C118" s="115"/>
      <c r="D118" s="31"/>
      <c r="E118" s="115"/>
      <c r="F118" s="115"/>
      <c r="G118" s="31"/>
      <c r="H118" s="115"/>
      <c r="I118" s="115"/>
      <c r="J118" s="188"/>
      <c r="K118" s="188"/>
      <c r="L118" s="188"/>
      <c r="M118" s="188"/>
      <c r="N118" s="188"/>
      <c r="O118" s="188"/>
      <c r="P118" s="188"/>
      <c r="Q118" s="188"/>
    </row>
    <row r="119" spans="2:17" x14ac:dyDescent="0.2">
      <c r="B119" s="115"/>
      <c r="C119" s="115"/>
      <c r="D119" s="31"/>
      <c r="E119" s="115"/>
      <c r="F119" s="115"/>
      <c r="G119" s="31"/>
      <c r="H119" s="115"/>
      <c r="I119" s="115"/>
      <c r="J119" s="188"/>
      <c r="K119" s="188"/>
      <c r="L119" s="188"/>
      <c r="M119" s="188"/>
      <c r="N119" s="188"/>
      <c r="O119" s="188"/>
      <c r="P119" s="188"/>
      <c r="Q119" s="188"/>
    </row>
    <row r="120" spans="2:17" x14ac:dyDescent="0.2">
      <c r="B120" s="115"/>
      <c r="C120" s="115"/>
      <c r="D120" s="31"/>
      <c r="E120" s="115"/>
      <c r="F120" s="115"/>
      <c r="G120" s="31"/>
      <c r="H120" s="115"/>
      <c r="I120" s="115"/>
      <c r="J120" s="188"/>
      <c r="K120" s="188"/>
      <c r="L120" s="188"/>
      <c r="M120" s="188"/>
      <c r="N120" s="188"/>
      <c r="O120" s="188"/>
      <c r="P120" s="188"/>
      <c r="Q120" s="188"/>
    </row>
    <row r="121" spans="2:17" x14ac:dyDescent="0.2">
      <c r="B121" s="115"/>
      <c r="C121" s="115"/>
      <c r="D121" s="31"/>
      <c r="E121" s="115"/>
      <c r="F121" s="115"/>
      <c r="G121" s="31"/>
      <c r="H121" s="115"/>
      <c r="I121" s="115"/>
      <c r="J121" s="188"/>
      <c r="K121" s="188"/>
      <c r="L121" s="188"/>
      <c r="M121" s="188"/>
      <c r="N121" s="188"/>
      <c r="O121" s="188"/>
      <c r="P121" s="188"/>
      <c r="Q121" s="188"/>
    </row>
    <row r="122" spans="2:17" x14ac:dyDescent="0.2">
      <c r="B122" s="115"/>
      <c r="C122" s="115"/>
      <c r="D122" s="31"/>
      <c r="E122" s="115"/>
      <c r="F122" s="115"/>
      <c r="G122" s="31"/>
      <c r="H122" s="115"/>
      <c r="I122" s="115"/>
      <c r="J122" s="188"/>
      <c r="K122" s="188"/>
      <c r="L122" s="188"/>
      <c r="M122" s="188"/>
      <c r="N122" s="188"/>
      <c r="O122" s="188"/>
      <c r="P122" s="188"/>
      <c r="Q122" s="188"/>
    </row>
    <row r="123" spans="2:17" x14ac:dyDescent="0.2">
      <c r="B123" s="115"/>
      <c r="C123" s="115"/>
      <c r="D123" s="31"/>
      <c r="E123" s="115"/>
      <c r="F123" s="115"/>
      <c r="G123" s="31"/>
      <c r="H123" s="115"/>
      <c r="I123" s="115"/>
      <c r="J123" s="188"/>
      <c r="K123" s="188"/>
      <c r="L123" s="188"/>
      <c r="M123" s="188"/>
      <c r="N123" s="188"/>
      <c r="O123" s="188"/>
      <c r="P123" s="188"/>
      <c r="Q123" s="188"/>
    </row>
    <row r="124" spans="2:17" x14ac:dyDescent="0.2">
      <c r="B124" s="115"/>
      <c r="C124" s="115"/>
      <c r="D124" s="31"/>
      <c r="E124" s="115"/>
      <c r="F124" s="115"/>
      <c r="G124" s="31"/>
      <c r="H124" s="115"/>
      <c r="I124" s="115"/>
      <c r="J124" s="188"/>
      <c r="K124" s="188"/>
      <c r="L124" s="188"/>
      <c r="M124" s="188"/>
      <c r="N124" s="188"/>
      <c r="O124" s="188"/>
      <c r="P124" s="188"/>
      <c r="Q124" s="188"/>
    </row>
    <row r="125" spans="2:17" x14ac:dyDescent="0.2">
      <c r="B125" s="115"/>
      <c r="C125" s="115"/>
      <c r="D125" s="31"/>
      <c r="E125" s="115"/>
      <c r="F125" s="115"/>
      <c r="G125" s="31"/>
      <c r="H125" s="115"/>
      <c r="I125" s="115"/>
      <c r="J125" s="188"/>
      <c r="K125" s="188"/>
      <c r="L125" s="188"/>
      <c r="M125" s="188"/>
      <c r="N125" s="188"/>
      <c r="O125" s="188"/>
      <c r="P125" s="188"/>
      <c r="Q125" s="188"/>
    </row>
    <row r="126" spans="2:17" x14ac:dyDescent="0.2">
      <c r="B126" s="115"/>
      <c r="C126" s="115"/>
      <c r="D126" s="31"/>
      <c r="E126" s="115"/>
      <c r="F126" s="115"/>
      <c r="G126" s="31"/>
      <c r="H126" s="115"/>
      <c r="I126" s="115"/>
      <c r="J126" s="188"/>
      <c r="K126" s="188"/>
      <c r="L126" s="188"/>
      <c r="M126" s="188"/>
      <c r="N126" s="188"/>
      <c r="O126" s="188"/>
      <c r="P126" s="188"/>
      <c r="Q126" s="188"/>
    </row>
    <row r="127" spans="2:17" x14ac:dyDescent="0.2">
      <c r="B127" s="115"/>
      <c r="C127" s="115"/>
      <c r="D127" s="31"/>
      <c r="E127" s="115"/>
      <c r="F127" s="115"/>
      <c r="G127" s="31"/>
      <c r="H127" s="115"/>
      <c r="I127" s="115"/>
      <c r="J127" s="188"/>
      <c r="K127" s="188"/>
      <c r="L127" s="188"/>
      <c r="M127" s="188"/>
      <c r="N127" s="188"/>
      <c r="O127" s="188"/>
      <c r="P127" s="188"/>
      <c r="Q127" s="188"/>
    </row>
    <row r="128" spans="2:17" x14ac:dyDescent="0.2">
      <c r="B128" s="115"/>
      <c r="C128" s="115"/>
      <c r="D128" s="31"/>
      <c r="E128" s="115"/>
      <c r="F128" s="115"/>
      <c r="G128" s="31"/>
      <c r="H128" s="115"/>
      <c r="I128" s="115"/>
      <c r="J128" s="188"/>
      <c r="K128" s="188"/>
      <c r="L128" s="188"/>
      <c r="M128" s="188"/>
      <c r="N128" s="188"/>
      <c r="O128" s="188"/>
      <c r="P128" s="188"/>
      <c r="Q128" s="188"/>
    </row>
    <row r="129" spans="2:17" x14ac:dyDescent="0.2">
      <c r="B129" s="115"/>
      <c r="C129" s="115"/>
      <c r="D129" s="31"/>
      <c r="E129" s="115"/>
      <c r="F129" s="115"/>
      <c r="G129" s="31"/>
      <c r="H129" s="115"/>
      <c r="I129" s="115"/>
      <c r="J129" s="188"/>
      <c r="K129" s="188"/>
      <c r="L129" s="188"/>
      <c r="M129" s="188"/>
      <c r="N129" s="188"/>
      <c r="O129" s="188"/>
      <c r="P129" s="188"/>
      <c r="Q129" s="188"/>
    </row>
    <row r="130" spans="2:17" x14ac:dyDescent="0.2">
      <c r="B130" s="115"/>
      <c r="C130" s="115"/>
      <c r="D130" s="31"/>
      <c r="E130" s="115"/>
      <c r="F130" s="115"/>
      <c r="G130" s="31"/>
      <c r="H130" s="115"/>
      <c r="I130" s="115"/>
      <c r="J130" s="188"/>
      <c r="K130" s="188"/>
      <c r="L130" s="188"/>
      <c r="M130" s="188"/>
      <c r="N130" s="188"/>
      <c r="O130" s="188"/>
      <c r="P130" s="188"/>
      <c r="Q130" s="188"/>
    </row>
    <row r="131" spans="2:17" x14ac:dyDescent="0.2">
      <c r="B131" s="115"/>
      <c r="C131" s="115"/>
      <c r="D131" s="31"/>
      <c r="E131" s="115"/>
      <c r="F131" s="115"/>
      <c r="G131" s="31"/>
      <c r="H131" s="115"/>
      <c r="I131" s="115"/>
      <c r="J131" s="188"/>
      <c r="K131" s="188"/>
      <c r="L131" s="188"/>
      <c r="M131" s="188"/>
      <c r="N131" s="188"/>
      <c r="O131" s="188"/>
      <c r="P131" s="188"/>
      <c r="Q131" s="188"/>
    </row>
    <row r="132" spans="2:17" x14ac:dyDescent="0.2">
      <c r="B132" s="115"/>
      <c r="C132" s="115"/>
      <c r="D132" s="31"/>
      <c r="E132" s="115"/>
      <c r="F132" s="115"/>
      <c r="G132" s="31"/>
      <c r="H132" s="115"/>
      <c r="I132" s="115"/>
      <c r="J132" s="188"/>
      <c r="K132" s="188"/>
      <c r="L132" s="188"/>
      <c r="M132" s="188"/>
      <c r="N132" s="188"/>
      <c r="O132" s="188"/>
      <c r="P132" s="188"/>
      <c r="Q132" s="188"/>
    </row>
    <row r="133" spans="2:17" x14ac:dyDescent="0.2">
      <c r="B133" s="115"/>
      <c r="C133" s="115"/>
      <c r="D133" s="31"/>
      <c r="E133" s="115"/>
      <c r="F133" s="115"/>
      <c r="G133" s="31"/>
      <c r="H133" s="115"/>
      <c r="I133" s="115"/>
      <c r="J133" s="188"/>
      <c r="K133" s="188"/>
      <c r="L133" s="188"/>
      <c r="M133" s="188"/>
      <c r="N133" s="188"/>
      <c r="O133" s="188"/>
      <c r="P133" s="188"/>
      <c r="Q133" s="188"/>
    </row>
    <row r="134" spans="2:17" x14ac:dyDescent="0.2">
      <c r="B134" s="115"/>
      <c r="C134" s="115"/>
      <c r="D134" s="31"/>
      <c r="E134" s="115"/>
      <c r="F134" s="115"/>
      <c r="G134" s="31"/>
      <c r="H134" s="115"/>
      <c r="I134" s="115"/>
      <c r="J134" s="188"/>
      <c r="K134" s="188"/>
      <c r="L134" s="188"/>
      <c r="M134" s="188"/>
      <c r="N134" s="188"/>
      <c r="O134" s="188"/>
      <c r="P134" s="188"/>
      <c r="Q134" s="188"/>
    </row>
    <row r="135" spans="2:17" x14ac:dyDescent="0.2">
      <c r="B135" s="115"/>
      <c r="C135" s="115"/>
      <c r="D135" s="31"/>
      <c r="E135" s="115"/>
      <c r="F135" s="115"/>
      <c r="G135" s="31"/>
      <c r="H135" s="115"/>
      <c r="I135" s="115"/>
      <c r="J135" s="188"/>
      <c r="K135" s="188"/>
      <c r="L135" s="188"/>
      <c r="M135" s="188"/>
      <c r="N135" s="188"/>
      <c r="O135" s="188"/>
      <c r="P135" s="188"/>
      <c r="Q135" s="188"/>
    </row>
    <row r="136" spans="2:17" x14ac:dyDescent="0.2">
      <c r="B136" s="115"/>
      <c r="C136" s="115"/>
      <c r="D136" s="31"/>
      <c r="E136" s="115"/>
      <c r="F136" s="115"/>
      <c r="G136" s="31"/>
      <c r="H136" s="115"/>
      <c r="I136" s="115"/>
      <c r="J136" s="188"/>
      <c r="K136" s="188"/>
      <c r="L136" s="188"/>
      <c r="M136" s="188"/>
      <c r="N136" s="188"/>
      <c r="O136" s="188"/>
      <c r="P136" s="188"/>
      <c r="Q136" s="188"/>
    </row>
    <row r="137" spans="2:17" x14ac:dyDescent="0.2">
      <c r="B137" s="115"/>
      <c r="C137" s="115"/>
      <c r="D137" s="31"/>
      <c r="E137" s="115"/>
      <c r="F137" s="115"/>
      <c r="G137" s="31"/>
      <c r="H137" s="115"/>
      <c r="I137" s="115"/>
      <c r="J137" s="188"/>
      <c r="K137" s="188"/>
      <c r="L137" s="188"/>
      <c r="M137" s="188"/>
      <c r="N137" s="188"/>
      <c r="O137" s="188"/>
      <c r="P137" s="188"/>
      <c r="Q137" s="188"/>
    </row>
    <row r="138" spans="2:17" x14ac:dyDescent="0.2">
      <c r="B138" s="115"/>
      <c r="C138" s="115"/>
      <c r="D138" s="31"/>
      <c r="E138" s="115"/>
      <c r="F138" s="115"/>
      <c r="G138" s="31"/>
      <c r="H138" s="115"/>
      <c r="I138" s="115"/>
      <c r="J138" s="188"/>
      <c r="K138" s="188"/>
      <c r="L138" s="188"/>
      <c r="M138" s="188"/>
      <c r="N138" s="188"/>
      <c r="O138" s="188"/>
      <c r="P138" s="188"/>
      <c r="Q138" s="188"/>
    </row>
    <row r="139" spans="2:17" x14ac:dyDescent="0.2">
      <c r="B139" s="115"/>
      <c r="C139" s="115"/>
      <c r="D139" s="31"/>
      <c r="E139" s="115"/>
      <c r="F139" s="115"/>
      <c r="G139" s="31"/>
      <c r="H139" s="115"/>
      <c r="I139" s="115"/>
      <c r="J139" s="188"/>
      <c r="K139" s="188"/>
      <c r="L139" s="188"/>
      <c r="M139" s="188"/>
      <c r="N139" s="188"/>
      <c r="O139" s="188"/>
      <c r="P139" s="188"/>
      <c r="Q139" s="188"/>
    </row>
    <row r="140" spans="2:17" x14ac:dyDescent="0.2">
      <c r="B140" s="115"/>
      <c r="C140" s="115"/>
      <c r="D140" s="31"/>
      <c r="E140" s="115"/>
      <c r="F140" s="115"/>
      <c r="G140" s="31"/>
      <c r="H140" s="115"/>
      <c r="I140" s="115"/>
      <c r="J140" s="188"/>
      <c r="K140" s="188"/>
      <c r="L140" s="188"/>
      <c r="M140" s="188"/>
      <c r="N140" s="188"/>
      <c r="O140" s="188"/>
      <c r="P140" s="188"/>
      <c r="Q140" s="188"/>
    </row>
    <row r="141" spans="2:17" x14ac:dyDescent="0.2">
      <c r="B141" s="115"/>
      <c r="C141" s="115"/>
      <c r="D141" s="31"/>
      <c r="E141" s="115"/>
      <c r="F141" s="115"/>
      <c r="G141" s="31"/>
      <c r="H141" s="115"/>
      <c r="I141" s="115"/>
      <c r="J141" s="188"/>
      <c r="K141" s="188"/>
      <c r="L141" s="188"/>
      <c r="M141" s="188"/>
      <c r="N141" s="188"/>
      <c r="O141" s="188"/>
      <c r="P141" s="188"/>
      <c r="Q141" s="188"/>
    </row>
    <row r="142" spans="2:17" x14ac:dyDescent="0.2">
      <c r="B142" s="115"/>
      <c r="C142" s="115"/>
      <c r="D142" s="31"/>
      <c r="E142" s="115"/>
      <c r="F142" s="115"/>
      <c r="G142" s="31"/>
      <c r="H142" s="115"/>
      <c r="I142" s="115"/>
      <c r="J142" s="188"/>
      <c r="K142" s="188"/>
      <c r="L142" s="188"/>
      <c r="M142" s="188"/>
      <c r="N142" s="188"/>
      <c r="O142" s="188"/>
      <c r="P142" s="188"/>
      <c r="Q142" s="188"/>
    </row>
    <row r="143" spans="2:17" x14ac:dyDescent="0.2">
      <c r="B143" s="115"/>
      <c r="C143" s="115"/>
      <c r="D143" s="31"/>
      <c r="E143" s="115"/>
      <c r="F143" s="115"/>
      <c r="G143" s="31"/>
      <c r="H143" s="115"/>
      <c r="I143" s="115"/>
      <c r="J143" s="188"/>
      <c r="K143" s="188"/>
      <c r="L143" s="188"/>
      <c r="M143" s="188"/>
      <c r="N143" s="188"/>
      <c r="O143" s="188"/>
      <c r="P143" s="188"/>
      <c r="Q143" s="188"/>
    </row>
    <row r="144" spans="2:17" x14ac:dyDescent="0.2">
      <c r="B144" s="115"/>
      <c r="C144" s="115"/>
      <c r="D144" s="31"/>
      <c r="E144" s="115"/>
      <c r="F144" s="115"/>
      <c r="G144" s="31"/>
      <c r="H144" s="115"/>
      <c r="I144" s="115"/>
      <c r="J144" s="188"/>
      <c r="K144" s="188"/>
      <c r="L144" s="188"/>
      <c r="M144" s="188"/>
      <c r="N144" s="188"/>
      <c r="O144" s="188"/>
      <c r="P144" s="188"/>
      <c r="Q144" s="188"/>
    </row>
    <row r="145" spans="2:17" x14ac:dyDescent="0.2">
      <c r="B145" s="115"/>
      <c r="C145" s="115"/>
      <c r="D145" s="31"/>
      <c r="E145" s="115"/>
      <c r="F145" s="115"/>
      <c r="G145" s="31"/>
      <c r="H145" s="115"/>
      <c r="I145" s="115"/>
      <c r="J145" s="188"/>
      <c r="K145" s="188"/>
      <c r="L145" s="188"/>
      <c r="M145" s="188"/>
      <c r="N145" s="188"/>
      <c r="O145" s="188"/>
      <c r="P145" s="188"/>
      <c r="Q145" s="188"/>
    </row>
    <row r="146" spans="2:17" x14ac:dyDescent="0.2">
      <c r="B146" s="115"/>
      <c r="C146" s="115"/>
      <c r="D146" s="31"/>
      <c r="E146" s="115"/>
      <c r="F146" s="115"/>
      <c r="G146" s="31"/>
      <c r="H146" s="115"/>
      <c r="I146" s="115"/>
      <c r="J146" s="188"/>
      <c r="K146" s="188"/>
      <c r="L146" s="188"/>
      <c r="M146" s="188"/>
      <c r="N146" s="188"/>
      <c r="O146" s="188"/>
      <c r="P146" s="188"/>
      <c r="Q146" s="188"/>
    </row>
    <row r="147" spans="2:17" x14ac:dyDescent="0.2">
      <c r="B147" s="115"/>
      <c r="C147" s="115"/>
      <c r="D147" s="31"/>
      <c r="E147" s="115"/>
      <c r="F147" s="115"/>
      <c r="G147" s="31"/>
      <c r="H147" s="115"/>
      <c r="I147" s="115"/>
      <c r="J147" s="188"/>
      <c r="K147" s="188"/>
      <c r="L147" s="188"/>
      <c r="M147" s="188"/>
      <c r="N147" s="188"/>
      <c r="O147" s="188"/>
      <c r="P147" s="188"/>
      <c r="Q147" s="188"/>
    </row>
    <row r="148" spans="2:17" x14ac:dyDescent="0.2">
      <c r="B148" s="115"/>
      <c r="C148" s="115"/>
      <c r="D148" s="31"/>
      <c r="E148" s="115"/>
      <c r="F148" s="115"/>
      <c r="G148" s="31"/>
      <c r="H148" s="115"/>
      <c r="I148" s="115"/>
      <c r="J148" s="188"/>
      <c r="K148" s="188"/>
      <c r="L148" s="188"/>
      <c r="M148" s="188"/>
      <c r="N148" s="188"/>
      <c r="O148" s="188"/>
      <c r="P148" s="188"/>
      <c r="Q148" s="188"/>
    </row>
    <row r="149" spans="2:17" x14ac:dyDescent="0.2">
      <c r="B149" s="115"/>
      <c r="C149" s="115"/>
      <c r="D149" s="31"/>
      <c r="E149" s="115"/>
      <c r="F149" s="115"/>
      <c r="G149" s="31"/>
      <c r="H149" s="115"/>
      <c r="I149" s="115"/>
      <c r="J149" s="188"/>
      <c r="K149" s="188"/>
      <c r="L149" s="188"/>
      <c r="M149" s="188"/>
      <c r="N149" s="188"/>
      <c r="O149" s="188"/>
      <c r="P149" s="188"/>
      <c r="Q149" s="188"/>
    </row>
    <row r="150" spans="2:17" x14ac:dyDescent="0.2">
      <c r="B150" s="115"/>
      <c r="C150" s="115"/>
      <c r="D150" s="31"/>
      <c r="E150" s="115"/>
      <c r="F150" s="115"/>
      <c r="G150" s="31"/>
      <c r="H150" s="115"/>
      <c r="I150" s="115"/>
      <c r="J150" s="188"/>
      <c r="K150" s="188"/>
      <c r="L150" s="188"/>
      <c r="M150" s="188"/>
      <c r="N150" s="188"/>
      <c r="O150" s="188"/>
      <c r="P150" s="188"/>
      <c r="Q150" s="188"/>
    </row>
    <row r="151" spans="2:17" x14ac:dyDescent="0.2">
      <c r="B151" s="115"/>
      <c r="C151" s="115"/>
      <c r="D151" s="31"/>
      <c r="E151" s="115"/>
      <c r="F151" s="115"/>
      <c r="G151" s="31"/>
      <c r="H151" s="115"/>
      <c r="I151" s="115"/>
      <c r="J151" s="188"/>
      <c r="K151" s="188"/>
      <c r="L151" s="188"/>
      <c r="M151" s="188"/>
      <c r="N151" s="188"/>
      <c r="O151" s="188"/>
      <c r="P151" s="188"/>
      <c r="Q151" s="188"/>
    </row>
    <row r="152" spans="2:17" x14ac:dyDescent="0.2">
      <c r="B152" s="115"/>
      <c r="C152" s="115"/>
      <c r="D152" s="31"/>
      <c r="E152" s="115"/>
      <c r="F152" s="115"/>
      <c r="G152" s="31"/>
      <c r="H152" s="115"/>
      <c r="I152" s="115"/>
      <c r="J152" s="188"/>
      <c r="K152" s="188"/>
      <c r="L152" s="188"/>
      <c r="M152" s="188"/>
      <c r="N152" s="188"/>
      <c r="O152" s="188"/>
      <c r="P152" s="188"/>
      <c r="Q152" s="188"/>
    </row>
    <row r="153" spans="2:17" x14ac:dyDescent="0.2">
      <c r="B153" s="115"/>
      <c r="C153" s="115"/>
      <c r="D153" s="31"/>
      <c r="E153" s="115"/>
      <c r="F153" s="115"/>
      <c r="G153" s="31"/>
      <c r="H153" s="115"/>
      <c r="I153" s="115"/>
      <c r="J153" s="188"/>
      <c r="K153" s="188"/>
      <c r="L153" s="188"/>
      <c r="M153" s="188"/>
      <c r="N153" s="188"/>
      <c r="O153" s="188"/>
      <c r="P153" s="188"/>
      <c r="Q153" s="188"/>
    </row>
    <row r="154" spans="2:17" x14ac:dyDescent="0.2">
      <c r="B154" s="115"/>
      <c r="C154" s="115"/>
      <c r="D154" s="31"/>
      <c r="E154" s="115"/>
      <c r="F154" s="115"/>
      <c r="G154" s="31"/>
      <c r="H154" s="115"/>
      <c r="I154" s="115"/>
      <c r="J154" s="188"/>
      <c r="K154" s="188"/>
      <c r="L154" s="188"/>
      <c r="M154" s="188"/>
      <c r="N154" s="188"/>
      <c r="O154" s="188"/>
      <c r="P154" s="188"/>
      <c r="Q154" s="188"/>
    </row>
    <row r="155" spans="2:17" x14ac:dyDescent="0.2">
      <c r="B155" s="115"/>
      <c r="C155" s="115"/>
      <c r="D155" s="31"/>
      <c r="E155" s="115"/>
      <c r="F155" s="115"/>
      <c r="G155" s="31"/>
      <c r="H155" s="115"/>
      <c r="I155" s="115"/>
      <c r="J155" s="188"/>
      <c r="K155" s="188"/>
      <c r="L155" s="188"/>
      <c r="M155" s="188"/>
      <c r="N155" s="188"/>
      <c r="O155" s="188"/>
      <c r="P155" s="188"/>
      <c r="Q155" s="188"/>
    </row>
    <row r="156" spans="2:17" x14ac:dyDescent="0.2">
      <c r="B156" s="115"/>
      <c r="C156" s="115"/>
      <c r="D156" s="31"/>
      <c r="E156" s="115"/>
      <c r="F156" s="115"/>
      <c r="G156" s="31"/>
      <c r="H156" s="115"/>
      <c r="I156" s="115"/>
      <c r="J156" s="188"/>
      <c r="K156" s="188"/>
      <c r="L156" s="188"/>
      <c r="M156" s="188"/>
      <c r="N156" s="188"/>
      <c r="O156" s="188"/>
      <c r="P156" s="188"/>
      <c r="Q156" s="188"/>
    </row>
    <row r="157" spans="2:17" x14ac:dyDescent="0.2">
      <c r="B157" s="115"/>
      <c r="C157" s="115"/>
      <c r="D157" s="31"/>
      <c r="E157" s="115"/>
      <c r="F157" s="115"/>
      <c r="G157" s="31"/>
      <c r="H157" s="115"/>
      <c r="I157" s="115"/>
      <c r="J157" s="188"/>
      <c r="K157" s="188"/>
      <c r="L157" s="188"/>
      <c r="M157" s="188"/>
      <c r="N157" s="188"/>
      <c r="O157" s="188"/>
      <c r="P157" s="188"/>
      <c r="Q157" s="188"/>
    </row>
    <row r="158" spans="2:17" x14ac:dyDescent="0.2">
      <c r="B158" s="115"/>
      <c r="C158" s="115"/>
      <c r="D158" s="31"/>
      <c r="E158" s="115"/>
      <c r="F158" s="115"/>
      <c r="G158" s="31"/>
      <c r="H158" s="115"/>
      <c r="I158" s="115"/>
      <c r="J158" s="188"/>
      <c r="K158" s="188"/>
      <c r="L158" s="188"/>
      <c r="M158" s="188"/>
      <c r="N158" s="188"/>
      <c r="O158" s="188"/>
      <c r="P158" s="188"/>
      <c r="Q158" s="188"/>
    </row>
    <row r="159" spans="2:17" x14ac:dyDescent="0.2">
      <c r="B159" s="115"/>
      <c r="C159" s="115"/>
      <c r="D159" s="31"/>
      <c r="E159" s="115"/>
      <c r="F159" s="115"/>
      <c r="G159" s="31"/>
      <c r="H159" s="115"/>
      <c r="I159" s="115"/>
      <c r="J159" s="188"/>
      <c r="K159" s="188"/>
      <c r="L159" s="188"/>
      <c r="M159" s="188"/>
      <c r="N159" s="188"/>
      <c r="O159" s="188"/>
      <c r="P159" s="188"/>
      <c r="Q159" s="188"/>
    </row>
    <row r="160" spans="2:17" x14ac:dyDescent="0.2">
      <c r="B160" s="115"/>
      <c r="C160" s="115"/>
      <c r="D160" s="31"/>
      <c r="E160" s="115"/>
      <c r="F160" s="115"/>
      <c r="G160" s="31"/>
      <c r="H160" s="115"/>
      <c r="I160" s="115"/>
      <c r="J160" s="188"/>
      <c r="K160" s="188"/>
      <c r="L160" s="188"/>
      <c r="M160" s="188"/>
      <c r="N160" s="188"/>
      <c r="O160" s="188"/>
      <c r="P160" s="188"/>
      <c r="Q160" s="188"/>
    </row>
    <row r="161" spans="2:17" x14ac:dyDescent="0.2">
      <c r="B161" s="115"/>
      <c r="C161" s="115"/>
      <c r="D161" s="31"/>
      <c r="E161" s="115"/>
      <c r="F161" s="115"/>
      <c r="G161" s="31"/>
      <c r="H161" s="115"/>
      <c r="I161" s="115"/>
      <c r="J161" s="188"/>
      <c r="K161" s="188"/>
      <c r="L161" s="188"/>
      <c r="M161" s="188"/>
      <c r="N161" s="188"/>
      <c r="O161" s="188"/>
      <c r="P161" s="188"/>
      <c r="Q161" s="188"/>
    </row>
    <row r="162" spans="2:17" x14ac:dyDescent="0.2">
      <c r="B162" s="115"/>
      <c r="C162" s="115"/>
      <c r="D162" s="31"/>
      <c r="E162" s="115"/>
      <c r="F162" s="115"/>
      <c r="G162" s="31"/>
      <c r="H162" s="115"/>
      <c r="I162" s="115"/>
      <c r="J162" s="188"/>
      <c r="K162" s="188"/>
      <c r="L162" s="188"/>
      <c r="M162" s="188"/>
      <c r="N162" s="188"/>
      <c r="O162" s="188"/>
      <c r="P162" s="188"/>
      <c r="Q162" s="188"/>
    </row>
    <row r="163" spans="2:17" x14ac:dyDescent="0.2">
      <c r="B163" s="115"/>
      <c r="C163" s="115"/>
      <c r="D163" s="31"/>
      <c r="E163" s="115"/>
      <c r="F163" s="115"/>
      <c r="G163" s="31"/>
      <c r="H163" s="115"/>
      <c r="I163" s="115"/>
      <c r="J163" s="188"/>
      <c r="K163" s="188"/>
      <c r="L163" s="188"/>
      <c r="M163" s="188"/>
      <c r="N163" s="188"/>
      <c r="O163" s="188"/>
      <c r="P163" s="188"/>
      <c r="Q163" s="188"/>
    </row>
    <row r="164" spans="2:17" x14ac:dyDescent="0.2">
      <c r="B164" s="115"/>
      <c r="C164" s="115"/>
      <c r="D164" s="31"/>
      <c r="E164" s="115"/>
      <c r="F164" s="115"/>
      <c r="G164" s="31"/>
      <c r="H164" s="115"/>
      <c r="I164" s="115"/>
      <c r="J164" s="188"/>
      <c r="K164" s="188"/>
      <c r="L164" s="188"/>
      <c r="M164" s="188"/>
      <c r="N164" s="188"/>
      <c r="O164" s="188"/>
      <c r="P164" s="188"/>
      <c r="Q164" s="188"/>
    </row>
    <row r="165" spans="2:17" x14ac:dyDescent="0.2">
      <c r="B165" s="115"/>
      <c r="C165" s="115"/>
      <c r="D165" s="31"/>
      <c r="E165" s="115"/>
      <c r="F165" s="115"/>
      <c r="G165" s="31"/>
      <c r="H165" s="115"/>
      <c r="I165" s="115"/>
      <c r="J165" s="188"/>
      <c r="K165" s="188"/>
      <c r="L165" s="188"/>
      <c r="M165" s="188"/>
      <c r="N165" s="188"/>
      <c r="O165" s="188"/>
      <c r="P165" s="188"/>
      <c r="Q165" s="188"/>
    </row>
    <row r="166" spans="2:17" x14ac:dyDescent="0.2">
      <c r="B166" s="115"/>
      <c r="C166" s="115"/>
      <c r="D166" s="31"/>
      <c r="E166" s="115"/>
      <c r="F166" s="115"/>
      <c r="G166" s="31"/>
      <c r="H166" s="115"/>
      <c r="I166" s="115"/>
      <c r="J166" s="188"/>
      <c r="K166" s="188"/>
      <c r="L166" s="188"/>
      <c r="M166" s="188"/>
      <c r="N166" s="188"/>
      <c r="O166" s="188"/>
      <c r="P166" s="188"/>
      <c r="Q166" s="188"/>
    </row>
    <row r="167" spans="2:17" x14ac:dyDescent="0.2">
      <c r="B167" s="115"/>
      <c r="C167" s="115"/>
      <c r="D167" s="31"/>
      <c r="E167" s="115"/>
      <c r="F167" s="115"/>
      <c r="G167" s="31"/>
      <c r="H167" s="115"/>
      <c r="I167" s="115"/>
      <c r="J167" s="188"/>
      <c r="K167" s="188"/>
      <c r="L167" s="188"/>
      <c r="M167" s="188"/>
      <c r="N167" s="188"/>
      <c r="O167" s="188"/>
      <c r="P167" s="188"/>
      <c r="Q167" s="188"/>
    </row>
    <row r="168" spans="2:17" x14ac:dyDescent="0.2">
      <c r="B168" s="115"/>
      <c r="C168" s="115"/>
      <c r="D168" s="31"/>
      <c r="E168" s="115"/>
      <c r="F168" s="115"/>
      <c r="G168" s="31"/>
      <c r="H168" s="115"/>
      <c r="I168" s="115"/>
      <c r="J168" s="188"/>
      <c r="K168" s="188"/>
      <c r="L168" s="188"/>
      <c r="M168" s="188"/>
      <c r="N168" s="188"/>
      <c r="O168" s="188"/>
      <c r="P168" s="188"/>
      <c r="Q168" s="188"/>
    </row>
    <row r="169" spans="2:17" x14ac:dyDescent="0.2">
      <c r="B169" s="115"/>
      <c r="C169" s="115"/>
      <c r="D169" s="31"/>
      <c r="E169" s="115"/>
      <c r="F169" s="115"/>
      <c r="G169" s="31"/>
      <c r="H169" s="115"/>
      <c r="I169" s="115"/>
      <c r="J169" s="188"/>
      <c r="K169" s="188"/>
      <c r="L169" s="188"/>
      <c r="M169" s="188"/>
      <c r="N169" s="188"/>
      <c r="O169" s="188"/>
      <c r="P169" s="188"/>
      <c r="Q169" s="188"/>
    </row>
    <row r="170" spans="2:17" x14ac:dyDescent="0.2">
      <c r="B170" s="115"/>
      <c r="C170" s="115"/>
      <c r="D170" s="31"/>
      <c r="E170" s="115"/>
      <c r="F170" s="115"/>
      <c r="G170" s="31"/>
      <c r="H170" s="115"/>
      <c r="I170" s="115"/>
      <c r="J170" s="188"/>
      <c r="K170" s="188"/>
      <c r="L170" s="188"/>
      <c r="M170" s="188"/>
      <c r="N170" s="188"/>
      <c r="O170" s="188"/>
      <c r="P170" s="188"/>
      <c r="Q170" s="188"/>
    </row>
    <row r="171" spans="2:17" x14ac:dyDescent="0.2">
      <c r="B171" s="115"/>
      <c r="C171" s="115"/>
      <c r="D171" s="31"/>
      <c r="E171" s="115"/>
      <c r="F171" s="115"/>
      <c r="G171" s="31"/>
      <c r="H171" s="115"/>
      <c r="I171" s="115"/>
      <c r="J171" s="188"/>
      <c r="K171" s="188"/>
      <c r="L171" s="188"/>
      <c r="M171" s="188"/>
      <c r="N171" s="188"/>
      <c r="O171" s="188"/>
      <c r="P171" s="188"/>
      <c r="Q171" s="188"/>
    </row>
    <row r="172" spans="2:17" x14ac:dyDescent="0.2">
      <c r="B172" s="115"/>
      <c r="C172" s="115"/>
      <c r="D172" s="31"/>
      <c r="E172" s="115"/>
      <c r="F172" s="115"/>
      <c r="G172" s="31"/>
      <c r="H172" s="115"/>
      <c r="I172" s="115"/>
      <c r="J172" s="188"/>
      <c r="K172" s="188"/>
      <c r="L172" s="188"/>
      <c r="M172" s="188"/>
      <c r="N172" s="188"/>
      <c r="O172" s="188"/>
      <c r="P172" s="188"/>
      <c r="Q172" s="188"/>
    </row>
    <row r="173" spans="2:17" x14ac:dyDescent="0.2">
      <c r="B173" s="115"/>
      <c r="C173" s="115"/>
      <c r="D173" s="31"/>
      <c r="E173" s="115"/>
      <c r="F173" s="115"/>
      <c r="G173" s="31"/>
      <c r="H173" s="115"/>
      <c r="I173" s="115"/>
      <c r="J173" s="188"/>
      <c r="K173" s="188"/>
      <c r="L173" s="188"/>
      <c r="M173" s="188"/>
      <c r="N173" s="188"/>
      <c r="O173" s="188"/>
      <c r="P173" s="188"/>
      <c r="Q173" s="188"/>
    </row>
    <row r="174" spans="2:17" x14ac:dyDescent="0.2">
      <c r="B174" s="115"/>
      <c r="C174" s="115"/>
      <c r="D174" s="31"/>
      <c r="E174" s="115"/>
      <c r="F174" s="115"/>
      <c r="G174" s="31"/>
      <c r="H174" s="115"/>
      <c r="I174" s="115"/>
      <c r="J174" s="188"/>
      <c r="K174" s="188"/>
      <c r="L174" s="188"/>
      <c r="M174" s="188"/>
      <c r="N174" s="188"/>
      <c r="O174" s="188"/>
      <c r="P174" s="188"/>
      <c r="Q174" s="188"/>
    </row>
    <row r="175" spans="2:17" x14ac:dyDescent="0.2">
      <c r="B175" s="115"/>
      <c r="C175" s="115"/>
      <c r="D175" s="31"/>
      <c r="E175" s="115"/>
      <c r="F175" s="115"/>
      <c r="G175" s="31"/>
      <c r="H175" s="115"/>
      <c r="I175" s="115"/>
      <c r="J175" s="188"/>
      <c r="K175" s="188"/>
      <c r="L175" s="188"/>
      <c r="M175" s="188"/>
      <c r="N175" s="188"/>
      <c r="O175" s="188"/>
      <c r="P175" s="188"/>
      <c r="Q175" s="188"/>
    </row>
    <row r="176" spans="2:17" x14ac:dyDescent="0.2">
      <c r="B176" s="115"/>
      <c r="C176" s="115"/>
      <c r="D176" s="31"/>
      <c r="E176" s="115"/>
      <c r="F176" s="115"/>
      <c r="G176" s="31"/>
      <c r="H176" s="115"/>
      <c r="I176" s="115"/>
      <c r="J176" s="188"/>
      <c r="K176" s="188"/>
      <c r="L176" s="188"/>
      <c r="M176" s="188"/>
      <c r="N176" s="188"/>
      <c r="O176" s="188"/>
      <c r="P176" s="188"/>
      <c r="Q176" s="188"/>
    </row>
    <row r="177" spans="2:17" x14ac:dyDescent="0.2">
      <c r="B177" s="115"/>
      <c r="C177" s="115"/>
      <c r="D177" s="31"/>
      <c r="E177" s="115"/>
      <c r="F177" s="115"/>
      <c r="G177" s="31"/>
      <c r="H177" s="115"/>
      <c r="I177" s="115"/>
      <c r="J177" s="188"/>
      <c r="K177" s="188"/>
      <c r="L177" s="188"/>
      <c r="M177" s="188"/>
      <c r="N177" s="188"/>
      <c r="O177" s="188"/>
      <c r="P177" s="188"/>
      <c r="Q177" s="188"/>
    </row>
    <row r="178" spans="2:17" x14ac:dyDescent="0.2">
      <c r="B178" s="115"/>
      <c r="C178" s="115"/>
      <c r="D178" s="31"/>
      <c r="E178" s="115"/>
      <c r="F178" s="115"/>
      <c r="G178" s="31"/>
      <c r="H178" s="115"/>
      <c r="I178" s="115"/>
      <c r="J178" s="188"/>
      <c r="K178" s="188"/>
      <c r="L178" s="188"/>
      <c r="M178" s="188"/>
      <c r="N178" s="188"/>
      <c r="O178" s="188"/>
      <c r="P178" s="188"/>
      <c r="Q178" s="188"/>
    </row>
    <row r="179" spans="2:17" x14ac:dyDescent="0.2">
      <c r="B179" s="115"/>
      <c r="C179" s="115"/>
      <c r="D179" s="31"/>
      <c r="E179" s="115"/>
      <c r="F179" s="115"/>
      <c r="G179" s="31"/>
      <c r="H179" s="115"/>
      <c r="I179" s="115"/>
      <c r="J179" s="188"/>
      <c r="K179" s="188"/>
      <c r="L179" s="188"/>
      <c r="M179" s="188"/>
      <c r="N179" s="188"/>
      <c r="O179" s="188"/>
      <c r="P179" s="188"/>
      <c r="Q179" s="188"/>
    </row>
    <row r="180" spans="2:17" x14ac:dyDescent="0.2">
      <c r="B180" s="115"/>
      <c r="C180" s="115"/>
      <c r="D180" s="31"/>
      <c r="E180" s="115"/>
      <c r="F180" s="115"/>
      <c r="G180" s="31"/>
      <c r="H180" s="115"/>
      <c r="I180" s="115"/>
      <c r="J180" s="188"/>
      <c r="K180" s="188"/>
      <c r="L180" s="188"/>
      <c r="M180" s="188"/>
      <c r="N180" s="188"/>
      <c r="O180" s="188"/>
      <c r="P180" s="188"/>
      <c r="Q180" s="188"/>
    </row>
    <row r="181" spans="2:17" x14ac:dyDescent="0.2">
      <c r="B181" s="115"/>
      <c r="C181" s="115"/>
      <c r="D181" s="31"/>
      <c r="E181" s="115"/>
      <c r="F181" s="115"/>
      <c r="G181" s="31"/>
      <c r="H181" s="115"/>
      <c r="I181" s="115"/>
      <c r="J181" s="188"/>
      <c r="K181" s="188"/>
      <c r="L181" s="188"/>
      <c r="M181" s="188"/>
      <c r="N181" s="188"/>
      <c r="O181" s="188"/>
      <c r="P181" s="188"/>
      <c r="Q181" s="188"/>
    </row>
    <row r="182" spans="2:17" x14ac:dyDescent="0.2">
      <c r="B182" s="115"/>
      <c r="C182" s="115"/>
      <c r="D182" s="31"/>
      <c r="E182" s="115"/>
      <c r="F182" s="115"/>
      <c r="G182" s="31"/>
      <c r="H182" s="115"/>
      <c r="I182" s="115"/>
      <c r="J182" s="188"/>
      <c r="K182" s="188"/>
      <c r="L182" s="188"/>
      <c r="M182" s="188"/>
      <c r="N182" s="188"/>
      <c r="O182" s="188"/>
      <c r="P182" s="188"/>
      <c r="Q182" s="188"/>
    </row>
    <row r="183" spans="2:17" x14ac:dyDescent="0.2">
      <c r="B183" s="115"/>
      <c r="C183" s="115"/>
      <c r="D183" s="31"/>
      <c r="E183" s="115"/>
      <c r="F183" s="115"/>
      <c r="G183" s="31"/>
      <c r="H183" s="115"/>
      <c r="I183" s="115"/>
      <c r="J183" s="188"/>
      <c r="K183" s="188"/>
      <c r="L183" s="188"/>
      <c r="M183" s="188"/>
      <c r="N183" s="188"/>
      <c r="O183" s="188"/>
      <c r="P183" s="188"/>
      <c r="Q183" s="188"/>
    </row>
    <row r="184" spans="2:17" x14ac:dyDescent="0.2">
      <c r="B184" s="115"/>
      <c r="C184" s="115"/>
      <c r="D184" s="31"/>
      <c r="E184" s="115"/>
      <c r="F184" s="115"/>
      <c r="G184" s="31"/>
      <c r="H184" s="115"/>
      <c r="I184" s="115"/>
      <c r="J184" s="188"/>
      <c r="K184" s="188"/>
      <c r="L184" s="188"/>
      <c r="M184" s="188"/>
      <c r="N184" s="188"/>
      <c r="O184" s="188"/>
      <c r="P184" s="188"/>
      <c r="Q184" s="188"/>
    </row>
    <row r="185" spans="2:17" x14ac:dyDescent="0.2">
      <c r="B185" s="115"/>
      <c r="C185" s="115"/>
      <c r="D185" s="31"/>
      <c r="E185" s="115"/>
      <c r="F185" s="115"/>
      <c r="G185" s="31"/>
      <c r="H185" s="115"/>
      <c r="I185" s="115"/>
      <c r="J185" s="188"/>
      <c r="K185" s="188"/>
      <c r="L185" s="188"/>
      <c r="M185" s="188"/>
      <c r="N185" s="188"/>
      <c r="O185" s="188"/>
      <c r="P185" s="188"/>
      <c r="Q185" s="188"/>
    </row>
    <row r="186" spans="2:17" x14ac:dyDescent="0.2">
      <c r="B186" s="115"/>
      <c r="C186" s="115"/>
      <c r="D186" s="31"/>
      <c r="E186" s="115"/>
      <c r="F186" s="115"/>
      <c r="G186" s="31"/>
      <c r="H186" s="115"/>
      <c r="I186" s="115"/>
      <c r="J186" s="188"/>
      <c r="K186" s="188"/>
      <c r="L186" s="188"/>
      <c r="M186" s="188"/>
      <c r="N186" s="188"/>
      <c r="O186" s="188"/>
      <c r="P186" s="188"/>
      <c r="Q186" s="188"/>
    </row>
    <row r="187" spans="2:17" x14ac:dyDescent="0.2">
      <c r="B187" s="115"/>
      <c r="C187" s="115"/>
      <c r="D187" s="31"/>
      <c r="E187" s="115"/>
      <c r="F187" s="115"/>
      <c r="G187" s="31"/>
      <c r="H187" s="115"/>
      <c r="I187" s="115"/>
      <c r="J187" s="188"/>
      <c r="K187" s="188"/>
      <c r="L187" s="188"/>
      <c r="M187" s="188"/>
      <c r="N187" s="188"/>
      <c r="O187" s="188"/>
      <c r="P187" s="188"/>
      <c r="Q187" s="188"/>
    </row>
    <row r="188" spans="2:17" x14ac:dyDescent="0.2">
      <c r="B188" s="115"/>
      <c r="C188" s="115"/>
      <c r="D188" s="31"/>
      <c r="E188" s="115"/>
      <c r="F188" s="115"/>
      <c r="G188" s="31"/>
      <c r="H188" s="115"/>
      <c r="I188" s="115"/>
      <c r="J188" s="188"/>
      <c r="K188" s="188"/>
      <c r="L188" s="188"/>
      <c r="M188" s="188"/>
      <c r="N188" s="188"/>
      <c r="O188" s="188"/>
      <c r="P188" s="188"/>
      <c r="Q188" s="188"/>
    </row>
    <row r="189" spans="2:17" x14ac:dyDescent="0.2">
      <c r="B189" s="115"/>
      <c r="C189" s="115"/>
      <c r="D189" s="31"/>
      <c r="E189" s="115"/>
      <c r="F189" s="115"/>
      <c r="G189" s="31"/>
      <c r="H189" s="115"/>
      <c r="I189" s="115"/>
      <c r="J189" s="188"/>
      <c r="K189" s="188"/>
      <c r="L189" s="188"/>
      <c r="M189" s="188"/>
      <c r="N189" s="188"/>
      <c r="O189" s="188"/>
      <c r="P189" s="188"/>
      <c r="Q189" s="188"/>
    </row>
    <row r="190" spans="2:17" x14ac:dyDescent="0.2">
      <c r="B190" s="115"/>
      <c r="C190" s="115"/>
      <c r="D190" s="31"/>
      <c r="E190" s="115"/>
      <c r="F190" s="115"/>
      <c r="G190" s="31"/>
      <c r="H190" s="115"/>
      <c r="I190" s="115"/>
      <c r="J190" s="188"/>
      <c r="K190" s="188"/>
      <c r="L190" s="188"/>
      <c r="M190" s="188"/>
      <c r="N190" s="188"/>
      <c r="O190" s="188"/>
      <c r="P190" s="188"/>
      <c r="Q190" s="188"/>
    </row>
    <row r="191" spans="2:17" x14ac:dyDescent="0.2">
      <c r="B191" s="115"/>
      <c r="C191" s="115"/>
      <c r="D191" s="31"/>
      <c r="E191" s="115"/>
      <c r="F191" s="115"/>
      <c r="G191" s="31"/>
      <c r="H191" s="115"/>
      <c r="I191" s="115"/>
      <c r="J191" s="188"/>
      <c r="K191" s="188"/>
      <c r="L191" s="188"/>
      <c r="M191" s="188"/>
      <c r="N191" s="188"/>
      <c r="O191" s="188"/>
      <c r="P191" s="188"/>
      <c r="Q191" s="188"/>
    </row>
    <row r="192" spans="2:17" x14ac:dyDescent="0.2">
      <c r="B192" s="115"/>
      <c r="C192" s="115"/>
      <c r="D192" s="31"/>
      <c r="E192" s="115"/>
      <c r="F192" s="115"/>
      <c r="G192" s="31"/>
      <c r="H192" s="115"/>
      <c r="I192" s="115"/>
      <c r="J192" s="188"/>
      <c r="K192" s="188"/>
      <c r="L192" s="188"/>
      <c r="M192" s="188"/>
      <c r="N192" s="188"/>
      <c r="O192" s="188"/>
      <c r="P192" s="188"/>
      <c r="Q192" s="188"/>
    </row>
    <row r="193" spans="2:17" x14ac:dyDescent="0.2">
      <c r="B193" s="115"/>
      <c r="C193" s="115"/>
      <c r="D193" s="31"/>
      <c r="E193" s="115"/>
      <c r="F193" s="115"/>
      <c r="G193" s="31"/>
      <c r="H193" s="115"/>
      <c r="I193" s="115"/>
      <c r="J193" s="188"/>
      <c r="K193" s="188"/>
      <c r="L193" s="188"/>
      <c r="M193" s="188"/>
      <c r="N193" s="188"/>
      <c r="O193" s="188"/>
      <c r="P193" s="188"/>
      <c r="Q193" s="188"/>
    </row>
    <row r="194" spans="2:17" x14ac:dyDescent="0.2">
      <c r="B194" s="115"/>
      <c r="C194" s="115"/>
      <c r="D194" s="31"/>
      <c r="E194" s="115"/>
      <c r="F194" s="115"/>
      <c r="G194" s="31"/>
      <c r="H194" s="115"/>
      <c r="I194" s="115"/>
      <c r="J194" s="188"/>
      <c r="K194" s="188"/>
      <c r="L194" s="188"/>
      <c r="M194" s="188"/>
      <c r="N194" s="188"/>
      <c r="O194" s="188"/>
      <c r="P194" s="188"/>
      <c r="Q194" s="188"/>
    </row>
    <row r="195" spans="2:17" x14ac:dyDescent="0.2">
      <c r="B195" s="115"/>
      <c r="C195" s="115"/>
      <c r="D195" s="31"/>
      <c r="E195" s="115"/>
      <c r="F195" s="115"/>
      <c r="G195" s="31"/>
      <c r="H195" s="115"/>
      <c r="I195" s="115"/>
      <c r="J195" s="188"/>
      <c r="K195" s="188"/>
      <c r="L195" s="188"/>
      <c r="M195" s="188"/>
      <c r="N195" s="188"/>
      <c r="O195" s="188"/>
      <c r="P195" s="188"/>
      <c r="Q195" s="188"/>
    </row>
    <row r="196" spans="2:17" x14ac:dyDescent="0.2">
      <c r="B196" s="115"/>
      <c r="C196" s="115"/>
      <c r="D196" s="31"/>
      <c r="E196" s="115"/>
      <c r="F196" s="115"/>
      <c r="G196" s="31"/>
      <c r="H196" s="115"/>
      <c r="I196" s="115"/>
      <c r="J196" s="188"/>
      <c r="K196" s="188"/>
      <c r="L196" s="188"/>
      <c r="M196" s="188"/>
      <c r="N196" s="188"/>
      <c r="O196" s="188"/>
      <c r="P196" s="188"/>
      <c r="Q196" s="188"/>
    </row>
    <row r="197" spans="2:17" x14ac:dyDescent="0.2">
      <c r="B197" s="115"/>
      <c r="C197" s="115"/>
      <c r="D197" s="31"/>
      <c r="E197" s="115"/>
      <c r="F197" s="115"/>
      <c r="G197" s="31"/>
      <c r="H197" s="115"/>
      <c r="I197" s="115"/>
      <c r="J197" s="188"/>
      <c r="K197" s="188"/>
      <c r="L197" s="188"/>
      <c r="M197" s="188"/>
      <c r="N197" s="188"/>
      <c r="O197" s="188"/>
      <c r="P197" s="188"/>
      <c r="Q197" s="188"/>
    </row>
    <row r="198" spans="2:17" x14ac:dyDescent="0.2">
      <c r="B198" s="115"/>
      <c r="C198" s="115"/>
      <c r="D198" s="31"/>
      <c r="E198" s="115"/>
      <c r="F198" s="115"/>
      <c r="G198" s="31"/>
      <c r="H198" s="115"/>
      <c r="I198" s="115"/>
      <c r="J198" s="188"/>
      <c r="K198" s="188"/>
      <c r="L198" s="188"/>
      <c r="M198" s="188"/>
      <c r="N198" s="188"/>
      <c r="O198" s="188"/>
      <c r="P198" s="188"/>
      <c r="Q198" s="188"/>
    </row>
    <row r="199" spans="2:17" x14ac:dyDescent="0.2">
      <c r="B199" s="115"/>
      <c r="C199" s="115"/>
      <c r="D199" s="31"/>
      <c r="E199" s="115"/>
      <c r="F199" s="115"/>
      <c r="G199" s="31"/>
      <c r="H199" s="115"/>
      <c r="I199" s="115"/>
      <c r="J199" s="188"/>
      <c r="K199" s="188"/>
      <c r="L199" s="188"/>
      <c r="M199" s="188"/>
      <c r="N199" s="188"/>
      <c r="O199" s="188"/>
      <c r="P199" s="188"/>
      <c r="Q199" s="188"/>
    </row>
    <row r="200" spans="2:17" x14ac:dyDescent="0.2">
      <c r="B200" s="115"/>
      <c r="C200" s="115"/>
      <c r="D200" s="31"/>
      <c r="E200" s="115"/>
      <c r="F200" s="115"/>
      <c r="G200" s="31"/>
      <c r="H200" s="115"/>
      <c r="I200" s="115"/>
      <c r="J200" s="188"/>
      <c r="K200" s="188"/>
      <c r="L200" s="188"/>
      <c r="M200" s="188"/>
      <c r="N200" s="188"/>
      <c r="O200" s="188"/>
      <c r="P200" s="188"/>
      <c r="Q200" s="188"/>
    </row>
    <row r="201" spans="2:17" x14ac:dyDescent="0.2">
      <c r="B201" s="115"/>
      <c r="C201" s="115"/>
      <c r="D201" s="31"/>
      <c r="E201" s="115"/>
      <c r="F201" s="115"/>
      <c r="G201" s="31"/>
      <c r="H201" s="115"/>
      <c r="I201" s="115"/>
      <c r="J201" s="188"/>
      <c r="K201" s="188"/>
      <c r="L201" s="188"/>
      <c r="M201" s="188"/>
      <c r="N201" s="188"/>
      <c r="O201" s="188"/>
      <c r="P201" s="188"/>
      <c r="Q201" s="188"/>
    </row>
    <row r="202" spans="2:17" x14ac:dyDescent="0.2">
      <c r="B202" s="115"/>
      <c r="C202" s="115"/>
      <c r="D202" s="31"/>
      <c r="E202" s="115"/>
      <c r="F202" s="115"/>
      <c r="G202" s="31"/>
      <c r="H202" s="115"/>
      <c r="I202" s="115"/>
      <c r="J202" s="188"/>
      <c r="K202" s="188"/>
      <c r="L202" s="188"/>
      <c r="M202" s="188"/>
      <c r="N202" s="188"/>
      <c r="O202" s="188"/>
      <c r="P202" s="188"/>
      <c r="Q202" s="188"/>
    </row>
    <row r="203" spans="2:17" x14ac:dyDescent="0.2">
      <c r="B203" s="115"/>
      <c r="C203" s="115"/>
      <c r="D203" s="31"/>
      <c r="E203" s="115"/>
      <c r="F203" s="115"/>
      <c r="G203" s="31"/>
      <c r="H203" s="115"/>
      <c r="I203" s="115"/>
      <c r="J203" s="188"/>
      <c r="K203" s="188"/>
      <c r="L203" s="188"/>
      <c r="M203" s="188"/>
      <c r="N203" s="188"/>
      <c r="O203" s="188"/>
      <c r="P203" s="188"/>
      <c r="Q203" s="188"/>
    </row>
    <row r="204" spans="2:17" x14ac:dyDescent="0.2">
      <c r="B204" s="115"/>
      <c r="C204" s="115"/>
      <c r="D204" s="31"/>
      <c r="E204" s="115"/>
      <c r="F204" s="115"/>
      <c r="G204" s="31"/>
      <c r="H204" s="115"/>
      <c r="I204" s="115"/>
      <c r="J204" s="188"/>
      <c r="K204" s="188"/>
      <c r="L204" s="188"/>
      <c r="M204" s="188"/>
      <c r="N204" s="188"/>
      <c r="O204" s="188"/>
      <c r="P204" s="188"/>
      <c r="Q204" s="188"/>
    </row>
    <row r="205" spans="2:17" x14ac:dyDescent="0.2">
      <c r="B205" s="115"/>
      <c r="C205" s="115"/>
      <c r="D205" s="31"/>
      <c r="E205" s="115"/>
      <c r="F205" s="115"/>
      <c r="G205" s="31"/>
      <c r="H205" s="115"/>
      <c r="I205" s="115"/>
      <c r="J205" s="188"/>
      <c r="K205" s="188"/>
      <c r="L205" s="188"/>
      <c r="M205" s="188"/>
      <c r="N205" s="188"/>
      <c r="O205" s="188"/>
      <c r="P205" s="188"/>
      <c r="Q205" s="188"/>
    </row>
    <row r="206" spans="2:17" x14ac:dyDescent="0.2">
      <c r="B206" s="115"/>
      <c r="C206" s="115"/>
      <c r="D206" s="31"/>
      <c r="E206" s="115"/>
      <c r="F206" s="115"/>
      <c r="G206" s="31"/>
      <c r="H206" s="115"/>
      <c r="I206" s="115"/>
      <c r="J206" s="188"/>
      <c r="K206" s="188"/>
      <c r="L206" s="188"/>
      <c r="M206" s="188"/>
      <c r="N206" s="188"/>
      <c r="O206" s="188"/>
      <c r="P206" s="188"/>
      <c r="Q206" s="188"/>
    </row>
    <row r="207" spans="2:17" x14ac:dyDescent="0.2">
      <c r="B207" s="115"/>
      <c r="C207" s="115"/>
      <c r="D207" s="31"/>
      <c r="E207" s="115"/>
      <c r="F207" s="115"/>
      <c r="G207" s="31"/>
      <c r="H207" s="115"/>
      <c r="I207" s="115"/>
      <c r="J207" s="188"/>
      <c r="K207" s="188"/>
      <c r="L207" s="188"/>
      <c r="M207" s="188"/>
      <c r="N207" s="188"/>
      <c r="O207" s="188"/>
      <c r="P207" s="188"/>
      <c r="Q207" s="188"/>
    </row>
    <row r="208" spans="2:17" x14ac:dyDescent="0.2">
      <c r="B208" s="115"/>
      <c r="C208" s="115"/>
      <c r="D208" s="31"/>
      <c r="E208" s="115"/>
      <c r="F208" s="115"/>
      <c r="G208" s="31"/>
      <c r="H208" s="115"/>
      <c r="I208" s="115"/>
      <c r="J208" s="188"/>
      <c r="K208" s="188"/>
      <c r="L208" s="188"/>
      <c r="M208" s="188"/>
      <c r="N208" s="188"/>
      <c r="O208" s="188"/>
      <c r="P208" s="188"/>
      <c r="Q208" s="188"/>
    </row>
    <row r="209" spans="2:17" x14ac:dyDescent="0.2">
      <c r="B209" s="115"/>
      <c r="C209" s="115"/>
      <c r="D209" s="31"/>
      <c r="E209" s="115"/>
      <c r="F209" s="115"/>
      <c r="G209" s="31"/>
      <c r="H209" s="115"/>
      <c r="I209" s="115"/>
      <c r="J209" s="188"/>
      <c r="K209" s="188"/>
      <c r="L209" s="188"/>
      <c r="M209" s="188"/>
      <c r="N209" s="188"/>
      <c r="O209" s="188"/>
      <c r="P209" s="188"/>
      <c r="Q209" s="188"/>
    </row>
    <row r="210" spans="2:17" x14ac:dyDescent="0.2">
      <c r="B210" s="115"/>
      <c r="C210" s="115"/>
      <c r="D210" s="31"/>
      <c r="E210" s="115"/>
      <c r="F210" s="115"/>
      <c r="G210" s="31"/>
      <c r="H210" s="115"/>
      <c r="I210" s="115"/>
      <c r="J210" s="188"/>
      <c r="K210" s="188"/>
      <c r="L210" s="188"/>
      <c r="M210" s="188"/>
      <c r="N210" s="188"/>
      <c r="O210" s="188"/>
      <c r="P210" s="188"/>
      <c r="Q210" s="188"/>
    </row>
    <row r="211" spans="2:17" x14ac:dyDescent="0.2">
      <c r="B211" s="115"/>
      <c r="C211" s="115"/>
      <c r="D211" s="31"/>
      <c r="E211" s="115"/>
      <c r="F211" s="115"/>
      <c r="G211" s="31"/>
      <c r="H211" s="115"/>
      <c r="I211" s="115"/>
      <c r="J211" s="188"/>
      <c r="K211" s="188"/>
      <c r="L211" s="188"/>
      <c r="M211" s="188"/>
      <c r="N211" s="188"/>
      <c r="O211" s="188"/>
      <c r="P211" s="188"/>
      <c r="Q211" s="188"/>
    </row>
    <row r="212" spans="2:17" x14ac:dyDescent="0.2">
      <c r="B212" s="115"/>
      <c r="C212" s="115"/>
      <c r="D212" s="31"/>
      <c r="E212" s="115"/>
      <c r="F212" s="115"/>
      <c r="G212" s="31"/>
      <c r="H212" s="115"/>
      <c r="I212" s="115"/>
      <c r="J212" s="188"/>
      <c r="K212" s="188"/>
      <c r="L212" s="188"/>
      <c r="M212" s="188"/>
      <c r="N212" s="188"/>
      <c r="O212" s="188"/>
      <c r="P212" s="188"/>
      <c r="Q212" s="188"/>
    </row>
    <row r="213" spans="2:17" x14ac:dyDescent="0.2">
      <c r="B213" s="115"/>
      <c r="C213" s="115"/>
      <c r="D213" s="31"/>
      <c r="E213" s="115"/>
      <c r="F213" s="115"/>
      <c r="G213" s="31"/>
      <c r="H213" s="115"/>
      <c r="I213" s="115"/>
      <c r="J213" s="188"/>
      <c r="K213" s="188"/>
      <c r="L213" s="188"/>
      <c r="M213" s="188"/>
      <c r="N213" s="188"/>
      <c r="O213" s="188"/>
      <c r="P213" s="188"/>
      <c r="Q213" s="188"/>
    </row>
    <row r="214" spans="2:17" x14ac:dyDescent="0.2">
      <c r="B214" s="115"/>
      <c r="C214" s="115"/>
      <c r="D214" s="31"/>
      <c r="E214" s="115"/>
      <c r="F214" s="115"/>
      <c r="G214" s="31"/>
      <c r="H214" s="115"/>
      <c r="I214" s="115"/>
      <c r="J214" s="188"/>
      <c r="K214" s="188"/>
      <c r="L214" s="188"/>
      <c r="M214" s="188"/>
      <c r="N214" s="188"/>
      <c r="O214" s="188"/>
      <c r="P214" s="188"/>
      <c r="Q214" s="188"/>
    </row>
    <row r="215" spans="2:17" x14ac:dyDescent="0.2">
      <c r="B215" s="115"/>
      <c r="C215" s="115"/>
      <c r="D215" s="31"/>
      <c r="E215" s="115"/>
      <c r="F215" s="115"/>
      <c r="G215" s="31"/>
      <c r="H215" s="115"/>
      <c r="I215" s="115"/>
      <c r="J215" s="188"/>
      <c r="K215" s="188"/>
      <c r="L215" s="188"/>
      <c r="M215" s="188"/>
      <c r="N215" s="188"/>
      <c r="O215" s="188"/>
      <c r="P215" s="188"/>
      <c r="Q215" s="188"/>
    </row>
    <row r="216" spans="2:17" x14ac:dyDescent="0.2">
      <c r="B216" s="115"/>
      <c r="C216" s="115"/>
      <c r="D216" s="31"/>
      <c r="E216" s="115"/>
      <c r="F216" s="115"/>
      <c r="G216" s="31"/>
      <c r="H216" s="115"/>
      <c r="I216" s="115"/>
      <c r="J216" s="188"/>
      <c r="K216" s="188"/>
      <c r="L216" s="188"/>
      <c r="M216" s="188"/>
      <c r="N216" s="188"/>
      <c r="O216" s="188"/>
      <c r="P216" s="188"/>
      <c r="Q216" s="188"/>
    </row>
    <row r="217" spans="2:17" x14ac:dyDescent="0.2">
      <c r="B217" s="115"/>
      <c r="C217" s="115"/>
      <c r="D217" s="31"/>
      <c r="E217" s="115"/>
      <c r="F217" s="115"/>
      <c r="G217" s="31"/>
      <c r="H217" s="115"/>
      <c r="I217" s="115"/>
      <c r="J217" s="188"/>
      <c r="K217" s="188"/>
      <c r="L217" s="188"/>
      <c r="M217" s="188"/>
      <c r="N217" s="188"/>
      <c r="O217" s="188"/>
      <c r="P217" s="188"/>
      <c r="Q217" s="188"/>
    </row>
    <row r="218" spans="2:17" x14ac:dyDescent="0.2">
      <c r="B218" s="115"/>
      <c r="C218" s="115"/>
      <c r="D218" s="31"/>
      <c r="E218" s="115"/>
      <c r="F218" s="115"/>
      <c r="G218" s="31"/>
      <c r="H218" s="115"/>
      <c r="I218" s="115"/>
      <c r="J218" s="188"/>
      <c r="K218" s="188"/>
      <c r="L218" s="188"/>
      <c r="M218" s="188"/>
      <c r="N218" s="188"/>
      <c r="O218" s="188"/>
      <c r="P218" s="188"/>
      <c r="Q218" s="188"/>
    </row>
    <row r="219" spans="2:17" x14ac:dyDescent="0.2">
      <c r="B219" s="115"/>
      <c r="C219" s="115"/>
      <c r="D219" s="31"/>
      <c r="E219" s="115"/>
      <c r="F219" s="115"/>
      <c r="G219" s="31"/>
      <c r="H219" s="115"/>
      <c r="I219" s="115"/>
      <c r="J219" s="188"/>
      <c r="K219" s="188"/>
      <c r="L219" s="188"/>
      <c r="M219" s="188"/>
      <c r="N219" s="188"/>
      <c r="O219" s="188"/>
      <c r="P219" s="188"/>
      <c r="Q219" s="188"/>
    </row>
    <row r="220" spans="2:17" x14ac:dyDescent="0.2">
      <c r="B220" s="115"/>
      <c r="C220" s="115"/>
      <c r="D220" s="31"/>
      <c r="E220" s="115"/>
      <c r="F220" s="115"/>
      <c r="G220" s="31"/>
      <c r="H220" s="115"/>
      <c r="I220" s="115"/>
      <c r="J220" s="188"/>
      <c r="K220" s="188"/>
      <c r="L220" s="188"/>
      <c r="M220" s="188"/>
      <c r="N220" s="188"/>
      <c r="O220" s="188"/>
      <c r="P220" s="188"/>
      <c r="Q220" s="188"/>
    </row>
    <row r="221" spans="2:17" x14ac:dyDescent="0.2">
      <c r="B221" s="115"/>
      <c r="C221" s="115"/>
      <c r="D221" s="31"/>
      <c r="E221" s="115"/>
      <c r="F221" s="115"/>
      <c r="G221" s="31"/>
      <c r="H221" s="115"/>
      <c r="I221" s="115"/>
      <c r="J221" s="188"/>
      <c r="K221" s="188"/>
      <c r="L221" s="188"/>
      <c r="M221" s="188"/>
      <c r="N221" s="188"/>
      <c r="O221" s="188"/>
      <c r="P221" s="188"/>
      <c r="Q221" s="188"/>
    </row>
    <row r="222" spans="2:17" x14ac:dyDescent="0.2">
      <c r="B222" s="115"/>
      <c r="C222" s="115"/>
      <c r="D222" s="31"/>
      <c r="E222" s="115"/>
      <c r="F222" s="115"/>
      <c r="G222" s="31"/>
      <c r="H222" s="115"/>
      <c r="I222" s="115"/>
      <c r="J222" s="188"/>
      <c r="K222" s="188"/>
      <c r="L222" s="188"/>
      <c r="M222" s="188"/>
      <c r="N222" s="188"/>
      <c r="O222" s="188"/>
      <c r="P222" s="188"/>
      <c r="Q222" s="188"/>
    </row>
    <row r="223" spans="2:17" x14ac:dyDescent="0.2">
      <c r="B223" s="115"/>
      <c r="C223" s="115"/>
      <c r="D223" s="31"/>
      <c r="E223" s="115"/>
      <c r="F223" s="115"/>
      <c r="G223" s="31"/>
      <c r="H223" s="115"/>
      <c r="I223" s="115"/>
      <c r="J223" s="188"/>
      <c r="K223" s="188"/>
      <c r="L223" s="188"/>
      <c r="M223" s="188"/>
      <c r="N223" s="188"/>
      <c r="O223" s="188"/>
      <c r="P223" s="188"/>
      <c r="Q223" s="188"/>
    </row>
    <row r="224" spans="2:17" x14ac:dyDescent="0.2">
      <c r="B224" s="115"/>
      <c r="C224" s="115"/>
      <c r="D224" s="31"/>
      <c r="E224" s="115"/>
      <c r="F224" s="115"/>
      <c r="G224" s="31"/>
      <c r="H224" s="115"/>
      <c r="I224" s="115"/>
      <c r="J224" s="188"/>
      <c r="K224" s="188"/>
      <c r="L224" s="188"/>
      <c r="M224" s="188"/>
      <c r="N224" s="188"/>
      <c r="O224" s="188"/>
      <c r="P224" s="188"/>
      <c r="Q224" s="188"/>
    </row>
    <row r="225" spans="2:17" x14ac:dyDescent="0.2">
      <c r="B225" s="115"/>
      <c r="C225" s="115"/>
      <c r="D225" s="31"/>
      <c r="E225" s="115"/>
      <c r="F225" s="115"/>
      <c r="G225" s="31"/>
      <c r="H225" s="115"/>
      <c r="I225" s="115"/>
      <c r="J225" s="188"/>
      <c r="K225" s="188"/>
      <c r="L225" s="188"/>
      <c r="M225" s="188"/>
      <c r="N225" s="188"/>
      <c r="O225" s="188"/>
      <c r="P225" s="188"/>
      <c r="Q225" s="188"/>
    </row>
    <row r="226" spans="2:17" x14ac:dyDescent="0.2">
      <c r="B226" s="115"/>
      <c r="C226" s="115"/>
      <c r="D226" s="31"/>
      <c r="E226" s="115"/>
      <c r="F226" s="115"/>
      <c r="G226" s="31"/>
      <c r="H226" s="115"/>
      <c r="I226" s="115"/>
      <c r="J226" s="188"/>
      <c r="K226" s="188"/>
      <c r="L226" s="188"/>
      <c r="M226" s="188"/>
      <c r="N226" s="188"/>
      <c r="O226" s="188"/>
      <c r="P226" s="188"/>
      <c r="Q226" s="188"/>
    </row>
    <row r="227" spans="2:17" x14ac:dyDescent="0.2">
      <c r="B227" s="115"/>
      <c r="C227" s="115"/>
      <c r="D227" s="31"/>
      <c r="E227" s="115"/>
      <c r="F227" s="115"/>
      <c r="G227" s="31"/>
      <c r="H227" s="115"/>
      <c r="I227" s="115"/>
      <c r="J227" s="188"/>
      <c r="K227" s="188"/>
      <c r="L227" s="188"/>
      <c r="M227" s="188"/>
      <c r="N227" s="188"/>
      <c r="O227" s="188"/>
      <c r="P227" s="188"/>
      <c r="Q227" s="188"/>
    </row>
    <row r="228" spans="2:17" x14ac:dyDescent="0.2">
      <c r="B228" s="115"/>
      <c r="C228" s="115"/>
      <c r="D228" s="31"/>
      <c r="E228" s="115"/>
      <c r="F228" s="115"/>
      <c r="G228" s="31"/>
      <c r="H228" s="115"/>
      <c r="I228" s="115"/>
      <c r="J228" s="188"/>
      <c r="K228" s="188"/>
      <c r="L228" s="188"/>
      <c r="M228" s="188"/>
      <c r="N228" s="188"/>
      <c r="O228" s="188"/>
      <c r="P228" s="188"/>
      <c r="Q228" s="188"/>
    </row>
    <row r="229" spans="2:17" x14ac:dyDescent="0.2">
      <c r="B229" s="115"/>
      <c r="C229" s="115"/>
      <c r="D229" s="31"/>
      <c r="E229" s="115"/>
      <c r="F229" s="115"/>
      <c r="G229" s="31"/>
      <c r="H229" s="115"/>
      <c r="I229" s="115"/>
      <c r="J229" s="188"/>
      <c r="K229" s="188"/>
      <c r="L229" s="188"/>
      <c r="M229" s="188"/>
      <c r="N229" s="188"/>
      <c r="O229" s="188"/>
      <c r="P229" s="188"/>
      <c r="Q229" s="188"/>
    </row>
    <row r="230" spans="2:17" x14ac:dyDescent="0.2">
      <c r="B230" s="115"/>
      <c r="C230" s="115"/>
      <c r="D230" s="31"/>
      <c r="E230" s="115"/>
      <c r="F230" s="115"/>
      <c r="G230" s="31"/>
      <c r="H230" s="115"/>
      <c r="I230" s="115"/>
      <c r="J230" s="188"/>
      <c r="K230" s="188"/>
      <c r="L230" s="188"/>
      <c r="M230" s="188"/>
      <c r="N230" s="188"/>
      <c r="O230" s="188"/>
      <c r="P230" s="188"/>
      <c r="Q230" s="188"/>
    </row>
    <row r="231" spans="2:17" x14ac:dyDescent="0.2">
      <c r="B231" s="115"/>
      <c r="C231" s="115"/>
      <c r="D231" s="31"/>
      <c r="E231" s="115"/>
      <c r="F231" s="115"/>
      <c r="G231" s="31"/>
      <c r="H231" s="115"/>
      <c r="I231" s="115"/>
      <c r="J231" s="188"/>
      <c r="K231" s="188"/>
      <c r="L231" s="188"/>
      <c r="M231" s="188"/>
      <c r="N231" s="188"/>
      <c r="O231" s="188"/>
      <c r="P231" s="188"/>
      <c r="Q231" s="188"/>
    </row>
    <row r="232" spans="2:17" x14ac:dyDescent="0.2">
      <c r="B232" s="115"/>
      <c r="C232" s="115"/>
      <c r="D232" s="31"/>
      <c r="E232" s="115"/>
      <c r="F232" s="115"/>
      <c r="G232" s="31"/>
      <c r="H232" s="115"/>
      <c r="I232" s="115"/>
      <c r="J232" s="188"/>
      <c r="K232" s="188"/>
      <c r="L232" s="188"/>
      <c r="M232" s="188"/>
      <c r="N232" s="188"/>
      <c r="O232" s="188"/>
      <c r="P232" s="188"/>
      <c r="Q232" s="188"/>
    </row>
    <row r="233" spans="2:17" x14ac:dyDescent="0.2">
      <c r="B233" s="115"/>
      <c r="C233" s="115"/>
      <c r="D233" s="31"/>
      <c r="E233" s="115"/>
      <c r="F233" s="115"/>
      <c r="G233" s="31"/>
      <c r="H233" s="115"/>
      <c r="I233" s="115"/>
      <c r="J233" s="188"/>
      <c r="K233" s="188"/>
      <c r="L233" s="188"/>
      <c r="M233" s="188"/>
      <c r="N233" s="188"/>
      <c r="O233" s="188"/>
      <c r="P233" s="188"/>
      <c r="Q233" s="188"/>
    </row>
    <row r="234" spans="2:17" x14ac:dyDescent="0.2">
      <c r="B234" s="115"/>
      <c r="C234" s="115"/>
      <c r="D234" s="31"/>
      <c r="E234" s="115"/>
      <c r="F234" s="115"/>
      <c r="G234" s="31"/>
      <c r="H234" s="115"/>
      <c r="I234" s="115"/>
      <c r="J234" s="188"/>
      <c r="K234" s="188"/>
      <c r="L234" s="188"/>
      <c r="M234" s="188"/>
      <c r="N234" s="188"/>
      <c r="O234" s="188"/>
      <c r="P234" s="188"/>
      <c r="Q234" s="188"/>
    </row>
    <row r="235" spans="2:17" x14ac:dyDescent="0.2">
      <c r="B235" s="115"/>
      <c r="C235" s="115"/>
      <c r="D235" s="31"/>
      <c r="E235" s="115"/>
      <c r="F235" s="115"/>
      <c r="G235" s="31"/>
      <c r="H235" s="115"/>
      <c r="I235" s="115"/>
      <c r="J235" s="188"/>
      <c r="K235" s="188"/>
      <c r="L235" s="188"/>
      <c r="M235" s="188"/>
      <c r="N235" s="188"/>
      <c r="O235" s="188"/>
      <c r="P235" s="188"/>
      <c r="Q235" s="188"/>
    </row>
    <row r="236" spans="2:17" x14ac:dyDescent="0.2">
      <c r="B236" s="115"/>
      <c r="C236" s="115"/>
      <c r="D236" s="31"/>
      <c r="E236" s="115"/>
      <c r="F236" s="115"/>
      <c r="G236" s="31"/>
      <c r="H236" s="115"/>
      <c r="I236" s="115"/>
      <c r="J236" s="188"/>
      <c r="K236" s="188"/>
      <c r="L236" s="188"/>
      <c r="M236" s="188"/>
      <c r="N236" s="188"/>
      <c r="O236" s="188"/>
      <c r="P236" s="188"/>
      <c r="Q236" s="188"/>
    </row>
    <row r="237" spans="2:17" x14ac:dyDescent="0.2">
      <c r="B237" s="115"/>
      <c r="C237" s="115"/>
      <c r="D237" s="31"/>
      <c r="E237" s="115"/>
      <c r="F237" s="115"/>
      <c r="G237" s="31"/>
      <c r="H237" s="115"/>
      <c r="I237" s="115"/>
      <c r="J237" s="188"/>
      <c r="K237" s="188"/>
      <c r="L237" s="188"/>
      <c r="M237" s="188"/>
      <c r="N237" s="188"/>
      <c r="O237" s="188"/>
      <c r="P237" s="188"/>
      <c r="Q237" s="188"/>
    </row>
    <row r="238" spans="2:17" x14ac:dyDescent="0.2">
      <c r="B238" s="115"/>
      <c r="C238" s="115"/>
      <c r="D238" s="31"/>
      <c r="E238" s="115"/>
      <c r="F238" s="115"/>
      <c r="G238" s="31"/>
      <c r="H238" s="115"/>
      <c r="I238" s="115"/>
      <c r="J238" s="188"/>
      <c r="K238" s="188"/>
      <c r="L238" s="188"/>
      <c r="M238" s="188"/>
      <c r="N238" s="188"/>
      <c r="O238" s="188"/>
      <c r="P238" s="188"/>
      <c r="Q238" s="188"/>
    </row>
    <row r="239" spans="2:17" x14ac:dyDescent="0.2">
      <c r="B239" s="115"/>
      <c r="C239" s="115"/>
      <c r="D239" s="31"/>
      <c r="E239" s="115"/>
      <c r="F239" s="115"/>
      <c r="G239" s="31"/>
      <c r="H239" s="115"/>
      <c r="I239" s="115"/>
      <c r="J239" s="188"/>
      <c r="K239" s="188"/>
      <c r="L239" s="188"/>
      <c r="M239" s="188"/>
      <c r="N239" s="188"/>
      <c r="O239" s="188"/>
      <c r="P239" s="188"/>
      <c r="Q239" s="188"/>
    </row>
    <row r="240" spans="2:17" x14ac:dyDescent="0.2">
      <c r="B240" s="115"/>
      <c r="C240" s="115"/>
      <c r="D240" s="31"/>
      <c r="E240" s="115"/>
      <c r="F240" s="115"/>
      <c r="G240" s="31"/>
      <c r="H240" s="115"/>
      <c r="I240" s="115"/>
      <c r="J240" s="188"/>
      <c r="K240" s="188"/>
      <c r="L240" s="188"/>
      <c r="M240" s="188"/>
      <c r="N240" s="188"/>
      <c r="O240" s="188"/>
      <c r="P240" s="188"/>
      <c r="Q240" s="188"/>
    </row>
    <row r="241" spans="2:17" x14ac:dyDescent="0.2">
      <c r="B241" s="115"/>
      <c r="C241" s="115"/>
      <c r="D241" s="31"/>
      <c r="E241" s="115"/>
      <c r="F241" s="115"/>
      <c r="G241" s="31"/>
      <c r="H241" s="115"/>
      <c r="I241" s="115"/>
      <c r="J241" s="188"/>
      <c r="K241" s="188"/>
      <c r="L241" s="188"/>
      <c r="M241" s="188"/>
      <c r="N241" s="188"/>
      <c r="O241" s="188"/>
      <c r="P241" s="188"/>
      <c r="Q241" s="188"/>
    </row>
    <row r="242" spans="2:17" x14ac:dyDescent="0.2">
      <c r="B242" s="115"/>
      <c r="C242" s="115"/>
      <c r="D242" s="31"/>
      <c r="E242" s="115"/>
      <c r="F242" s="115"/>
      <c r="G242" s="31"/>
      <c r="H242" s="115"/>
      <c r="I242" s="115"/>
      <c r="J242" s="188"/>
      <c r="K242" s="188"/>
      <c r="L242" s="188"/>
      <c r="M242" s="188"/>
      <c r="N242" s="188"/>
      <c r="O242" s="188"/>
      <c r="P242" s="188"/>
      <c r="Q242" s="188"/>
    </row>
    <row r="243" spans="2:17" x14ac:dyDescent="0.2">
      <c r="B243" s="115"/>
      <c r="C243" s="115"/>
      <c r="D243" s="31"/>
      <c r="E243" s="115"/>
      <c r="F243" s="115"/>
      <c r="G243" s="31"/>
      <c r="H243" s="115"/>
      <c r="I243" s="115"/>
      <c r="J243" s="188"/>
      <c r="K243" s="188"/>
      <c r="L243" s="188"/>
      <c r="M243" s="188"/>
      <c r="N243" s="188"/>
      <c r="O243" s="188"/>
      <c r="P243" s="188"/>
      <c r="Q243" s="188"/>
    </row>
    <row r="244" spans="2:17" x14ac:dyDescent="0.2">
      <c r="B244" s="115"/>
      <c r="C244" s="115"/>
      <c r="D244" s="31"/>
      <c r="E244" s="115"/>
      <c r="F244" s="115"/>
      <c r="G244" s="31"/>
      <c r="H244" s="115"/>
      <c r="I244" s="115"/>
      <c r="J244" s="188"/>
      <c r="K244" s="188"/>
      <c r="L244" s="188"/>
      <c r="M244" s="188"/>
      <c r="N244" s="188"/>
      <c r="O244" s="188"/>
      <c r="P244" s="188"/>
      <c r="Q244" s="188"/>
    </row>
    <row r="245" spans="2:17" x14ac:dyDescent="0.2">
      <c r="B245" s="115"/>
      <c r="C245" s="115"/>
      <c r="D245" s="31"/>
      <c r="E245" s="115"/>
      <c r="F245" s="115"/>
      <c r="G245" s="31"/>
      <c r="H245" s="115"/>
      <c r="I245" s="115"/>
      <c r="J245" s="188"/>
      <c r="K245" s="188"/>
      <c r="L245" s="188"/>
      <c r="M245" s="188"/>
      <c r="N245" s="188"/>
      <c r="O245" s="188"/>
      <c r="P245" s="188"/>
      <c r="Q245" s="188"/>
    </row>
    <row r="246" spans="2:17" x14ac:dyDescent="0.2">
      <c r="B246" s="115"/>
      <c r="C246" s="115"/>
      <c r="D246" s="31"/>
      <c r="E246" s="115"/>
      <c r="F246" s="115"/>
      <c r="G246" s="31"/>
      <c r="H246" s="115"/>
      <c r="I246" s="115"/>
      <c r="J246" s="188"/>
      <c r="K246" s="188"/>
      <c r="L246" s="188"/>
      <c r="M246" s="188"/>
      <c r="N246" s="188"/>
      <c r="O246" s="188"/>
      <c r="P246" s="188"/>
      <c r="Q246" s="188"/>
    </row>
    <row r="247" spans="2:17" x14ac:dyDescent="0.2">
      <c r="B247" s="115"/>
      <c r="C247" s="115"/>
      <c r="D247" s="31"/>
      <c r="E247" s="115"/>
      <c r="F247" s="115"/>
      <c r="G247" s="31"/>
      <c r="H247" s="115"/>
      <c r="I247" s="115"/>
      <c r="J247" s="188"/>
      <c r="K247" s="188"/>
      <c r="L247" s="188"/>
      <c r="M247" s="188"/>
      <c r="N247" s="188"/>
      <c r="O247" s="188"/>
      <c r="P247" s="188"/>
      <c r="Q247" s="188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170" bestFit="1" customWidth="1"/>
    <col min="2" max="2" width="14.28515625" style="101" customWidth="1"/>
    <col min="3" max="3" width="15.140625" style="101" customWidth="1"/>
    <col min="4" max="4" width="10.28515625" style="18" customWidth="1"/>
    <col min="5" max="5" width="8.85546875" style="170" hidden="1" customWidth="1"/>
    <col min="6" max="16384" width="9.140625" style="170"/>
  </cols>
  <sheetData>
    <row r="2" spans="1:20" ht="39" customHeight="1" x14ac:dyDescent="0.3">
      <c r="A2" s="292" t="s">
        <v>16</v>
      </c>
      <c r="B2" s="3"/>
      <c r="C2" s="3"/>
      <c r="D2" s="3"/>
      <c r="E2" s="3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</row>
    <row r="3" spans="1:20" x14ac:dyDescent="0.2">
      <c r="A3" s="61"/>
    </row>
    <row r="4" spans="1:20" s="193" customFormat="1" x14ac:dyDescent="0.2">
      <c r="B4" s="121"/>
      <c r="C4" s="121"/>
      <c r="D4" s="36" t="str">
        <f>VALVAL</f>
        <v>млрд. одиниць</v>
      </c>
    </row>
    <row r="5" spans="1:20" s="181" customFormat="1" x14ac:dyDescent="0.2">
      <c r="A5" s="90"/>
      <c r="B5" s="204" t="s">
        <v>172</v>
      </c>
      <c r="C5" s="204" t="s">
        <v>3</v>
      </c>
      <c r="D5" s="129" t="s">
        <v>67</v>
      </c>
      <c r="E5" s="223" t="s">
        <v>161</v>
      </c>
    </row>
    <row r="6" spans="1:20" s="150" customFormat="1" ht="15" x14ac:dyDescent="0.2">
      <c r="A6" s="149" t="s">
        <v>171</v>
      </c>
      <c r="B6" s="218">
        <f t="shared" ref="B6:D6" si="0">SUM(B$7+ B$8+ B$9)</f>
        <v>64349.583056179996</v>
      </c>
      <c r="C6" s="218">
        <f t="shared" si="0"/>
        <v>1740938.6519851899</v>
      </c>
      <c r="D6" s="93">
        <f t="shared" si="0"/>
        <v>0.99999899999999997</v>
      </c>
      <c r="E6" s="70" t="s">
        <v>7</v>
      </c>
    </row>
    <row r="7" spans="1:20" s="47" customFormat="1" x14ac:dyDescent="0.2">
      <c r="A7" s="35" t="s">
        <v>146</v>
      </c>
      <c r="B7" s="152">
        <v>6294.0607461</v>
      </c>
      <c r="C7" s="152">
        <v>170281.96781261</v>
      </c>
      <c r="D7" s="22">
        <v>9.7809999999999994E-2</v>
      </c>
      <c r="E7" s="72" t="s">
        <v>129</v>
      </c>
    </row>
    <row r="8" spans="1:20" s="47" customFormat="1" x14ac:dyDescent="0.2">
      <c r="A8" s="35" t="s">
        <v>61</v>
      </c>
      <c r="B8" s="152">
        <v>25674.857897189999</v>
      </c>
      <c r="C8" s="152">
        <v>694617.59307011997</v>
      </c>
      <c r="D8" s="22">
        <v>0.39899000000000001</v>
      </c>
      <c r="E8" s="72" t="s">
        <v>129</v>
      </c>
    </row>
    <row r="9" spans="1:20" s="47" customFormat="1" x14ac:dyDescent="0.2">
      <c r="A9" s="35" t="s">
        <v>5</v>
      </c>
      <c r="B9" s="152">
        <v>32380.664412890001</v>
      </c>
      <c r="C9" s="152">
        <v>876039.09110246005</v>
      </c>
      <c r="D9" s="22">
        <v>0.50319899999999995</v>
      </c>
      <c r="E9" s="72" t="s">
        <v>129</v>
      </c>
    </row>
    <row r="10" spans="1:20" x14ac:dyDescent="0.2">
      <c r="B10" s="115"/>
      <c r="C10" s="115"/>
      <c r="D10" s="31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</row>
    <row r="11" spans="1:20" x14ac:dyDescent="0.2">
      <c r="B11" s="115"/>
      <c r="C11" s="115"/>
      <c r="D11" s="31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</row>
    <row r="12" spans="1:20" x14ac:dyDescent="0.2">
      <c r="B12" s="115"/>
      <c r="C12" s="115"/>
      <c r="D12" s="31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</row>
    <row r="13" spans="1:20" x14ac:dyDescent="0.2">
      <c r="B13" s="115"/>
      <c r="C13" s="115"/>
      <c r="D13" s="31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</row>
    <row r="14" spans="1:20" x14ac:dyDescent="0.2">
      <c r="B14" s="115"/>
      <c r="C14" s="115"/>
      <c r="D14" s="31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</row>
    <row r="15" spans="1:20" x14ac:dyDescent="0.2">
      <c r="B15" s="115"/>
      <c r="C15" s="115"/>
      <c r="D15" s="31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</row>
    <row r="16" spans="1:20" x14ac:dyDescent="0.2">
      <c r="B16" s="115"/>
      <c r="C16" s="115"/>
      <c r="D16" s="31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</row>
    <row r="17" spans="2:18" x14ac:dyDescent="0.2">
      <c r="B17" s="115"/>
      <c r="C17" s="115"/>
      <c r="D17" s="31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</row>
    <row r="18" spans="2:18" x14ac:dyDescent="0.2">
      <c r="B18" s="115"/>
      <c r="C18" s="115"/>
      <c r="D18" s="31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</row>
    <row r="19" spans="2:18" x14ac:dyDescent="0.2">
      <c r="B19" s="115"/>
      <c r="C19" s="115"/>
      <c r="D19" s="31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</row>
    <row r="20" spans="2:18" x14ac:dyDescent="0.2">
      <c r="B20" s="115"/>
      <c r="C20" s="115"/>
      <c r="D20" s="31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</row>
    <row r="21" spans="2:18" x14ac:dyDescent="0.2">
      <c r="B21" s="115"/>
      <c r="C21" s="115"/>
      <c r="D21" s="31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</row>
    <row r="22" spans="2:18" x14ac:dyDescent="0.2">
      <c r="B22" s="115"/>
      <c r="C22" s="115"/>
      <c r="D22" s="31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</row>
    <row r="23" spans="2:18" x14ac:dyDescent="0.2">
      <c r="B23" s="115"/>
      <c r="C23" s="115"/>
      <c r="D23" s="31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</row>
    <row r="24" spans="2:18" x14ac:dyDescent="0.2">
      <c r="B24" s="115"/>
      <c r="C24" s="115"/>
      <c r="D24" s="31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</row>
    <row r="25" spans="2:18" x14ac:dyDescent="0.2">
      <c r="B25" s="115"/>
      <c r="C25" s="115"/>
      <c r="D25" s="31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</row>
    <row r="26" spans="2:18" x14ac:dyDescent="0.2">
      <c r="B26" s="115"/>
      <c r="C26" s="115"/>
      <c r="D26" s="31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</row>
    <row r="27" spans="2:18" x14ac:dyDescent="0.2">
      <c r="B27" s="115"/>
      <c r="C27" s="115"/>
      <c r="D27" s="31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</row>
    <row r="28" spans="2:18" x14ac:dyDescent="0.2">
      <c r="B28" s="115"/>
      <c r="C28" s="115"/>
      <c r="D28" s="31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</row>
    <row r="29" spans="2:18" x14ac:dyDescent="0.2">
      <c r="B29" s="115"/>
      <c r="C29" s="115"/>
      <c r="D29" s="31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</row>
    <row r="30" spans="2:18" x14ac:dyDescent="0.2">
      <c r="B30" s="115"/>
      <c r="C30" s="115"/>
      <c r="D30" s="31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</row>
    <row r="31" spans="2:18" x14ac:dyDescent="0.2">
      <c r="B31" s="115"/>
      <c r="C31" s="115"/>
      <c r="D31" s="31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</row>
    <row r="32" spans="2:18" x14ac:dyDescent="0.2">
      <c r="B32" s="115"/>
      <c r="C32" s="115"/>
      <c r="D32" s="31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</row>
    <row r="33" spans="2:18" x14ac:dyDescent="0.2">
      <c r="B33" s="115"/>
      <c r="C33" s="115"/>
      <c r="D33" s="31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</row>
    <row r="34" spans="2:18" x14ac:dyDescent="0.2">
      <c r="B34" s="115"/>
      <c r="C34" s="115"/>
      <c r="D34" s="31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</row>
    <row r="35" spans="2:18" x14ac:dyDescent="0.2">
      <c r="B35" s="115"/>
      <c r="C35" s="115"/>
      <c r="D35" s="31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</row>
    <row r="36" spans="2:18" x14ac:dyDescent="0.2">
      <c r="B36" s="115"/>
      <c r="C36" s="115"/>
      <c r="D36" s="31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</row>
    <row r="37" spans="2:18" x14ac:dyDescent="0.2">
      <c r="B37" s="115"/>
      <c r="C37" s="115"/>
      <c r="D37" s="31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</row>
    <row r="38" spans="2:18" x14ac:dyDescent="0.2">
      <c r="B38" s="115"/>
      <c r="C38" s="115"/>
      <c r="D38" s="31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</row>
    <row r="39" spans="2:18" x14ac:dyDescent="0.2">
      <c r="B39" s="115"/>
      <c r="C39" s="115"/>
      <c r="D39" s="31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</row>
    <row r="40" spans="2:18" x14ac:dyDescent="0.2">
      <c r="B40" s="115"/>
      <c r="C40" s="115"/>
      <c r="D40" s="31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</row>
    <row r="41" spans="2:18" x14ac:dyDescent="0.2">
      <c r="B41" s="115"/>
      <c r="C41" s="115"/>
      <c r="D41" s="31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</row>
    <row r="42" spans="2:18" x14ac:dyDescent="0.2">
      <c r="B42" s="115"/>
      <c r="C42" s="115"/>
      <c r="D42" s="31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</row>
    <row r="43" spans="2:18" x14ac:dyDescent="0.2">
      <c r="B43" s="115"/>
      <c r="C43" s="115"/>
      <c r="D43" s="31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</row>
    <row r="44" spans="2:18" x14ac:dyDescent="0.2">
      <c r="B44" s="115"/>
      <c r="C44" s="115"/>
      <c r="D44" s="31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</row>
    <row r="45" spans="2:18" x14ac:dyDescent="0.2">
      <c r="B45" s="115"/>
      <c r="C45" s="115"/>
      <c r="D45" s="31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</row>
    <row r="46" spans="2:18" x14ac:dyDescent="0.2">
      <c r="B46" s="115"/>
      <c r="C46" s="115"/>
      <c r="D46" s="31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</row>
    <row r="47" spans="2:18" x14ac:dyDescent="0.2">
      <c r="B47" s="115"/>
      <c r="C47" s="115"/>
      <c r="D47" s="31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</row>
    <row r="48" spans="2:18" x14ac:dyDescent="0.2">
      <c r="B48" s="115"/>
      <c r="C48" s="115"/>
      <c r="D48" s="31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</row>
    <row r="49" spans="2:18" x14ac:dyDescent="0.2">
      <c r="B49" s="115"/>
      <c r="C49" s="115"/>
      <c r="D49" s="31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</row>
    <row r="50" spans="2:18" x14ac:dyDescent="0.2">
      <c r="B50" s="115"/>
      <c r="C50" s="115"/>
      <c r="D50" s="31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</row>
    <row r="51" spans="2:18" x14ac:dyDescent="0.2">
      <c r="B51" s="115"/>
      <c r="C51" s="115"/>
      <c r="D51" s="31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</row>
    <row r="52" spans="2:18" x14ac:dyDescent="0.2">
      <c r="B52" s="115"/>
      <c r="C52" s="115"/>
      <c r="D52" s="31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</row>
    <row r="53" spans="2:18" x14ac:dyDescent="0.2">
      <c r="B53" s="115"/>
      <c r="C53" s="115"/>
      <c r="D53" s="31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</row>
    <row r="54" spans="2:18" x14ac:dyDescent="0.2">
      <c r="B54" s="115"/>
      <c r="C54" s="115"/>
      <c r="D54" s="31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</row>
    <row r="55" spans="2:18" x14ac:dyDescent="0.2">
      <c r="B55" s="115"/>
      <c r="C55" s="115"/>
      <c r="D55" s="31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</row>
    <row r="56" spans="2:18" x14ac:dyDescent="0.2">
      <c r="B56" s="115"/>
      <c r="C56" s="115"/>
      <c r="D56" s="31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</row>
    <row r="57" spans="2:18" x14ac:dyDescent="0.2">
      <c r="B57" s="115"/>
      <c r="C57" s="115"/>
      <c r="D57" s="31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</row>
    <row r="58" spans="2:18" x14ac:dyDescent="0.2">
      <c r="B58" s="115"/>
      <c r="C58" s="115"/>
      <c r="D58" s="31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</row>
    <row r="59" spans="2:18" x14ac:dyDescent="0.2">
      <c r="B59" s="115"/>
      <c r="C59" s="115"/>
      <c r="D59" s="31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</row>
    <row r="60" spans="2:18" x14ac:dyDescent="0.2">
      <c r="B60" s="115"/>
      <c r="C60" s="115"/>
      <c r="D60" s="31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</row>
    <row r="61" spans="2:18" x14ac:dyDescent="0.2">
      <c r="B61" s="115"/>
      <c r="C61" s="115"/>
      <c r="D61" s="31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</row>
    <row r="62" spans="2:18" x14ac:dyDescent="0.2">
      <c r="B62" s="115"/>
      <c r="C62" s="115"/>
      <c r="D62" s="31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</row>
    <row r="63" spans="2:18" x14ac:dyDescent="0.2">
      <c r="B63" s="115"/>
      <c r="C63" s="115"/>
      <c r="D63" s="31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</row>
    <row r="64" spans="2:18" x14ac:dyDescent="0.2">
      <c r="B64" s="115"/>
      <c r="C64" s="115"/>
      <c r="D64" s="31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</row>
    <row r="65" spans="2:18" x14ac:dyDescent="0.2">
      <c r="B65" s="115"/>
      <c r="C65" s="115"/>
      <c r="D65" s="31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</row>
    <row r="66" spans="2:18" x14ac:dyDescent="0.2">
      <c r="B66" s="115"/>
      <c r="C66" s="115"/>
      <c r="D66" s="31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</row>
    <row r="67" spans="2:18" x14ac:dyDescent="0.2">
      <c r="B67" s="115"/>
      <c r="C67" s="115"/>
      <c r="D67" s="31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</row>
    <row r="68" spans="2:18" x14ac:dyDescent="0.2">
      <c r="B68" s="115"/>
      <c r="C68" s="115"/>
      <c r="D68" s="31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</row>
    <row r="69" spans="2:18" x14ac:dyDescent="0.2">
      <c r="B69" s="115"/>
      <c r="C69" s="115"/>
      <c r="D69" s="31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</row>
    <row r="70" spans="2:18" x14ac:dyDescent="0.2">
      <c r="B70" s="115"/>
      <c r="C70" s="115"/>
      <c r="D70" s="31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</row>
    <row r="71" spans="2:18" x14ac:dyDescent="0.2">
      <c r="B71" s="115"/>
      <c r="C71" s="115"/>
      <c r="D71" s="31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</row>
    <row r="72" spans="2:18" x14ac:dyDescent="0.2">
      <c r="B72" s="115"/>
      <c r="C72" s="115"/>
      <c r="D72" s="31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</row>
    <row r="73" spans="2:18" x14ac:dyDescent="0.2">
      <c r="B73" s="115"/>
      <c r="C73" s="115"/>
      <c r="D73" s="31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</row>
    <row r="74" spans="2:18" x14ac:dyDescent="0.2">
      <c r="B74" s="115"/>
      <c r="C74" s="115"/>
      <c r="D74" s="31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</row>
    <row r="75" spans="2:18" x14ac:dyDescent="0.2">
      <c r="B75" s="115"/>
      <c r="C75" s="115"/>
      <c r="D75" s="31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</row>
    <row r="76" spans="2:18" x14ac:dyDescent="0.2">
      <c r="B76" s="115"/>
      <c r="C76" s="115"/>
      <c r="D76" s="31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</row>
    <row r="77" spans="2:18" x14ac:dyDescent="0.2">
      <c r="B77" s="115"/>
      <c r="C77" s="115"/>
      <c r="D77" s="31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</row>
    <row r="78" spans="2:18" x14ac:dyDescent="0.2">
      <c r="B78" s="115"/>
      <c r="C78" s="115"/>
      <c r="D78" s="31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</row>
    <row r="79" spans="2:18" x14ac:dyDescent="0.2">
      <c r="B79" s="115"/>
      <c r="C79" s="115"/>
      <c r="D79" s="31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</row>
    <row r="80" spans="2:18" x14ac:dyDescent="0.2">
      <c r="B80" s="115"/>
      <c r="C80" s="115"/>
      <c r="D80" s="31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</row>
    <row r="81" spans="2:18" x14ac:dyDescent="0.2">
      <c r="B81" s="115"/>
      <c r="C81" s="115"/>
      <c r="D81" s="31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</row>
    <row r="82" spans="2:18" x14ac:dyDescent="0.2">
      <c r="B82" s="115"/>
      <c r="C82" s="115"/>
      <c r="D82" s="31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</row>
    <row r="83" spans="2:18" x14ac:dyDescent="0.2">
      <c r="B83" s="115"/>
      <c r="C83" s="115"/>
      <c r="D83" s="31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</row>
    <row r="84" spans="2:18" x14ac:dyDescent="0.2">
      <c r="B84" s="115"/>
      <c r="C84" s="115"/>
      <c r="D84" s="31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</row>
    <row r="85" spans="2:18" x14ac:dyDescent="0.2">
      <c r="B85" s="115"/>
      <c r="C85" s="115"/>
      <c r="D85" s="31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</row>
    <row r="86" spans="2:18" x14ac:dyDescent="0.2">
      <c r="B86" s="115"/>
      <c r="C86" s="115"/>
      <c r="D86" s="31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</row>
    <row r="87" spans="2:18" x14ac:dyDescent="0.2">
      <c r="B87" s="115"/>
      <c r="C87" s="115"/>
      <c r="D87" s="31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</row>
    <row r="88" spans="2:18" x14ac:dyDescent="0.2">
      <c r="B88" s="115"/>
      <c r="C88" s="115"/>
      <c r="D88" s="31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</row>
    <row r="89" spans="2:18" x14ac:dyDescent="0.2">
      <c r="B89" s="115"/>
      <c r="C89" s="115"/>
      <c r="D89" s="31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</row>
    <row r="90" spans="2:18" x14ac:dyDescent="0.2">
      <c r="B90" s="115"/>
      <c r="C90" s="115"/>
      <c r="D90" s="31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</row>
    <row r="91" spans="2:18" x14ac:dyDescent="0.2">
      <c r="B91" s="115"/>
      <c r="C91" s="115"/>
      <c r="D91" s="31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  <c r="R91" s="188"/>
    </row>
    <row r="92" spans="2:18" x14ac:dyDescent="0.2">
      <c r="B92" s="115"/>
      <c r="C92" s="115"/>
      <c r="D92" s="31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</row>
    <row r="93" spans="2:18" x14ac:dyDescent="0.2">
      <c r="B93" s="115"/>
      <c r="C93" s="115"/>
      <c r="D93" s="31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</row>
    <row r="94" spans="2:18" x14ac:dyDescent="0.2">
      <c r="B94" s="115"/>
      <c r="C94" s="115"/>
      <c r="D94" s="31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</row>
    <row r="95" spans="2:18" x14ac:dyDescent="0.2">
      <c r="B95" s="115"/>
      <c r="C95" s="115"/>
      <c r="D95" s="31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188"/>
    </row>
    <row r="96" spans="2:18" x14ac:dyDescent="0.2">
      <c r="B96" s="115"/>
      <c r="C96" s="115"/>
      <c r="D96" s="31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  <c r="R96" s="188"/>
    </row>
    <row r="97" spans="2:18" x14ac:dyDescent="0.2">
      <c r="B97" s="115"/>
      <c r="C97" s="115"/>
      <c r="D97" s="31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</row>
    <row r="98" spans="2:18" x14ac:dyDescent="0.2">
      <c r="B98" s="115"/>
      <c r="C98" s="115"/>
      <c r="D98" s="31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</row>
    <row r="99" spans="2:18" x14ac:dyDescent="0.2">
      <c r="B99" s="115"/>
      <c r="C99" s="115"/>
      <c r="D99" s="31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</row>
    <row r="100" spans="2:18" x14ac:dyDescent="0.2">
      <c r="B100" s="115"/>
      <c r="C100" s="115"/>
      <c r="D100" s="31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  <c r="R100" s="188"/>
    </row>
    <row r="101" spans="2:18" x14ac:dyDescent="0.2">
      <c r="B101" s="115"/>
      <c r="C101" s="115"/>
      <c r="D101" s="31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</row>
    <row r="102" spans="2:18" x14ac:dyDescent="0.2">
      <c r="B102" s="115"/>
      <c r="C102" s="115"/>
      <c r="D102" s="31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  <c r="R102" s="188"/>
    </row>
    <row r="103" spans="2:18" x14ac:dyDescent="0.2">
      <c r="B103" s="115"/>
      <c r="C103" s="115"/>
      <c r="D103" s="31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  <c r="R103" s="188"/>
    </row>
    <row r="104" spans="2:18" x14ac:dyDescent="0.2">
      <c r="B104" s="115"/>
      <c r="C104" s="115"/>
      <c r="D104" s="31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  <c r="R104" s="188"/>
    </row>
    <row r="105" spans="2:18" x14ac:dyDescent="0.2">
      <c r="B105" s="115"/>
      <c r="C105" s="115"/>
      <c r="D105" s="31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  <c r="R105" s="188"/>
    </row>
    <row r="106" spans="2:18" x14ac:dyDescent="0.2">
      <c r="B106" s="115"/>
      <c r="C106" s="115"/>
      <c r="D106" s="31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</row>
    <row r="107" spans="2:18" x14ac:dyDescent="0.2">
      <c r="B107" s="115"/>
      <c r="C107" s="115"/>
      <c r="D107" s="31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  <c r="R107" s="188"/>
    </row>
    <row r="108" spans="2:18" x14ac:dyDescent="0.2">
      <c r="B108" s="115"/>
      <c r="C108" s="115"/>
      <c r="D108" s="31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</row>
    <row r="109" spans="2:18" x14ac:dyDescent="0.2">
      <c r="B109" s="115"/>
      <c r="C109" s="115"/>
      <c r="D109" s="31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  <c r="R109" s="188"/>
    </row>
    <row r="110" spans="2:18" x14ac:dyDescent="0.2">
      <c r="B110" s="115"/>
      <c r="C110" s="115"/>
      <c r="D110" s="31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  <c r="R110" s="188"/>
    </row>
    <row r="111" spans="2:18" x14ac:dyDescent="0.2">
      <c r="B111" s="115"/>
      <c r="C111" s="115"/>
      <c r="D111" s="31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  <c r="R111" s="188"/>
    </row>
    <row r="112" spans="2:18" x14ac:dyDescent="0.2">
      <c r="B112" s="115"/>
      <c r="C112" s="115"/>
      <c r="D112" s="31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  <c r="R112" s="188"/>
    </row>
    <row r="113" spans="2:18" x14ac:dyDescent="0.2">
      <c r="B113" s="115"/>
      <c r="C113" s="115"/>
      <c r="D113" s="31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</row>
    <row r="114" spans="2:18" x14ac:dyDescent="0.2">
      <c r="B114" s="115"/>
      <c r="C114" s="115"/>
      <c r="D114" s="31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</row>
    <row r="115" spans="2:18" x14ac:dyDescent="0.2">
      <c r="B115" s="115"/>
      <c r="C115" s="115"/>
      <c r="D115" s="31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</row>
    <row r="116" spans="2:18" x14ac:dyDescent="0.2">
      <c r="B116" s="115"/>
      <c r="C116" s="115"/>
      <c r="D116" s="31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  <c r="R116" s="188"/>
    </row>
    <row r="117" spans="2:18" x14ac:dyDescent="0.2">
      <c r="B117" s="115"/>
      <c r="C117" s="115"/>
      <c r="D117" s="31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</row>
    <row r="118" spans="2:18" x14ac:dyDescent="0.2">
      <c r="B118" s="115"/>
      <c r="C118" s="115"/>
      <c r="D118" s="31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  <c r="R118" s="188"/>
    </row>
    <row r="119" spans="2:18" x14ac:dyDescent="0.2">
      <c r="B119" s="115"/>
      <c r="C119" s="115"/>
      <c r="D119" s="31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  <c r="R119" s="188"/>
    </row>
    <row r="120" spans="2:18" x14ac:dyDescent="0.2">
      <c r="B120" s="115"/>
      <c r="C120" s="115"/>
      <c r="D120" s="31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  <c r="R120" s="188"/>
    </row>
    <row r="121" spans="2:18" x14ac:dyDescent="0.2">
      <c r="B121" s="115"/>
      <c r="C121" s="115"/>
      <c r="D121" s="31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  <c r="R121" s="188"/>
    </row>
    <row r="122" spans="2:18" x14ac:dyDescent="0.2">
      <c r="B122" s="115"/>
      <c r="C122" s="115"/>
      <c r="D122" s="31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  <c r="R122" s="188"/>
    </row>
    <row r="123" spans="2:18" x14ac:dyDescent="0.2">
      <c r="B123" s="115"/>
      <c r="C123" s="115"/>
      <c r="D123" s="31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  <c r="R123" s="188"/>
    </row>
    <row r="124" spans="2:18" x14ac:dyDescent="0.2">
      <c r="B124" s="115"/>
      <c r="C124" s="115"/>
      <c r="D124" s="31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  <c r="R124" s="188"/>
    </row>
    <row r="125" spans="2:18" x14ac:dyDescent="0.2">
      <c r="B125" s="115"/>
      <c r="C125" s="115"/>
      <c r="D125" s="31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  <c r="R125" s="188"/>
    </row>
    <row r="126" spans="2:18" x14ac:dyDescent="0.2">
      <c r="B126" s="115"/>
      <c r="C126" s="115"/>
      <c r="D126" s="31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  <c r="R126" s="188"/>
    </row>
    <row r="127" spans="2:18" x14ac:dyDescent="0.2">
      <c r="B127" s="115"/>
      <c r="C127" s="115"/>
      <c r="D127" s="31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  <c r="R127" s="188"/>
    </row>
    <row r="128" spans="2:18" x14ac:dyDescent="0.2">
      <c r="B128" s="115"/>
      <c r="C128" s="115"/>
      <c r="D128" s="31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</row>
    <row r="129" spans="2:18" x14ac:dyDescent="0.2">
      <c r="B129" s="115"/>
      <c r="C129" s="115"/>
      <c r="D129" s="31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  <c r="R129" s="188"/>
    </row>
    <row r="130" spans="2:18" x14ac:dyDescent="0.2">
      <c r="B130" s="115"/>
      <c r="C130" s="115"/>
      <c r="D130" s="31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  <c r="R130" s="188"/>
    </row>
    <row r="131" spans="2:18" x14ac:dyDescent="0.2">
      <c r="B131" s="115"/>
      <c r="C131" s="115"/>
      <c r="D131" s="31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  <c r="R131" s="188"/>
    </row>
    <row r="132" spans="2:18" x14ac:dyDescent="0.2">
      <c r="B132" s="115"/>
      <c r="C132" s="115"/>
      <c r="D132" s="31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  <c r="R132" s="188"/>
    </row>
    <row r="133" spans="2:18" x14ac:dyDescent="0.2">
      <c r="B133" s="115"/>
      <c r="C133" s="115"/>
      <c r="D133" s="31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  <c r="R133" s="188"/>
    </row>
    <row r="134" spans="2:18" x14ac:dyDescent="0.2">
      <c r="B134" s="115"/>
      <c r="C134" s="115"/>
      <c r="D134" s="31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  <c r="R134" s="188"/>
    </row>
    <row r="135" spans="2:18" x14ac:dyDescent="0.2">
      <c r="B135" s="115"/>
      <c r="C135" s="115"/>
      <c r="D135" s="31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  <c r="R135" s="188"/>
    </row>
    <row r="136" spans="2:18" x14ac:dyDescent="0.2">
      <c r="B136" s="115"/>
      <c r="C136" s="115"/>
      <c r="D136" s="31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  <c r="R136" s="188"/>
    </row>
    <row r="137" spans="2:18" x14ac:dyDescent="0.2">
      <c r="B137" s="115"/>
      <c r="C137" s="115"/>
      <c r="D137" s="31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  <c r="R137" s="188"/>
    </row>
    <row r="138" spans="2:18" x14ac:dyDescent="0.2">
      <c r="B138" s="115"/>
      <c r="C138" s="115"/>
      <c r="D138" s="31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  <c r="R138" s="188"/>
    </row>
    <row r="139" spans="2:18" x14ac:dyDescent="0.2">
      <c r="B139" s="115"/>
      <c r="C139" s="115"/>
      <c r="D139" s="31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  <c r="R139" s="188"/>
    </row>
    <row r="140" spans="2:18" x14ac:dyDescent="0.2">
      <c r="B140" s="115"/>
      <c r="C140" s="115"/>
      <c r="D140" s="31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  <c r="R140" s="188"/>
    </row>
    <row r="141" spans="2:18" x14ac:dyDescent="0.2">
      <c r="B141" s="115"/>
      <c r="C141" s="115"/>
      <c r="D141" s="31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  <c r="R141" s="188"/>
    </row>
    <row r="142" spans="2:18" x14ac:dyDescent="0.2">
      <c r="B142" s="115"/>
      <c r="C142" s="115"/>
      <c r="D142" s="31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  <c r="R142" s="188"/>
    </row>
    <row r="143" spans="2:18" x14ac:dyDescent="0.2">
      <c r="B143" s="115"/>
      <c r="C143" s="115"/>
      <c r="D143" s="31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  <c r="R143" s="188"/>
    </row>
    <row r="144" spans="2:18" x14ac:dyDescent="0.2">
      <c r="B144" s="115"/>
      <c r="C144" s="115"/>
      <c r="D144" s="31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  <c r="R144" s="188"/>
    </row>
    <row r="145" spans="2:18" x14ac:dyDescent="0.2">
      <c r="B145" s="115"/>
      <c r="C145" s="115"/>
      <c r="D145" s="31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  <c r="R145" s="188"/>
    </row>
    <row r="146" spans="2:18" x14ac:dyDescent="0.2">
      <c r="B146" s="115"/>
      <c r="C146" s="115"/>
      <c r="D146" s="31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  <c r="R146" s="188"/>
    </row>
    <row r="147" spans="2:18" x14ac:dyDescent="0.2">
      <c r="B147" s="115"/>
      <c r="C147" s="115"/>
      <c r="D147" s="31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  <c r="R147" s="188"/>
    </row>
    <row r="148" spans="2:18" x14ac:dyDescent="0.2">
      <c r="B148" s="115"/>
      <c r="C148" s="115"/>
      <c r="D148" s="31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  <c r="R148" s="188"/>
    </row>
    <row r="149" spans="2:18" x14ac:dyDescent="0.2">
      <c r="B149" s="115"/>
      <c r="C149" s="115"/>
      <c r="D149" s="31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  <c r="R149" s="188"/>
    </row>
    <row r="150" spans="2:18" x14ac:dyDescent="0.2">
      <c r="B150" s="115"/>
      <c r="C150" s="115"/>
      <c r="D150" s="31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  <c r="R150" s="188"/>
    </row>
    <row r="151" spans="2:18" x14ac:dyDescent="0.2">
      <c r="B151" s="115"/>
      <c r="C151" s="115"/>
      <c r="D151" s="31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  <c r="R151" s="188"/>
    </row>
    <row r="152" spans="2:18" x14ac:dyDescent="0.2">
      <c r="B152" s="115"/>
      <c r="C152" s="115"/>
      <c r="D152" s="31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  <c r="R152" s="188"/>
    </row>
    <row r="153" spans="2:18" x14ac:dyDescent="0.2">
      <c r="B153" s="115"/>
      <c r="C153" s="115"/>
      <c r="D153" s="31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  <c r="R153" s="188"/>
    </row>
    <row r="154" spans="2:18" x14ac:dyDescent="0.2">
      <c r="B154" s="115"/>
      <c r="C154" s="115"/>
      <c r="D154" s="31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  <c r="R154" s="188"/>
    </row>
    <row r="155" spans="2:18" x14ac:dyDescent="0.2">
      <c r="B155" s="115"/>
      <c r="C155" s="115"/>
      <c r="D155" s="31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  <c r="R155" s="188"/>
    </row>
    <row r="156" spans="2:18" x14ac:dyDescent="0.2">
      <c r="B156" s="115"/>
      <c r="C156" s="115"/>
      <c r="D156" s="31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  <c r="R156" s="188"/>
    </row>
    <row r="157" spans="2:18" x14ac:dyDescent="0.2">
      <c r="B157" s="115"/>
      <c r="C157" s="115"/>
      <c r="D157" s="31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  <c r="R157" s="188"/>
    </row>
    <row r="158" spans="2:18" x14ac:dyDescent="0.2">
      <c r="B158" s="115"/>
      <c r="C158" s="115"/>
      <c r="D158" s="31"/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  <c r="R158" s="188"/>
    </row>
    <row r="159" spans="2:18" x14ac:dyDescent="0.2">
      <c r="B159" s="115"/>
      <c r="C159" s="115"/>
      <c r="D159" s="31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  <c r="R159" s="188"/>
    </row>
    <row r="160" spans="2:18" x14ac:dyDescent="0.2">
      <c r="B160" s="115"/>
      <c r="C160" s="115"/>
      <c r="D160" s="31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  <c r="R160" s="188"/>
    </row>
    <row r="161" spans="2:18" x14ac:dyDescent="0.2">
      <c r="B161" s="115"/>
      <c r="C161" s="115"/>
      <c r="D161" s="31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  <c r="R161" s="188"/>
    </row>
    <row r="162" spans="2:18" x14ac:dyDescent="0.2">
      <c r="B162" s="115"/>
      <c r="C162" s="115"/>
      <c r="D162" s="31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  <c r="R162" s="188"/>
    </row>
    <row r="163" spans="2:18" x14ac:dyDescent="0.2">
      <c r="B163" s="115"/>
      <c r="C163" s="115"/>
      <c r="D163" s="31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  <c r="R163" s="188"/>
    </row>
    <row r="164" spans="2:18" x14ac:dyDescent="0.2">
      <c r="B164" s="115"/>
      <c r="C164" s="115"/>
      <c r="D164" s="31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  <c r="R164" s="188"/>
    </row>
    <row r="165" spans="2:18" x14ac:dyDescent="0.2">
      <c r="B165" s="115"/>
      <c r="C165" s="115"/>
      <c r="D165" s="31"/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  <c r="R165" s="188"/>
    </row>
    <row r="166" spans="2:18" x14ac:dyDescent="0.2">
      <c r="B166" s="115"/>
      <c r="C166" s="115"/>
      <c r="D166" s="31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  <c r="R166" s="188"/>
    </row>
    <row r="167" spans="2:18" x14ac:dyDescent="0.2">
      <c r="B167" s="115"/>
      <c r="C167" s="115"/>
      <c r="D167" s="31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  <c r="R167" s="188"/>
    </row>
    <row r="168" spans="2:18" x14ac:dyDescent="0.2">
      <c r="B168" s="115"/>
      <c r="C168" s="115"/>
      <c r="D168" s="31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  <c r="R168" s="188"/>
    </row>
    <row r="169" spans="2:18" x14ac:dyDescent="0.2">
      <c r="B169" s="115"/>
      <c r="C169" s="115"/>
      <c r="D169" s="31"/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  <c r="R169" s="188"/>
    </row>
    <row r="170" spans="2:18" x14ac:dyDescent="0.2">
      <c r="B170" s="115"/>
      <c r="C170" s="115"/>
      <c r="D170" s="31"/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  <c r="R170" s="188"/>
    </row>
    <row r="171" spans="2:18" x14ac:dyDescent="0.2">
      <c r="B171" s="115"/>
      <c r="C171" s="115"/>
      <c r="D171" s="31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  <c r="R171" s="188"/>
    </row>
    <row r="172" spans="2:18" x14ac:dyDescent="0.2">
      <c r="B172" s="115"/>
      <c r="C172" s="115"/>
      <c r="D172" s="31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  <c r="R172" s="188"/>
    </row>
    <row r="173" spans="2:18" x14ac:dyDescent="0.2">
      <c r="B173" s="115"/>
      <c r="C173" s="115"/>
      <c r="D173" s="31"/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P173" s="188"/>
      <c r="Q173" s="188"/>
      <c r="R173" s="188"/>
    </row>
    <row r="174" spans="2:18" x14ac:dyDescent="0.2">
      <c r="B174" s="115"/>
      <c r="C174" s="115"/>
      <c r="D174" s="31"/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88"/>
      <c r="P174" s="188"/>
      <c r="Q174" s="188"/>
      <c r="R174" s="188"/>
    </row>
    <row r="175" spans="2:18" x14ac:dyDescent="0.2">
      <c r="B175" s="115"/>
      <c r="C175" s="115"/>
      <c r="D175" s="31"/>
      <c r="E175" s="188"/>
      <c r="F175" s="188"/>
      <c r="G175" s="188"/>
      <c r="H175" s="188"/>
      <c r="I175" s="188"/>
      <c r="J175" s="188"/>
      <c r="K175" s="188"/>
      <c r="L175" s="188"/>
      <c r="M175" s="188"/>
      <c r="N175" s="188"/>
      <c r="O175" s="188"/>
      <c r="P175" s="188"/>
      <c r="Q175" s="188"/>
      <c r="R175" s="188"/>
    </row>
    <row r="176" spans="2:18" x14ac:dyDescent="0.2">
      <c r="B176" s="115"/>
      <c r="C176" s="115"/>
      <c r="D176" s="31"/>
      <c r="E176" s="188"/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  <c r="R176" s="188"/>
    </row>
    <row r="177" spans="2:18" x14ac:dyDescent="0.2">
      <c r="B177" s="115"/>
      <c r="C177" s="115"/>
      <c r="D177" s="31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  <c r="R177" s="188"/>
    </row>
    <row r="178" spans="2:18" x14ac:dyDescent="0.2">
      <c r="B178" s="115"/>
      <c r="C178" s="115"/>
      <c r="D178" s="31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  <c r="R178" s="188"/>
    </row>
    <row r="179" spans="2:18" x14ac:dyDescent="0.2">
      <c r="B179" s="115"/>
      <c r="C179" s="115"/>
      <c r="D179" s="31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  <c r="R179" s="188"/>
    </row>
    <row r="180" spans="2:18" x14ac:dyDescent="0.2">
      <c r="B180" s="115"/>
      <c r="C180" s="115"/>
      <c r="D180" s="31"/>
      <c r="E180" s="18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  <c r="R180" s="188"/>
    </row>
    <row r="181" spans="2:18" x14ac:dyDescent="0.2">
      <c r="B181" s="115"/>
      <c r="C181" s="115"/>
      <c r="D181" s="31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  <c r="R181" s="188"/>
    </row>
    <row r="182" spans="2:18" x14ac:dyDescent="0.2">
      <c r="B182" s="115"/>
      <c r="C182" s="115"/>
      <c r="D182" s="31"/>
      <c r="E182" s="188"/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  <c r="R182" s="188"/>
    </row>
    <row r="183" spans="2:18" x14ac:dyDescent="0.2">
      <c r="B183" s="115"/>
      <c r="C183" s="115"/>
      <c r="D183" s="31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  <c r="R183" s="188"/>
    </row>
    <row r="184" spans="2:18" x14ac:dyDescent="0.2">
      <c r="B184" s="115"/>
      <c r="C184" s="115"/>
      <c r="D184" s="31"/>
      <c r="E184" s="188"/>
      <c r="F184" s="188"/>
      <c r="G184" s="188"/>
      <c r="H184" s="188"/>
      <c r="I184" s="188"/>
      <c r="J184" s="188"/>
      <c r="K184" s="188"/>
      <c r="L184" s="188"/>
      <c r="M184" s="188"/>
      <c r="N184" s="188"/>
      <c r="O184" s="188"/>
      <c r="P184" s="188"/>
      <c r="Q184" s="188"/>
      <c r="R184" s="188"/>
    </row>
    <row r="185" spans="2:18" x14ac:dyDescent="0.2">
      <c r="B185" s="115"/>
      <c r="C185" s="115"/>
      <c r="D185" s="31"/>
      <c r="E185" s="188"/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  <c r="R185" s="188"/>
    </row>
    <row r="186" spans="2:18" x14ac:dyDescent="0.2">
      <c r="B186" s="115"/>
      <c r="C186" s="115"/>
      <c r="D186" s="31"/>
      <c r="E186" s="18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  <c r="R186" s="188"/>
    </row>
    <row r="187" spans="2:18" x14ac:dyDescent="0.2">
      <c r="B187" s="115"/>
      <c r="C187" s="115"/>
      <c r="D187" s="31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 s="188"/>
      <c r="Q187" s="188"/>
      <c r="R187" s="188"/>
    </row>
    <row r="188" spans="2:18" x14ac:dyDescent="0.2">
      <c r="B188" s="115"/>
      <c r="C188" s="115"/>
      <c r="D188" s="31"/>
      <c r="E188" s="188"/>
      <c r="F188" s="188"/>
      <c r="G188" s="188"/>
      <c r="H188" s="188"/>
      <c r="I188" s="188"/>
      <c r="J188" s="188"/>
      <c r="K188" s="188"/>
      <c r="L188" s="188"/>
      <c r="M188" s="188"/>
      <c r="N188" s="188"/>
      <c r="O188" s="188"/>
      <c r="P188" s="188"/>
      <c r="Q188" s="188"/>
      <c r="R188" s="188"/>
    </row>
    <row r="189" spans="2:18" x14ac:dyDescent="0.2">
      <c r="B189" s="115"/>
      <c r="C189" s="115"/>
      <c r="D189" s="31"/>
      <c r="E189" s="188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  <c r="R189" s="188"/>
    </row>
    <row r="190" spans="2:18" x14ac:dyDescent="0.2">
      <c r="B190" s="115"/>
      <c r="C190" s="115"/>
      <c r="D190" s="31"/>
      <c r="E190" s="188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  <c r="R190" s="188"/>
    </row>
    <row r="191" spans="2:18" x14ac:dyDescent="0.2">
      <c r="B191" s="115"/>
      <c r="C191" s="115"/>
      <c r="D191" s="31"/>
      <c r="E191" s="188"/>
      <c r="F191" s="188"/>
      <c r="G191" s="188"/>
      <c r="H191" s="188"/>
      <c r="I191" s="188"/>
      <c r="J191" s="188"/>
      <c r="K191" s="188"/>
      <c r="L191" s="188"/>
      <c r="M191" s="188"/>
      <c r="N191" s="188"/>
      <c r="O191" s="188"/>
      <c r="P191" s="188"/>
      <c r="Q191" s="188"/>
      <c r="R191" s="188"/>
    </row>
    <row r="192" spans="2:18" x14ac:dyDescent="0.2">
      <c r="B192" s="115"/>
      <c r="C192" s="115"/>
      <c r="D192" s="31"/>
      <c r="E192" s="188"/>
      <c r="F192" s="188"/>
      <c r="G192" s="188"/>
      <c r="H192" s="188"/>
      <c r="I192" s="188"/>
      <c r="J192" s="188"/>
      <c r="K192" s="188"/>
      <c r="L192" s="188"/>
      <c r="M192" s="188"/>
      <c r="N192" s="188"/>
      <c r="O192" s="188"/>
      <c r="P192" s="188"/>
      <c r="Q192" s="188"/>
      <c r="R192" s="188"/>
    </row>
    <row r="193" spans="2:18" x14ac:dyDescent="0.2">
      <c r="B193" s="115"/>
      <c r="C193" s="115"/>
      <c r="D193" s="31"/>
      <c r="E193" s="188"/>
      <c r="F193" s="188"/>
      <c r="G193" s="188"/>
      <c r="H193" s="188"/>
      <c r="I193" s="188"/>
      <c r="J193" s="188"/>
      <c r="K193" s="188"/>
      <c r="L193" s="188"/>
      <c r="M193" s="188"/>
      <c r="N193" s="188"/>
      <c r="O193" s="188"/>
      <c r="P193" s="188"/>
      <c r="Q193" s="188"/>
      <c r="R193" s="188"/>
    </row>
    <row r="194" spans="2:18" x14ac:dyDescent="0.2">
      <c r="B194" s="115"/>
      <c r="C194" s="115"/>
      <c r="D194" s="31"/>
      <c r="E194" s="188"/>
      <c r="F194" s="188"/>
      <c r="G194" s="188"/>
      <c r="H194" s="188"/>
      <c r="I194" s="188"/>
      <c r="J194" s="188"/>
      <c r="K194" s="188"/>
      <c r="L194" s="188"/>
      <c r="M194" s="188"/>
      <c r="N194" s="188"/>
      <c r="O194" s="188"/>
      <c r="P194" s="188"/>
      <c r="Q194" s="188"/>
      <c r="R194" s="188"/>
    </row>
    <row r="195" spans="2:18" x14ac:dyDescent="0.2">
      <c r="B195" s="115"/>
      <c r="C195" s="115"/>
      <c r="D195" s="31"/>
      <c r="E195" s="188"/>
      <c r="F195" s="188"/>
      <c r="G195" s="188"/>
      <c r="H195" s="188"/>
      <c r="I195" s="188"/>
      <c r="J195" s="188"/>
      <c r="K195" s="188"/>
      <c r="L195" s="188"/>
      <c r="M195" s="188"/>
      <c r="N195" s="188"/>
      <c r="O195" s="188"/>
      <c r="P195" s="188"/>
      <c r="Q195" s="188"/>
      <c r="R195" s="188"/>
    </row>
    <row r="196" spans="2:18" x14ac:dyDescent="0.2">
      <c r="B196" s="115"/>
      <c r="C196" s="115"/>
      <c r="D196" s="31"/>
      <c r="E196" s="188"/>
      <c r="F196" s="188"/>
      <c r="G196" s="188"/>
      <c r="H196" s="188"/>
      <c r="I196" s="188"/>
      <c r="J196" s="188"/>
      <c r="K196" s="188"/>
      <c r="L196" s="188"/>
      <c r="M196" s="188"/>
      <c r="N196" s="188"/>
      <c r="O196" s="188"/>
      <c r="P196" s="188"/>
      <c r="Q196" s="188"/>
      <c r="R196" s="188"/>
    </row>
    <row r="197" spans="2:18" x14ac:dyDescent="0.2">
      <c r="B197" s="115"/>
      <c r="C197" s="115"/>
      <c r="D197" s="31"/>
      <c r="E197" s="188"/>
      <c r="F197" s="188"/>
      <c r="G197" s="188"/>
      <c r="H197" s="188"/>
      <c r="I197" s="188"/>
      <c r="J197" s="188"/>
      <c r="K197" s="188"/>
      <c r="L197" s="188"/>
      <c r="M197" s="188"/>
      <c r="N197" s="188"/>
      <c r="O197" s="188"/>
      <c r="P197" s="188"/>
      <c r="Q197" s="188"/>
      <c r="R197" s="188"/>
    </row>
    <row r="198" spans="2:18" x14ac:dyDescent="0.2">
      <c r="B198" s="115"/>
      <c r="C198" s="115"/>
      <c r="D198" s="31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  <c r="P198" s="188"/>
      <c r="Q198" s="188"/>
      <c r="R198" s="188"/>
    </row>
    <row r="199" spans="2:18" x14ac:dyDescent="0.2">
      <c r="B199" s="115"/>
      <c r="C199" s="115"/>
      <c r="D199" s="31"/>
      <c r="E199" s="188"/>
      <c r="F199" s="188"/>
      <c r="G199" s="188"/>
      <c r="H199" s="188"/>
      <c r="I199" s="188"/>
      <c r="J199" s="188"/>
      <c r="K199" s="188"/>
      <c r="L199" s="188"/>
      <c r="M199" s="188"/>
      <c r="N199" s="188"/>
      <c r="O199" s="188"/>
      <c r="P199" s="188"/>
      <c r="Q199" s="188"/>
      <c r="R199" s="188"/>
    </row>
    <row r="200" spans="2:18" x14ac:dyDescent="0.2">
      <c r="B200" s="115"/>
      <c r="C200" s="115"/>
      <c r="D200" s="31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  <c r="P200" s="188"/>
      <c r="Q200" s="188"/>
      <c r="R200" s="188"/>
    </row>
    <row r="201" spans="2:18" x14ac:dyDescent="0.2">
      <c r="B201" s="115"/>
      <c r="C201" s="115"/>
      <c r="D201" s="31"/>
      <c r="E201" s="188"/>
      <c r="F201" s="188"/>
      <c r="G201" s="188"/>
      <c r="H201" s="188"/>
      <c r="I201" s="188"/>
      <c r="J201" s="188"/>
      <c r="K201" s="188"/>
      <c r="L201" s="188"/>
      <c r="M201" s="188"/>
      <c r="N201" s="188"/>
      <c r="O201" s="188"/>
      <c r="P201" s="188"/>
      <c r="Q201" s="188"/>
      <c r="R201" s="188"/>
    </row>
    <row r="202" spans="2:18" x14ac:dyDescent="0.2">
      <c r="B202" s="115"/>
      <c r="C202" s="115"/>
      <c r="D202" s="31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  <c r="R202" s="188"/>
    </row>
    <row r="203" spans="2:18" x14ac:dyDescent="0.2">
      <c r="B203" s="115"/>
      <c r="C203" s="115"/>
      <c r="D203" s="31"/>
      <c r="E203" s="188"/>
      <c r="F203" s="188"/>
      <c r="G203" s="188"/>
      <c r="H203" s="188"/>
      <c r="I203" s="188"/>
      <c r="J203" s="188"/>
      <c r="K203" s="188"/>
      <c r="L203" s="188"/>
      <c r="M203" s="188"/>
      <c r="N203" s="188"/>
      <c r="O203" s="188"/>
      <c r="P203" s="188"/>
      <c r="Q203" s="188"/>
      <c r="R203" s="188"/>
    </row>
    <row r="204" spans="2:18" x14ac:dyDescent="0.2">
      <c r="B204" s="115"/>
      <c r="C204" s="115"/>
      <c r="D204" s="31"/>
      <c r="E204" s="188"/>
      <c r="F204" s="188"/>
      <c r="G204" s="188"/>
      <c r="H204" s="188"/>
      <c r="I204" s="188"/>
      <c r="J204" s="188"/>
      <c r="K204" s="188"/>
      <c r="L204" s="188"/>
      <c r="M204" s="188"/>
      <c r="N204" s="188"/>
      <c r="O204" s="188"/>
      <c r="P204" s="188"/>
      <c r="Q204" s="188"/>
      <c r="R204" s="188"/>
    </row>
    <row r="205" spans="2:18" x14ac:dyDescent="0.2">
      <c r="B205" s="115"/>
      <c r="C205" s="115"/>
      <c r="D205" s="31"/>
      <c r="E205" s="188"/>
      <c r="F205" s="188"/>
      <c r="G205" s="188"/>
      <c r="H205" s="188"/>
      <c r="I205" s="188"/>
      <c r="J205" s="188"/>
      <c r="K205" s="188"/>
      <c r="L205" s="188"/>
      <c r="M205" s="188"/>
      <c r="N205" s="188"/>
      <c r="O205" s="188"/>
      <c r="P205" s="188"/>
      <c r="Q205" s="188"/>
      <c r="R205" s="188"/>
    </row>
    <row r="206" spans="2:18" x14ac:dyDescent="0.2">
      <c r="B206" s="115"/>
      <c r="C206" s="115"/>
      <c r="D206" s="31"/>
      <c r="E206" s="18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P206" s="188"/>
      <c r="Q206" s="188"/>
      <c r="R206" s="188"/>
    </row>
    <row r="207" spans="2:18" x14ac:dyDescent="0.2">
      <c r="B207" s="115"/>
      <c r="C207" s="115"/>
      <c r="D207" s="31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  <c r="R207" s="188"/>
    </row>
    <row r="208" spans="2:18" x14ac:dyDescent="0.2">
      <c r="B208" s="115"/>
      <c r="C208" s="115"/>
      <c r="D208" s="31"/>
      <c r="E208" s="188"/>
      <c r="F208" s="188"/>
      <c r="G208" s="188"/>
      <c r="H208" s="188"/>
      <c r="I208" s="188"/>
      <c r="J208" s="188"/>
      <c r="K208" s="188"/>
      <c r="L208" s="188"/>
      <c r="M208" s="188"/>
      <c r="N208" s="188"/>
      <c r="O208" s="188"/>
      <c r="P208" s="188"/>
      <c r="Q208" s="188"/>
      <c r="R208" s="188"/>
    </row>
    <row r="209" spans="2:18" x14ac:dyDescent="0.2">
      <c r="B209" s="115"/>
      <c r="C209" s="115"/>
      <c r="D209" s="31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  <c r="R209" s="188"/>
    </row>
    <row r="210" spans="2:18" x14ac:dyDescent="0.2">
      <c r="B210" s="115"/>
      <c r="C210" s="115"/>
      <c r="D210" s="31"/>
      <c r="E210" s="188"/>
      <c r="F210" s="188"/>
      <c r="G210" s="188"/>
      <c r="H210" s="188"/>
      <c r="I210" s="188"/>
      <c r="J210" s="188"/>
      <c r="K210" s="188"/>
      <c r="L210" s="188"/>
      <c r="M210" s="188"/>
      <c r="N210" s="188"/>
      <c r="O210" s="188"/>
      <c r="P210" s="188"/>
      <c r="Q210" s="188"/>
      <c r="R210" s="188"/>
    </row>
    <row r="211" spans="2:18" x14ac:dyDescent="0.2">
      <c r="B211" s="115"/>
      <c r="C211" s="115"/>
      <c r="D211" s="31"/>
      <c r="E211" s="188"/>
      <c r="F211" s="188"/>
      <c r="G211" s="188"/>
      <c r="H211" s="188"/>
      <c r="I211" s="188"/>
      <c r="J211" s="188"/>
      <c r="K211" s="188"/>
      <c r="L211" s="188"/>
      <c r="M211" s="188"/>
      <c r="N211" s="188"/>
      <c r="O211" s="188"/>
      <c r="P211" s="188"/>
      <c r="Q211" s="188"/>
      <c r="R211" s="188"/>
    </row>
    <row r="212" spans="2:18" x14ac:dyDescent="0.2">
      <c r="B212" s="115"/>
      <c r="C212" s="115"/>
      <c r="D212" s="31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  <c r="O212" s="188"/>
      <c r="P212" s="188"/>
      <c r="Q212" s="188"/>
      <c r="R212" s="188"/>
    </row>
    <row r="213" spans="2:18" x14ac:dyDescent="0.2">
      <c r="B213" s="115"/>
      <c r="C213" s="115"/>
      <c r="D213" s="31"/>
      <c r="E213" s="188"/>
      <c r="F213" s="188"/>
      <c r="G213" s="188"/>
      <c r="H213" s="188"/>
      <c r="I213" s="188"/>
      <c r="J213" s="188"/>
      <c r="K213" s="188"/>
      <c r="L213" s="188"/>
      <c r="M213" s="188"/>
      <c r="N213" s="188"/>
      <c r="O213" s="188"/>
      <c r="P213" s="188"/>
      <c r="Q213" s="188"/>
      <c r="R213" s="188"/>
    </row>
    <row r="214" spans="2:18" x14ac:dyDescent="0.2">
      <c r="B214" s="115"/>
      <c r="C214" s="115"/>
      <c r="D214" s="31"/>
      <c r="E214" s="188"/>
      <c r="F214" s="188"/>
      <c r="G214" s="188"/>
      <c r="H214" s="188"/>
      <c r="I214" s="188"/>
      <c r="J214" s="188"/>
      <c r="K214" s="188"/>
      <c r="L214" s="188"/>
      <c r="M214" s="188"/>
      <c r="N214" s="188"/>
      <c r="O214" s="188"/>
      <c r="P214" s="188"/>
      <c r="Q214" s="188"/>
      <c r="R214" s="188"/>
    </row>
    <row r="215" spans="2:18" x14ac:dyDescent="0.2">
      <c r="B215" s="115"/>
      <c r="C215" s="115"/>
      <c r="D215" s="31"/>
      <c r="E215" s="188"/>
      <c r="F215" s="188"/>
      <c r="G215" s="188"/>
      <c r="H215" s="188"/>
      <c r="I215" s="188"/>
      <c r="J215" s="188"/>
      <c r="K215" s="188"/>
      <c r="L215" s="188"/>
      <c r="M215" s="188"/>
      <c r="N215" s="188"/>
      <c r="O215" s="188"/>
      <c r="P215" s="188"/>
      <c r="Q215" s="188"/>
      <c r="R215" s="188"/>
    </row>
    <row r="216" spans="2:18" x14ac:dyDescent="0.2">
      <c r="B216" s="115"/>
      <c r="C216" s="115"/>
      <c r="D216" s="31"/>
      <c r="E216" s="188"/>
      <c r="F216" s="188"/>
      <c r="G216" s="188"/>
      <c r="H216" s="188"/>
      <c r="I216" s="188"/>
      <c r="J216" s="188"/>
      <c r="K216" s="188"/>
      <c r="L216" s="188"/>
      <c r="M216" s="188"/>
      <c r="N216" s="188"/>
      <c r="O216" s="188"/>
      <c r="P216" s="188"/>
      <c r="Q216" s="188"/>
      <c r="R216" s="188"/>
    </row>
    <row r="217" spans="2:18" x14ac:dyDescent="0.2">
      <c r="B217" s="115"/>
      <c r="C217" s="115"/>
      <c r="D217" s="31"/>
      <c r="E217" s="188"/>
      <c r="F217" s="188"/>
      <c r="G217" s="188"/>
      <c r="H217" s="188"/>
      <c r="I217" s="188"/>
      <c r="J217" s="188"/>
      <c r="K217" s="188"/>
      <c r="L217" s="188"/>
      <c r="M217" s="188"/>
      <c r="N217" s="188"/>
      <c r="O217" s="188"/>
      <c r="P217" s="188"/>
      <c r="Q217" s="188"/>
      <c r="R217" s="188"/>
    </row>
    <row r="218" spans="2:18" x14ac:dyDescent="0.2">
      <c r="B218" s="115"/>
      <c r="C218" s="115"/>
      <c r="D218" s="31"/>
      <c r="E218" s="188"/>
      <c r="F218" s="188"/>
      <c r="G218" s="188"/>
      <c r="H218" s="188"/>
      <c r="I218" s="188"/>
      <c r="J218" s="188"/>
      <c r="K218" s="188"/>
      <c r="L218" s="188"/>
      <c r="M218" s="188"/>
      <c r="N218" s="188"/>
      <c r="O218" s="188"/>
      <c r="P218" s="188"/>
      <c r="Q218" s="188"/>
      <c r="R218" s="188"/>
    </row>
    <row r="219" spans="2:18" x14ac:dyDescent="0.2">
      <c r="B219" s="115"/>
      <c r="C219" s="115"/>
      <c r="D219" s="31"/>
      <c r="E219" s="188"/>
      <c r="F219" s="188"/>
      <c r="G219" s="188"/>
      <c r="H219" s="188"/>
      <c r="I219" s="188"/>
      <c r="J219" s="188"/>
      <c r="K219" s="188"/>
      <c r="L219" s="188"/>
      <c r="M219" s="188"/>
      <c r="N219" s="188"/>
      <c r="O219" s="188"/>
      <c r="P219" s="188"/>
      <c r="Q219" s="188"/>
      <c r="R219" s="188"/>
    </row>
    <row r="220" spans="2:18" x14ac:dyDescent="0.2">
      <c r="B220" s="115"/>
      <c r="C220" s="115"/>
      <c r="D220" s="31"/>
      <c r="E220" s="188"/>
      <c r="F220" s="188"/>
      <c r="G220" s="188"/>
      <c r="H220" s="188"/>
      <c r="I220" s="188"/>
      <c r="J220" s="188"/>
      <c r="K220" s="188"/>
      <c r="L220" s="188"/>
      <c r="M220" s="188"/>
      <c r="N220" s="188"/>
      <c r="O220" s="188"/>
      <c r="P220" s="188"/>
      <c r="Q220" s="188"/>
      <c r="R220" s="188"/>
    </row>
    <row r="221" spans="2:18" x14ac:dyDescent="0.2">
      <c r="B221" s="115"/>
      <c r="C221" s="115"/>
      <c r="D221" s="31"/>
      <c r="E221" s="188"/>
      <c r="F221" s="188"/>
      <c r="G221" s="188"/>
      <c r="H221" s="188"/>
      <c r="I221" s="188"/>
      <c r="J221" s="188"/>
      <c r="K221" s="188"/>
      <c r="L221" s="188"/>
      <c r="M221" s="188"/>
      <c r="N221" s="188"/>
      <c r="O221" s="188"/>
      <c r="P221" s="188"/>
      <c r="Q221" s="188"/>
      <c r="R221" s="188"/>
    </row>
    <row r="222" spans="2:18" x14ac:dyDescent="0.2">
      <c r="B222" s="115"/>
      <c r="C222" s="115"/>
      <c r="D222" s="31"/>
      <c r="E222" s="188"/>
      <c r="F222" s="188"/>
      <c r="G222" s="188"/>
      <c r="H222" s="188"/>
      <c r="I222" s="188"/>
      <c r="J222" s="188"/>
      <c r="K222" s="188"/>
      <c r="L222" s="188"/>
      <c r="M222" s="188"/>
      <c r="N222" s="188"/>
      <c r="O222" s="188"/>
      <c r="P222" s="188"/>
      <c r="Q222" s="188"/>
      <c r="R222" s="188"/>
    </row>
    <row r="223" spans="2:18" x14ac:dyDescent="0.2">
      <c r="B223" s="115"/>
      <c r="C223" s="115"/>
      <c r="D223" s="31"/>
      <c r="E223" s="188"/>
      <c r="F223" s="188"/>
      <c r="G223" s="188"/>
      <c r="H223" s="188"/>
      <c r="I223" s="188"/>
      <c r="J223" s="188"/>
      <c r="K223" s="188"/>
      <c r="L223" s="188"/>
      <c r="M223" s="188"/>
      <c r="N223" s="188"/>
      <c r="O223" s="188"/>
      <c r="P223" s="188"/>
      <c r="Q223" s="188"/>
      <c r="R223" s="188"/>
    </row>
    <row r="224" spans="2:18" x14ac:dyDescent="0.2">
      <c r="B224" s="115"/>
      <c r="C224" s="115"/>
      <c r="D224" s="31"/>
      <c r="E224" s="188"/>
      <c r="F224" s="188"/>
      <c r="G224" s="188"/>
      <c r="H224" s="188"/>
      <c r="I224" s="188"/>
      <c r="J224" s="188"/>
      <c r="K224" s="188"/>
      <c r="L224" s="188"/>
      <c r="M224" s="188"/>
      <c r="N224" s="188"/>
      <c r="O224" s="188"/>
      <c r="P224" s="188"/>
      <c r="Q224" s="188"/>
      <c r="R224" s="188"/>
    </row>
    <row r="225" spans="2:18" x14ac:dyDescent="0.2">
      <c r="B225" s="115"/>
      <c r="C225" s="115"/>
      <c r="D225" s="31"/>
      <c r="E225" s="188"/>
      <c r="F225" s="188"/>
      <c r="G225" s="188"/>
      <c r="H225" s="188"/>
      <c r="I225" s="188"/>
      <c r="J225" s="188"/>
      <c r="K225" s="188"/>
      <c r="L225" s="188"/>
      <c r="M225" s="188"/>
      <c r="N225" s="188"/>
      <c r="O225" s="188"/>
      <c r="P225" s="188"/>
      <c r="Q225" s="188"/>
      <c r="R225" s="188"/>
    </row>
    <row r="226" spans="2:18" x14ac:dyDescent="0.2">
      <c r="B226" s="115"/>
      <c r="C226" s="115"/>
      <c r="D226" s="31"/>
      <c r="E226" s="188"/>
      <c r="F226" s="188"/>
      <c r="G226" s="188"/>
      <c r="H226" s="188"/>
      <c r="I226" s="188"/>
      <c r="J226" s="188"/>
      <c r="K226" s="188"/>
      <c r="L226" s="188"/>
      <c r="M226" s="188"/>
      <c r="N226" s="188"/>
      <c r="O226" s="188"/>
      <c r="P226" s="188"/>
      <c r="Q226" s="188"/>
      <c r="R226" s="188"/>
    </row>
    <row r="227" spans="2:18" x14ac:dyDescent="0.2">
      <c r="B227" s="115"/>
      <c r="C227" s="115"/>
      <c r="D227" s="31"/>
      <c r="E227" s="188"/>
      <c r="F227" s="188"/>
      <c r="G227" s="188"/>
      <c r="H227" s="188"/>
      <c r="I227" s="188"/>
      <c r="J227" s="188"/>
      <c r="K227" s="188"/>
      <c r="L227" s="188"/>
      <c r="M227" s="188"/>
      <c r="N227" s="188"/>
      <c r="O227" s="188"/>
      <c r="P227" s="188"/>
      <c r="Q227" s="188"/>
      <c r="R227" s="188"/>
    </row>
    <row r="228" spans="2:18" x14ac:dyDescent="0.2">
      <c r="B228" s="115"/>
      <c r="C228" s="115"/>
      <c r="D228" s="31"/>
      <c r="E228" s="188"/>
      <c r="F228" s="188"/>
      <c r="G228" s="188"/>
      <c r="H228" s="188"/>
      <c r="I228" s="188"/>
      <c r="J228" s="188"/>
      <c r="K228" s="188"/>
      <c r="L228" s="188"/>
      <c r="M228" s="188"/>
      <c r="N228" s="188"/>
      <c r="O228" s="188"/>
      <c r="P228" s="188"/>
      <c r="Q228" s="188"/>
      <c r="R228" s="188"/>
    </row>
    <row r="229" spans="2:18" x14ac:dyDescent="0.2">
      <c r="B229" s="115"/>
      <c r="C229" s="115"/>
      <c r="D229" s="31"/>
      <c r="E229" s="188"/>
      <c r="F229" s="188"/>
      <c r="G229" s="188"/>
      <c r="H229" s="188"/>
      <c r="I229" s="188"/>
      <c r="J229" s="188"/>
      <c r="K229" s="188"/>
      <c r="L229" s="188"/>
      <c r="M229" s="188"/>
      <c r="N229" s="188"/>
      <c r="O229" s="188"/>
      <c r="P229" s="188"/>
      <c r="Q229" s="188"/>
      <c r="R229" s="188"/>
    </row>
    <row r="230" spans="2:18" x14ac:dyDescent="0.2">
      <c r="B230" s="115"/>
      <c r="C230" s="115"/>
      <c r="D230" s="31"/>
      <c r="E230" s="188"/>
      <c r="F230" s="188"/>
      <c r="G230" s="188"/>
      <c r="H230" s="188"/>
      <c r="I230" s="188"/>
      <c r="J230" s="188"/>
      <c r="K230" s="188"/>
      <c r="L230" s="188"/>
      <c r="M230" s="188"/>
      <c r="N230" s="188"/>
      <c r="O230" s="188"/>
      <c r="P230" s="188"/>
      <c r="Q230" s="188"/>
      <c r="R230" s="188"/>
    </row>
    <row r="231" spans="2:18" x14ac:dyDescent="0.2">
      <c r="B231" s="115"/>
      <c r="C231" s="115"/>
      <c r="D231" s="31"/>
      <c r="E231" s="188"/>
      <c r="F231" s="188"/>
      <c r="G231" s="188"/>
      <c r="H231" s="188"/>
      <c r="I231" s="188"/>
      <c r="J231" s="188"/>
      <c r="K231" s="188"/>
      <c r="L231" s="188"/>
      <c r="M231" s="188"/>
      <c r="N231" s="188"/>
      <c r="O231" s="188"/>
      <c r="P231" s="188"/>
      <c r="Q231" s="188"/>
      <c r="R231" s="188"/>
    </row>
    <row r="232" spans="2:18" x14ac:dyDescent="0.2">
      <c r="B232" s="115"/>
      <c r="C232" s="115"/>
      <c r="D232" s="31"/>
      <c r="E232" s="188"/>
      <c r="F232" s="188"/>
      <c r="G232" s="188"/>
      <c r="H232" s="188"/>
      <c r="I232" s="188"/>
      <c r="J232" s="188"/>
      <c r="K232" s="188"/>
      <c r="L232" s="188"/>
      <c r="M232" s="188"/>
      <c r="N232" s="188"/>
      <c r="O232" s="188"/>
      <c r="P232" s="188"/>
      <c r="Q232" s="188"/>
      <c r="R232" s="188"/>
    </row>
    <row r="233" spans="2:18" x14ac:dyDescent="0.2">
      <c r="B233" s="115"/>
      <c r="C233" s="115"/>
      <c r="D233" s="31"/>
      <c r="E233" s="188"/>
      <c r="F233" s="188"/>
      <c r="G233" s="188"/>
      <c r="H233" s="188"/>
      <c r="I233" s="188"/>
      <c r="J233" s="188"/>
      <c r="K233" s="188"/>
      <c r="L233" s="188"/>
      <c r="M233" s="188"/>
      <c r="N233" s="188"/>
      <c r="O233" s="188"/>
      <c r="P233" s="188"/>
      <c r="Q233" s="188"/>
      <c r="R233" s="188"/>
    </row>
    <row r="234" spans="2:18" x14ac:dyDescent="0.2">
      <c r="B234" s="115"/>
      <c r="C234" s="115"/>
      <c r="D234" s="31"/>
      <c r="E234" s="188"/>
      <c r="F234" s="188"/>
      <c r="G234" s="188"/>
      <c r="H234" s="188"/>
      <c r="I234" s="188"/>
      <c r="J234" s="188"/>
      <c r="K234" s="188"/>
      <c r="L234" s="188"/>
      <c r="M234" s="188"/>
      <c r="N234" s="188"/>
      <c r="O234" s="188"/>
      <c r="P234" s="188"/>
      <c r="Q234" s="188"/>
      <c r="R234" s="188"/>
    </row>
    <row r="235" spans="2:18" x14ac:dyDescent="0.2">
      <c r="B235" s="115"/>
      <c r="C235" s="115"/>
      <c r="D235" s="31"/>
      <c r="E235" s="188"/>
      <c r="F235" s="188"/>
      <c r="G235" s="188"/>
      <c r="H235" s="188"/>
      <c r="I235" s="188"/>
      <c r="J235" s="188"/>
      <c r="K235" s="188"/>
      <c r="L235" s="188"/>
      <c r="M235" s="188"/>
      <c r="N235" s="188"/>
      <c r="O235" s="188"/>
      <c r="P235" s="188"/>
      <c r="Q235" s="188"/>
      <c r="R235" s="188"/>
    </row>
    <row r="236" spans="2:18" x14ac:dyDescent="0.2">
      <c r="B236" s="115"/>
      <c r="C236" s="115"/>
      <c r="D236" s="31"/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  <c r="Q236" s="188"/>
      <c r="R236" s="188"/>
    </row>
    <row r="237" spans="2:18" x14ac:dyDescent="0.2">
      <c r="B237" s="115"/>
      <c r="C237" s="115"/>
      <c r="D237" s="31"/>
      <c r="E237" s="188"/>
      <c r="F237" s="188"/>
      <c r="G237" s="188"/>
      <c r="H237" s="188"/>
      <c r="I237" s="188"/>
      <c r="J237" s="188"/>
      <c r="K237" s="188"/>
      <c r="L237" s="188"/>
      <c r="M237" s="188"/>
      <c r="N237" s="188"/>
      <c r="O237" s="188"/>
      <c r="P237" s="188"/>
      <c r="Q237" s="188"/>
      <c r="R237" s="188"/>
    </row>
    <row r="238" spans="2:18" x14ac:dyDescent="0.2">
      <c r="B238" s="115"/>
      <c r="C238" s="115"/>
      <c r="D238" s="31"/>
      <c r="E238" s="188"/>
      <c r="F238" s="188"/>
      <c r="G238" s="188"/>
      <c r="H238" s="188"/>
      <c r="I238" s="188"/>
      <c r="J238" s="188"/>
      <c r="K238" s="188"/>
      <c r="L238" s="188"/>
      <c r="M238" s="188"/>
      <c r="N238" s="188"/>
      <c r="O238" s="188"/>
      <c r="P238" s="188"/>
      <c r="Q238" s="188"/>
      <c r="R238" s="188"/>
    </row>
    <row r="239" spans="2:18" x14ac:dyDescent="0.2">
      <c r="B239" s="115"/>
      <c r="C239" s="115"/>
      <c r="D239" s="31"/>
      <c r="E239" s="188"/>
      <c r="F239" s="188"/>
      <c r="G239" s="188"/>
      <c r="H239" s="188"/>
      <c r="I239" s="188"/>
      <c r="J239" s="188"/>
      <c r="K239" s="188"/>
      <c r="L239" s="188"/>
      <c r="M239" s="188"/>
      <c r="N239" s="188"/>
      <c r="O239" s="188"/>
      <c r="P239" s="188"/>
      <c r="Q239" s="188"/>
      <c r="R239" s="188"/>
    </row>
    <row r="240" spans="2:18" x14ac:dyDescent="0.2">
      <c r="B240" s="115"/>
      <c r="C240" s="115"/>
      <c r="D240" s="31"/>
      <c r="E240" s="188"/>
      <c r="F240" s="188"/>
      <c r="G240" s="188"/>
      <c r="H240" s="188"/>
      <c r="I240" s="188"/>
      <c r="J240" s="188"/>
      <c r="K240" s="188"/>
      <c r="L240" s="188"/>
      <c r="M240" s="188"/>
      <c r="N240" s="188"/>
      <c r="O240" s="188"/>
      <c r="P240" s="188"/>
      <c r="Q240" s="188"/>
      <c r="R240" s="188"/>
    </row>
    <row r="241" spans="2:18" x14ac:dyDescent="0.2">
      <c r="B241" s="115"/>
      <c r="C241" s="115"/>
      <c r="D241" s="31"/>
      <c r="E241" s="188"/>
      <c r="F241" s="188"/>
      <c r="G241" s="188"/>
      <c r="H241" s="188"/>
      <c r="I241" s="188"/>
      <c r="J241" s="188"/>
      <c r="K241" s="188"/>
      <c r="L241" s="188"/>
      <c r="M241" s="188"/>
      <c r="N241" s="188"/>
      <c r="O241" s="188"/>
      <c r="P241" s="188"/>
      <c r="Q241" s="188"/>
      <c r="R241" s="188"/>
    </row>
    <row r="242" spans="2:18" x14ac:dyDescent="0.2">
      <c r="B242" s="115"/>
      <c r="C242" s="115"/>
      <c r="D242" s="31"/>
      <c r="E242" s="188"/>
      <c r="F242" s="188"/>
      <c r="G242" s="188"/>
      <c r="H242" s="188"/>
      <c r="I242" s="188"/>
      <c r="J242" s="188"/>
      <c r="K242" s="188"/>
      <c r="L242" s="188"/>
      <c r="M242" s="188"/>
      <c r="N242" s="188"/>
      <c r="O242" s="188"/>
      <c r="P242" s="188"/>
      <c r="Q242" s="188"/>
      <c r="R242" s="188"/>
    </row>
    <row r="243" spans="2:18" x14ac:dyDescent="0.2">
      <c r="B243" s="115"/>
      <c r="C243" s="115"/>
      <c r="D243" s="31"/>
      <c r="E243" s="188"/>
      <c r="F243" s="188"/>
      <c r="G243" s="188"/>
      <c r="H243" s="188"/>
      <c r="I243" s="188"/>
      <c r="J243" s="188"/>
      <c r="K243" s="188"/>
      <c r="L243" s="188"/>
      <c r="M243" s="188"/>
      <c r="N243" s="188"/>
      <c r="O243" s="188"/>
      <c r="P243" s="188"/>
      <c r="Q243" s="188"/>
      <c r="R243" s="188"/>
    </row>
    <row r="244" spans="2:18" x14ac:dyDescent="0.2">
      <c r="B244" s="115"/>
      <c r="C244" s="115"/>
      <c r="D244" s="31"/>
      <c r="E244" s="188"/>
      <c r="F244" s="188"/>
      <c r="G244" s="188"/>
      <c r="H244" s="188"/>
      <c r="I244" s="188"/>
      <c r="J244" s="188"/>
      <c r="K244" s="188"/>
      <c r="L244" s="188"/>
      <c r="M244" s="188"/>
      <c r="N244" s="188"/>
      <c r="O244" s="188"/>
      <c r="P244" s="188"/>
      <c r="Q244" s="188"/>
      <c r="R244" s="188"/>
    </row>
    <row r="245" spans="2:18" x14ac:dyDescent="0.2">
      <c r="B245" s="115"/>
      <c r="C245" s="115"/>
      <c r="D245" s="31"/>
      <c r="E245" s="188"/>
      <c r="F245" s="188"/>
      <c r="G245" s="188"/>
      <c r="H245" s="188"/>
      <c r="I245" s="188"/>
      <c r="J245" s="188"/>
      <c r="K245" s="188"/>
      <c r="L245" s="188"/>
      <c r="M245" s="188"/>
      <c r="N245" s="188"/>
      <c r="O245" s="188"/>
      <c r="P245" s="188"/>
      <c r="Q245" s="188"/>
      <c r="R245" s="188"/>
    </row>
    <row r="246" spans="2:18" x14ac:dyDescent="0.2">
      <c r="B246" s="115"/>
      <c r="C246" s="115"/>
      <c r="D246" s="31"/>
      <c r="E246" s="188"/>
      <c r="F246" s="188"/>
      <c r="G246" s="188"/>
      <c r="H246" s="188"/>
      <c r="I246" s="188"/>
      <c r="J246" s="188"/>
      <c r="K246" s="188"/>
      <c r="L246" s="188"/>
      <c r="M246" s="188"/>
      <c r="N246" s="188"/>
      <c r="O246" s="188"/>
      <c r="P246" s="188"/>
      <c r="Q246" s="188"/>
      <c r="R246" s="188"/>
    </row>
    <row r="247" spans="2:18" x14ac:dyDescent="0.2">
      <c r="B247" s="115"/>
      <c r="C247" s="115"/>
      <c r="D247" s="31"/>
      <c r="E247" s="188"/>
      <c r="F247" s="188"/>
      <c r="G247" s="188"/>
      <c r="H247" s="188"/>
      <c r="I247" s="188"/>
      <c r="J247" s="188"/>
      <c r="K247" s="188"/>
      <c r="L247" s="188"/>
      <c r="M247" s="188"/>
      <c r="N247" s="188"/>
      <c r="O247" s="188"/>
      <c r="P247" s="188"/>
      <c r="Q247" s="188"/>
      <c r="R247" s="188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abSelected="1" workbookViewId="0">
      <selection activeCell="A6" sqref="A6"/>
    </sheetView>
  </sheetViews>
  <sheetFormatPr defaultRowHeight="12.75" outlineLevelRow="3" x14ac:dyDescent="0.2"/>
  <cols>
    <col min="1" max="1" width="81.42578125" style="170" customWidth="1"/>
    <col min="2" max="2" width="12.7109375" style="101" customWidth="1"/>
    <col min="3" max="3" width="14.42578125" style="101" customWidth="1"/>
    <col min="4" max="4" width="10.28515625" style="18" customWidth="1"/>
    <col min="5" max="16384" width="9.140625" style="17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29.02.2016</v>
      </c>
      <c r="B2" s="3"/>
      <c r="C2" s="3"/>
      <c r="D2" s="3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19" ht="18.75" x14ac:dyDescent="0.3">
      <c r="A3" s="2" t="s">
        <v>47</v>
      </c>
      <c r="B3" s="2"/>
      <c r="C3" s="2"/>
      <c r="D3" s="2"/>
    </row>
    <row r="4" spans="1:19" x14ac:dyDescent="0.2">
      <c r="B4" s="178" t="s">
        <v>186</v>
      </c>
      <c r="C4" s="115"/>
      <c r="D4" s="31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</row>
    <row r="5" spans="1:19" s="193" customFormat="1" x14ac:dyDescent="0.2">
      <c r="B5" s="121"/>
      <c r="C5" s="121"/>
      <c r="D5" s="193" t="str">
        <f>VALVAL</f>
        <v>млрд. одиниць</v>
      </c>
    </row>
    <row r="6" spans="1:19" s="181" customFormat="1" x14ac:dyDescent="0.2">
      <c r="A6" s="37"/>
      <c r="B6" s="168" t="s">
        <v>172</v>
      </c>
      <c r="C6" s="168" t="s">
        <v>3</v>
      </c>
      <c r="D6" s="168" t="s">
        <v>67</v>
      </c>
    </row>
    <row r="7" spans="1:19" s="150" customFormat="1" ht="15.75" x14ac:dyDescent="0.2">
      <c r="A7" s="89" t="s">
        <v>171</v>
      </c>
      <c r="B7" s="86">
        <f>B$8+B$53</f>
        <v>64.349583056179995</v>
      </c>
      <c r="C7" s="86">
        <f>C$8+C$53</f>
        <v>1740.9386519851901</v>
      </c>
      <c r="D7" s="139">
        <v>0.99999700000000002</v>
      </c>
    </row>
    <row r="8" spans="1:19" s="202" customFormat="1" ht="15" x14ac:dyDescent="0.2">
      <c r="A8" s="65" t="s">
        <v>74</v>
      </c>
      <c r="B8" s="103">
        <f>B$9+B$31</f>
        <v>54.84705320154</v>
      </c>
      <c r="C8" s="103">
        <f>C$9+C$31</f>
        <v>1483.85351281361</v>
      </c>
      <c r="D8" s="203">
        <f>D$9+D$31</f>
        <v>0.85232700000000006</v>
      </c>
    </row>
    <row r="9" spans="1:19" s="158" customFormat="1" ht="15" outlineLevel="1" x14ac:dyDescent="0.2">
      <c r="A9" s="55" t="s">
        <v>50</v>
      </c>
      <c r="B9" s="128">
        <f>B$10+B$29</f>
        <v>20.126796235790003</v>
      </c>
      <c r="C9" s="128">
        <f>C$10+C$29</f>
        <v>544.51817468266006</v>
      </c>
      <c r="D9" s="79">
        <f>D$10+D$29</f>
        <v>0.31277199999999999</v>
      </c>
    </row>
    <row r="10" spans="1:19" s="82" customFormat="1" ht="14.25" outlineLevel="2" x14ac:dyDescent="0.2">
      <c r="A10" s="173" t="s">
        <v>128</v>
      </c>
      <c r="B10" s="34">
        <f>SUM(B$11:B$28)</f>
        <v>20.029028348660002</v>
      </c>
      <c r="C10" s="34">
        <f>SUM(C$11:C$28)</f>
        <v>541.87312423256003</v>
      </c>
      <c r="D10" s="111">
        <v>0.311253</v>
      </c>
    </row>
    <row r="11" spans="1:19" outlineLevel="3" x14ac:dyDescent="0.2">
      <c r="A11" s="136" t="s">
        <v>52</v>
      </c>
      <c r="B11" s="69">
        <v>3.6814729000000002E-3</v>
      </c>
      <c r="C11" s="69">
        <v>9.9599999999999994E-2</v>
      </c>
      <c r="D11" s="85">
        <v>5.7000000000000003E-5</v>
      </c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</row>
    <row r="12" spans="1:19" outlineLevel="3" x14ac:dyDescent="0.2">
      <c r="A12" s="113" t="s">
        <v>140</v>
      </c>
      <c r="B12" s="105">
        <v>0.58581400601</v>
      </c>
      <c r="C12" s="105">
        <v>15.848839999999999</v>
      </c>
      <c r="D12" s="220">
        <v>9.1039999999999992E-3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</row>
    <row r="13" spans="1:19" outlineLevel="3" x14ac:dyDescent="0.2">
      <c r="A13" s="113" t="s">
        <v>76</v>
      </c>
      <c r="B13" s="105">
        <v>0.12012838286999999</v>
      </c>
      <c r="C13" s="105">
        <v>3.25</v>
      </c>
      <c r="D13" s="220">
        <v>1.867E-3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</row>
    <row r="14" spans="1:19" outlineLevel="3" x14ac:dyDescent="0.2">
      <c r="A14" s="113" t="s">
        <v>177</v>
      </c>
      <c r="B14" s="105">
        <v>9.6754356570000005E-2</v>
      </c>
      <c r="C14" s="105">
        <v>2.6176300000000001</v>
      </c>
      <c r="D14" s="220">
        <v>1.5039999999999999E-3</v>
      </c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</row>
    <row r="15" spans="1:19" outlineLevel="3" x14ac:dyDescent="0.2">
      <c r="A15" s="113" t="s">
        <v>119</v>
      </c>
      <c r="B15" s="105">
        <v>5.5443869020000001E-2</v>
      </c>
      <c r="C15" s="105">
        <v>1.5</v>
      </c>
      <c r="D15" s="220">
        <v>8.6200000000000003E-4</v>
      </c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9" outlineLevel="3" x14ac:dyDescent="0.2">
      <c r="A16" s="113" t="s">
        <v>44</v>
      </c>
      <c r="B16" s="105">
        <v>1.4372152703200001</v>
      </c>
      <c r="C16" s="105">
        <v>38.882981000000001</v>
      </c>
      <c r="D16" s="220">
        <v>2.2334E-2</v>
      </c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</row>
    <row r="17" spans="1:17" outlineLevel="3" x14ac:dyDescent="0.2">
      <c r="A17" s="113" t="s">
        <v>160</v>
      </c>
      <c r="B17" s="105">
        <v>2.2383969935799999</v>
      </c>
      <c r="C17" s="105">
        <v>60.558463000000003</v>
      </c>
      <c r="D17" s="220">
        <v>3.4785000000000003E-2</v>
      </c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</row>
    <row r="18" spans="1:17" outlineLevel="3" x14ac:dyDescent="0.2">
      <c r="A18" s="113" t="s">
        <v>56</v>
      </c>
      <c r="B18" s="105">
        <v>1.89059597687</v>
      </c>
      <c r="C18" s="105">
        <v>51.148918999999999</v>
      </c>
      <c r="D18" s="220">
        <v>2.938E-2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7" outlineLevel="3" x14ac:dyDescent="0.2">
      <c r="A19" s="113" t="s">
        <v>168</v>
      </c>
      <c r="B19" s="105">
        <v>1.1569730146299999</v>
      </c>
      <c r="C19" s="105">
        <v>31.301197999999999</v>
      </c>
      <c r="D19" s="220">
        <v>1.7978999999999998E-2</v>
      </c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</row>
    <row r="20" spans="1:17" outlineLevel="3" x14ac:dyDescent="0.2">
      <c r="A20" s="113" t="s">
        <v>107</v>
      </c>
      <c r="B20" s="105">
        <v>1.7972976953799999</v>
      </c>
      <c r="C20" s="105">
        <v>48.624791000000002</v>
      </c>
      <c r="D20" s="220">
        <v>2.793E-2</v>
      </c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</row>
    <row r="21" spans="1:17" outlineLevel="3" x14ac:dyDescent="0.2">
      <c r="A21" s="113" t="s">
        <v>28</v>
      </c>
      <c r="B21" s="105">
        <v>1.00168590024</v>
      </c>
      <c r="C21" s="105">
        <v>27.1</v>
      </c>
      <c r="D21" s="220">
        <v>1.5566E-2</v>
      </c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</row>
    <row r="22" spans="1:17" outlineLevel="3" x14ac:dyDescent="0.2">
      <c r="A22" s="113" t="s">
        <v>151</v>
      </c>
      <c r="B22" s="105">
        <v>5.9078641992899996</v>
      </c>
      <c r="C22" s="105">
        <v>159.83365620571001</v>
      </c>
      <c r="D22" s="220">
        <v>9.1809000000000002E-2</v>
      </c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</row>
    <row r="23" spans="1:17" outlineLevel="3" x14ac:dyDescent="0.2">
      <c r="A23" s="113" t="s">
        <v>85</v>
      </c>
      <c r="B23" s="105">
        <v>0.1601848129</v>
      </c>
      <c r="C23" s="105">
        <v>4.33370224</v>
      </c>
      <c r="D23" s="220">
        <v>2.4889999999999999E-3</v>
      </c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</row>
    <row r="24" spans="1:17" outlineLevel="3" x14ac:dyDescent="0.2">
      <c r="A24" s="113" t="s">
        <v>0</v>
      </c>
      <c r="B24" s="105">
        <v>1.4108610526400001</v>
      </c>
      <c r="C24" s="105">
        <v>38.169983743019998</v>
      </c>
      <c r="D24" s="220">
        <v>2.1925E-2</v>
      </c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</row>
    <row r="25" spans="1:17" outlineLevel="3" x14ac:dyDescent="0.2">
      <c r="A25" s="113" t="s">
        <v>130</v>
      </c>
      <c r="B25" s="105">
        <v>1.77141795785</v>
      </c>
      <c r="C25" s="105">
        <v>47.924630512420002</v>
      </c>
      <c r="D25" s="220">
        <v>2.7528E-2</v>
      </c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</row>
    <row r="26" spans="1:17" outlineLevel="3" x14ac:dyDescent="0.2">
      <c r="A26" s="113" t="s">
        <v>138</v>
      </c>
      <c r="B26" s="105">
        <v>4.4024000690000002E-2</v>
      </c>
      <c r="C26" s="105">
        <v>1.1910424399999999</v>
      </c>
      <c r="D26" s="220">
        <v>6.8400000000000004E-4</v>
      </c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</row>
    <row r="27" spans="1:17" outlineLevel="3" x14ac:dyDescent="0.2">
      <c r="A27" s="113" t="s">
        <v>72</v>
      </c>
      <c r="B27" s="105">
        <v>0.34884125792999998</v>
      </c>
      <c r="C27" s="105">
        <v>9.43768709141</v>
      </c>
      <c r="D27" s="220">
        <v>5.4209999999999996E-3</v>
      </c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</row>
    <row r="28" spans="1:17" outlineLevel="3" x14ac:dyDescent="0.2">
      <c r="A28" s="113" t="s">
        <v>39</v>
      </c>
      <c r="B28" s="105">
        <v>1.8481289699999999E-3</v>
      </c>
      <c r="C28" s="105">
        <v>0.05</v>
      </c>
      <c r="D28" s="220">
        <v>2.9E-5</v>
      </c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</row>
    <row r="29" spans="1:17" ht="14.25" outlineLevel="2" x14ac:dyDescent="0.25">
      <c r="A29" s="169" t="s">
        <v>8</v>
      </c>
      <c r="B29" s="132">
        <f t="shared" ref="B29:C29" si="0">SUM(B$30:B$30)</f>
        <v>9.7767887129999995E-2</v>
      </c>
      <c r="C29" s="132">
        <f t="shared" si="0"/>
        <v>2.6450504500999998</v>
      </c>
      <c r="D29" s="245">
        <v>1.519E-3</v>
      </c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</row>
    <row r="30" spans="1:17" outlineLevel="3" x14ac:dyDescent="0.2">
      <c r="A30" s="113" t="s">
        <v>96</v>
      </c>
      <c r="B30" s="105">
        <v>9.7767887129999995E-2</v>
      </c>
      <c r="C30" s="105">
        <v>2.6450504500999998</v>
      </c>
      <c r="D30" s="220">
        <v>1.519E-3</v>
      </c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</row>
    <row r="31" spans="1:17" ht="15" outlineLevel="1" x14ac:dyDescent="0.25">
      <c r="A31" s="171" t="s">
        <v>79</v>
      </c>
      <c r="B31" s="48">
        <f t="shared" ref="B31:D31" si="1">B$32+B$39+B$45+B$47+B$51</f>
        <v>34.720256965749996</v>
      </c>
      <c r="C31" s="48">
        <f t="shared" si="1"/>
        <v>939.33533813095005</v>
      </c>
      <c r="D31" s="211">
        <f t="shared" si="1"/>
        <v>0.53955500000000001</v>
      </c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</row>
    <row r="32" spans="1:17" ht="14.25" outlineLevel="2" x14ac:dyDescent="0.25">
      <c r="A32" s="169" t="s">
        <v>141</v>
      </c>
      <c r="B32" s="132">
        <f t="shared" ref="B32:C32" si="2">SUM(B$33:B$38)</f>
        <v>14.018652640579999</v>
      </c>
      <c r="C32" s="132">
        <f t="shared" si="2"/>
        <v>379.26608179367003</v>
      </c>
      <c r="D32" s="245">
        <v>0.21785099999999999</v>
      </c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</row>
    <row r="33" spans="1:17" outlineLevel="3" x14ac:dyDescent="0.2">
      <c r="A33" s="113" t="s">
        <v>29</v>
      </c>
      <c r="B33" s="105">
        <v>2.4323260381199998</v>
      </c>
      <c r="C33" s="105">
        <v>65.80509481</v>
      </c>
      <c r="D33" s="220">
        <v>3.7798999999999999E-2</v>
      </c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</row>
    <row r="34" spans="1:17" outlineLevel="3" x14ac:dyDescent="0.2">
      <c r="A34" s="113" t="s">
        <v>97</v>
      </c>
      <c r="B34" s="105">
        <v>0.59101053109000001</v>
      </c>
      <c r="C34" s="105">
        <v>15.98942881096</v>
      </c>
      <c r="D34" s="220">
        <v>9.1839999999999995E-3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</row>
    <row r="35" spans="1:17" outlineLevel="3" x14ac:dyDescent="0.2">
      <c r="A35" s="113" t="s">
        <v>77</v>
      </c>
      <c r="B35" s="105">
        <v>0.51932141300000001</v>
      </c>
      <c r="C35" s="105">
        <v>14.04992352314</v>
      </c>
      <c r="D35" s="220">
        <v>8.0700000000000008E-3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</row>
    <row r="36" spans="1:17" outlineLevel="3" x14ac:dyDescent="0.2">
      <c r="A36" s="113" t="s">
        <v>66</v>
      </c>
      <c r="B36" s="105">
        <v>5.1503239540800001</v>
      </c>
      <c r="C36" s="105">
        <v>139.33886772974</v>
      </c>
      <c r="D36" s="220">
        <v>8.0036999999999997E-2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</row>
    <row r="37" spans="1:17" outlineLevel="3" x14ac:dyDescent="0.2">
      <c r="A37" s="113" t="s">
        <v>93</v>
      </c>
      <c r="B37" s="105">
        <v>5.3248161917900001</v>
      </c>
      <c r="C37" s="105">
        <v>144.05964860624999</v>
      </c>
      <c r="D37" s="220">
        <v>8.2748000000000002E-2</v>
      </c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</row>
    <row r="38" spans="1:17" outlineLevel="3" x14ac:dyDescent="0.2">
      <c r="A38" s="113" t="s">
        <v>23</v>
      </c>
      <c r="B38" s="105">
        <v>8.5451250000000004E-4</v>
      </c>
      <c r="C38" s="105">
        <v>2.3118313580000001E-2</v>
      </c>
      <c r="D38" s="220">
        <v>1.2999999999999999E-5</v>
      </c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</row>
    <row r="39" spans="1:17" ht="14.25" outlineLevel="2" x14ac:dyDescent="0.25">
      <c r="A39" s="169" t="s">
        <v>4</v>
      </c>
      <c r="B39" s="132">
        <f t="shared" ref="B39:C39" si="3">SUM(B$40:B$44)</f>
        <v>1.38709161099</v>
      </c>
      <c r="C39" s="132">
        <f t="shared" si="3"/>
        <v>37.526916022510001</v>
      </c>
      <c r="D39" s="245">
        <v>2.1555000000000001E-2</v>
      </c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</row>
    <row r="40" spans="1:17" outlineLevel="3" x14ac:dyDescent="0.2">
      <c r="A40" s="113" t="s">
        <v>102</v>
      </c>
      <c r="B40" s="105">
        <v>0.29528473179999998</v>
      </c>
      <c r="C40" s="105">
        <v>7.9887480000000002</v>
      </c>
      <c r="D40" s="220">
        <v>4.5890000000000002E-3</v>
      </c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</row>
    <row r="41" spans="1:17" outlineLevel="3" x14ac:dyDescent="0.2">
      <c r="A41" s="113" t="s">
        <v>36</v>
      </c>
      <c r="B41" s="105">
        <v>0.22782420356999999</v>
      </c>
      <c r="C41" s="105">
        <v>6.163644627</v>
      </c>
      <c r="D41" s="220">
        <v>3.5400000000000002E-3</v>
      </c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</row>
    <row r="42" spans="1:17" outlineLevel="3" x14ac:dyDescent="0.2">
      <c r="A42" s="113" t="s">
        <v>9</v>
      </c>
      <c r="B42" s="105">
        <v>0.60585586000000002</v>
      </c>
      <c r="C42" s="105">
        <v>16.391060114369999</v>
      </c>
      <c r="D42" s="220">
        <v>9.4149999999999998E-3</v>
      </c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</row>
    <row r="43" spans="1:17" outlineLevel="3" x14ac:dyDescent="0.2">
      <c r="A43" s="113" t="s">
        <v>98</v>
      </c>
      <c r="B43" s="105">
        <v>9.0219974299999995E-3</v>
      </c>
      <c r="C43" s="105">
        <v>0.24408462803</v>
      </c>
      <c r="D43" s="220">
        <v>1.3999999999999999E-4</v>
      </c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</row>
    <row r="44" spans="1:17" outlineLevel="3" x14ac:dyDescent="0.2">
      <c r="A44" s="113" t="s">
        <v>103</v>
      </c>
      <c r="B44" s="105">
        <v>0.24910481818999999</v>
      </c>
      <c r="C44" s="105">
        <v>6.7393786531100002</v>
      </c>
      <c r="D44" s="220">
        <v>3.8709999999999999E-3</v>
      </c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</row>
    <row r="45" spans="1:17" ht="28.5" outlineLevel="2" x14ac:dyDescent="0.25">
      <c r="A45" s="255" t="s">
        <v>22</v>
      </c>
      <c r="B45" s="132">
        <f t="shared" ref="B45:C45" si="4">SUM(B$46:B$46)</f>
        <v>5.6272800000000001E-5</v>
      </c>
      <c r="C45" s="132">
        <f t="shared" si="4"/>
        <v>1.52242618E-3</v>
      </c>
      <c r="D45" s="245">
        <v>9.9999999999999995E-7</v>
      </c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</row>
    <row r="46" spans="1:17" outlineLevel="3" x14ac:dyDescent="0.2">
      <c r="A46" s="113" t="s">
        <v>75</v>
      </c>
      <c r="B46" s="105">
        <v>5.6272800000000001E-5</v>
      </c>
      <c r="C46" s="105">
        <v>1.52242618E-3</v>
      </c>
      <c r="D46" s="220">
        <v>9.9999999999999995E-7</v>
      </c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</row>
    <row r="47" spans="1:17" ht="14.25" outlineLevel="2" x14ac:dyDescent="0.25">
      <c r="A47" s="169" t="s">
        <v>142</v>
      </c>
      <c r="B47" s="132">
        <f t="shared" ref="B47:C47" si="5">SUM(B$48:B$50)</f>
        <v>17.618202</v>
      </c>
      <c r="C47" s="132">
        <f t="shared" si="5"/>
        <v>476.64969038858999</v>
      </c>
      <c r="D47" s="245">
        <v>0.27378799999999998</v>
      </c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</row>
    <row r="48" spans="1:17" outlineLevel="3" x14ac:dyDescent="0.2">
      <c r="A48" s="113" t="s">
        <v>118</v>
      </c>
      <c r="B48" s="105">
        <v>3</v>
      </c>
      <c r="C48" s="105">
        <v>81.163167000000001</v>
      </c>
      <c r="D48" s="220">
        <v>4.6620000000000002E-2</v>
      </c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</row>
    <row r="49" spans="1:17" outlineLevel="3" x14ac:dyDescent="0.2">
      <c r="A49" s="113" t="s">
        <v>120</v>
      </c>
      <c r="B49" s="105">
        <v>1</v>
      </c>
      <c r="C49" s="105">
        <v>27.054389</v>
      </c>
      <c r="D49" s="220">
        <v>1.554E-2</v>
      </c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</row>
    <row r="50" spans="1:17" outlineLevel="3" x14ac:dyDescent="0.2">
      <c r="A50" s="113" t="s">
        <v>124</v>
      </c>
      <c r="B50" s="105">
        <v>13.618202</v>
      </c>
      <c r="C50" s="105">
        <v>368.43213438858999</v>
      </c>
      <c r="D50" s="220">
        <v>0.21162800000000001</v>
      </c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</row>
    <row r="51" spans="1:17" ht="14.25" outlineLevel="2" x14ac:dyDescent="0.25">
      <c r="A51" s="169" t="s">
        <v>6</v>
      </c>
      <c r="B51" s="132">
        <f t="shared" ref="B51:C51" si="6">SUM(B$52:B$52)</f>
        <v>1.69625444138</v>
      </c>
      <c r="C51" s="132">
        <f t="shared" si="6"/>
        <v>45.891127500000003</v>
      </c>
      <c r="D51" s="245">
        <v>2.6360000000000001E-2</v>
      </c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</row>
    <row r="52" spans="1:17" outlineLevel="3" x14ac:dyDescent="0.2">
      <c r="A52" s="113" t="s">
        <v>93</v>
      </c>
      <c r="B52" s="105">
        <v>1.69625444138</v>
      </c>
      <c r="C52" s="105">
        <v>45.891127500000003</v>
      </c>
      <c r="D52" s="220">
        <v>2.6360000000000001E-2</v>
      </c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</row>
    <row r="53" spans="1:17" ht="15" x14ac:dyDescent="0.25">
      <c r="A53" s="147" t="s">
        <v>112</v>
      </c>
      <c r="B53" s="219">
        <f t="shared" ref="B53:D53" si="7">B$54+B$69</f>
        <v>9.5025298546399988</v>
      </c>
      <c r="C53" s="219">
        <f t="shared" si="7"/>
        <v>257.08513917158001</v>
      </c>
      <c r="D53" s="94">
        <f t="shared" si="7"/>
        <v>0.14767</v>
      </c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</row>
    <row r="54" spans="1:17" ht="15" outlineLevel="1" x14ac:dyDescent="0.25">
      <c r="A54" s="171" t="s">
        <v>50</v>
      </c>
      <c r="B54" s="48">
        <f t="shared" ref="B54:D54" si="8">B$55+B$63+B$67</f>
        <v>0.77437518515000003</v>
      </c>
      <c r="C54" s="48">
        <f t="shared" si="8"/>
        <v>20.950247491270002</v>
      </c>
      <c r="D54" s="211">
        <f t="shared" si="8"/>
        <v>1.2034E-2</v>
      </c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</row>
    <row r="55" spans="1:17" ht="14.25" outlineLevel="2" x14ac:dyDescent="0.25">
      <c r="A55" s="169" t="s">
        <v>128</v>
      </c>
      <c r="B55" s="132">
        <f t="shared" ref="B55:C55" si="9">SUM(B$56:B$62)</f>
        <v>0.59879421412</v>
      </c>
      <c r="C55" s="132">
        <f t="shared" si="9"/>
        <v>16.2000116</v>
      </c>
      <c r="D55" s="245">
        <v>9.3050000000000008E-3</v>
      </c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</row>
    <row r="56" spans="1:17" outlineLevel="3" x14ac:dyDescent="0.2">
      <c r="A56" s="113" t="s">
        <v>153</v>
      </c>
      <c r="B56" s="105">
        <v>4.2876999999999999E-7</v>
      </c>
      <c r="C56" s="105">
        <v>1.1600000000000001E-5</v>
      </c>
      <c r="D56" s="220">
        <v>0</v>
      </c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</row>
    <row r="57" spans="1:17" outlineLevel="3" x14ac:dyDescent="0.2">
      <c r="A57" s="113" t="s">
        <v>46</v>
      </c>
      <c r="B57" s="105">
        <v>3.6962579340000003E-2</v>
      </c>
      <c r="C57" s="105">
        <v>1</v>
      </c>
      <c r="D57" s="220">
        <v>5.7399999999999997E-4</v>
      </c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</row>
    <row r="58" spans="1:17" outlineLevel="3" x14ac:dyDescent="0.2">
      <c r="A58" s="113" t="s">
        <v>51</v>
      </c>
      <c r="B58" s="105">
        <v>0.11088773802</v>
      </c>
      <c r="C58" s="105">
        <v>3</v>
      </c>
      <c r="D58" s="220">
        <v>1.7229999999999999E-3</v>
      </c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</row>
    <row r="59" spans="1:17" outlineLevel="3" x14ac:dyDescent="0.2">
      <c r="A59" s="113" t="s">
        <v>179</v>
      </c>
      <c r="B59" s="105">
        <v>0.11088773802</v>
      </c>
      <c r="C59" s="105">
        <v>3</v>
      </c>
      <c r="D59" s="220">
        <v>1.7229999999999999E-3</v>
      </c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</row>
    <row r="60" spans="1:17" outlineLevel="3" x14ac:dyDescent="0.2">
      <c r="A60" s="113" t="s">
        <v>144</v>
      </c>
      <c r="B60" s="105">
        <v>0.17742038085</v>
      </c>
      <c r="C60" s="105">
        <v>4.8</v>
      </c>
      <c r="D60" s="220">
        <v>2.7569999999999999E-3</v>
      </c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</row>
    <row r="61" spans="1:17" outlineLevel="3" x14ac:dyDescent="0.2">
      <c r="A61" s="113" t="s">
        <v>41</v>
      </c>
      <c r="B61" s="105">
        <v>9.2406448399999994E-3</v>
      </c>
      <c r="C61" s="105">
        <v>0.25</v>
      </c>
      <c r="D61" s="220">
        <v>1.44E-4</v>
      </c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</row>
    <row r="62" spans="1:17" outlineLevel="3" x14ac:dyDescent="0.2">
      <c r="A62" s="113" t="s">
        <v>176</v>
      </c>
      <c r="B62" s="105">
        <v>0.15339470427999999</v>
      </c>
      <c r="C62" s="105">
        <v>4.1500000000000004</v>
      </c>
      <c r="D62" s="220">
        <v>2.3839999999999998E-3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</row>
    <row r="63" spans="1:17" ht="14.25" outlineLevel="2" x14ac:dyDescent="0.25">
      <c r="A63" s="169" t="s">
        <v>8</v>
      </c>
      <c r="B63" s="132">
        <f t="shared" ref="B63:C63" si="10">SUM(B$64:B$66)</f>
        <v>0.17554568470000001</v>
      </c>
      <c r="C63" s="132">
        <f t="shared" si="10"/>
        <v>4.7492812412700003</v>
      </c>
      <c r="D63" s="245">
        <v>2.728E-3</v>
      </c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</row>
    <row r="64" spans="1:17" outlineLevel="3" x14ac:dyDescent="0.2">
      <c r="A64" s="113" t="s">
        <v>10</v>
      </c>
      <c r="B64" s="105">
        <v>2.9108031230000001E-2</v>
      </c>
      <c r="C64" s="105">
        <v>0.78749999999999998</v>
      </c>
      <c r="D64" s="220">
        <v>4.5199999999999998E-4</v>
      </c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</row>
    <row r="65" spans="1:17" outlineLevel="3" x14ac:dyDescent="0.2">
      <c r="A65" s="113" t="s">
        <v>105</v>
      </c>
      <c r="B65" s="105">
        <v>0.14128437047</v>
      </c>
      <c r="C65" s="105">
        <v>3.8223623181500002</v>
      </c>
      <c r="D65" s="220">
        <v>2.196E-3</v>
      </c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</row>
    <row r="66" spans="1:17" outlineLevel="3" x14ac:dyDescent="0.2">
      <c r="A66" s="113" t="s">
        <v>30</v>
      </c>
      <c r="B66" s="105">
        <v>5.1532829999999998E-3</v>
      </c>
      <c r="C66" s="105">
        <v>0.13941892312000001</v>
      </c>
      <c r="D66" s="220">
        <v>8.0000000000000007E-5</v>
      </c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</row>
    <row r="67" spans="1:17" ht="14.25" outlineLevel="2" x14ac:dyDescent="0.25">
      <c r="A67" s="169" t="s">
        <v>131</v>
      </c>
      <c r="B67" s="132">
        <f t="shared" ref="B67:C67" si="11">SUM(B$68:B$68)</f>
        <v>3.5286329999999997E-5</v>
      </c>
      <c r="C67" s="132">
        <f t="shared" si="11"/>
        <v>9.5465000000000003E-4</v>
      </c>
      <c r="D67" s="245">
        <v>9.9999999999999995E-7</v>
      </c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</row>
    <row r="68" spans="1:17" outlineLevel="3" x14ac:dyDescent="0.2">
      <c r="A68" s="113" t="s">
        <v>174</v>
      </c>
      <c r="B68" s="105">
        <v>3.5286329999999997E-5</v>
      </c>
      <c r="C68" s="105">
        <v>9.5465000000000003E-4</v>
      </c>
      <c r="D68" s="220">
        <v>9.9999999999999995E-7</v>
      </c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</row>
    <row r="69" spans="1:17" ht="15" outlineLevel="1" x14ac:dyDescent="0.25">
      <c r="A69" s="171" t="s">
        <v>79</v>
      </c>
      <c r="B69" s="48">
        <f t="shared" ref="B69:D69" si="12">B$70+B$76+B$78+B$85+B$86</f>
        <v>8.7281546694899994</v>
      </c>
      <c r="C69" s="48">
        <f t="shared" si="12"/>
        <v>236.13489168031001</v>
      </c>
      <c r="D69" s="211">
        <f t="shared" si="12"/>
        <v>0.13563600000000001</v>
      </c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</row>
    <row r="70" spans="1:17" ht="14.25" outlineLevel="2" x14ac:dyDescent="0.25">
      <c r="A70" s="169" t="s">
        <v>141</v>
      </c>
      <c r="B70" s="132">
        <f t="shared" ref="B70:C70" si="13">SUM(B$71:B$75)</f>
        <v>6.0101963061000001</v>
      </c>
      <c r="C70" s="132">
        <f t="shared" si="13"/>
        <v>162.60218883141999</v>
      </c>
      <c r="D70" s="245">
        <v>9.3399999999999997E-2</v>
      </c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1:17" outlineLevel="3" x14ac:dyDescent="0.2">
      <c r="A71" s="113" t="s">
        <v>11</v>
      </c>
      <c r="B71" s="105">
        <v>1.9104070170000001E-2</v>
      </c>
      <c r="C71" s="105">
        <v>0.51684894580999996</v>
      </c>
      <c r="D71" s="220">
        <v>2.9700000000000001E-4</v>
      </c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</row>
    <row r="72" spans="1:17" outlineLevel="3" x14ac:dyDescent="0.2">
      <c r="A72" s="113" t="s">
        <v>97</v>
      </c>
      <c r="B72" s="105">
        <v>0.27397997856</v>
      </c>
      <c r="C72" s="105">
        <v>7.4123609181400001</v>
      </c>
      <c r="D72" s="220">
        <v>4.2579999999999996E-3</v>
      </c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1:17" outlineLevel="3" x14ac:dyDescent="0.2">
      <c r="A73" s="113" t="s">
        <v>77</v>
      </c>
      <c r="B73" s="105">
        <v>5.5030000899999997E-3</v>
      </c>
      <c r="C73" s="105">
        <v>0.14888030499999999</v>
      </c>
      <c r="D73" s="220">
        <v>8.6000000000000003E-5</v>
      </c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</row>
    <row r="74" spans="1:17" outlineLevel="3" x14ac:dyDescent="0.2">
      <c r="A74" s="113" t="s">
        <v>66</v>
      </c>
      <c r="B74" s="105">
        <v>0.39923871086000001</v>
      </c>
      <c r="C74" s="105">
        <v>10.801159387469999</v>
      </c>
      <c r="D74" s="220">
        <v>6.2040000000000003E-3</v>
      </c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</row>
    <row r="75" spans="1:17" outlineLevel="3" x14ac:dyDescent="0.2">
      <c r="A75" s="113" t="s">
        <v>93</v>
      </c>
      <c r="B75" s="105">
        <v>5.3123705464200004</v>
      </c>
      <c r="C75" s="105">
        <v>143.72293927499999</v>
      </c>
      <c r="D75" s="220">
        <v>8.2555000000000003E-2</v>
      </c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</row>
    <row r="76" spans="1:17" ht="14.25" outlineLevel="2" x14ac:dyDescent="0.25">
      <c r="A76" s="169" t="s">
        <v>4</v>
      </c>
      <c r="B76" s="132">
        <f t="shared" ref="B76:C76" si="14">SUM(B$77:B$77)</f>
        <v>0.1705862433</v>
      </c>
      <c r="C76" s="132">
        <f t="shared" si="14"/>
        <v>4.6151065842900003</v>
      </c>
      <c r="D76" s="245">
        <v>2.6510000000000001E-3</v>
      </c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</row>
    <row r="77" spans="1:17" outlineLevel="3" x14ac:dyDescent="0.2">
      <c r="A77" s="113" t="s">
        <v>102</v>
      </c>
      <c r="B77" s="105">
        <v>0.1705862433</v>
      </c>
      <c r="C77" s="105">
        <v>4.6151065842900003</v>
      </c>
      <c r="D77" s="220">
        <v>2.6510000000000001E-3</v>
      </c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</row>
    <row r="78" spans="1:17" ht="28.5" outlineLevel="2" x14ac:dyDescent="0.25">
      <c r="A78" s="255" t="s">
        <v>22</v>
      </c>
      <c r="B78" s="132">
        <f t="shared" ref="B78:C78" si="15">SUM(B$79:B$84)</f>
        <v>2.4348731454600001</v>
      </c>
      <c r="C78" s="132">
        <f t="shared" si="15"/>
        <v>65.874005242880003</v>
      </c>
      <c r="D78" s="245">
        <v>3.7837000000000003E-2</v>
      </c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</row>
    <row r="79" spans="1:17" outlineLevel="3" x14ac:dyDescent="0.2">
      <c r="A79" s="113" t="s">
        <v>135</v>
      </c>
      <c r="B79" s="105">
        <v>0.1008</v>
      </c>
      <c r="C79" s="105">
        <v>2.7270824112000001</v>
      </c>
      <c r="D79" s="220">
        <v>1.5659999999999999E-3</v>
      </c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</row>
    <row r="80" spans="1:17" outlineLevel="3" x14ac:dyDescent="0.2">
      <c r="A80" s="113" t="s">
        <v>121</v>
      </c>
      <c r="B80" s="105">
        <v>4.6775500460000001E-2</v>
      </c>
      <c r="C80" s="105">
        <v>1.26548258506</v>
      </c>
      <c r="D80" s="220">
        <v>7.27E-4</v>
      </c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</row>
    <row r="81" spans="1:17" outlineLevel="3" x14ac:dyDescent="0.2">
      <c r="A81" s="113" t="s">
        <v>154</v>
      </c>
      <c r="B81" s="105">
        <v>0.5</v>
      </c>
      <c r="C81" s="105">
        <v>13.5271945</v>
      </c>
      <c r="D81" s="220">
        <v>7.77E-3</v>
      </c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</row>
    <row r="82" spans="1:17" outlineLevel="3" x14ac:dyDescent="0.2">
      <c r="A82" s="113" t="s">
        <v>70</v>
      </c>
      <c r="B82" s="105">
        <v>7.2080000000000005E-2</v>
      </c>
      <c r="C82" s="105">
        <v>1.95008035912</v>
      </c>
      <c r="D82" s="220">
        <v>1.1199999999999999E-3</v>
      </c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</row>
    <row r="83" spans="1:17" outlineLevel="3" x14ac:dyDescent="0.2">
      <c r="A83" s="113" t="s">
        <v>73</v>
      </c>
      <c r="B83" s="105">
        <v>1.552123895</v>
      </c>
      <c r="C83" s="105">
        <v>41.991763631529999</v>
      </c>
      <c r="D83" s="220">
        <v>2.4119999999999999E-2</v>
      </c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</row>
    <row r="84" spans="1:17" outlineLevel="3" x14ac:dyDescent="0.2">
      <c r="A84" s="113" t="s">
        <v>159</v>
      </c>
      <c r="B84" s="105">
        <v>0.16309375000000001</v>
      </c>
      <c r="C84" s="105">
        <v>4.4124017559700004</v>
      </c>
      <c r="D84" s="220">
        <v>2.5339999999999998E-3</v>
      </c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</row>
    <row r="85" spans="1:17" ht="14.25" outlineLevel="2" x14ac:dyDescent="0.25">
      <c r="A85" s="169" t="s">
        <v>142</v>
      </c>
      <c r="B85" s="132"/>
      <c r="C85" s="132"/>
      <c r="D85" s="245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</row>
    <row r="86" spans="1:17" ht="14.25" outlineLevel="2" x14ac:dyDescent="0.25">
      <c r="A86" s="169" t="s">
        <v>6</v>
      </c>
      <c r="B86" s="132">
        <f t="shared" ref="B86:C86" si="16">SUM(B$87:B$87)</f>
        <v>0.11249897463</v>
      </c>
      <c r="C86" s="132">
        <f t="shared" si="16"/>
        <v>3.0435910217200002</v>
      </c>
      <c r="D86" s="245">
        <v>1.748E-3</v>
      </c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</row>
    <row r="87" spans="1:17" outlineLevel="3" x14ac:dyDescent="0.2">
      <c r="A87" s="113" t="s">
        <v>93</v>
      </c>
      <c r="B87" s="105">
        <v>0.11249897463</v>
      </c>
      <c r="C87" s="105">
        <v>3.0435910217200002</v>
      </c>
      <c r="D87" s="220">
        <v>1.748E-3</v>
      </c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</row>
    <row r="88" spans="1:17" x14ac:dyDescent="0.2">
      <c r="B88" s="115"/>
      <c r="C88" s="115"/>
      <c r="D88" s="31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</row>
    <row r="89" spans="1:17" x14ac:dyDescent="0.2">
      <c r="B89" s="115"/>
      <c r="C89" s="115"/>
      <c r="D89" s="31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</row>
    <row r="90" spans="1:17" x14ac:dyDescent="0.2">
      <c r="B90" s="115"/>
      <c r="C90" s="115"/>
      <c r="D90" s="31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</row>
    <row r="91" spans="1:17" x14ac:dyDescent="0.2">
      <c r="B91" s="115"/>
      <c r="C91" s="115"/>
      <c r="D91" s="31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</row>
    <row r="92" spans="1:17" x14ac:dyDescent="0.2">
      <c r="B92" s="115"/>
      <c r="C92" s="115"/>
      <c r="D92" s="31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</row>
    <row r="93" spans="1:17" x14ac:dyDescent="0.2">
      <c r="B93" s="115"/>
      <c r="C93" s="115"/>
      <c r="D93" s="31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</row>
    <row r="94" spans="1:17" x14ac:dyDescent="0.2">
      <c r="B94" s="115"/>
      <c r="C94" s="115"/>
      <c r="D94" s="31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</row>
    <row r="95" spans="1:17" x14ac:dyDescent="0.2">
      <c r="B95" s="115"/>
      <c r="C95" s="115"/>
      <c r="D95" s="31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</row>
    <row r="96" spans="1:17" x14ac:dyDescent="0.2">
      <c r="B96" s="115"/>
      <c r="C96" s="115"/>
      <c r="D96" s="31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</row>
    <row r="97" spans="2:17" x14ac:dyDescent="0.2">
      <c r="B97" s="115"/>
      <c r="C97" s="115"/>
      <c r="D97" s="31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</row>
    <row r="98" spans="2:17" x14ac:dyDescent="0.2">
      <c r="B98" s="115"/>
      <c r="C98" s="115"/>
      <c r="D98" s="31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</row>
    <row r="99" spans="2:17" x14ac:dyDescent="0.2">
      <c r="B99" s="115"/>
      <c r="C99" s="115"/>
      <c r="D99" s="31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</row>
    <row r="100" spans="2:17" x14ac:dyDescent="0.2">
      <c r="B100" s="115"/>
      <c r="C100" s="115"/>
      <c r="D100" s="31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</row>
    <row r="101" spans="2:17" x14ac:dyDescent="0.2">
      <c r="B101" s="115"/>
      <c r="C101" s="115"/>
      <c r="D101" s="31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</row>
    <row r="102" spans="2:17" x14ac:dyDescent="0.2">
      <c r="B102" s="115"/>
      <c r="C102" s="115"/>
      <c r="D102" s="31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</row>
    <row r="103" spans="2:17" x14ac:dyDescent="0.2">
      <c r="B103" s="115"/>
      <c r="C103" s="115"/>
      <c r="D103" s="31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</row>
    <row r="104" spans="2:17" x14ac:dyDescent="0.2">
      <c r="B104" s="115"/>
      <c r="C104" s="115"/>
      <c r="D104" s="31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</row>
    <row r="105" spans="2:17" x14ac:dyDescent="0.2">
      <c r="B105" s="115"/>
      <c r="C105" s="115"/>
      <c r="D105" s="31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</row>
    <row r="106" spans="2:17" x14ac:dyDescent="0.2">
      <c r="B106" s="115"/>
      <c r="C106" s="115"/>
      <c r="D106" s="31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</row>
    <row r="107" spans="2:17" x14ac:dyDescent="0.2">
      <c r="B107" s="115"/>
      <c r="C107" s="115"/>
      <c r="D107" s="31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</row>
    <row r="108" spans="2:17" x14ac:dyDescent="0.2">
      <c r="B108" s="115"/>
      <c r="C108" s="115"/>
      <c r="D108" s="31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</row>
    <row r="109" spans="2:17" x14ac:dyDescent="0.2">
      <c r="B109" s="115"/>
      <c r="C109" s="115"/>
      <c r="D109" s="31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</row>
    <row r="110" spans="2:17" x14ac:dyDescent="0.2">
      <c r="B110" s="115"/>
      <c r="C110" s="115"/>
      <c r="D110" s="31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</row>
    <row r="111" spans="2:17" x14ac:dyDescent="0.2">
      <c r="B111" s="115"/>
      <c r="C111" s="115"/>
      <c r="D111" s="31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</row>
    <row r="112" spans="2:17" x14ac:dyDescent="0.2">
      <c r="B112" s="115"/>
      <c r="C112" s="115"/>
      <c r="D112" s="31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</row>
    <row r="113" spans="2:17" x14ac:dyDescent="0.2">
      <c r="B113" s="115"/>
      <c r="C113" s="115"/>
      <c r="D113" s="31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</row>
    <row r="114" spans="2:17" x14ac:dyDescent="0.2">
      <c r="B114" s="115"/>
      <c r="C114" s="115"/>
      <c r="D114" s="31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</row>
    <row r="115" spans="2:17" x14ac:dyDescent="0.2">
      <c r="B115" s="115"/>
      <c r="C115" s="115"/>
      <c r="D115" s="31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</row>
    <row r="116" spans="2:17" x14ac:dyDescent="0.2">
      <c r="B116" s="115"/>
      <c r="C116" s="115"/>
      <c r="D116" s="31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</row>
    <row r="117" spans="2:17" x14ac:dyDescent="0.2">
      <c r="B117" s="115"/>
      <c r="C117" s="115"/>
      <c r="D117" s="31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</row>
    <row r="118" spans="2:17" x14ac:dyDescent="0.2">
      <c r="B118" s="115"/>
      <c r="C118" s="115"/>
      <c r="D118" s="31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</row>
    <row r="119" spans="2:17" x14ac:dyDescent="0.2">
      <c r="B119" s="115"/>
      <c r="C119" s="115"/>
      <c r="D119" s="31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</row>
    <row r="120" spans="2:17" x14ac:dyDescent="0.2">
      <c r="B120" s="115"/>
      <c r="C120" s="115"/>
      <c r="D120" s="31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</row>
    <row r="121" spans="2:17" x14ac:dyDescent="0.2">
      <c r="B121" s="115"/>
      <c r="C121" s="115"/>
      <c r="D121" s="31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</row>
    <row r="122" spans="2:17" x14ac:dyDescent="0.2">
      <c r="B122" s="115"/>
      <c r="C122" s="115"/>
      <c r="D122" s="31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</row>
    <row r="123" spans="2:17" x14ac:dyDescent="0.2">
      <c r="B123" s="115"/>
      <c r="C123" s="115"/>
      <c r="D123" s="31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</row>
    <row r="124" spans="2:17" x14ac:dyDescent="0.2">
      <c r="B124" s="115"/>
      <c r="C124" s="115"/>
      <c r="D124" s="31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</row>
    <row r="125" spans="2:17" x14ac:dyDescent="0.2">
      <c r="B125" s="115"/>
      <c r="C125" s="115"/>
      <c r="D125" s="31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</row>
    <row r="126" spans="2:17" x14ac:dyDescent="0.2">
      <c r="B126" s="115"/>
      <c r="C126" s="115"/>
      <c r="D126" s="31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</row>
    <row r="127" spans="2:17" x14ac:dyDescent="0.2">
      <c r="B127" s="115"/>
      <c r="C127" s="115"/>
      <c r="D127" s="31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</row>
    <row r="128" spans="2:17" x14ac:dyDescent="0.2">
      <c r="B128" s="115"/>
      <c r="C128" s="115"/>
      <c r="D128" s="31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</row>
    <row r="129" spans="2:17" x14ac:dyDescent="0.2">
      <c r="B129" s="115"/>
      <c r="C129" s="115"/>
      <c r="D129" s="31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</row>
    <row r="130" spans="2:17" x14ac:dyDescent="0.2">
      <c r="B130" s="115"/>
      <c r="C130" s="115"/>
      <c r="D130" s="31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</row>
    <row r="131" spans="2:17" x14ac:dyDescent="0.2">
      <c r="B131" s="115"/>
      <c r="C131" s="115"/>
      <c r="D131" s="31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</row>
    <row r="132" spans="2:17" x14ac:dyDescent="0.2">
      <c r="B132" s="115"/>
      <c r="C132" s="115"/>
      <c r="D132" s="31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</row>
    <row r="133" spans="2:17" x14ac:dyDescent="0.2">
      <c r="B133" s="115"/>
      <c r="C133" s="115"/>
      <c r="D133" s="31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</row>
    <row r="134" spans="2:17" x14ac:dyDescent="0.2">
      <c r="B134" s="115"/>
      <c r="C134" s="115"/>
      <c r="D134" s="31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</row>
    <row r="135" spans="2:17" x14ac:dyDescent="0.2">
      <c r="B135" s="115"/>
      <c r="C135" s="115"/>
      <c r="D135" s="31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</row>
    <row r="136" spans="2:17" x14ac:dyDescent="0.2">
      <c r="B136" s="115"/>
      <c r="C136" s="115"/>
      <c r="D136" s="31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</row>
    <row r="137" spans="2:17" x14ac:dyDescent="0.2">
      <c r="B137" s="115"/>
      <c r="C137" s="115"/>
      <c r="D137" s="31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</row>
    <row r="138" spans="2:17" x14ac:dyDescent="0.2">
      <c r="B138" s="115"/>
      <c r="C138" s="115"/>
      <c r="D138" s="31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</row>
    <row r="139" spans="2:17" x14ac:dyDescent="0.2">
      <c r="B139" s="115"/>
      <c r="C139" s="115"/>
      <c r="D139" s="31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2:17" x14ac:dyDescent="0.2">
      <c r="B140" s="115"/>
      <c r="C140" s="115"/>
      <c r="D140" s="31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</row>
    <row r="141" spans="2:17" x14ac:dyDescent="0.2">
      <c r="B141" s="115"/>
      <c r="C141" s="115"/>
      <c r="D141" s="31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2:17" x14ac:dyDescent="0.2">
      <c r="B142" s="115"/>
      <c r="C142" s="115"/>
      <c r="D142" s="31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</row>
    <row r="143" spans="2:17" x14ac:dyDescent="0.2">
      <c r="B143" s="115"/>
      <c r="C143" s="115"/>
      <c r="D143" s="31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</row>
    <row r="144" spans="2:17" x14ac:dyDescent="0.2">
      <c r="B144" s="115"/>
      <c r="C144" s="115"/>
      <c r="D144" s="31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</row>
    <row r="145" spans="2:17" x14ac:dyDescent="0.2">
      <c r="B145" s="115"/>
      <c r="C145" s="115"/>
      <c r="D145" s="31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</row>
    <row r="146" spans="2:17" x14ac:dyDescent="0.2">
      <c r="B146" s="115"/>
      <c r="C146" s="115"/>
      <c r="D146" s="31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</row>
    <row r="147" spans="2:17" x14ac:dyDescent="0.2">
      <c r="B147" s="115"/>
      <c r="C147" s="115"/>
      <c r="D147" s="31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</row>
    <row r="148" spans="2:17" x14ac:dyDescent="0.2">
      <c r="B148" s="115"/>
      <c r="C148" s="115"/>
      <c r="D148" s="31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</row>
    <row r="149" spans="2:17" x14ac:dyDescent="0.2">
      <c r="B149" s="115"/>
      <c r="C149" s="115"/>
      <c r="D149" s="31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</row>
    <row r="150" spans="2:17" x14ac:dyDescent="0.2">
      <c r="B150" s="115"/>
      <c r="C150" s="115"/>
      <c r="D150" s="31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</row>
    <row r="151" spans="2:17" x14ac:dyDescent="0.2">
      <c r="B151" s="115"/>
      <c r="C151" s="115"/>
      <c r="D151" s="31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</row>
    <row r="152" spans="2:17" x14ac:dyDescent="0.2">
      <c r="B152" s="115"/>
      <c r="C152" s="115"/>
      <c r="D152" s="31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</row>
    <row r="153" spans="2:17" x14ac:dyDescent="0.2">
      <c r="B153" s="115"/>
      <c r="C153" s="115"/>
      <c r="D153" s="31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</row>
    <row r="154" spans="2:17" x14ac:dyDescent="0.2">
      <c r="B154" s="115"/>
      <c r="C154" s="115"/>
      <c r="D154" s="31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</row>
    <row r="155" spans="2:17" x14ac:dyDescent="0.2">
      <c r="B155" s="115"/>
      <c r="C155" s="115"/>
      <c r="D155" s="31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</row>
    <row r="156" spans="2:17" x14ac:dyDescent="0.2">
      <c r="B156" s="115"/>
      <c r="C156" s="115"/>
      <c r="D156" s="31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</row>
    <row r="157" spans="2:17" x14ac:dyDescent="0.2">
      <c r="B157" s="115"/>
      <c r="C157" s="115"/>
      <c r="D157" s="31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</row>
    <row r="158" spans="2:17" x14ac:dyDescent="0.2">
      <c r="B158" s="115"/>
      <c r="C158" s="115"/>
      <c r="D158" s="31"/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</row>
    <row r="159" spans="2:17" x14ac:dyDescent="0.2">
      <c r="B159" s="115"/>
      <c r="C159" s="115"/>
      <c r="D159" s="31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</row>
    <row r="160" spans="2:17" x14ac:dyDescent="0.2">
      <c r="B160" s="115"/>
      <c r="C160" s="115"/>
      <c r="D160" s="31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</row>
    <row r="161" spans="2:17" x14ac:dyDescent="0.2">
      <c r="B161" s="115"/>
      <c r="C161" s="115"/>
      <c r="D161" s="31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</row>
    <row r="162" spans="2:17" x14ac:dyDescent="0.2">
      <c r="B162" s="115"/>
      <c r="C162" s="115"/>
      <c r="D162" s="31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</row>
    <row r="163" spans="2:17" x14ac:dyDescent="0.2">
      <c r="B163" s="115"/>
      <c r="C163" s="115"/>
      <c r="D163" s="31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</row>
    <row r="164" spans="2:17" x14ac:dyDescent="0.2">
      <c r="B164" s="115"/>
      <c r="C164" s="115"/>
      <c r="D164" s="31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</row>
    <row r="165" spans="2:17" x14ac:dyDescent="0.2">
      <c r="B165" s="115"/>
      <c r="C165" s="115"/>
      <c r="D165" s="31"/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</row>
    <row r="166" spans="2:17" x14ac:dyDescent="0.2">
      <c r="B166" s="115"/>
      <c r="C166" s="115"/>
      <c r="D166" s="31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</row>
    <row r="167" spans="2:17" x14ac:dyDescent="0.2">
      <c r="B167" s="115"/>
      <c r="C167" s="115"/>
      <c r="D167" s="31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</row>
    <row r="168" spans="2:17" x14ac:dyDescent="0.2">
      <c r="B168" s="115"/>
      <c r="C168" s="115"/>
      <c r="D168" s="31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</row>
    <row r="169" spans="2:17" x14ac:dyDescent="0.2">
      <c r="B169" s="115"/>
      <c r="C169" s="115"/>
      <c r="D169" s="31"/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</row>
    <row r="170" spans="2:17" x14ac:dyDescent="0.2">
      <c r="B170" s="115"/>
      <c r="C170" s="115"/>
      <c r="D170" s="31"/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</row>
    <row r="171" spans="2:17" x14ac:dyDescent="0.2">
      <c r="B171" s="115"/>
      <c r="C171" s="115"/>
      <c r="D171" s="31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</row>
    <row r="172" spans="2:17" x14ac:dyDescent="0.2">
      <c r="B172" s="115"/>
      <c r="C172" s="115"/>
      <c r="D172" s="31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</row>
    <row r="173" spans="2:17" x14ac:dyDescent="0.2">
      <c r="B173" s="115"/>
      <c r="C173" s="115"/>
      <c r="D173" s="31"/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P173" s="188"/>
      <c r="Q173" s="188"/>
    </row>
    <row r="174" spans="2:17" x14ac:dyDescent="0.2">
      <c r="B174" s="115"/>
      <c r="C174" s="115"/>
      <c r="D174" s="31"/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88"/>
      <c r="P174" s="188"/>
      <c r="Q174" s="188"/>
    </row>
    <row r="175" spans="2:17" x14ac:dyDescent="0.2">
      <c r="B175" s="115"/>
      <c r="C175" s="115"/>
      <c r="D175" s="31"/>
      <c r="E175" s="188"/>
      <c r="F175" s="188"/>
      <c r="G175" s="188"/>
      <c r="H175" s="188"/>
      <c r="I175" s="188"/>
      <c r="J175" s="188"/>
      <c r="K175" s="188"/>
      <c r="L175" s="188"/>
      <c r="M175" s="188"/>
      <c r="N175" s="188"/>
      <c r="O175" s="188"/>
      <c r="P175" s="188"/>
      <c r="Q175" s="188"/>
    </row>
    <row r="176" spans="2:17" x14ac:dyDescent="0.2">
      <c r="B176" s="115"/>
      <c r="C176" s="115"/>
      <c r="D176" s="31"/>
      <c r="E176" s="188"/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</row>
    <row r="177" spans="2:17" x14ac:dyDescent="0.2">
      <c r="B177" s="115"/>
      <c r="C177" s="115"/>
      <c r="D177" s="31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</row>
    <row r="178" spans="2:17" x14ac:dyDescent="0.2">
      <c r="B178" s="115"/>
      <c r="C178" s="115"/>
      <c r="D178" s="31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</row>
    <row r="179" spans="2:17" x14ac:dyDescent="0.2">
      <c r="B179" s="115"/>
      <c r="C179" s="115"/>
      <c r="D179" s="31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</row>
    <row r="180" spans="2:17" x14ac:dyDescent="0.2">
      <c r="B180" s="115"/>
      <c r="C180" s="115"/>
      <c r="D180" s="31"/>
      <c r="E180" s="18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</row>
    <row r="181" spans="2:17" x14ac:dyDescent="0.2">
      <c r="B181" s="115"/>
      <c r="C181" s="115"/>
      <c r="D181" s="31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</row>
    <row r="182" spans="2:17" x14ac:dyDescent="0.2">
      <c r="B182" s="115"/>
      <c r="C182" s="115"/>
      <c r="D182" s="31"/>
      <c r="E182" s="188"/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</row>
    <row r="183" spans="2:17" x14ac:dyDescent="0.2">
      <c r="B183" s="115"/>
      <c r="C183" s="115"/>
      <c r="D183" s="31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</row>
  </sheetData>
  <mergeCells count="2">
    <mergeCell ref="A2:D2"/>
    <mergeCell ref="A3:D3"/>
  </mergeCells>
  <printOptions horizontalCentered="1" verticalCentered="1"/>
  <pageMargins left="0.78740157480314965" right="0.78740157480314965" top="0.5" bottom="0.45" header="0.51181102362204722" footer="0.45"/>
  <pageSetup paperSize="9" scale="6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170" bestFit="1" customWidth="1"/>
    <col min="2" max="2" width="13.85546875" style="101" bestFit="1" customWidth="1"/>
    <col min="3" max="3" width="14.7109375" style="101" bestFit="1" customWidth="1"/>
    <col min="4" max="4" width="17.42578125" style="101" bestFit="1" customWidth="1"/>
    <col min="5" max="5" width="15.42578125" style="101" bestFit="1" customWidth="1"/>
    <col min="6" max="6" width="16.28515625" style="170" hidden="1" customWidth="1"/>
    <col min="7" max="7" width="3.5703125" style="170" hidden="1" customWidth="1"/>
    <col min="8" max="8" width="2.28515625" style="170" hidden="1" customWidth="1"/>
    <col min="9" max="9" width="3.5703125" style="195" customWidth="1"/>
    <col min="10" max="10" width="2.42578125" style="195" customWidth="1"/>
    <col min="11" max="16384" width="9.140625" style="170"/>
  </cols>
  <sheetData>
    <row r="3" spans="1:20" ht="18.75" x14ac:dyDescent="0.3">
      <c r="A3" s="2" t="s">
        <v>27</v>
      </c>
      <c r="B3" s="2"/>
      <c r="C3" s="2"/>
      <c r="D3" s="2"/>
      <c r="E3" s="2"/>
      <c r="F3" s="206"/>
      <c r="G3" s="206"/>
      <c r="H3" s="206"/>
    </row>
    <row r="4" spans="1:20" ht="15.75" customHeight="1" x14ac:dyDescent="0.3">
      <c r="A4" s="292" t="str">
        <f>" за станом на " &amp; TEXT(DREPORTDATE,"dd.MM.yyyy")</f>
        <v xml:space="preserve"> за станом на 29.02.2016</v>
      </c>
      <c r="B4" s="3"/>
      <c r="C4" s="3"/>
      <c r="D4" s="3"/>
      <c r="E4" s="3"/>
      <c r="F4" s="3"/>
      <c r="G4" s="3"/>
      <c r="H4" s="3"/>
      <c r="I4" s="212"/>
      <c r="J4" s="212"/>
      <c r="K4" s="188"/>
      <c r="L4" s="188"/>
      <c r="M4" s="188"/>
      <c r="N4" s="188"/>
      <c r="O4" s="188"/>
      <c r="P4" s="188"/>
      <c r="Q4" s="188"/>
      <c r="R4" s="188"/>
      <c r="S4" s="188"/>
      <c r="T4" s="188"/>
    </row>
    <row r="5" spans="1:20" ht="18.75" x14ac:dyDescent="0.3">
      <c r="A5" s="2" t="s">
        <v>59</v>
      </c>
      <c r="B5" s="2"/>
      <c r="C5" s="2"/>
      <c r="D5" s="2"/>
      <c r="E5" s="2"/>
      <c r="F5" s="206"/>
      <c r="G5" s="206"/>
      <c r="H5" s="206"/>
    </row>
    <row r="6" spans="1:20" x14ac:dyDescent="0.2">
      <c r="B6" s="115"/>
      <c r="C6" s="115"/>
      <c r="D6" s="115"/>
      <c r="E6" s="115"/>
      <c r="F6" s="188"/>
      <c r="G6" s="188"/>
      <c r="H6" s="188"/>
      <c r="I6" s="212"/>
      <c r="J6" s="212"/>
      <c r="K6" s="188"/>
      <c r="L6" s="188"/>
      <c r="M6" s="188"/>
      <c r="N6" s="188"/>
      <c r="O6" s="188"/>
      <c r="P6" s="188"/>
      <c r="Q6" s="188"/>
      <c r="R6" s="188"/>
    </row>
    <row r="7" spans="1:20" s="193" customFormat="1" x14ac:dyDescent="0.2">
      <c r="B7" s="121"/>
      <c r="C7" s="121"/>
      <c r="D7" s="121"/>
      <c r="E7" s="121"/>
      <c r="I7" s="209"/>
      <c r="J7" s="209"/>
    </row>
    <row r="8" spans="1:20" s="118" customFormat="1" ht="35.25" customHeight="1" x14ac:dyDescent="0.2">
      <c r="A8" s="164" t="s">
        <v>180</v>
      </c>
      <c r="B8" s="190" t="s">
        <v>147</v>
      </c>
      <c r="C8" s="190" t="s">
        <v>109</v>
      </c>
      <c r="D8" s="190" t="s">
        <v>165</v>
      </c>
      <c r="E8" s="190" t="str">
        <f xml:space="preserve"> "Сума боргу " &amp; VALVAL</f>
        <v>Сума боргу млрд. одиниць</v>
      </c>
      <c r="F8" s="52" t="s">
        <v>163</v>
      </c>
      <c r="G8" s="52" t="s">
        <v>157</v>
      </c>
      <c r="H8" s="52" t="s">
        <v>161</v>
      </c>
      <c r="I8" s="144"/>
      <c r="J8" s="144"/>
    </row>
    <row r="9" spans="1:20" s="47" customFormat="1" ht="15.75" x14ac:dyDescent="0.2">
      <c r="A9" s="247" t="s">
        <v>27</v>
      </c>
      <c r="B9" s="248">
        <v>32.734999999999999</v>
      </c>
      <c r="C9" s="248">
        <v>10.63</v>
      </c>
      <c r="D9" s="248">
        <v>8.24</v>
      </c>
      <c r="E9" s="248">
        <v>1740938651.99</v>
      </c>
      <c r="F9" s="249">
        <v>0</v>
      </c>
      <c r="G9" s="249">
        <v>0</v>
      </c>
      <c r="H9" s="249">
        <v>3</v>
      </c>
      <c r="I9" s="212" t="str">
        <f t="shared" ref="I9:I53" si="0">IF(A9="","",A9 &amp; "; " &amp;B9 &amp; "%; "&amp;C9 &amp;"р.")</f>
        <v>Державний та гарантований державою борг України; 32,735%; 10,63р.</v>
      </c>
      <c r="J9" s="57">
        <f t="shared" ref="J9:J61" si="1">E9</f>
        <v>1740938651.99</v>
      </c>
    </row>
    <row r="10" spans="1:20" ht="15.75" x14ac:dyDescent="0.25">
      <c r="A10" s="154" t="s">
        <v>91</v>
      </c>
      <c r="B10" s="68">
        <v>33.674999999999997</v>
      </c>
      <c r="C10" s="68">
        <v>10.37</v>
      </c>
      <c r="D10" s="68">
        <v>7.97</v>
      </c>
      <c r="E10" s="68">
        <v>1483853512.8099999</v>
      </c>
      <c r="F10" s="154">
        <v>0</v>
      </c>
      <c r="G10" s="154">
        <v>0</v>
      </c>
      <c r="H10" s="154">
        <v>2</v>
      </c>
      <c r="I10" s="212" t="str">
        <f t="shared" si="0"/>
        <v xml:space="preserve">    Державний борг; 33,675%; 10,37р.</v>
      </c>
      <c r="J10" s="57">
        <f t="shared" si="1"/>
        <v>1483853512.8099999</v>
      </c>
      <c r="K10" s="188"/>
      <c r="L10" s="188"/>
      <c r="M10" s="188"/>
      <c r="N10" s="188"/>
      <c r="O10" s="188"/>
      <c r="P10" s="188"/>
      <c r="Q10" s="188"/>
      <c r="R10" s="188"/>
    </row>
    <row r="11" spans="1:20" ht="15.75" x14ac:dyDescent="0.25">
      <c r="A11" s="99" t="s">
        <v>173</v>
      </c>
      <c r="B11" s="19">
        <v>85.13</v>
      </c>
      <c r="C11" s="19">
        <v>6.76</v>
      </c>
      <c r="D11" s="19">
        <v>4.4400000000000004</v>
      </c>
      <c r="E11" s="19">
        <v>544518174.67999995</v>
      </c>
      <c r="F11" s="154">
        <v>1</v>
      </c>
      <c r="G11" s="154">
        <v>0</v>
      </c>
      <c r="H11" s="154">
        <v>0</v>
      </c>
      <c r="I11" s="212" t="str">
        <f t="shared" si="0"/>
        <v xml:space="preserve">      Державний внутрішній борг; 85,13%; 6,76р.</v>
      </c>
      <c r="J11" s="57">
        <f t="shared" si="1"/>
        <v>544518174.67999995</v>
      </c>
      <c r="K11" s="188"/>
      <c r="L11" s="188"/>
      <c r="M11" s="188"/>
      <c r="N11" s="188"/>
      <c r="O11" s="188"/>
      <c r="P11" s="188"/>
      <c r="Q11" s="188"/>
      <c r="R11" s="188"/>
    </row>
    <row r="12" spans="1:20" ht="15.75" x14ac:dyDescent="0.25">
      <c r="A12" s="154" t="s">
        <v>125</v>
      </c>
      <c r="B12" s="68">
        <v>85.521000000000001</v>
      </c>
      <c r="C12" s="68">
        <v>6.61</v>
      </c>
      <c r="D12" s="68">
        <v>4.37</v>
      </c>
      <c r="E12" s="68">
        <v>541873124.23000002</v>
      </c>
      <c r="F12" s="154">
        <v>0</v>
      </c>
      <c r="G12" s="154">
        <v>0</v>
      </c>
      <c r="H12" s="154">
        <v>0</v>
      </c>
      <c r="I12" s="212" t="str">
        <f t="shared" si="0"/>
        <v xml:space="preserve">         в т.ч. ОВДП; 85,521%; 6,61р.</v>
      </c>
      <c r="J12" s="57">
        <f t="shared" si="1"/>
        <v>541873124.23000002</v>
      </c>
      <c r="K12" s="188"/>
      <c r="L12" s="188"/>
      <c r="M12" s="188"/>
      <c r="N12" s="188"/>
      <c r="O12" s="188"/>
      <c r="P12" s="188"/>
      <c r="Q12" s="188"/>
      <c r="R12" s="188"/>
    </row>
    <row r="13" spans="1:20" ht="15.75" x14ac:dyDescent="0.25">
      <c r="A13" s="154" t="s">
        <v>83</v>
      </c>
      <c r="B13" s="68">
        <v>0</v>
      </c>
      <c r="C13" s="68">
        <v>0</v>
      </c>
      <c r="D13" s="68">
        <v>0</v>
      </c>
      <c r="E13" s="68">
        <v>0</v>
      </c>
      <c r="F13" s="154">
        <v>0</v>
      </c>
      <c r="G13" s="154">
        <v>1</v>
      </c>
      <c r="H13" s="154">
        <v>0</v>
      </c>
      <c r="I13" s="212" t="str">
        <f t="shared" si="0"/>
        <v xml:space="preserve">            ОВДП (1 - місячні); 0%; 0р.</v>
      </c>
      <c r="J13" s="57">
        <f t="shared" si="1"/>
        <v>0</v>
      </c>
      <c r="K13" s="188"/>
      <c r="L13" s="188"/>
      <c r="M13" s="188"/>
      <c r="N13" s="188"/>
      <c r="O13" s="188"/>
      <c r="P13" s="188"/>
      <c r="Q13" s="188"/>
      <c r="R13" s="188"/>
    </row>
    <row r="14" spans="1:20" ht="15.75" x14ac:dyDescent="0.25">
      <c r="A14" s="154" t="s">
        <v>25</v>
      </c>
      <c r="B14" s="68">
        <v>22.501000000000001</v>
      </c>
      <c r="C14" s="68">
        <v>9.94</v>
      </c>
      <c r="D14" s="68">
        <v>7.49</v>
      </c>
      <c r="E14" s="68">
        <v>58128463</v>
      </c>
      <c r="F14" s="154">
        <v>0</v>
      </c>
      <c r="G14" s="154">
        <v>1</v>
      </c>
      <c r="H14" s="154">
        <v>0</v>
      </c>
      <c r="I14" s="212" t="str">
        <f t="shared" si="0"/>
        <v xml:space="preserve">            ОВДП (10 - річні); 22,501%; 9,94р.</v>
      </c>
      <c r="J14" s="57">
        <f t="shared" si="1"/>
        <v>58128463</v>
      </c>
      <c r="K14" s="188"/>
      <c r="L14" s="188"/>
      <c r="M14" s="188"/>
      <c r="N14" s="188"/>
      <c r="O14" s="188"/>
      <c r="P14" s="188"/>
      <c r="Q14" s="188"/>
      <c r="R14" s="188"/>
    </row>
    <row r="15" spans="1:20" ht="15.75" x14ac:dyDescent="0.25">
      <c r="A15" s="154" t="s">
        <v>106</v>
      </c>
      <c r="B15" s="68">
        <v>11.147</v>
      </c>
      <c r="C15" s="68">
        <v>11.89</v>
      </c>
      <c r="D15" s="68">
        <v>10.89</v>
      </c>
      <c r="E15" s="68">
        <v>38882981</v>
      </c>
      <c r="F15" s="154">
        <v>0</v>
      </c>
      <c r="G15" s="154">
        <v>1</v>
      </c>
      <c r="H15" s="154">
        <v>0</v>
      </c>
      <c r="I15" s="212" t="str">
        <f t="shared" si="0"/>
        <v xml:space="preserve">            ОВДП (11 - річні); 11,147%; 11,89р.</v>
      </c>
      <c r="J15" s="57">
        <f t="shared" si="1"/>
        <v>38882981</v>
      </c>
      <c r="K15" s="188"/>
      <c r="L15" s="188"/>
      <c r="M15" s="188"/>
      <c r="N15" s="188"/>
      <c r="O15" s="188"/>
      <c r="P15" s="188"/>
      <c r="Q15" s="188"/>
      <c r="R15" s="188"/>
    </row>
    <row r="16" spans="1:20" ht="15.75" x14ac:dyDescent="0.25">
      <c r="A16" s="154" t="s">
        <v>12</v>
      </c>
      <c r="B16" s="68">
        <v>8.6449999999999996</v>
      </c>
      <c r="C16" s="68">
        <v>1</v>
      </c>
      <c r="D16" s="68">
        <v>0.36</v>
      </c>
      <c r="E16" s="68">
        <v>9437687.0899999999</v>
      </c>
      <c r="F16" s="154">
        <v>0</v>
      </c>
      <c r="G16" s="154">
        <v>1</v>
      </c>
      <c r="H16" s="154">
        <v>0</v>
      </c>
      <c r="I16" s="212" t="str">
        <f t="shared" si="0"/>
        <v xml:space="preserve">            ОВДП (12 - місячні); 8,645%; 1р.</v>
      </c>
      <c r="J16" s="57">
        <f t="shared" si="1"/>
        <v>9437687.0899999999</v>
      </c>
      <c r="K16" s="188"/>
      <c r="L16" s="188"/>
      <c r="M16" s="188"/>
      <c r="N16" s="188"/>
      <c r="O16" s="188"/>
      <c r="P16" s="188"/>
      <c r="Q16" s="188"/>
      <c r="R16" s="188"/>
    </row>
    <row r="17" spans="1:18" ht="15.75" x14ac:dyDescent="0.25">
      <c r="A17" s="154" t="s">
        <v>167</v>
      </c>
      <c r="B17" s="68">
        <v>9.5</v>
      </c>
      <c r="C17" s="68">
        <v>12.43</v>
      </c>
      <c r="D17" s="68">
        <v>6.26</v>
      </c>
      <c r="E17" s="68">
        <v>1500000</v>
      </c>
      <c r="F17" s="154">
        <v>0</v>
      </c>
      <c r="G17" s="154">
        <v>1</v>
      </c>
      <c r="H17" s="154">
        <v>0</v>
      </c>
      <c r="I17" s="212" t="str">
        <f t="shared" si="0"/>
        <v xml:space="preserve">            ОВДП (12 - річні); 9,5%; 12,43р.</v>
      </c>
      <c r="J17" s="57">
        <f t="shared" si="1"/>
        <v>1500000</v>
      </c>
      <c r="K17" s="188"/>
      <c r="L17" s="188"/>
      <c r="M17" s="188"/>
      <c r="N17" s="188"/>
      <c r="O17" s="188"/>
      <c r="P17" s="188"/>
      <c r="Q17" s="188"/>
      <c r="R17" s="188"/>
    </row>
    <row r="18" spans="1:18" ht="15.75" x14ac:dyDescent="0.25">
      <c r="A18" s="154" t="s">
        <v>55</v>
      </c>
      <c r="B18" s="68">
        <v>12.5</v>
      </c>
      <c r="C18" s="68">
        <v>13.46</v>
      </c>
      <c r="D18" s="68">
        <v>12.23</v>
      </c>
      <c r="E18" s="68">
        <v>2617630</v>
      </c>
      <c r="F18" s="154">
        <v>0</v>
      </c>
      <c r="G18" s="154">
        <v>1</v>
      </c>
      <c r="H18" s="154">
        <v>0</v>
      </c>
      <c r="I18" s="212" t="str">
        <f t="shared" si="0"/>
        <v xml:space="preserve">            ОВДП (13 - річні); 12,5%; 13,46р.</v>
      </c>
      <c r="J18" s="57">
        <f t="shared" si="1"/>
        <v>2617630</v>
      </c>
      <c r="K18" s="188"/>
      <c r="L18" s="188"/>
      <c r="M18" s="188"/>
      <c r="N18" s="188"/>
      <c r="O18" s="188"/>
      <c r="P18" s="188"/>
      <c r="Q18" s="188"/>
      <c r="R18" s="188"/>
    </row>
    <row r="19" spans="1:18" ht="15.75" x14ac:dyDescent="0.25">
      <c r="A19" s="154" t="s">
        <v>123</v>
      </c>
      <c r="B19" s="68">
        <v>12.5</v>
      </c>
      <c r="C19" s="68">
        <v>13.96</v>
      </c>
      <c r="D19" s="68">
        <v>12.67</v>
      </c>
      <c r="E19" s="68">
        <v>3250000</v>
      </c>
      <c r="F19" s="154">
        <v>0</v>
      </c>
      <c r="G19" s="154">
        <v>1</v>
      </c>
      <c r="H19" s="154">
        <v>0</v>
      </c>
      <c r="I19" s="212" t="str">
        <f t="shared" si="0"/>
        <v xml:space="preserve">            ОВДП (14 - річні); 12,5%; 13,96р.</v>
      </c>
      <c r="J19" s="57">
        <f t="shared" si="1"/>
        <v>3250000</v>
      </c>
      <c r="K19" s="188"/>
      <c r="L19" s="188"/>
      <c r="M19" s="188"/>
      <c r="N19" s="188"/>
      <c r="O19" s="188"/>
      <c r="P19" s="188"/>
      <c r="Q19" s="188"/>
      <c r="R19" s="188"/>
    </row>
    <row r="20" spans="1:18" ht="15.75" x14ac:dyDescent="0.25">
      <c r="A20" s="154" t="s">
        <v>182</v>
      </c>
      <c r="B20" s="68">
        <v>7.7430000000000003</v>
      </c>
      <c r="C20" s="68">
        <v>11.15</v>
      </c>
      <c r="D20" s="68">
        <v>9.9</v>
      </c>
      <c r="E20" s="68">
        <v>15848840</v>
      </c>
      <c r="F20" s="154">
        <v>0</v>
      </c>
      <c r="G20" s="154">
        <v>1</v>
      </c>
      <c r="H20" s="154">
        <v>0</v>
      </c>
      <c r="I20" s="212" t="str">
        <f t="shared" si="0"/>
        <v xml:space="preserve">            ОВДП (15 - річні); 7,743%; 11,15р.</v>
      </c>
      <c r="J20" s="57">
        <f t="shared" si="1"/>
        <v>15848840</v>
      </c>
      <c r="K20" s="188"/>
      <c r="L20" s="188"/>
      <c r="M20" s="188"/>
      <c r="N20" s="188"/>
      <c r="O20" s="188"/>
      <c r="P20" s="188"/>
      <c r="Q20" s="188"/>
      <c r="R20" s="188"/>
    </row>
    <row r="21" spans="1:18" ht="15.75" x14ac:dyDescent="0.25">
      <c r="A21" s="154" t="s">
        <v>152</v>
      </c>
      <c r="B21" s="68">
        <v>75</v>
      </c>
      <c r="C21" s="68">
        <v>1.5</v>
      </c>
      <c r="D21" s="68">
        <v>0.16</v>
      </c>
      <c r="E21" s="68">
        <v>1191042.44</v>
      </c>
      <c r="F21" s="154">
        <v>0</v>
      </c>
      <c r="G21" s="154">
        <v>1</v>
      </c>
      <c r="H21" s="154">
        <v>0</v>
      </c>
      <c r="I21" s="212" t="str">
        <f t="shared" si="0"/>
        <v xml:space="preserve">            ОВДП (18 - місячні); 75%; 1,5р.</v>
      </c>
      <c r="J21" s="57">
        <f t="shared" si="1"/>
        <v>1191042.44</v>
      </c>
      <c r="K21" s="188"/>
      <c r="L21" s="188"/>
      <c r="M21" s="188"/>
      <c r="N21" s="188"/>
      <c r="O21" s="188"/>
      <c r="P21" s="188"/>
      <c r="Q21" s="188"/>
      <c r="R21" s="188"/>
    </row>
    <row r="22" spans="1:18" ht="15.75" x14ac:dyDescent="0.25">
      <c r="A22" s="99" t="s">
        <v>100</v>
      </c>
      <c r="B22" s="19">
        <v>252.739</v>
      </c>
      <c r="C22" s="19">
        <v>1.85</v>
      </c>
      <c r="D22" s="19">
        <v>1.1299999999999999</v>
      </c>
      <c r="E22" s="19">
        <v>47924630.509999998</v>
      </c>
      <c r="F22" s="154">
        <v>0</v>
      </c>
      <c r="G22" s="154">
        <v>1</v>
      </c>
      <c r="H22" s="154">
        <v>0</v>
      </c>
      <c r="I22" s="212" t="str">
        <f t="shared" si="0"/>
        <v xml:space="preserve">            ОВДП (2 - річні); 252,739%; 1,85р.</v>
      </c>
      <c r="J22" s="57">
        <f t="shared" si="1"/>
        <v>47924630.509999998</v>
      </c>
      <c r="K22" s="188"/>
      <c r="L22" s="188"/>
      <c r="M22" s="188"/>
      <c r="N22" s="188"/>
      <c r="O22" s="188"/>
      <c r="P22" s="188"/>
      <c r="Q22" s="188"/>
      <c r="R22" s="188"/>
    </row>
    <row r="23" spans="1:18" ht="15.75" x14ac:dyDescent="0.25">
      <c r="A23" s="154" t="s">
        <v>145</v>
      </c>
      <c r="B23" s="68">
        <v>0</v>
      </c>
      <c r="C23" s="68">
        <v>0</v>
      </c>
      <c r="D23" s="68">
        <v>0</v>
      </c>
      <c r="E23" s="68">
        <v>0</v>
      </c>
      <c r="F23" s="154">
        <v>0</v>
      </c>
      <c r="G23" s="154">
        <v>1</v>
      </c>
      <c r="H23" s="154">
        <v>0</v>
      </c>
      <c r="I23" s="212" t="str">
        <f t="shared" si="0"/>
        <v xml:space="preserve">            ОВДП (3 - місячні); 0%; 0р.</v>
      </c>
      <c r="J23" s="57">
        <f t="shared" si="1"/>
        <v>0</v>
      </c>
      <c r="K23" s="188"/>
      <c r="L23" s="188"/>
      <c r="M23" s="188"/>
      <c r="N23" s="188"/>
      <c r="O23" s="188"/>
      <c r="P23" s="188"/>
      <c r="Q23" s="188"/>
      <c r="R23" s="188"/>
    </row>
    <row r="24" spans="1:18" ht="15.75" x14ac:dyDescent="0.25">
      <c r="A24" s="154" t="s">
        <v>158</v>
      </c>
      <c r="B24" s="68">
        <v>15.071</v>
      </c>
      <c r="C24" s="68">
        <v>2.89</v>
      </c>
      <c r="D24" s="68">
        <v>1.1399999999999999</v>
      </c>
      <c r="E24" s="68">
        <v>8490537</v>
      </c>
      <c r="F24" s="154">
        <v>0</v>
      </c>
      <c r="G24" s="154">
        <v>1</v>
      </c>
      <c r="H24" s="154">
        <v>0</v>
      </c>
      <c r="I24" s="212" t="str">
        <f t="shared" si="0"/>
        <v xml:space="preserve">            ОВДП (3 - річні); 15,071%; 2,89р.</v>
      </c>
      <c r="J24" s="57">
        <f t="shared" si="1"/>
        <v>8490537</v>
      </c>
      <c r="K24" s="188"/>
      <c r="L24" s="188"/>
      <c r="M24" s="188"/>
      <c r="N24" s="188"/>
      <c r="O24" s="188"/>
      <c r="P24" s="188"/>
      <c r="Q24" s="188"/>
      <c r="R24" s="188"/>
    </row>
    <row r="25" spans="1:18" ht="15.75" x14ac:dyDescent="0.25">
      <c r="A25" s="99" t="s">
        <v>42</v>
      </c>
      <c r="B25" s="19">
        <v>0</v>
      </c>
      <c r="C25" s="19">
        <v>0</v>
      </c>
      <c r="D25" s="19">
        <v>0</v>
      </c>
      <c r="E25" s="19">
        <v>0</v>
      </c>
      <c r="F25" s="154">
        <v>0</v>
      </c>
      <c r="G25" s="154">
        <v>1</v>
      </c>
      <c r="H25" s="154">
        <v>0</v>
      </c>
      <c r="I25" s="212" t="str">
        <f t="shared" si="0"/>
        <v xml:space="preserve">            ОВДП (4 - річні); 0%; 0р.</v>
      </c>
      <c r="J25" s="57">
        <f t="shared" si="1"/>
        <v>0</v>
      </c>
      <c r="K25" s="188"/>
      <c r="L25" s="188"/>
      <c r="M25" s="188"/>
      <c r="N25" s="188"/>
      <c r="O25" s="188"/>
      <c r="P25" s="188"/>
      <c r="Q25" s="188"/>
      <c r="R25" s="188"/>
    </row>
    <row r="26" spans="1:18" ht="15.75" x14ac:dyDescent="0.25">
      <c r="A26" s="99" t="s">
        <v>115</v>
      </c>
      <c r="B26" s="19">
        <v>22.774000000000001</v>
      </c>
      <c r="C26" s="19">
        <v>4.8</v>
      </c>
      <c r="D26" s="19">
        <v>3.42</v>
      </c>
      <c r="E26" s="19">
        <v>87892065.099999994</v>
      </c>
      <c r="F26" s="154">
        <v>0</v>
      </c>
      <c r="G26" s="154">
        <v>1</v>
      </c>
      <c r="H26" s="154">
        <v>0</v>
      </c>
      <c r="I26" s="212" t="str">
        <f t="shared" si="0"/>
        <v xml:space="preserve">            ОВДП (5 - річні); 22,774%; 4,8р.</v>
      </c>
      <c r="J26" s="57">
        <f t="shared" si="1"/>
        <v>87892065.099999994</v>
      </c>
      <c r="K26" s="188"/>
      <c r="L26" s="188"/>
      <c r="M26" s="188"/>
      <c r="N26" s="188"/>
      <c r="O26" s="188"/>
      <c r="P26" s="188"/>
      <c r="Q26" s="188"/>
      <c r="R26" s="188"/>
    </row>
    <row r="27" spans="1:18" ht="15.75" x14ac:dyDescent="0.25">
      <c r="A27" s="154" t="s">
        <v>117</v>
      </c>
      <c r="B27" s="68">
        <v>18.5</v>
      </c>
      <c r="C27" s="68">
        <v>0.73</v>
      </c>
      <c r="D27" s="68">
        <v>0.64</v>
      </c>
      <c r="E27" s="68">
        <v>50000</v>
      </c>
      <c r="F27" s="154">
        <v>0</v>
      </c>
      <c r="G27" s="154">
        <v>1</v>
      </c>
      <c r="H27" s="154">
        <v>0</v>
      </c>
      <c r="I27" s="212" t="str">
        <f t="shared" si="0"/>
        <v xml:space="preserve">            ОВДП (6 - місячні); 18,5%; 0,73р.</v>
      </c>
      <c r="J27" s="57">
        <f t="shared" si="1"/>
        <v>50000</v>
      </c>
      <c r="K27" s="188"/>
      <c r="L27" s="188"/>
      <c r="M27" s="188"/>
      <c r="N27" s="188"/>
      <c r="O27" s="188"/>
      <c r="P27" s="188"/>
      <c r="Q27" s="188"/>
      <c r="R27" s="188"/>
    </row>
    <row r="28" spans="1:18" ht="15.75" x14ac:dyDescent="0.25">
      <c r="A28" s="154" t="s">
        <v>63</v>
      </c>
      <c r="B28" s="68">
        <v>13.601000000000001</v>
      </c>
      <c r="C28" s="68">
        <v>6.31</v>
      </c>
      <c r="D28" s="68">
        <v>4.0999999999999996</v>
      </c>
      <c r="E28" s="68">
        <v>20600000</v>
      </c>
      <c r="F28" s="154">
        <v>0</v>
      </c>
      <c r="G28" s="154">
        <v>1</v>
      </c>
      <c r="H28" s="154">
        <v>0</v>
      </c>
      <c r="I28" s="212" t="str">
        <f t="shared" si="0"/>
        <v xml:space="preserve">            ОВДП (6 - річні); 13,601%; 6,31р.</v>
      </c>
      <c r="J28" s="57">
        <f t="shared" si="1"/>
        <v>20600000</v>
      </c>
      <c r="K28" s="188"/>
      <c r="L28" s="188"/>
      <c r="M28" s="188"/>
      <c r="N28" s="188"/>
      <c r="O28" s="188"/>
      <c r="P28" s="188"/>
      <c r="Q28" s="188"/>
      <c r="R28" s="188"/>
    </row>
    <row r="29" spans="1:18" ht="15.75" x14ac:dyDescent="0.25">
      <c r="A29" s="154" t="s">
        <v>132</v>
      </c>
      <c r="B29" s="68">
        <v>11.622</v>
      </c>
      <c r="C29" s="68">
        <v>7.16</v>
      </c>
      <c r="D29" s="68">
        <v>2.67</v>
      </c>
      <c r="E29" s="68">
        <v>17465900</v>
      </c>
      <c r="F29" s="154">
        <v>0</v>
      </c>
      <c r="G29" s="154">
        <v>1</v>
      </c>
      <c r="H29" s="154">
        <v>0</v>
      </c>
      <c r="I29" s="212" t="str">
        <f t="shared" si="0"/>
        <v xml:space="preserve">            ОВДП (7 - річні); 11,622%; 7,16р.</v>
      </c>
      <c r="J29" s="57">
        <f t="shared" si="1"/>
        <v>17465900</v>
      </c>
      <c r="K29" s="188"/>
      <c r="L29" s="188"/>
      <c r="M29" s="188"/>
      <c r="N29" s="188"/>
      <c r="O29" s="188"/>
      <c r="P29" s="188"/>
      <c r="Q29" s="188"/>
      <c r="R29" s="188"/>
    </row>
    <row r="30" spans="1:18" ht="15.75" x14ac:dyDescent="0.25">
      <c r="A30" s="154" t="s">
        <v>1</v>
      </c>
      <c r="B30" s="68">
        <v>11.891</v>
      </c>
      <c r="C30" s="68">
        <v>8.08</v>
      </c>
      <c r="D30" s="68">
        <v>4.28</v>
      </c>
      <c r="E30" s="68">
        <v>30201198</v>
      </c>
      <c r="F30" s="154">
        <v>0</v>
      </c>
      <c r="G30" s="154">
        <v>1</v>
      </c>
      <c r="H30" s="154">
        <v>0</v>
      </c>
      <c r="I30" s="212" t="str">
        <f t="shared" si="0"/>
        <v xml:space="preserve">            ОВДП (8 - річні); 11,891%; 8,08р.</v>
      </c>
      <c r="J30" s="57">
        <f t="shared" si="1"/>
        <v>30201198</v>
      </c>
      <c r="K30" s="188"/>
      <c r="L30" s="188"/>
      <c r="M30" s="188"/>
      <c r="N30" s="188"/>
      <c r="O30" s="188"/>
      <c r="P30" s="188"/>
      <c r="Q30" s="188"/>
      <c r="R30" s="188"/>
    </row>
    <row r="31" spans="1:18" ht="15.75" x14ac:dyDescent="0.25">
      <c r="A31" s="154" t="s">
        <v>18</v>
      </c>
      <c r="B31" s="68">
        <v>0</v>
      </c>
      <c r="C31" s="68">
        <v>0</v>
      </c>
      <c r="D31" s="68">
        <v>0</v>
      </c>
      <c r="E31" s="68">
        <v>0</v>
      </c>
      <c r="F31" s="154">
        <v>0</v>
      </c>
      <c r="G31" s="154">
        <v>1</v>
      </c>
      <c r="H31" s="154">
        <v>0</v>
      </c>
      <c r="I31" s="212" t="str">
        <f t="shared" si="0"/>
        <v xml:space="preserve">            ОВДП (9 - місячні); 0%; 0р.</v>
      </c>
      <c r="J31" s="57">
        <f t="shared" si="1"/>
        <v>0</v>
      </c>
      <c r="K31" s="188"/>
      <c r="L31" s="188"/>
      <c r="M31" s="188"/>
      <c r="N31" s="188"/>
      <c r="O31" s="188"/>
      <c r="P31" s="188"/>
      <c r="Q31" s="188"/>
      <c r="R31" s="188"/>
    </row>
    <row r="32" spans="1:18" ht="15.75" x14ac:dyDescent="0.25">
      <c r="A32" s="154" t="s">
        <v>84</v>
      </c>
      <c r="B32" s="68">
        <v>10.052</v>
      </c>
      <c r="C32" s="68">
        <v>9.2899999999999991</v>
      </c>
      <c r="D32" s="68">
        <v>6.84</v>
      </c>
      <c r="E32" s="68">
        <v>50048919</v>
      </c>
      <c r="F32" s="154">
        <v>0</v>
      </c>
      <c r="G32" s="154">
        <v>1</v>
      </c>
      <c r="H32" s="154">
        <v>0</v>
      </c>
      <c r="I32" s="212" t="str">
        <f t="shared" si="0"/>
        <v xml:space="preserve">            ОВДП (9 - річні); 10,052%; 9,29р.</v>
      </c>
      <c r="J32" s="57">
        <f t="shared" si="1"/>
        <v>50048919</v>
      </c>
      <c r="K32" s="188"/>
      <c r="L32" s="188"/>
      <c r="M32" s="188"/>
      <c r="N32" s="188"/>
      <c r="O32" s="188"/>
      <c r="P32" s="188"/>
      <c r="Q32" s="188"/>
      <c r="R32" s="188"/>
    </row>
    <row r="33" spans="1:18" ht="15.75" x14ac:dyDescent="0.25">
      <c r="A33" s="154" t="s">
        <v>40</v>
      </c>
      <c r="B33" s="68">
        <v>7</v>
      </c>
      <c r="C33" s="68">
        <v>2</v>
      </c>
      <c r="D33" s="68">
        <v>0.22</v>
      </c>
      <c r="E33" s="68">
        <v>99600</v>
      </c>
      <c r="F33" s="154">
        <v>0</v>
      </c>
      <c r="G33" s="154">
        <v>1</v>
      </c>
      <c r="H33" s="154">
        <v>0</v>
      </c>
      <c r="I33" s="212" t="str">
        <f t="shared" si="0"/>
        <v xml:space="preserve">            Казначейські зобов'язання; 7%; 2р.</v>
      </c>
      <c r="J33" s="57">
        <f t="shared" si="1"/>
        <v>99600</v>
      </c>
      <c r="K33" s="188"/>
      <c r="L33" s="188"/>
      <c r="M33" s="188"/>
      <c r="N33" s="188"/>
      <c r="O33" s="188"/>
      <c r="P33" s="188"/>
      <c r="Q33" s="188"/>
      <c r="R33" s="188"/>
    </row>
    <row r="34" spans="1:18" ht="15.75" x14ac:dyDescent="0.25">
      <c r="A34" s="154" t="s">
        <v>83</v>
      </c>
      <c r="B34" s="68">
        <v>0</v>
      </c>
      <c r="C34" s="68">
        <v>0</v>
      </c>
      <c r="D34" s="68">
        <v>0</v>
      </c>
      <c r="E34" s="68">
        <v>0</v>
      </c>
      <c r="F34" s="154">
        <v>0</v>
      </c>
      <c r="G34" s="154">
        <v>1</v>
      </c>
      <c r="H34" s="154">
        <v>0</v>
      </c>
      <c r="I34" s="212" t="str">
        <f t="shared" si="0"/>
        <v xml:space="preserve">            ОВДП (1 - місячні); 0%; 0р.</v>
      </c>
      <c r="J34" s="57">
        <f t="shared" si="1"/>
        <v>0</v>
      </c>
      <c r="K34" s="188"/>
      <c r="L34" s="188"/>
      <c r="M34" s="188"/>
      <c r="N34" s="188"/>
      <c r="O34" s="188"/>
      <c r="P34" s="188"/>
      <c r="Q34" s="188"/>
      <c r="R34" s="188"/>
    </row>
    <row r="35" spans="1:18" ht="15.75" x14ac:dyDescent="0.25">
      <c r="A35" s="154" t="s">
        <v>25</v>
      </c>
      <c r="B35" s="68">
        <v>9.4649999999999999</v>
      </c>
      <c r="C35" s="68">
        <v>10.029999999999999</v>
      </c>
      <c r="D35" s="68">
        <v>5.76</v>
      </c>
      <c r="E35" s="68">
        <v>2430000</v>
      </c>
      <c r="F35" s="154">
        <v>0</v>
      </c>
      <c r="G35" s="154">
        <v>1</v>
      </c>
      <c r="H35" s="154">
        <v>0</v>
      </c>
      <c r="I35" s="212" t="str">
        <f t="shared" si="0"/>
        <v xml:space="preserve">            ОВДП (10 - річні); 9,465%; 10,03р.</v>
      </c>
      <c r="J35" s="57">
        <f t="shared" si="1"/>
        <v>2430000</v>
      </c>
      <c r="K35" s="188"/>
      <c r="L35" s="188"/>
      <c r="M35" s="188"/>
      <c r="N35" s="188"/>
      <c r="O35" s="188"/>
      <c r="P35" s="188"/>
      <c r="Q35" s="188"/>
      <c r="R35" s="188"/>
    </row>
    <row r="36" spans="1:18" ht="15.75" x14ac:dyDescent="0.25">
      <c r="A36" s="154" t="s">
        <v>12</v>
      </c>
      <c r="B36" s="68">
        <v>0</v>
      </c>
      <c r="C36" s="68">
        <v>0</v>
      </c>
      <c r="D36" s="68">
        <v>0</v>
      </c>
      <c r="E36" s="68">
        <v>0</v>
      </c>
      <c r="F36" s="154">
        <v>0</v>
      </c>
      <c r="G36" s="154">
        <v>1</v>
      </c>
      <c r="H36" s="154">
        <v>0</v>
      </c>
      <c r="I36" s="212" t="str">
        <f t="shared" si="0"/>
        <v xml:space="preserve">            ОВДП (12 - місячні); 0%; 0р.</v>
      </c>
      <c r="J36" s="57">
        <f t="shared" si="1"/>
        <v>0</v>
      </c>
      <c r="K36" s="188"/>
      <c r="L36" s="188"/>
      <c r="M36" s="188"/>
      <c r="N36" s="188"/>
      <c r="O36" s="188"/>
      <c r="P36" s="188"/>
      <c r="Q36" s="188"/>
      <c r="R36" s="188"/>
    </row>
    <row r="37" spans="1:18" ht="15.75" x14ac:dyDescent="0.25">
      <c r="A37" s="154" t="s">
        <v>152</v>
      </c>
      <c r="B37" s="68">
        <v>0</v>
      </c>
      <c r="C37" s="68">
        <v>0</v>
      </c>
      <c r="D37" s="68">
        <v>0</v>
      </c>
      <c r="E37" s="68">
        <v>0</v>
      </c>
      <c r="F37" s="154">
        <v>0</v>
      </c>
      <c r="G37" s="154">
        <v>1</v>
      </c>
      <c r="H37" s="154">
        <v>0</v>
      </c>
      <c r="I37" s="212" t="str">
        <f t="shared" si="0"/>
        <v xml:space="preserve">            ОВДП (18 - місячні); 0%; 0р.</v>
      </c>
      <c r="J37" s="57">
        <f t="shared" si="1"/>
        <v>0</v>
      </c>
      <c r="K37" s="188"/>
      <c r="L37" s="188"/>
      <c r="M37" s="188"/>
      <c r="N37" s="188"/>
      <c r="O37" s="188"/>
      <c r="P37" s="188"/>
      <c r="Q37" s="188"/>
      <c r="R37" s="188"/>
    </row>
    <row r="38" spans="1:18" ht="15.75" x14ac:dyDescent="0.25">
      <c r="A38" s="154" t="s">
        <v>100</v>
      </c>
      <c r="B38" s="68">
        <v>0</v>
      </c>
      <c r="C38" s="68">
        <v>0</v>
      </c>
      <c r="D38" s="68">
        <v>0</v>
      </c>
      <c r="E38" s="68">
        <v>0</v>
      </c>
      <c r="F38" s="154">
        <v>0</v>
      </c>
      <c r="G38" s="154">
        <v>1</v>
      </c>
      <c r="H38" s="154">
        <v>0</v>
      </c>
      <c r="I38" s="212" t="str">
        <f t="shared" si="0"/>
        <v xml:space="preserve">            ОВДП (2 - річні); 0%; 0р.</v>
      </c>
      <c r="J38" s="57">
        <f t="shared" si="1"/>
        <v>0</v>
      </c>
      <c r="K38" s="188"/>
      <c r="L38" s="188"/>
      <c r="M38" s="188"/>
      <c r="N38" s="188"/>
      <c r="O38" s="188"/>
      <c r="P38" s="188"/>
      <c r="Q38" s="188"/>
      <c r="R38" s="188"/>
    </row>
    <row r="39" spans="1:18" ht="15.75" x14ac:dyDescent="0.25">
      <c r="A39" s="154" t="s">
        <v>145</v>
      </c>
      <c r="B39" s="68">
        <v>0</v>
      </c>
      <c r="C39" s="68">
        <v>0</v>
      </c>
      <c r="D39" s="68">
        <v>0</v>
      </c>
      <c r="E39" s="68">
        <v>0</v>
      </c>
      <c r="F39" s="154">
        <v>0</v>
      </c>
      <c r="G39" s="154">
        <v>1</v>
      </c>
      <c r="H39" s="154">
        <v>0</v>
      </c>
      <c r="I39" s="212" t="str">
        <f t="shared" si="0"/>
        <v xml:space="preserve">            ОВДП (3 - місячні); 0%; 0р.</v>
      </c>
      <c r="J39" s="57">
        <f t="shared" si="1"/>
        <v>0</v>
      </c>
      <c r="K39" s="188"/>
      <c r="L39" s="188"/>
      <c r="M39" s="188"/>
      <c r="N39" s="188"/>
      <c r="O39" s="188"/>
      <c r="P39" s="188"/>
      <c r="Q39" s="188"/>
      <c r="R39" s="188"/>
    </row>
    <row r="40" spans="1:18" ht="15.75" x14ac:dyDescent="0.25">
      <c r="A40" s="154" t="s">
        <v>158</v>
      </c>
      <c r="B40" s="68">
        <v>519.73599999999999</v>
      </c>
      <c r="C40" s="68">
        <v>2.91</v>
      </c>
      <c r="D40" s="68">
        <v>0.42</v>
      </c>
      <c r="E40" s="68">
        <v>29679446.739999998</v>
      </c>
      <c r="F40" s="154">
        <v>0</v>
      </c>
      <c r="G40" s="154">
        <v>1</v>
      </c>
      <c r="H40" s="154">
        <v>0</v>
      </c>
      <c r="I40" s="212" t="str">
        <f t="shared" si="0"/>
        <v xml:space="preserve">            ОВДП (3 - річні); 519,736%; 2,91р.</v>
      </c>
      <c r="J40" s="57">
        <f t="shared" si="1"/>
        <v>29679446.739999998</v>
      </c>
      <c r="K40" s="188"/>
      <c r="L40" s="188"/>
      <c r="M40" s="188"/>
      <c r="N40" s="188"/>
      <c r="O40" s="188"/>
      <c r="P40" s="188"/>
      <c r="Q40" s="188"/>
      <c r="R40" s="188"/>
    </row>
    <row r="41" spans="1:18" ht="15.75" x14ac:dyDescent="0.25">
      <c r="A41" s="154" t="s">
        <v>42</v>
      </c>
      <c r="B41" s="68">
        <v>744.28</v>
      </c>
      <c r="C41" s="68">
        <v>3.97</v>
      </c>
      <c r="D41" s="68">
        <v>1.21</v>
      </c>
      <c r="E41" s="68">
        <v>4333702.24</v>
      </c>
      <c r="F41" s="154">
        <v>0</v>
      </c>
      <c r="G41" s="154">
        <v>1</v>
      </c>
      <c r="H41" s="154">
        <v>0</v>
      </c>
      <c r="I41" s="212" t="str">
        <f t="shared" si="0"/>
        <v xml:space="preserve">            ОВДП (4 - річні); 744,28%; 3,97р.</v>
      </c>
      <c r="J41" s="57">
        <f t="shared" si="1"/>
        <v>4333702.24</v>
      </c>
      <c r="K41" s="188"/>
      <c r="L41" s="188"/>
      <c r="M41" s="188"/>
      <c r="N41" s="188"/>
      <c r="O41" s="188"/>
      <c r="P41" s="188"/>
      <c r="Q41" s="188"/>
      <c r="R41" s="188"/>
    </row>
    <row r="42" spans="1:18" ht="15.75" x14ac:dyDescent="0.25">
      <c r="A42" s="154" t="s">
        <v>115</v>
      </c>
      <c r="B42" s="68">
        <v>86.245000000000005</v>
      </c>
      <c r="C42" s="68">
        <v>4.91</v>
      </c>
      <c r="D42" s="68">
        <v>1.91</v>
      </c>
      <c r="E42" s="68">
        <v>71941591.109999999</v>
      </c>
      <c r="F42" s="154">
        <v>0</v>
      </c>
      <c r="G42" s="154">
        <v>1</v>
      </c>
      <c r="H42" s="154">
        <v>0</v>
      </c>
      <c r="I42" s="212" t="str">
        <f t="shared" si="0"/>
        <v xml:space="preserve">            ОВДП (5 - річні); 86,245%; 4,91р.</v>
      </c>
      <c r="J42" s="57">
        <f t="shared" si="1"/>
        <v>71941591.109999999</v>
      </c>
      <c r="K42" s="188"/>
      <c r="L42" s="188"/>
      <c r="M42" s="188"/>
      <c r="N42" s="188"/>
      <c r="O42" s="188"/>
      <c r="P42" s="188"/>
      <c r="Q42" s="188"/>
      <c r="R42" s="188"/>
    </row>
    <row r="43" spans="1:18" ht="15.75" x14ac:dyDescent="0.25">
      <c r="A43" s="154" t="s">
        <v>117</v>
      </c>
      <c r="B43" s="68">
        <v>0</v>
      </c>
      <c r="C43" s="68">
        <v>0</v>
      </c>
      <c r="D43" s="68">
        <v>0</v>
      </c>
      <c r="E43" s="68">
        <v>0</v>
      </c>
      <c r="F43" s="154">
        <v>0</v>
      </c>
      <c r="G43" s="154">
        <v>1</v>
      </c>
      <c r="H43" s="154">
        <v>0</v>
      </c>
      <c r="I43" s="212" t="str">
        <f t="shared" si="0"/>
        <v xml:space="preserve">            ОВДП (6 - місячні); 0%; 0р.</v>
      </c>
      <c r="J43" s="57">
        <f t="shared" si="1"/>
        <v>0</v>
      </c>
      <c r="K43" s="188"/>
      <c r="L43" s="188"/>
      <c r="M43" s="188"/>
      <c r="N43" s="188"/>
      <c r="O43" s="188"/>
      <c r="P43" s="188"/>
      <c r="Q43" s="188"/>
      <c r="R43" s="188"/>
    </row>
    <row r="44" spans="1:18" ht="15.75" x14ac:dyDescent="0.25">
      <c r="A44" s="154" t="s">
        <v>63</v>
      </c>
      <c r="B44" s="68">
        <v>9.5</v>
      </c>
      <c r="C44" s="68">
        <v>6.18</v>
      </c>
      <c r="D44" s="68">
        <v>1.62</v>
      </c>
      <c r="E44" s="68">
        <v>6500000</v>
      </c>
      <c r="F44" s="154">
        <v>0</v>
      </c>
      <c r="G44" s="154">
        <v>1</v>
      </c>
      <c r="H44" s="154">
        <v>0</v>
      </c>
      <c r="I44" s="212" t="str">
        <f t="shared" si="0"/>
        <v xml:space="preserve">            ОВДП (6 - річні); 9,5%; 6,18р.</v>
      </c>
      <c r="J44" s="57">
        <f t="shared" si="1"/>
        <v>6500000</v>
      </c>
      <c r="K44" s="188"/>
      <c r="L44" s="188"/>
      <c r="M44" s="188"/>
      <c r="N44" s="188"/>
      <c r="O44" s="188"/>
      <c r="P44" s="188"/>
      <c r="Q44" s="188"/>
      <c r="R44" s="188"/>
    </row>
    <row r="45" spans="1:18" ht="15.75" x14ac:dyDescent="0.25">
      <c r="A45" s="154" t="s">
        <v>132</v>
      </c>
      <c r="B45" s="68">
        <v>117.744</v>
      </c>
      <c r="C45" s="68">
        <v>6.98</v>
      </c>
      <c r="D45" s="68">
        <v>3.56</v>
      </c>
      <c r="E45" s="68">
        <v>31158891</v>
      </c>
      <c r="F45" s="154">
        <v>0</v>
      </c>
      <c r="G45" s="154">
        <v>1</v>
      </c>
      <c r="H45" s="154">
        <v>0</v>
      </c>
      <c r="I45" s="212" t="str">
        <f t="shared" si="0"/>
        <v xml:space="preserve">            ОВДП (7 - річні); 117,744%; 6,98р.</v>
      </c>
      <c r="J45" s="57">
        <f t="shared" si="1"/>
        <v>31158891</v>
      </c>
      <c r="K45" s="188"/>
      <c r="L45" s="188"/>
      <c r="M45" s="188"/>
      <c r="N45" s="188"/>
      <c r="O45" s="188"/>
      <c r="P45" s="188"/>
      <c r="Q45" s="188"/>
      <c r="R45" s="188"/>
    </row>
    <row r="46" spans="1:18" ht="15.75" x14ac:dyDescent="0.25">
      <c r="A46" s="154" t="s">
        <v>1</v>
      </c>
      <c r="B46" s="68">
        <v>9.5</v>
      </c>
      <c r="C46" s="68">
        <v>7.92</v>
      </c>
      <c r="D46" s="68">
        <v>3.21</v>
      </c>
      <c r="E46" s="68">
        <v>1100000</v>
      </c>
      <c r="F46" s="154">
        <v>0</v>
      </c>
      <c r="G46" s="154">
        <v>1</v>
      </c>
      <c r="H46" s="154">
        <v>0</v>
      </c>
      <c r="I46" s="212" t="str">
        <f t="shared" si="0"/>
        <v xml:space="preserve">            ОВДП (8 - річні); 9,5%; 7,92р.</v>
      </c>
      <c r="J46" s="57">
        <f t="shared" si="1"/>
        <v>1100000</v>
      </c>
      <c r="K46" s="188"/>
      <c r="L46" s="188"/>
      <c r="M46" s="188"/>
      <c r="N46" s="188"/>
      <c r="O46" s="188"/>
      <c r="P46" s="188"/>
      <c r="Q46" s="188"/>
      <c r="R46" s="188"/>
    </row>
    <row r="47" spans="1:18" ht="15.75" x14ac:dyDescent="0.25">
      <c r="A47" s="154" t="s">
        <v>18</v>
      </c>
      <c r="B47" s="68">
        <v>0</v>
      </c>
      <c r="C47" s="68">
        <v>0</v>
      </c>
      <c r="D47" s="68">
        <v>0</v>
      </c>
      <c r="E47" s="68">
        <v>0</v>
      </c>
      <c r="F47" s="154">
        <v>0</v>
      </c>
      <c r="G47" s="154">
        <v>1</v>
      </c>
      <c r="H47" s="154">
        <v>0</v>
      </c>
      <c r="I47" s="212" t="str">
        <f t="shared" si="0"/>
        <v xml:space="preserve">            ОВДП (9 - місячні); 0%; 0р.</v>
      </c>
      <c r="J47" s="57">
        <f t="shared" si="1"/>
        <v>0</v>
      </c>
      <c r="K47" s="188"/>
      <c r="L47" s="188"/>
      <c r="M47" s="188"/>
      <c r="N47" s="188"/>
      <c r="O47" s="188"/>
      <c r="P47" s="188"/>
      <c r="Q47" s="188"/>
      <c r="R47" s="188"/>
    </row>
    <row r="48" spans="1:18" ht="15.75" x14ac:dyDescent="0.25">
      <c r="A48" s="154" t="s">
        <v>84</v>
      </c>
      <c r="B48" s="68">
        <v>9.5</v>
      </c>
      <c r="C48" s="68">
        <v>8.93</v>
      </c>
      <c r="D48" s="68">
        <v>4.22</v>
      </c>
      <c r="E48" s="68">
        <v>1100000</v>
      </c>
      <c r="F48" s="154">
        <v>0</v>
      </c>
      <c r="G48" s="154">
        <v>1</v>
      </c>
      <c r="H48" s="154">
        <v>0</v>
      </c>
      <c r="I48" s="212" t="str">
        <f t="shared" si="0"/>
        <v xml:space="preserve">            ОВДП (9 - річні); 9,5%; 8,93р.</v>
      </c>
      <c r="J48" s="57">
        <f t="shared" si="1"/>
        <v>1100000</v>
      </c>
      <c r="K48" s="188"/>
      <c r="L48" s="188"/>
      <c r="M48" s="188"/>
      <c r="N48" s="188"/>
      <c r="O48" s="188"/>
      <c r="P48" s="188"/>
      <c r="Q48" s="188"/>
      <c r="R48" s="188"/>
    </row>
    <row r="49" spans="1:18" ht="15.75" x14ac:dyDescent="0.25">
      <c r="A49" s="154" t="s">
        <v>92</v>
      </c>
      <c r="B49" s="68">
        <v>3.847</v>
      </c>
      <c r="C49" s="68">
        <v>12.46</v>
      </c>
      <c r="D49" s="68">
        <v>10.02</v>
      </c>
      <c r="E49" s="68">
        <v>939335338.13</v>
      </c>
      <c r="F49" s="154">
        <v>1</v>
      </c>
      <c r="G49" s="154">
        <v>0</v>
      </c>
      <c r="H49" s="154">
        <v>0</v>
      </c>
      <c r="I49" s="212" t="str">
        <f t="shared" si="0"/>
        <v xml:space="preserve">      Державний зовнішній борг; 3,847%; 12,46р.</v>
      </c>
      <c r="J49" s="57">
        <f t="shared" si="1"/>
        <v>939335338.13</v>
      </c>
      <c r="K49" s="188"/>
      <c r="L49" s="188"/>
      <c r="M49" s="188"/>
      <c r="N49" s="188"/>
      <c r="O49" s="188"/>
      <c r="P49" s="188"/>
      <c r="Q49" s="188"/>
      <c r="R49" s="188"/>
    </row>
    <row r="50" spans="1:18" ht="15.75" x14ac:dyDescent="0.25">
      <c r="A50" s="154" t="s">
        <v>111</v>
      </c>
      <c r="B50" s="68">
        <v>6.6109999999999998</v>
      </c>
      <c r="C50" s="68">
        <v>6.34</v>
      </c>
      <c r="D50" s="68">
        <v>5.61</v>
      </c>
      <c r="E50" s="68">
        <v>476649690.38999999</v>
      </c>
      <c r="F50" s="154">
        <v>0</v>
      </c>
      <c r="G50" s="154">
        <v>0</v>
      </c>
      <c r="H50" s="154">
        <v>0</v>
      </c>
      <c r="I50" s="212" t="str">
        <f t="shared" si="0"/>
        <v xml:space="preserve">         в т.ч. ОЗДП; 6,611%; 6,34р.</v>
      </c>
      <c r="J50" s="57">
        <f t="shared" si="1"/>
        <v>476649690.38999999</v>
      </c>
      <c r="K50" s="188"/>
      <c r="L50" s="188"/>
      <c r="M50" s="188"/>
      <c r="N50" s="188"/>
      <c r="O50" s="188"/>
      <c r="P50" s="188"/>
      <c r="Q50" s="188"/>
      <c r="R50" s="188"/>
    </row>
    <row r="51" spans="1:18" ht="15.75" x14ac:dyDescent="0.25">
      <c r="A51" s="154" t="s">
        <v>24</v>
      </c>
      <c r="B51" s="68">
        <v>27.309000000000001</v>
      </c>
      <c r="C51" s="68">
        <v>12.14</v>
      </c>
      <c r="D51" s="68">
        <v>9.77</v>
      </c>
      <c r="E51" s="68">
        <v>257085139.16999999</v>
      </c>
      <c r="F51" s="154">
        <v>0</v>
      </c>
      <c r="G51" s="154">
        <v>0</v>
      </c>
      <c r="H51" s="154">
        <v>2</v>
      </c>
      <c r="I51" s="212" t="str">
        <f t="shared" si="0"/>
        <v xml:space="preserve">   Гарантований борг; 27,309%; 12,14р.</v>
      </c>
      <c r="J51" s="57">
        <f t="shared" si="1"/>
        <v>257085139.16999999</v>
      </c>
      <c r="K51" s="188"/>
      <c r="L51" s="188"/>
      <c r="M51" s="188"/>
      <c r="N51" s="188"/>
      <c r="O51" s="188"/>
      <c r="P51" s="188"/>
      <c r="Q51" s="188"/>
      <c r="R51" s="188"/>
    </row>
    <row r="52" spans="1:18" ht="15.75" x14ac:dyDescent="0.25">
      <c r="A52" s="154" t="s">
        <v>33</v>
      </c>
      <c r="B52" s="68">
        <v>137.18700000000001</v>
      </c>
      <c r="C52" s="68">
        <v>6.1</v>
      </c>
      <c r="D52" s="68">
        <v>2.86</v>
      </c>
      <c r="E52" s="68">
        <v>20950247.489999998</v>
      </c>
      <c r="F52" s="154">
        <v>1</v>
      </c>
      <c r="G52" s="154">
        <v>0</v>
      </c>
      <c r="H52" s="154">
        <v>0</v>
      </c>
      <c r="I52" s="212" t="str">
        <f t="shared" si="0"/>
        <v xml:space="preserve">      Гарантований внутрішній борг; 137,187%; 6,1р.</v>
      </c>
      <c r="J52" s="57">
        <f t="shared" si="1"/>
        <v>20950247.489999998</v>
      </c>
      <c r="K52" s="188"/>
      <c r="L52" s="188"/>
      <c r="M52" s="188"/>
      <c r="N52" s="188"/>
      <c r="O52" s="188"/>
      <c r="P52" s="188"/>
      <c r="Q52" s="188"/>
      <c r="R52" s="188"/>
    </row>
    <row r="53" spans="1:18" ht="15.75" x14ac:dyDescent="0.25">
      <c r="A53" s="154" t="s">
        <v>78</v>
      </c>
      <c r="B53" s="68">
        <v>17.559999999999999</v>
      </c>
      <c r="C53" s="68">
        <v>12.68</v>
      </c>
      <c r="D53" s="68">
        <v>10.38</v>
      </c>
      <c r="E53" s="68">
        <v>236134891.68000001</v>
      </c>
      <c r="F53" s="154">
        <v>1</v>
      </c>
      <c r="G53" s="154">
        <v>0</v>
      </c>
      <c r="H53" s="154">
        <v>0</v>
      </c>
      <c r="I53" s="212" t="str">
        <f t="shared" si="0"/>
        <v xml:space="preserve">      Гарантований зовнішній борг; 17,56%; 12,68р.</v>
      </c>
      <c r="J53" s="57">
        <f t="shared" si="1"/>
        <v>236134891.68000001</v>
      </c>
      <c r="K53" s="188"/>
      <c r="L53" s="188"/>
      <c r="M53" s="188"/>
      <c r="N53" s="188"/>
      <c r="O53" s="188"/>
      <c r="P53" s="188"/>
      <c r="Q53" s="188"/>
      <c r="R53" s="188"/>
    </row>
    <row r="54" spans="1:18" ht="15.75" x14ac:dyDescent="0.25">
      <c r="A54" s="154" t="s">
        <v>111</v>
      </c>
      <c r="B54" s="68"/>
      <c r="C54" s="68"/>
      <c r="D54" s="68"/>
      <c r="E54" s="68"/>
      <c r="F54" s="154"/>
      <c r="G54" s="154"/>
      <c r="H54" s="154"/>
      <c r="I54" s="212"/>
      <c r="J54" s="57">
        <f t="shared" si="1"/>
        <v>0</v>
      </c>
      <c r="K54" s="188"/>
      <c r="L54" s="188"/>
      <c r="M54" s="188"/>
      <c r="N54" s="188"/>
      <c r="O54" s="188"/>
      <c r="P54" s="188"/>
      <c r="Q54" s="188"/>
      <c r="R54" s="188"/>
    </row>
    <row r="55" spans="1:18" x14ac:dyDescent="0.2">
      <c r="B55" s="115"/>
      <c r="C55" s="115"/>
      <c r="D55" s="115"/>
      <c r="E55" s="115"/>
      <c r="F55" s="188"/>
      <c r="G55" s="188"/>
      <c r="H55" s="188"/>
      <c r="I55" s="212"/>
      <c r="J55" s="57">
        <f t="shared" si="1"/>
        <v>0</v>
      </c>
      <c r="K55" s="188"/>
      <c r="L55" s="188"/>
      <c r="M55" s="188"/>
      <c r="N55" s="188"/>
      <c r="O55" s="188"/>
      <c r="P55" s="188"/>
      <c r="Q55" s="188"/>
      <c r="R55" s="188"/>
    </row>
    <row r="56" spans="1:18" x14ac:dyDescent="0.2">
      <c r="B56" s="115"/>
      <c r="C56" s="115"/>
      <c r="D56" s="115"/>
      <c r="E56" s="115"/>
      <c r="F56" s="188"/>
      <c r="G56" s="188"/>
      <c r="H56" s="188"/>
      <c r="I56" s="212"/>
      <c r="J56" s="57">
        <f t="shared" si="1"/>
        <v>0</v>
      </c>
      <c r="K56" s="188"/>
      <c r="L56" s="188"/>
      <c r="M56" s="188"/>
      <c r="N56" s="188"/>
      <c r="O56" s="188"/>
      <c r="P56" s="188"/>
      <c r="Q56" s="188"/>
      <c r="R56" s="188"/>
    </row>
    <row r="57" spans="1:18" x14ac:dyDescent="0.2">
      <c r="B57" s="115"/>
      <c r="C57" s="115"/>
      <c r="D57" s="115"/>
      <c r="E57" s="115"/>
      <c r="F57" s="188"/>
      <c r="G57" s="188"/>
      <c r="H57" s="188"/>
      <c r="I57" s="212"/>
      <c r="J57" s="57">
        <f t="shared" si="1"/>
        <v>0</v>
      </c>
      <c r="K57" s="188"/>
      <c r="L57" s="188"/>
      <c r="M57" s="188"/>
      <c r="N57" s="188"/>
      <c r="O57" s="188"/>
      <c r="P57" s="188"/>
      <c r="Q57" s="188"/>
      <c r="R57" s="188"/>
    </row>
    <row r="58" spans="1:18" x14ac:dyDescent="0.2">
      <c r="B58" s="115"/>
      <c r="C58" s="115"/>
      <c r="D58" s="115"/>
      <c r="E58" s="115"/>
      <c r="F58" s="188"/>
      <c r="G58" s="188"/>
      <c r="H58" s="188"/>
      <c r="I58" s="212"/>
      <c r="J58" s="57">
        <f t="shared" si="1"/>
        <v>0</v>
      </c>
      <c r="K58" s="188"/>
      <c r="L58" s="188"/>
      <c r="M58" s="188"/>
      <c r="N58" s="188"/>
      <c r="O58" s="188"/>
      <c r="P58" s="188"/>
      <c r="Q58" s="188"/>
      <c r="R58" s="188"/>
    </row>
    <row r="59" spans="1:18" x14ac:dyDescent="0.2">
      <c r="B59" s="115"/>
      <c r="C59" s="115"/>
      <c r="D59" s="115"/>
      <c r="E59" s="115"/>
      <c r="F59" s="188"/>
      <c r="G59" s="188"/>
      <c r="H59" s="188"/>
      <c r="I59" s="212"/>
      <c r="J59" s="57">
        <f t="shared" si="1"/>
        <v>0</v>
      </c>
      <c r="K59" s="188"/>
      <c r="L59" s="188"/>
      <c r="M59" s="188"/>
      <c r="N59" s="188"/>
      <c r="O59" s="188"/>
      <c r="P59" s="188"/>
      <c r="Q59" s="188"/>
      <c r="R59" s="188"/>
    </row>
    <row r="60" spans="1:18" x14ac:dyDescent="0.2">
      <c r="B60" s="115"/>
      <c r="C60" s="115"/>
      <c r="D60" s="115"/>
      <c r="E60" s="115"/>
      <c r="F60" s="188"/>
      <c r="G60" s="188"/>
      <c r="H60" s="188"/>
      <c r="I60" s="212"/>
      <c r="J60" s="57">
        <f t="shared" si="1"/>
        <v>0</v>
      </c>
      <c r="K60" s="188"/>
      <c r="L60" s="188"/>
      <c r="M60" s="188"/>
      <c r="N60" s="188"/>
      <c r="O60" s="188"/>
      <c r="P60" s="188"/>
      <c r="Q60" s="188"/>
      <c r="R60" s="188"/>
    </row>
    <row r="61" spans="1:18" x14ac:dyDescent="0.2">
      <c r="B61" s="115"/>
      <c r="C61" s="115"/>
      <c r="D61" s="115"/>
      <c r="E61" s="115"/>
      <c r="F61" s="188"/>
      <c r="G61" s="188"/>
      <c r="H61" s="188"/>
      <c r="I61" s="212"/>
      <c r="J61" s="57">
        <f t="shared" si="1"/>
        <v>0</v>
      </c>
      <c r="K61" s="188"/>
      <c r="L61" s="188"/>
      <c r="M61" s="188"/>
      <c r="N61" s="188"/>
      <c r="O61" s="188"/>
      <c r="P61" s="188"/>
      <c r="Q61" s="188"/>
      <c r="R61" s="188"/>
    </row>
    <row r="62" spans="1:18" x14ac:dyDescent="0.2">
      <c r="B62" s="115"/>
      <c r="C62" s="115"/>
      <c r="D62" s="115"/>
      <c r="E62" s="115"/>
      <c r="F62" s="188"/>
      <c r="G62" s="188"/>
      <c r="H62" s="188"/>
      <c r="I62" s="212"/>
      <c r="J62" s="212"/>
      <c r="K62" s="188"/>
      <c r="L62" s="188"/>
      <c r="M62" s="188"/>
      <c r="N62" s="188"/>
      <c r="O62" s="188"/>
      <c r="P62" s="188"/>
      <c r="Q62" s="188"/>
      <c r="R62" s="188"/>
    </row>
    <row r="63" spans="1:18" x14ac:dyDescent="0.2">
      <c r="B63" s="115"/>
      <c r="C63" s="115"/>
      <c r="D63" s="115"/>
      <c r="E63" s="115"/>
      <c r="F63" s="188"/>
      <c r="G63" s="188"/>
      <c r="H63" s="188"/>
      <c r="I63" s="212"/>
      <c r="J63" s="212"/>
      <c r="K63" s="188"/>
      <c r="L63" s="188"/>
      <c r="M63" s="188"/>
      <c r="N63" s="188"/>
      <c r="O63" s="188"/>
      <c r="P63" s="188"/>
      <c r="Q63" s="188"/>
      <c r="R63" s="188"/>
    </row>
    <row r="64" spans="1:18" x14ac:dyDescent="0.2">
      <c r="B64" s="115"/>
      <c r="C64" s="115"/>
      <c r="D64" s="115"/>
      <c r="E64" s="115"/>
      <c r="F64" s="188"/>
      <c r="G64" s="188"/>
      <c r="H64" s="188"/>
      <c r="I64" s="212"/>
      <c r="J64" s="212"/>
      <c r="K64" s="188"/>
      <c r="L64" s="188"/>
      <c r="M64" s="188"/>
      <c r="N64" s="188"/>
      <c r="O64" s="188"/>
      <c r="P64" s="188"/>
      <c r="Q64" s="188"/>
      <c r="R64" s="188"/>
    </row>
    <row r="65" spans="2:18" x14ac:dyDescent="0.2">
      <c r="B65" s="115"/>
      <c r="C65" s="115"/>
      <c r="D65" s="115"/>
      <c r="E65" s="115"/>
      <c r="F65" s="188"/>
      <c r="G65" s="188"/>
      <c r="H65" s="188"/>
      <c r="I65" s="212"/>
      <c r="J65" s="212"/>
      <c r="K65" s="188"/>
      <c r="L65" s="188"/>
      <c r="M65" s="188"/>
      <c r="N65" s="188"/>
      <c r="O65" s="188"/>
      <c r="P65" s="188"/>
      <c r="Q65" s="188"/>
      <c r="R65" s="188"/>
    </row>
    <row r="66" spans="2:18" x14ac:dyDescent="0.2">
      <c r="B66" s="115"/>
      <c r="C66" s="115"/>
      <c r="D66" s="115"/>
      <c r="E66" s="115"/>
      <c r="F66" s="188"/>
      <c r="G66" s="188"/>
      <c r="H66" s="188"/>
      <c r="I66" s="212"/>
      <c r="J66" s="212"/>
      <c r="K66" s="188"/>
      <c r="L66" s="188"/>
      <c r="M66" s="188"/>
      <c r="N66" s="188"/>
      <c r="O66" s="188"/>
      <c r="P66" s="188"/>
      <c r="Q66" s="188"/>
      <c r="R66" s="188"/>
    </row>
    <row r="67" spans="2:18" x14ac:dyDescent="0.2">
      <c r="B67" s="115"/>
      <c r="C67" s="115"/>
      <c r="D67" s="115"/>
      <c r="E67" s="115"/>
      <c r="F67" s="188"/>
      <c r="G67" s="188"/>
      <c r="H67" s="188"/>
      <c r="I67" s="212"/>
      <c r="J67" s="212"/>
      <c r="K67" s="188"/>
      <c r="L67" s="188"/>
      <c r="M67" s="188"/>
      <c r="N67" s="188"/>
      <c r="O67" s="188"/>
      <c r="P67" s="188"/>
      <c r="Q67" s="188"/>
      <c r="R67" s="188"/>
    </row>
    <row r="68" spans="2:18" x14ac:dyDescent="0.2">
      <c r="B68" s="115"/>
      <c r="C68" s="115"/>
      <c r="D68" s="115"/>
      <c r="E68" s="115"/>
      <c r="F68" s="188"/>
      <c r="G68" s="188"/>
      <c r="H68" s="188"/>
      <c r="I68" s="212"/>
      <c r="J68" s="212"/>
      <c r="K68" s="188"/>
      <c r="L68" s="188"/>
      <c r="M68" s="188"/>
      <c r="N68" s="188"/>
      <c r="O68" s="188"/>
      <c r="P68" s="188"/>
      <c r="Q68" s="188"/>
      <c r="R68" s="188"/>
    </row>
    <row r="69" spans="2:18" x14ac:dyDescent="0.2">
      <c r="B69" s="115"/>
      <c r="C69" s="115"/>
      <c r="D69" s="115"/>
      <c r="E69" s="115"/>
      <c r="F69" s="188"/>
      <c r="G69" s="188"/>
      <c r="H69" s="188"/>
      <c r="I69" s="212"/>
      <c r="J69" s="212"/>
      <c r="K69" s="188"/>
      <c r="L69" s="188"/>
      <c r="M69" s="188"/>
      <c r="N69" s="188"/>
      <c r="O69" s="188"/>
      <c r="P69" s="188"/>
      <c r="Q69" s="188"/>
      <c r="R69" s="188"/>
    </row>
    <row r="70" spans="2:18" x14ac:dyDescent="0.2">
      <c r="B70" s="115"/>
      <c r="C70" s="115"/>
      <c r="D70" s="115"/>
      <c r="E70" s="115"/>
      <c r="F70" s="188"/>
      <c r="G70" s="188"/>
      <c r="H70" s="188"/>
      <c r="I70" s="212"/>
      <c r="J70" s="212"/>
      <c r="K70" s="188"/>
      <c r="L70" s="188"/>
      <c r="M70" s="188"/>
      <c r="N70" s="188"/>
      <c r="O70" s="188"/>
      <c r="P70" s="188"/>
      <c r="Q70" s="188"/>
      <c r="R70" s="188"/>
    </row>
    <row r="71" spans="2:18" x14ac:dyDescent="0.2">
      <c r="B71" s="115"/>
      <c r="C71" s="115"/>
      <c r="D71" s="115"/>
      <c r="E71" s="115"/>
      <c r="F71" s="188"/>
      <c r="G71" s="188"/>
      <c r="H71" s="188"/>
      <c r="I71" s="212"/>
      <c r="J71" s="212"/>
      <c r="K71" s="188"/>
      <c r="L71" s="188"/>
      <c r="M71" s="188"/>
      <c r="N71" s="188"/>
      <c r="O71" s="188"/>
      <c r="P71" s="188"/>
      <c r="Q71" s="188"/>
      <c r="R71" s="188"/>
    </row>
    <row r="72" spans="2:18" x14ac:dyDescent="0.2">
      <c r="B72" s="115"/>
      <c r="C72" s="115"/>
      <c r="D72" s="115"/>
      <c r="E72" s="115"/>
      <c r="F72" s="188"/>
      <c r="G72" s="188"/>
      <c r="H72" s="188"/>
      <c r="I72" s="212"/>
      <c r="J72" s="212"/>
      <c r="K72" s="188"/>
      <c r="L72" s="188"/>
      <c r="M72" s="188"/>
      <c r="N72" s="188"/>
      <c r="O72" s="188"/>
      <c r="P72" s="188"/>
      <c r="Q72" s="188"/>
      <c r="R72" s="188"/>
    </row>
    <row r="73" spans="2:18" x14ac:dyDescent="0.2">
      <c r="B73" s="115"/>
      <c r="C73" s="115"/>
      <c r="D73" s="115"/>
      <c r="E73" s="115"/>
      <c r="F73" s="188"/>
      <c r="G73" s="188"/>
      <c r="H73" s="188"/>
      <c r="I73" s="212"/>
      <c r="J73" s="212"/>
      <c r="K73" s="188"/>
      <c r="L73" s="188"/>
      <c r="M73" s="188"/>
      <c r="N73" s="188"/>
      <c r="O73" s="188"/>
      <c r="P73" s="188"/>
      <c r="Q73" s="188"/>
      <c r="R73" s="188"/>
    </row>
    <row r="74" spans="2:18" x14ac:dyDescent="0.2">
      <c r="B74" s="115"/>
      <c r="C74" s="115"/>
      <c r="D74" s="115"/>
      <c r="E74" s="115"/>
      <c r="F74" s="188"/>
      <c r="G74" s="188"/>
      <c r="H74" s="188"/>
      <c r="I74" s="212"/>
      <c r="J74" s="212"/>
      <c r="K74" s="188"/>
      <c r="L74" s="188"/>
      <c r="M74" s="188"/>
      <c r="N74" s="188"/>
      <c r="O74" s="188"/>
      <c r="P74" s="188"/>
      <c r="Q74" s="188"/>
      <c r="R74" s="188"/>
    </row>
    <row r="75" spans="2:18" x14ac:dyDescent="0.2">
      <c r="B75" s="115"/>
      <c r="C75" s="115"/>
      <c r="D75" s="115"/>
      <c r="E75" s="115"/>
      <c r="F75" s="188"/>
      <c r="G75" s="188"/>
      <c r="H75" s="188"/>
      <c r="I75" s="212"/>
      <c r="J75" s="212"/>
      <c r="K75" s="188"/>
      <c r="L75" s="188"/>
      <c r="M75" s="188"/>
      <c r="N75" s="188"/>
      <c r="O75" s="188"/>
      <c r="P75" s="188"/>
      <c r="Q75" s="188"/>
      <c r="R75" s="188"/>
    </row>
    <row r="76" spans="2:18" x14ac:dyDescent="0.2">
      <c r="B76" s="115"/>
      <c r="C76" s="115"/>
      <c r="D76" s="115"/>
      <c r="E76" s="115"/>
      <c r="F76" s="188"/>
      <c r="G76" s="188"/>
      <c r="H76" s="188"/>
      <c r="I76" s="212"/>
      <c r="J76" s="212"/>
      <c r="K76" s="188"/>
      <c r="L76" s="188"/>
      <c r="M76" s="188"/>
      <c r="N76" s="188"/>
      <c r="O76" s="188"/>
      <c r="P76" s="188"/>
      <c r="Q76" s="188"/>
      <c r="R76" s="188"/>
    </row>
    <row r="77" spans="2:18" x14ac:dyDescent="0.2">
      <c r="B77" s="115"/>
      <c r="C77" s="115"/>
      <c r="D77" s="115"/>
      <c r="E77" s="115"/>
      <c r="F77" s="188"/>
      <c r="G77" s="188"/>
      <c r="H77" s="188"/>
      <c r="I77" s="212"/>
      <c r="J77" s="212"/>
      <c r="K77" s="188"/>
      <c r="L77" s="188"/>
      <c r="M77" s="188"/>
      <c r="N77" s="188"/>
      <c r="O77" s="188"/>
      <c r="P77" s="188"/>
      <c r="Q77" s="188"/>
      <c r="R77" s="188"/>
    </row>
    <row r="78" spans="2:18" x14ac:dyDescent="0.2">
      <c r="B78" s="115"/>
      <c r="C78" s="115"/>
      <c r="D78" s="115"/>
      <c r="E78" s="115"/>
      <c r="F78" s="188"/>
      <c r="G78" s="188"/>
      <c r="H78" s="188"/>
      <c r="I78" s="212"/>
      <c r="J78" s="212"/>
      <c r="K78" s="188"/>
      <c r="L78" s="188"/>
      <c r="M78" s="188"/>
      <c r="N78" s="188"/>
      <c r="O78" s="188"/>
      <c r="P78" s="188"/>
      <c r="Q78" s="188"/>
      <c r="R78" s="188"/>
    </row>
    <row r="79" spans="2:18" x14ac:dyDescent="0.2">
      <c r="B79" s="115"/>
      <c r="C79" s="115"/>
      <c r="D79" s="115"/>
      <c r="E79" s="115"/>
      <c r="F79" s="188"/>
      <c r="G79" s="188"/>
      <c r="H79" s="188"/>
      <c r="I79" s="212"/>
      <c r="J79" s="212"/>
      <c r="K79" s="188"/>
      <c r="L79" s="188"/>
      <c r="M79" s="188"/>
      <c r="N79" s="188"/>
      <c r="O79" s="188"/>
      <c r="P79" s="188"/>
      <c r="Q79" s="188"/>
      <c r="R79" s="188"/>
    </row>
    <row r="80" spans="2:18" x14ac:dyDescent="0.2">
      <c r="B80" s="115"/>
      <c r="C80" s="115"/>
      <c r="D80" s="115"/>
      <c r="E80" s="115"/>
      <c r="F80" s="188"/>
      <c r="G80" s="188"/>
      <c r="H80" s="188"/>
      <c r="I80" s="212"/>
      <c r="J80" s="212"/>
      <c r="K80" s="188"/>
      <c r="L80" s="188"/>
      <c r="M80" s="188"/>
      <c r="N80" s="188"/>
      <c r="O80" s="188"/>
      <c r="P80" s="188"/>
      <c r="Q80" s="188"/>
      <c r="R80" s="188"/>
    </row>
    <row r="81" spans="2:18" x14ac:dyDescent="0.2">
      <c r="B81" s="115"/>
      <c r="C81" s="115"/>
      <c r="D81" s="115"/>
      <c r="E81" s="115"/>
      <c r="F81" s="188"/>
      <c r="G81" s="188"/>
      <c r="H81" s="188"/>
      <c r="I81" s="212"/>
      <c r="J81" s="212"/>
      <c r="K81" s="188"/>
      <c r="L81" s="188"/>
      <c r="M81" s="188"/>
      <c r="N81" s="188"/>
      <c r="O81" s="188"/>
      <c r="P81" s="188"/>
      <c r="Q81" s="188"/>
      <c r="R81" s="188"/>
    </row>
    <row r="82" spans="2:18" x14ac:dyDescent="0.2">
      <c r="B82" s="115"/>
      <c r="C82" s="115"/>
      <c r="D82" s="115"/>
      <c r="E82" s="115"/>
      <c r="F82" s="188"/>
      <c r="G82" s="188"/>
      <c r="H82" s="188"/>
      <c r="I82" s="212"/>
      <c r="J82" s="212"/>
      <c r="K82" s="188"/>
      <c r="L82" s="188"/>
      <c r="M82" s="188"/>
      <c r="N82" s="188"/>
      <c r="O82" s="188"/>
      <c r="P82" s="188"/>
      <c r="Q82" s="188"/>
      <c r="R82" s="188"/>
    </row>
    <row r="83" spans="2:18" x14ac:dyDescent="0.2">
      <c r="B83" s="115"/>
      <c r="C83" s="115"/>
      <c r="D83" s="115"/>
      <c r="E83" s="115"/>
      <c r="F83" s="188"/>
      <c r="G83" s="188"/>
      <c r="H83" s="188"/>
      <c r="I83" s="212"/>
      <c r="J83" s="212"/>
      <c r="K83" s="188"/>
      <c r="L83" s="188"/>
      <c r="M83" s="188"/>
      <c r="N83" s="188"/>
      <c r="O83" s="188"/>
      <c r="P83" s="188"/>
      <c r="Q83" s="188"/>
      <c r="R83" s="188"/>
    </row>
    <row r="84" spans="2:18" x14ac:dyDescent="0.2">
      <c r="B84" s="115"/>
      <c r="C84" s="115"/>
      <c r="D84" s="115"/>
      <c r="E84" s="115"/>
      <c r="F84" s="188"/>
      <c r="G84" s="188"/>
      <c r="H84" s="188"/>
      <c r="I84" s="212"/>
      <c r="J84" s="212"/>
      <c r="K84" s="188"/>
      <c r="L84" s="188"/>
      <c r="M84" s="188"/>
      <c r="N84" s="188"/>
      <c r="O84" s="188"/>
      <c r="P84" s="188"/>
      <c r="Q84" s="188"/>
      <c r="R84" s="188"/>
    </row>
    <row r="85" spans="2:18" x14ac:dyDescent="0.2">
      <c r="B85" s="115"/>
      <c r="C85" s="115"/>
      <c r="D85" s="115"/>
      <c r="E85" s="115"/>
      <c r="F85" s="188"/>
      <c r="G85" s="188"/>
      <c r="H85" s="188"/>
      <c r="I85" s="212"/>
      <c r="J85" s="212"/>
      <c r="K85" s="188"/>
      <c r="L85" s="188"/>
      <c r="M85" s="188"/>
      <c r="N85" s="188"/>
      <c r="O85" s="188"/>
      <c r="P85" s="188"/>
      <c r="Q85" s="188"/>
      <c r="R85" s="188"/>
    </row>
    <row r="86" spans="2:18" x14ac:dyDescent="0.2">
      <c r="B86" s="115"/>
      <c r="C86" s="115"/>
      <c r="D86" s="115"/>
      <c r="E86" s="115"/>
      <c r="F86" s="188"/>
      <c r="G86" s="188"/>
      <c r="H86" s="188"/>
      <c r="I86" s="212"/>
      <c r="J86" s="212"/>
      <c r="K86" s="188"/>
      <c r="L86" s="188"/>
      <c r="M86" s="188"/>
      <c r="N86" s="188"/>
      <c r="O86" s="188"/>
      <c r="P86" s="188"/>
      <c r="Q86" s="188"/>
      <c r="R86" s="188"/>
    </row>
    <row r="87" spans="2:18" x14ac:dyDescent="0.2">
      <c r="B87" s="115"/>
      <c r="C87" s="115"/>
      <c r="D87" s="115"/>
      <c r="E87" s="115"/>
      <c r="F87" s="188"/>
      <c r="G87" s="188"/>
      <c r="H87" s="188"/>
      <c r="I87" s="212"/>
      <c r="J87" s="212"/>
      <c r="K87" s="188"/>
      <c r="L87" s="188"/>
      <c r="M87" s="188"/>
      <c r="N87" s="188"/>
      <c r="O87" s="188"/>
      <c r="P87" s="188"/>
      <c r="Q87" s="188"/>
      <c r="R87" s="188"/>
    </row>
    <row r="88" spans="2:18" x14ac:dyDescent="0.2">
      <c r="B88" s="115"/>
      <c r="C88" s="115"/>
      <c r="D88" s="115"/>
      <c r="E88" s="115"/>
      <c r="F88" s="188"/>
      <c r="G88" s="188"/>
      <c r="H88" s="188"/>
      <c r="I88" s="212"/>
      <c r="J88" s="212"/>
      <c r="K88" s="188"/>
      <c r="L88" s="188"/>
      <c r="M88" s="188"/>
      <c r="N88" s="188"/>
      <c r="O88" s="188"/>
      <c r="P88" s="188"/>
      <c r="Q88" s="188"/>
      <c r="R88" s="188"/>
    </row>
    <row r="89" spans="2:18" x14ac:dyDescent="0.2">
      <c r="B89" s="115"/>
      <c r="C89" s="115"/>
      <c r="D89" s="115"/>
      <c r="E89" s="115"/>
      <c r="F89" s="188"/>
      <c r="G89" s="188"/>
      <c r="H89" s="188"/>
      <c r="I89" s="212"/>
      <c r="J89" s="212"/>
      <c r="K89" s="188"/>
      <c r="L89" s="188"/>
      <c r="M89" s="188"/>
      <c r="N89" s="188"/>
      <c r="O89" s="188"/>
      <c r="P89" s="188"/>
      <c r="Q89" s="188"/>
      <c r="R89" s="188"/>
    </row>
    <row r="90" spans="2:18" x14ac:dyDescent="0.2">
      <c r="B90" s="115"/>
      <c r="C90" s="115"/>
      <c r="D90" s="115"/>
      <c r="E90" s="115"/>
      <c r="F90" s="188"/>
      <c r="G90" s="188"/>
      <c r="H90" s="188"/>
      <c r="I90" s="212"/>
      <c r="J90" s="212"/>
      <c r="K90" s="188"/>
      <c r="L90" s="188"/>
      <c r="M90" s="188"/>
      <c r="N90" s="188"/>
      <c r="O90" s="188"/>
      <c r="P90" s="188"/>
      <c r="Q90" s="188"/>
      <c r="R90" s="188"/>
    </row>
    <row r="91" spans="2:18" x14ac:dyDescent="0.2">
      <c r="B91" s="115"/>
      <c r="C91" s="115"/>
      <c r="D91" s="115"/>
      <c r="E91" s="115"/>
      <c r="F91" s="188"/>
      <c r="G91" s="188"/>
      <c r="H91" s="188"/>
      <c r="I91" s="212"/>
      <c r="J91" s="212"/>
      <c r="K91" s="188"/>
      <c r="L91" s="188"/>
      <c r="M91" s="188"/>
      <c r="N91" s="188"/>
      <c r="O91" s="188"/>
      <c r="P91" s="188"/>
      <c r="Q91" s="188"/>
      <c r="R91" s="188"/>
    </row>
    <row r="92" spans="2:18" x14ac:dyDescent="0.2">
      <c r="B92" s="115"/>
      <c r="C92" s="115"/>
      <c r="D92" s="115"/>
      <c r="E92" s="115"/>
      <c r="F92" s="188"/>
      <c r="G92" s="188"/>
      <c r="H92" s="188"/>
      <c r="I92" s="212"/>
      <c r="J92" s="212"/>
      <c r="K92" s="188"/>
      <c r="L92" s="188"/>
      <c r="M92" s="188"/>
      <c r="N92" s="188"/>
      <c r="O92" s="188"/>
      <c r="P92" s="188"/>
      <c r="Q92" s="188"/>
      <c r="R92" s="188"/>
    </row>
    <row r="93" spans="2:18" x14ac:dyDescent="0.2">
      <c r="B93" s="115"/>
      <c r="C93" s="115"/>
      <c r="D93" s="115"/>
      <c r="E93" s="115"/>
      <c r="F93" s="188"/>
      <c r="G93" s="188"/>
      <c r="H93" s="188"/>
      <c r="I93" s="212"/>
      <c r="J93" s="212"/>
      <c r="K93" s="188"/>
      <c r="L93" s="188"/>
      <c r="M93" s="188"/>
      <c r="N93" s="188"/>
      <c r="O93" s="188"/>
      <c r="P93" s="188"/>
      <c r="Q93" s="188"/>
      <c r="R93" s="188"/>
    </row>
    <row r="94" spans="2:18" x14ac:dyDescent="0.2">
      <c r="B94" s="115"/>
      <c r="C94" s="115"/>
      <c r="D94" s="115"/>
      <c r="E94" s="115"/>
      <c r="F94" s="188"/>
      <c r="G94" s="188"/>
      <c r="H94" s="188"/>
      <c r="I94" s="212"/>
      <c r="J94" s="212"/>
      <c r="K94" s="188"/>
      <c r="L94" s="188"/>
      <c r="M94" s="188"/>
      <c r="N94" s="188"/>
      <c r="O94" s="188"/>
      <c r="P94" s="188"/>
      <c r="Q94" s="188"/>
      <c r="R94" s="188"/>
    </row>
    <row r="95" spans="2:18" x14ac:dyDescent="0.2">
      <c r="B95" s="115"/>
      <c r="C95" s="115"/>
      <c r="D95" s="115"/>
      <c r="E95" s="115"/>
      <c r="F95" s="188"/>
      <c r="G95" s="188"/>
      <c r="H95" s="188"/>
      <c r="I95" s="212"/>
      <c r="J95" s="212"/>
      <c r="K95" s="188"/>
      <c r="L95" s="188"/>
      <c r="M95" s="188"/>
      <c r="N95" s="188"/>
      <c r="O95" s="188"/>
      <c r="P95" s="188"/>
      <c r="Q95" s="188"/>
      <c r="R95" s="188"/>
    </row>
    <row r="96" spans="2:18" x14ac:dyDescent="0.2">
      <c r="B96" s="115"/>
      <c r="C96" s="115"/>
      <c r="D96" s="115"/>
      <c r="E96" s="115"/>
      <c r="F96" s="188"/>
      <c r="G96" s="188"/>
      <c r="H96" s="188"/>
      <c r="I96" s="212"/>
      <c r="J96" s="212"/>
      <c r="K96" s="188"/>
      <c r="L96" s="188"/>
      <c r="M96" s="188"/>
      <c r="N96" s="188"/>
      <c r="O96" s="188"/>
      <c r="P96" s="188"/>
      <c r="Q96" s="188"/>
      <c r="R96" s="188"/>
    </row>
    <row r="97" spans="2:18" x14ac:dyDescent="0.2">
      <c r="B97" s="115"/>
      <c r="C97" s="115"/>
      <c r="D97" s="115"/>
      <c r="E97" s="115"/>
      <c r="F97" s="188"/>
      <c r="G97" s="188"/>
      <c r="H97" s="188"/>
      <c r="I97" s="212"/>
      <c r="J97" s="212"/>
      <c r="K97" s="188"/>
      <c r="L97" s="188"/>
      <c r="M97" s="188"/>
      <c r="N97" s="188"/>
      <c r="O97" s="188"/>
      <c r="P97" s="188"/>
      <c r="Q97" s="188"/>
      <c r="R97" s="188"/>
    </row>
    <row r="98" spans="2:18" x14ac:dyDescent="0.2">
      <c r="B98" s="115"/>
      <c r="C98" s="115"/>
      <c r="D98" s="115"/>
      <c r="E98" s="115"/>
      <c r="F98" s="188"/>
      <c r="G98" s="188"/>
      <c r="H98" s="188"/>
      <c r="I98" s="212"/>
      <c r="J98" s="212"/>
      <c r="K98" s="188"/>
      <c r="L98" s="188"/>
      <c r="M98" s="188"/>
      <c r="N98" s="188"/>
      <c r="O98" s="188"/>
      <c r="P98" s="188"/>
      <c r="Q98" s="188"/>
      <c r="R98" s="188"/>
    </row>
    <row r="99" spans="2:18" x14ac:dyDescent="0.2">
      <c r="B99" s="115"/>
      <c r="C99" s="115"/>
      <c r="D99" s="115"/>
      <c r="E99" s="115"/>
      <c r="F99" s="188"/>
      <c r="G99" s="188"/>
      <c r="H99" s="188"/>
      <c r="I99" s="212"/>
      <c r="J99" s="212"/>
      <c r="K99" s="188"/>
      <c r="L99" s="188"/>
      <c r="M99" s="188"/>
      <c r="N99" s="188"/>
      <c r="O99" s="188"/>
      <c r="P99" s="188"/>
      <c r="Q99" s="188"/>
      <c r="R99" s="188"/>
    </row>
    <row r="100" spans="2:18" x14ac:dyDescent="0.2">
      <c r="B100" s="115"/>
      <c r="C100" s="115"/>
      <c r="D100" s="115"/>
      <c r="E100" s="115"/>
      <c r="F100" s="188"/>
      <c r="G100" s="188"/>
      <c r="H100" s="188"/>
      <c r="I100" s="212"/>
      <c r="J100" s="212"/>
      <c r="K100" s="188"/>
      <c r="L100" s="188"/>
      <c r="M100" s="188"/>
      <c r="N100" s="188"/>
      <c r="O100" s="188"/>
      <c r="P100" s="188"/>
      <c r="Q100" s="188"/>
      <c r="R100" s="188"/>
    </row>
    <row r="101" spans="2:18" x14ac:dyDescent="0.2">
      <c r="B101" s="115"/>
      <c r="C101" s="115"/>
      <c r="D101" s="115"/>
      <c r="E101" s="115"/>
      <c r="F101" s="188"/>
      <c r="G101" s="188"/>
      <c r="H101" s="188"/>
      <c r="I101" s="212"/>
      <c r="J101" s="212"/>
      <c r="K101" s="188"/>
      <c r="L101" s="188"/>
      <c r="M101" s="188"/>
      <c r="N101" s="188"/>
      <c r="O101" s="188"/>
      <c r="P101" s="188"/>
      <c r="Q101" s="188"/>
      <c r="R101" s="188"/>
    </row>
    <row r="102" spans="2:18" x14ac:dyDescent="0.2">
      <c r="B102" s="115"/>
      <c r="C102" s="115"/>
      <c r="D102" s="115"/>
      <c r="E102" s="115"/>
      <c r="F102" s="188"/>
      <c r="G102" s="188"/>
      <c r="H102" s="188"/>
      <c r="I102" s="212"/>
      <c r="J102" s="212"/>
      <c r="K102" s="188"/>
      <c r="L102" s="188"/>
      <c r="M102" s="188"/>
      <c r="N102" s="188"/>
      <c r="O102" s="188"/>
      <c r="P102" s="188"/>
      <c r="Q102" s="188"/>
      <c r="R102" s="188"/>
    </row>
    <row r="103" spans="2:18" x14ac:dyDescent="0.2">
      <c r="B103" s="115"/>
      <c r="C103" s="115"/>
      <c r="D103" s="115"/>
      <c r="E103" s="115"/>
      <c r="F103" s="188"/>
      <c r="G103" s="188"/>
      <c r="H103" s="188"/>
      <c r="I103" s="212"/>
      <c r="J103" s="212"/>
      <c r="K103" s="188"/>
      <c r="L103" s="188"/>
      <c r="M103" s="188"/>
      <c r="N103" s="188"/>
      <c r="O103" s="188"/>
      <c r="P103" s="188"/>
      <c r="Q103" s="188"/>
      <c r="R103" s="188"/>
    </row>
    <row r="104" spans="2:18" x14ac:dyDescent="0.2">
      <c r="B104" s="115"/>
      <c r="C104" s="115"/>
      <c r="D104" s="115"/>
      <c r="E104" s="115"/>
      <c r="F104" s="188"/>
      <c r="G104" s="188"/>
      <c r="H104" s="188"/>
      <c r="I104" s="212"/>
      <c r="J104" s="212"/>
      <c r="K104" s="188"/>
      <c r="L104" s="188"/>
      <c r="M104" s="188"/>
      <c r="N104" s="188"/>
      <c r="O104" s="188"/>
      <c r="P104" s="188"/>
      <c r="Q104" s="188"/>
      <c r="R104" s="188"/>
    </row>
    <row r="105" spans="2:18" x14ac:dyDescent="0.2">
      <c r="B105" s="115"/>
      <c r="C105" s="115"/>
      <c r="D105" s="115"/>
      <c r="E105" s="115"/>
      <c r="F105" s="188"/>
      <c r="G105" s="188"/>
      <c r="H105" s="188"/>
      <c r="I105" s="212"/>
      <c r="J105" s="212"/>
      <c r="K105" s="188"/>
      <c r="L105" s="188"/>
      <c r="M105" s="188"/>
      <c r="N105" s="188"/>
      <c r="O105" s="188"/>
      <c r="P105" s="188"/>
      <c r="Q105" s="188"/>
      <c r="R105" s="188"/>
    </row>
    <row r="106" spans="2:18" x14ac:dyDescent="0.2">
      <c r="B106" s="115"/>
      <c r="C106" s="115"/>
      <c r="D106" s="115"/>
      <c r="E106" s="115"/>
      <c r="F106" s="188"/>
      <c r="G106" s="188"/>
      <c r="H106" s="188"/>
      <c r="I106" s="212"/>
      <c r="J106" s="212"/>
      <c r="K106" s="188"/>
      <c r="L106" s="188"/>
      <c r="M106" s="188"/>
      <c r="N106" s="188"/>
      <c r="O106" s="188"/>
      <c r="P106" s="188"/>
      <c r="Q106" s="188"/>
      <c r="R106" s="188"/>
    </row>
    <row r="107" spans="2:18" x14ac:dyDescent="0.2">
      <c r="B107" s="115"/>
      <c r="C107" s="115"/>
      <c r="D107" s="115"/>
      <c r="E107" s="115"/>
      <c r="F107" s="188"/>
      <c r="G107" s="188"/>
      <c r="H107" s="188"/>
      <c r="I107" s="212"/>
      <c r="J107" s="212"/>
      <c r="K107" s="188"/>
      <c r="L107" s="188"/>
      <c r="M107" s="188"/>
      <c r="N107" s="188"/>
      <c r="O107" s="188"/>
      <c r="P107" s="188"/>
      <c r="Q107" s="188"/>
      <c r="R107" s="188"/>
    </row>
    <row r="108" spans="2:18" x14ac:dyDescent="0.2">
      <c r="B108" s="115"/>
      <c r="C108" s="115"/>
      <c r="D108" s="115"/>
      <c r="E108" s="115"/>
      <c r="F108" s="188"/>
      <c r="G108" s="188"/>
      <c r="H108" s="188"/>
      <c r="I108" s="212"/>
      <c r="J108" s="212"/>
      <c r="K108" s="188"/>
      <c r="L108" s="188"/>
      <c r="M108" s="188"/>
      <c r="N108" s="188"/>
      <c r="O108" s="188"/>
      <c r="P108" s="188"/>
      <c r="Q108" s="188"/>
      <c r="R108" s="188"/>
    </row>
    <row r="109" spans="2:18" x14ac:dyDescent="0.2">
      <c r="B109" s="115"/>
      <c r="C109" s="115"/>
      <c r="D109" s="115"/>
      <c r="E109" s="115"/>
      <c r="F109" s="188"/>
      <c r="G109" s="188"/>
      <c r="H109" s="188"/>
      <c r="I109" s="212"/>
      <c r="J109" s="212"/>
      <c r="K109" s="188"/>
      <c r="L109" s="188"/>
      <c r="M109" s="188"/>
      <c r="N109" s="188"/>
      <c r="O109" s="188"/>
      <c r="P109" s="188"/>
      <c r="Q109" s="188"/>
      <c r="R109" s="188"/>
    </row>
    <row r="110" spans="2:18" x14ac:dyDescent="0.2">
      <c r="B110" s="115"/>
      <c r="C110" s="115"/>
      <c r="D110" s="115"/>
      <c r="E110" s="115"/>
      <c r="F110" s="188"/>
      <c r="G110" s="188"/>
      <c r="H110" s="188"/>
      <c r="I110" s="212"/>
      <c r="J110" s="212"/>
      <c r="K110" s="188"/>
      <c r="L110" s="188"/>
      <c r="M110" s="188"/>
      <c r="N110" s="188"/>
      <c r="O110" s="188"/>
      <c r="P110" s="188"/>
      <c r="Q110" s="188"/>
      <c r="R110" s="188"/>
    </row>
    <row r="111" spans="2:18" x14ac:dyDescent="0.2">
      <c r="B111" s="115"/>
      <c r="C111" s="115"/>
      <c r="D111" s="115"/>
      <c r="E111" s="115"/>
      <c r="F111" s="188"/>
      <c r="G111" s="188"/>
      <c r="H111" s="188"/>
      <c r="I111" s="212"/>
      <c r="J111" s="212"/>
      <c r="K111" s="188"/>
      <c r="L111" s="188"/>
      <c r="M111" s="188"/>
      <c r="N111" s="188"/>
      <c r="O111" s="188"/>
      <c r="P111" s="188"/>
      <c r="Q111" s="188"/>
      <c r="R111" s="188"/>
    </row>
    <row r="112" spans="2:18" x14ac:dyDescent="0.2">
      <c r="B112" s="115"/>
      <c r="C112" s="115"/>
      <c r="D112" s="115"/>
      <c r="E112" s="115"/>
      <c r="F112" s="188"/>
      <c r="G112" s="188"/>
      <c r="H112" s="188"/>
      <c r="I112" s="212"/>
      <c r="J112" s="212"/>
      <c r="K112" s="188"/>
      <c r="L112" s="188"/>
      <c r="M112" s="188"/>
      <c r="N112" s="188"/>
      <c r="O112" s="188"/>
      <c r="P112" s="188"/>
      <c r="Q112" s="188"/>
      <c r="R112" s="188"/>
    </row>
    <row r="113" spans="2:18" x14ac:dyDescent="0.2">
      <c r="B113" s="115"/>
      <c r="C113" s="115"/>
      <c r="D113" s="115"/>
      <c r="E113" s="115"/>
      <c r="F113" s="188"/>
      <c r="G113" s="188"/>
      <c r="H113" s="188"/>
      <c r="I113" s="212"/>
      <c r="J113" s="212"/>
      <c r="K113" s="188"/>
      <c r="L113" s="188"/>
      <c r="M113" s="188"/>
      <c r="N113" s="188"/>
      <c r="O113" s="188"/>
      <c r="P113" s="188"/>
      <c r="Q113" s="188"/>
      <c r="R113" s="188"/>
    </row>
    <row r="114" spans="2:18" x14ac:dyDescent="0.2">
      <c r="B114" s="115"/>
      <c r="C114" s="115"/>
      <c r="D114" s="115"/>
      <c r="E114" s="115"/>
      <c r="F114" s="188"/>
      <c r="G114" s="188"/>
      <c r="H114" s="188"/>
      <c r="I114" s="212"/>
      <c r="J114" s="212"/>
      <c r="K114" s="188"/>
      <c r="L114" s="188"/>
      <c r="M114" s="188"/>
      <c r="N114" s="188"/>
      <c r="O114" s="188"/>
      <c r="P114" s="188"/>
      <c r="Q114" s="188"/>
      <c r="R114" s="188"/>
    </row>
    <row r="115" spans="2:18" x14ac:dyDescent="0.2">
      <c r="B115" s="115"/>
      <c r="C115" s="115"/>
      <c r="D115" s="115"/>
      <c r="E115" s="115"/>
      <c r="F115" s="188"/>
      <c r="G115" s="188"/>
      <c r="H115" s="188"/>
      <c r="I115" s="212"/>
      <c r="J115" s="212"/>
      <c r="K115" s="188"/>
      <c r="L115" s="188"/>
      <c r="M115" s="188"/>
      <c r="N115" s="188"/>
      <c r="O115" s="188"/>
      <c r="P115" s="188"/>
      <c r="Q115" s="188"/>
      <c r="R115" s="188"/>
    </row>
    <row r="116" spans="2:18" x14ac:dyDescent="0.2">
      <c r="B116" s="115"/>
      <c r="C116" s="115"/>
      <c r="D116" s="115"/>
      <c r="E116" s="115"/>
      <c r="F116" s="188"/>
      <c r="G116" s="188"/>
      <c r="H116" s="188"/>
      <c r="I116" s="212"/>
      <c r="J116" s="212"/>
      <c r="K116" s="188"/>
      <c r="L116" s="188"/>
      <c r="M116" s="188"/>
      <c r="N116" s="188"/>
      <c r="O116" s="188"/>
      <c r="P116" s="188"/>
      <c r="Q116" s="188"/>
      <c r="R116" s="188"/>
    </row>
    <row r="117" spans="2:18" x14ac:dyDescent="0.2">
      <c r="B117" s="115"/>
      <c r="C117" s="115"/>
      <c r="D117" s="115"/>
      <c r="E117" s="115"/>
      <c r="F117" s="188"/>
      <c r="G117" s="188"/>
      <c r="H117" s="188"/>
      <c r="I117" s="212"/>
      <c r="J117" s="212"/>
      <c r="K117" s="188"/>
      <c r="L117" s="188"/>
      <c r="M117" s="188"/>
      <c r="N117" s="188"/>
      <c r="O117" s="188"/>
      <c r="P117" s="188"/>
      <c r="Q117" s="188"/>
      <c r="R117" s="188"/>
    </row>
    <row r="118" spans="2:18" x14ac:dyDescent="0.2">
      <c r="B118" s="115"/>
      <c r="C118" s="115"/>
      <c r="D118" s="115"/>
      <c r="E118" s="115"/>
      <c r="F118" s="188"/>
      <c r="G118" s="188"/>
      <c r="H118" s="188"/>
      <c r="I118" s="212"/>
      <c r="J118" s="212"/>
      <c r="K118" s="188"/>
      <c r="L118" s="188"/>
      <c r="M118" s="188"/>
      <c r="N118" s="188"/>
      <c r="O118" s="188"/>
      <c r="P118" s="188"/>
      <c r="Q118" s="188"/>
      <c r="R118" s="188"/>
    </row>
    <row r="119" spans="2:18" x14ac:dyDescent="0.2">
      <c r="B119" s="115"/>
      <c r="C119" s="115"/>
      <c r="D119" s="115"/>
      <c r="E119" s="115"/>
      <c r="F119" s="188"/>
      <c r="G119" s="188"/>
      <c r="H119" s="188"/>
      <c r="I119" s="212"/>
      <c r="J119" s="212"/>
      <c r="K119" s="188"/>
      <c r="L119" s="188"/>
      <c r="M119" s="188"/>
      <c r="N119" s="188"/>
      <c r="O119" s="188"/>
      <c r="P119" s="188"/>
      <c r="Q119" s="188"/>
      <c r="R119" s="188"/>
    </row>
    <row r="120" spans="2:18" x14ac:dyDescent="0.2">
      <c r="B120" s="115"/>
      <c r="C120" s="115"/>
      <c r="D120" s="115"/>
      <c r="E120" s="115"/>
      <c r="F120" s="188"/>
      <c r="G120" s="188"/>
      <c r="H120" s="188"/>
      <c r="I120" s="212"/>
      <c r="J120" s="212"/>
      <c r="K120" s="188"/>
      <c r="L120" s="188"/>
      <c r="M120" s="188"/>
      <c r="N120" s="188"/>
      <c r="O120" s="188"/>
      <c r="P120" s="188"/>
      <c r="Q120" s="188"/>
      <c r="R120" s="188"/>
    </row>
    <row r="121" spans="2:18" x14ac:dyDescent="0.2">
      <c r="B121" s="115"/>
      <c r="C121" s="115"/>
      <c r="D121" s="115"/>
      <c r="E121" s="115"/>
      <c r="F121" s="188"/>
      <c r="G121" s="188"/>
      <c r="H121" s="188"/>
      <c r="I121" s="212"/>
      <c r="J121" s="212"/>
      <c r="K121" s="188"/>
      <c r="L121" s="188"/>
      <c r="M121" s="188"/>
      <c r="N121" s="188"/>
      <c r="O121" s="188"/>
      <c r="P121" s="188"/>
      <c r="Q121" s="188"/>
      <c r="R121" s="188"/>
    </row>
    <row r="122" spans="2:18" x14ac:dyDescent="0.2">
      <c r="B122" s="115"/>
      <c r="C122" s="115"/>
      <c r="D122" s="115"/>
      <c r="E122" s="115"/>
      <c r="F122" s="188"/>
      <c r="G122" s="188"/>
      <c r="H122" s="188"/>
      <c r="I122" s="212"/>
      <c r="J122" s="212"/>
      <c r="K122" s="188"/>
      <c r="L122" s="188"/>
      <c r="M122" s="188"/>
      <c r="N122" s="188"/>
      <c r="O122" s="188"/>
      <c r="P122" s="188"/>
      <c r="Q122" s="188"/>
      <c r="R122" s="188"/>
    </row>
    <row r="123" spans="2:18" x14ac:dyDescent="0.2">
      <c r="B123" s="115"/>
      <c r="C123" s="115"/>
      <c r="D123" s="115"/>
      <c r="E123" s="115"/>
      <c r="F123" s="188"/>
      <c r="G123" s="188"/>
      <c r="H123" s="188"/>
      <c r="I123" s="212"/>
      <c r="J123" s="212"/>
      <c r="K123" s="188"/>
      <c r="L123" s="188"/>
      <c r="M123" s="188"/>
      <c r="N123" s="188"/>
      <c r="O123" s="188"/>
      <c r="P123" s="188"/>
      <c r="Q123" s="188"/>
      <c r="R123" s="188"/>
    </row>
    <row r="124" spans="2:18" x14ac:dyDescent="0.2">
      <c r="B124" s="115"/>
      <c r="C124" s="115"/>
      <c r="D124" s="115"/>
      <c r="E124" s="115"/>
      <c r="F124" s="188"/>
      <c r="G124" s="188"/>
      <c r="H124" s="188"/>
      <c r="I124" s="212"/>
      <c r="J124" s="212"/>
      <c r="K124" s="188"/>
      <c r="L124" s="188"/>
      <c r="M124" s="188"/>
      <c r="N124" s="188"/>
      <c r="O124" s="188"/>
      <c r="P124" s="188"/>
      <c r="Q124" s="188"/>
      <c r="R124" s="188"/>
    </row>
    <row r="125" spans="2:18" x14ac:dyDescent="0.2">
      <c r="B125" s="115"/>
      <c r="C125" s="115"/>
      <c r="D125" s="115"/>
      <c r="E125" s="115"/>
      <c r="F125" s="188"/>
      <c r="G125" s="188"/>
      <c r="H125" s="188"/>
      <c r="I125" s="212"/>
      <c r="J125" s="212"/>
      <c r="K125" s="188"/>
      <c r="L125" s="188"/>
      <c r="M125" s="188"/>
      <c r="N125" s="188"/>
      <c r="O125" s="188"/>
      <c r="P125" s="188"/>
      <c r="Q125" s="188"/>
      <c r="R125" s="188"/>
    </row>
    <row r="126" spans="2:18" x14ac:dyDescent="0.2">
      <c r="B126" s="115"/>
      <c r="C126" s="115"/>
      <c r="D126" s="115"/>
      <c r="E126" s="115"/>
      <c r="F126" s="188"/>
      <c r="G126" s="188"/>
      <c r="H126" s="188"/>
      <c r="I126" s="212"/>
      <c r="J126" s="212"/>
      <c r="K126" s="188"/>
      <c r="L126" s="188"/>
      <c r="M126" s="188"/>
      <c r="N126" s="188"/>
      <c r="O126" s="188"/>
      <c r="P126" s="188"/>
      <c r="Q126" s="188"/>
      <c r="R126" s="188"/>
    </row>
    <row r="127" spans="2:18" x14ac:dyDescent="0.2">
      <c r="B127" s="115"/>
      <c r="C127" s="115"/>
      <c r="D127" s="115"/>
      <c r="E127" s="115"/>
      <c r="F127" s="188"/>
      <c r="G127" s="188"/>
      <c r="H127" s="188"/>
      <c r="I127" s="212"/>
      <c r="J127" s="212"/>
      <c r="K127" s="188"/>
      <c r="L127" s="188"/>
      <c r="M127" s="188"/>
      <c r="N127" s="188"/>
      <c r="O127" s="188"/>
      <c r="P127" s="188"/>
      <c r="Q127" s="188"/>
      <c r="R127" s="188"/>
    </row>
    <row r="128" spans="2:18" x14ac:dyDescent="0.2">
      <c r="B128" s="115"/>
      <c r="C128" s="115"/>
      <c r="D128" s="115"/>
      <c r="E128" s="115"/>
      <c r="F128" s="188"/>
      <c r="G128" s="188"/>
      <c r="H128" s="188"/>
      <c r="I128" s="212"/>
      <c r="J128" s="212"/>
      <c r="K128" s="188"/>
      <c r="L128" s="188"/>
      <c r="M128" s="188"/>
      <c r="N128" s="188"/>
      <c r="O128" s="188"/>
      <c r="P128" s="188"/>
      <c r="Q128" s="188"/>
      <c r="R128" s="188"/>
    </row>
    <row r="129" spans="2:18" x14ac:dyDescent="0.2">
      <c r="B129" s="115"/>
      <c r="C129" s="115"/>
      <c r="D129" s="115"/>
      <c r="E129" s="115"/>
      <c r="F129" s="188"/>
      <c r="G129" s="188"/>
      <c r="H129" s="188"/>
      <c r="I129" s="212"/>
      <c r="J129" s="212"/>
      <c r="K129" s="188"/>
      <c r="L129" s="188"/>
      <c r="M129" s="188"/>
      <c r="N129" s="188"/>
      <c r="O129" s="188"/>
      <c r="P129" s="188"/>
      <c r="Q129" s="188"/>
      <c r="R129" s="188"/>
    </row>
    <row r="130" spans="2:18" x14ac:dyDescent="0.2">
      <c r="B130" s="115"/>
      <c r="C130" s="115"/>
      <c r="D130" s="115"/>
      <c r="E130" s="115"/>
      <c r="F130" s="188"/>
      <c r="G130" s="188"/>
      <c r="H130" s="188"/>
      <c r="I130" s="212"/>
      <c r="J130" s="212"/>
      <c r="K130" s="188"/>
      <c r="L130" s="188"/>
      <c r="M130" s="188"/>
      <c r="N130" s="188"/>
      <c r="O130" s="188"/>
      <c r="P130" s="188"/>
      <c r="Q130" s="188"/>
      <c r="R130" s="188"/>
    </row>
    <row r="131" spans="2:18" x14ac:dyDescent="0.2">
      <c r="B131" s="115"/>
      <c r="C131" s="115"/>
      <c r="D131" s="115"/>
      <c r="E131" s="115"/>
      <c r="F131" s="188"/>
      <c r="G131" s="188"/>
      <c r="H131" s="188"/>
      <c r="I131" s="212"/>
      <c r="J131" s="212"/>
      <c r="K131" s="188"/>
      <c r="L131" s="188"/>
      <c r="M131" s="188"/>
      <c r="N131" s="188"/>
      <c r="O131" s="188"/>
      <c r="P131" s="188"/>
      <c r="Q131" s="188"/>
      <c r="R131" s="188"/>
    </row>
    <row r="132" spans="2:18" x14ac:dyDescent="0.2">
      <c r="B132" s="115"/>
      <c r="C132" s="115"/>
      <c r="D132" s="115"/>
      <c r="E132" s="115"/>
      <c r="F132" s="188"/>
      <c r="G132" s="188"/>
      <c r="H132" s="188"/>
      <c r="I132" s="212"/>
      <c r="J132" s="212"/>
      <c r="K132" s="188"/>
      <c r="L132" s="188"/>
      <c r="M132" s="188"/>
      <c r="N132" s="188"/>
      <c r="O132" s="188"/>
      <c r="P132" s="188"/>
      <c r="Q132" s="188"/>
      <c r="R132" s="188"/>
    </row>
    <row r="133" spans="2:18" x14ac:dyDescent="0.2">
      <c r="B133" s="115"/>
      <c r="C133" s="115"/>
      <c r="D133" s="115"/>
      <c r="E133" s="115"/>
      <c r="F133" s="188"/>
      <c r="G133" s="188"/>
      <c r="H133" s="188"/>
      <c r="I133" s="212"/>
      <c r="J133" s="212"/>
      <c r="K133" s="188"/>
      <c r="L133" s="188"/>
      <c r="M133" s="188"/>
      <c r="N133" s="188"/>
      <c r="O133" s="188"/>
      <c r="P133" s="188"/>
      <c r="Q133" s="188"/>
      <c r="R133" s="188"/>
    </row>
    <row r="134" spans="2:18" x14ac:dyDescent="0.2">
      <c r="B134" s="115"/>
      <c r="C134" s="115"/>
      <c r="D134" s="115"/>
      <c r="E134" s="115"/>
      <c r="F134" s="188"/>
      <c r="G134" s="188"/>
      <c r="H134" s="188"/>
      <c r="I134" s="212"/>
      <c r="J134" s="212"/>
      <c r="K134" s="188"/>
      <c r="L134" s="188"/>
      <c r="M134" s="188"/>
      <c r="N134" s="188"/>
      <c r="O134" s="188"/>
      <c r="P134" s="188"/>
      <c r="Q134" s="188"/>
      <c r="R134" s="188"/>
    </row>
    <row r="135" spans="2:18" x14ac:dyDescent="0.2">
      <c r="B135" s="115"/>
      <c r="C135" s="115"/>
      <c r="D135" s="115"/>
      <c r="E135" s="115"/>
      <c r="F135" s="188"/>
      <c r="G135" s="188"/>
      <c r="H135" s="188"/>
      <c r="I135" s="212"/>
      <c r="J135" s="212"/>
      <c r="K135" s="188"/>
      <c r="L135" s="188"/>
      <c r="M135" s="188"/>
      <c r="N135" s="188"/>
      <c r="O135" s="188"/>
      <c r="P135" s="188"/>
      <c r="Q135" s="188"/>
      <c r="R135" s="188"/>
    </row>
    <row r="136" spans="2:18" x14ac:dyDescent="0.2">
      <c r="B136" s="115"/>
      <c r="C136" s="115"/>
      <c r="D136" s="115"/>
      <c r="E136" s="115"/>
      <c r="F136" s="188"/>
      <c r="G136" s="188"/>
      <c r="H136" s="188"/>
      <c r="I136" s="212"/>
      <c r="J136" s="212"/>
      <c r="K136" s="188"/>
      <c r="L136" s="188"/>
      <c r="M136" s="188"/>
      <c r="N136" s="188"/>
      <c r="O136" s="188"/>
      <c r="P136" s="188"/>
      <c r="Q136" s="188"/>
      <c r="R136" s="188"/>
    </row>
    <row r="137" spans="2:18" x14ac:dyDescent="0.2">
      <c r="B137" s="115"/>
      <c r="C137" s="115"/>
      <c r="D137" s="115"/>
      <c r="E137" s="115"/>
      <c r="F137" s="188"/>
      <c r="G137" s="188"/>
      <c r="H137" s="188"/>
      <c r="I137" s="212"/>
      <c r="J137" s="212"/>
      <c r="K137" s="188"/>
      <c r="L137" s="188"/>
      <c r="M137" s="188"/>
      <c r="N137" s="188"/>
      <c r="O137" s="188"/>
      <c r="P137" s="188"/>
      <c r="Q137" s="188"/>
      <c r="R137" s="188"/>
    </row>
    <row r="138" spans="2:18" x14ac:dyDescent="0.2">
      <c r="B138" s="115"/>
      <c r="C138" s="115"/>
      <c r="D138" s="115"/>
      <c r="E138" s="115"/>
      <c r="F138" s="188"/>
      <c r="G138" s="188"/>
      <c r="H138" s="188"/>
      <c r="I138" s="212"/>
      <c r="J138" s="212"/>
      <c r="K138" s="188"/>
      <c r="L138" s="188"/>
      <c r="M138" s="188"/>
      <c r="N138" s="188"/>
      <c r="O138" s="188"/>
      <c r="P138" s="188"/>
      <c r="Q138" s="188"/>
      <c r="R138" s="188"/>
    </row>
    <row r="139" spans="2:18" x14ac:dyDescent="0.2">
      <c r="B139" s="115"/>
      <c r="C139" s="115"/>
      <c r="D139" s="115"/>
      <c r="E139" s="115"/>
      <c r="F139" s="188"/>
      <c r="G139" s="188"/>
      <c r="H139" s="188"/>
      <c r="I139" s="212"/>
      <c r="J139" s="212"/>
      <c r="K139" s="188"/>
      <c r="L139" s="188"/>
      <c r="M139" s="188"/>
      <c r="N139" s="188"/>
      <c r="O139" s="188"/>
      <c r="P139" s="188"/>
      <c r="Q139" s="188"/>
      <c r="R139" s="188"/>
    </row>
    <row r="140" spans="2:18" x14ac:dyDescent="0.2">
      <c r="B140" s="115"/>
      <c r="C140" s="115"/>
      <c r="D140" s="115"/>
      <c r="E140" s="115"/>
      <c r="F140" s="188"/>
      <c r="G140" s="188"/>
      <c r="H140" s="188"/>
      <c r="I140" s="212"/>
      <c r="J140" s="212"/>
      <c r="K140" s="188"/>
      <c r="L140" s="188"/>
      <c r="M140" s="188"/>
      <c r="N140" s="188"/>
      <c r="O140" s="188"/>
      <c r="P140" s="188"/>
      <c r="Q140" s="188"/>
      <c r="R140" s="188"/>
    </row>
    <row r="141" spans="2:18" x14ac:dyDescent="0.2">
      <c r="B141" s="115"/>
      <c r="C141" s="115"/>
      <c r="D141" s="115"/>
      <c r="E141" s="115"/>
      <c r="F141" s="188"/>
      <c r="G141" s="188"/>
      <c r="H141" s="188"/>
      <c r="I141" s="212"/>
      <c r="J141" s="212"/>
      <c r="K141" s="188"/>
      <c r="L141" s="188"/>
      <c r="M141" s="188"/>
      <c r="N141" s="188"/>
      <c r="O141" s="188"/>
      <c r="P141" s="188"/>
      <c r="Q141" s="188"/>
      <c r="R141" s="188"/>
    </row>
    <row r="142" spans="2:18" x14ac:dyDescent="0.2">
      <c r="B142" s="115"/>
      <c r="C142" s="115"/>
      <c r="D142" s="115"/>
      <c r="E142" s="115"/>
      <c r="F142" s="188"/>
      <c r="G142" s="188"/>
      <c r="H142" s="188"/>
      <c r="I142" s="212"/>
      <c r="J142" s="212"/>
      <c r="K142" s="188"/>
      <c r="L142" s="188"/>
      <c r="M142" s="188"/>
      <c r="N142" s="188"/>
      <c r="O142" s="188"/>
      <c r="P142" s="188"/>
      <c r="Q142" s="188"/>
      <c r="R142" s="188"/>
    </row>
    <row r="143" spans="2:18" x14ac:dyDescent="0.2">
      <c r="B143" s="115"/>
      <c r="C143" s="115"/>
      <c r="D143" s="115"/>
      <c r="E143" s="115"/>
      <c r="F143" s="188"/>
      <c r="G143" s="188"/>
      <c r="H143" s="188"/>
      <c r="I143" s="212"/>
      <c r="J143" s="212"/>
      <c r="K143" s="188"/>
      <c r="L143" s="188"/>
      <c r="M143" s="188"/>
      <c r="N143" s="188"/>
      <c r="O143" s="188"/>
      <c r="P143" s="188"/>
      <c r="Q143" s="188"/>
      <c r="R143" s="188"/>
    </row>
    <row r="144" spans="2:18" x14ac:dyDescent="0.2">
      <c r="B144" s="115"/>
      <c r="C144" s="115"/>
      <c r="D144" s="115"/>
      <c r="E144" s="115"/>
      <c r="F144" s="188"/>
      <c r="G144" s="188"/>
      <c r="H144" s="188"/>
      <c r="I144" s="212"/>
      <c r="J144" s="212"/>
      <c r="K144" s="188"/>
      <c r="L144" s="188"/>
      <c r="M144" s="188"/>
      <c r="N144" s="188"/>
      <c r="O144" s="188"/>
      <c r="P144" s="188"/>
      <c r="Q144" s="188"/>
      <c r="R144" s="188"/>
    </row>
    <row r="145" spans="2:18" x14ac:dyDescent="0.2">
      <c r="B145" s="115"/>
      <c r="C145" s="115"/>
      <c r="D145" s="115"/>
      <c r="E145" s="115"/>
      <c r="F145" s="188"/>
      <c r="G145" s="188"/>
      <c r="H145" s="188"/>
      <c r="I145" s="212"/>
      <c r="J145" s="212"/>
      <c r="K145" s="188"/>
      <c r="L145" s="188"/>
      <c r="M145" s="188"/>
      <c r="N145" s="188"/>
      <c r="O145" s="188"/>
      <c r="P145" s="188"/>
      <c r="Q145" s="188"/>
      <c r="R145" s="188"/>
    </row>
    <row r="146" spans="2:18" x14ac:dyDescent="0.2">
      <c r="B146" s="115"/>
      <c r="C146" s="115"/>
      <c r="D146" s="115"/>
      <c r="E146" s="115"/>
      <c r="F146" s="188"/>
      <c r="G146" s="188"/>
      <c r="H146" s="188"/>
      <c r="I146" s="212"/>
      <c r="J146" s="212"/>
      <c r="K146" s="188"/>
      <c r="L146" s="188"/>
      <c r="M146" s="188"/>
      <c r="N146" s="188"/>
      <c r="O146" s="188"/>
      <c r="P146" s="188"/>
      <c r="Q146" s="188"/>
      <c r="R146" s="188"/>
    </row>
    <row r="147" spans="2:18" x14ac:dyDescent="0.2">
      <c r="B147" s="115"/>
      <c r="C147" s="115"/>
      <c r="D147" s="115"/>
      <c r="E147" s="115"/>
      <c r="F147" s="188"/>
      <c r="G147" s="188"/>
      <c r="H147" s="188"/>
      <c r="I147" s="212"/>
      <c r="J147" s="212"/>
      <c r="K147" s="188"/>
      <c r="L147" s="188"/>
      <c r="M147" s="188"/>
      <c r="N147" s="188"/>
      <c r="O147" s="188"/>
      <c r="P147" s="188"/>
      <c r="Q147" s="188"/>
      <c r="R147" s="188"/>
    </row>
    <row r="148" spans="2:18" x14ac:dyDescent="0.2">
      <c r="B148" s="115"/>
      <c r="C148" s="115"/>
      <c r="D148" s="115"/>
      <c r="E148" s="115"/>
      <c r="F148" s="188"/>
      <c r="G148" s="188"/>
      <c r="H148" s="188"/>
      <c r="I148" s="212"/>
      <c r="J148" s="212"/>
      <c r="K148" s="188"/>
      <c r="L148" s="188"/>
      <c r="M148" s="188"/>
      <c r="N148" s="188"/>
      <c r="O148" s="188"/>
      <c r="P148" s="188"/>
      <c r="Q148" s="188"/>
      <c r="R148" s="188"/>
    </row>
    <row r="149" spans="2:18" x14ac:dyDescent="0.2">
      <c r="B149" s="115"/>
      <c r="C149" s="115"/>
      <c r="D149" s="115"/>
      <c r="E149" s="115"/>
      <c r="F149" s="188"/>
      <c r="G149" s="188"/>
      <c r="H149" s="188"/>
      <c r="I149" s="212"/>
      <c r="J149" s="212"/>
      <c r="K149" s="188"/>
      <c r="L149" s="188"/>
      <c r="M149" s="188"/>
      <c r="N149" s="188"/>
      <c r="O149" s="188"/>
      <c r="P149" s="188"/>
      <c r="Q149" s="188"/>
      <c r="R149" s="188"/>
    </row>
    <row r="150" spans="2:18" x14ac:dyDescent="0.2">
      <c r="B150" s="115"/>
      <c r="C150" s="115"/>
      <c r="D150" s="115"/>
      <c r="E150" s="115"/>
      <c r="F150" s="188"/>
      <c r="G150" s="188"/>
      <c r="H150" s="188"/>
      <c r="I150" s="212"/>
      <c r="J150" s="212"/>
      <c r="K150" s="188"/>
      <c r="L150" s="188"/>
      <c r="M150" s="188"/>
      <c r="N150" s="188"/>
      <c r="O150" s="188"/>
      <c r="P150" s="188"/>
      <c r="Q150" s="188"/>
      <c r="R150" s="188"/>
    </row>
    <row r="151" spans="2:18" x14ac:dyDescent="0.2">
      <c r="B151" s="115"/>
      <c r="C151" s="115"/>
      <c r="D151" s="115"/>
      <c r="E151" s="115"/>
      <c r="F151" s="188"/>
      <c r="G151" s="188"/>
      <c r="H151" s="188"/>
      <c r="I151" s="212"/>
      <c r="J151" s="212"/>
      <c r="K151" s="188"/>
      <c r="L151" s="188"/>
      <c r="M151" s="188"/>
      <c r="N151" s="188"/>
      <c r="O151" s="188"/>
      <c r="P151" s="188"/>
      <c r="Q151" s="188"/>
      <c r="R151" s="188"/>
    </row>
    <row r="152" spans="2:18" x14ac:dyDescent="0.2">
      <c r="B152" s="115"/>
      <c r="C152" s="115"/>
      <c r="D152" s="115"/>
      <c r="E152" s="115"/>
      <c r="F152" s="188"/>
      <c r="G152" s="188"/>
      <c r="H152" s="188"/>
      <c r="I152" s="212"/>
      <c r="J152" s="212"/>
      <c r="K152" s="188"/>
      <c r="L152" s="188"/>
      <c r="M152" s="188"/>
      <c r="N152" s="188"/>
      <c r="O152" s="188"/>
      <c r="P152" s="188"/>
      <c r="Q152" s="188"/>
      <c r="R152" s="188"/>
    </row>
    <row r="153" spans="2:18" x14ac:dyDescent="0.2">
      <c r="B153" s="115"/>
      <c r="C153" s="115"/>
      <c r="D153" s="115"/>
      <c r="E153" s="115"/>
      <c r="F153" s="188"/>
      <c r="G153" s="188"/>
      <c r="H153" s="188"/>
      <c r="I153" s="212"/>
      <c r="J153" s="212"/>
      <c r="K153" s="188"/>
      <c r="L153" s="188"/>
      <c r="M153" s="188"/>
      <c r="N153" s="188"/>
      <c r="O153" s="188"/>
      <c r="P153" s="188"/>
      <c r="Q153" s="188"/>
      <c r="R153" s="188"/>
    </row>
    <row r="154" spans="2:18" x14ac:dyDescent="0.2">
      <c r="B154" s="115"/>
      <c r="C154" s="115"/>
      <c r="D154" s="115"/>
      <c r="E154" s="115"/>
      <c r="F154" s="188"/>
      <c r="G154" s="188"/>
      <c r="H154" s="188"/>
      <c r="I154" s="212"/>
      <c r="J154" s="212"/>
      <c r="K154" s="188"/>
      <c r="L154" s="188"/>
      <c r="M154" s="188"/>
      <c r="N154" s="188"/>
      <c r="O154" s="188"/>
      <c r="P154" s="188"/>
      <c r="Q154" s="188"/>
      <c r="R154" s="188"/>
    </row>
    <row r="155" spans="2:18" x14ac:dyDescent="0.2">
      <c r="B155" s="115"/>
      <c r="C155" s="115"/>
      <c r="D155" s="115"/>
      <c r="E155" s="115"/>
      <c r="F155" s="188"/>
      <c r="G155" s="188"/>
      <c r="H155" s="188"/>
      <c r="I155" s="212"/>
      <c r="J155" s="212"/>
      <c r="K155" s="188"/>
      <c r="L155" s="188"/>
      <c r="M155" s="188"/>
      <c r="N155" s="188"/>
      <c r="O155" s="188"/>
      <c r="P155" s="188"/>
      <c r="Q155" s="188"/>
      <c r="R155" s="188"/>
    </row>
    <row r="156" spans="2:18" x14ac:dyDescent="0.2">
      <c r="B156" s="115"/>
      <c r="C156" s="115"/>
      <c r="D156" s="115"/>
      <c r="E156" s="115"/>
      <c r="F156" s="188"/>
      <c r="G156" s="188"/>
      <c r="H156" s="188"/>
      <c r="I156" s="212"/>
      <c r="J156" s="212"/>
      <c r="K156" s="188"/>
      <c r="L156" s="188"/>
      <c r="M156" s="188"/>
      <c r="N156" s="188"/>
      <c r="O156" s="188"/>
      <c r="P156" s="188"/>
      <c r="Q156" s="188"/>
      <c r="R156" s="188"/>
    </row>
    <row r="157" spans="2:18" x14ac:dyDescent="0.2">
      <c r="B157" s="115"/>
      <c r="C157" s="115"/>
      <c r="D157" s="115"/>
      <c r="E157" s="115"/>
      <c r="F157" s="188"/>
      <c r="G157" s="188"/>
      <c r="H157" s="188"/>
      <c r="I157" s="212"/>
      <c r="J157" s="212"/>
      <c r="K157" s="188"/>
      <c r="L157" s="188"/>
      <c r="M157" s="188"/>
      <c r="N157" s="188"/>
      <c r="O157" s="188"/>
      <c r="P157" s="188"/>
      <c r="Q157" s="188"/>
      <c r="R157" s="188"/>
    </row>
    <row r="158" spans="2:18" x14ac:dyDescent="0.2">
      <c r="B158" s="115"/>
      <c r="C158" s="115"/>
      <c r="D158" s="115"/>
      <c r="E158" s="115"/>
      <c r="F158" s="188"/>
      <c r="G158" s="188"/>
      <c r="H158" s="188"/>
      <c r="I158" s="212"/>
      <c r="J158" s="212"/>
      <c r="K158" s="188"/>
      <c r="L158" s="188"/>
      <c r="M158" s="188"/>
      <c r="N158" s="188"/>
      <c r="O158" s="188"/>
      <c r="P158" s="188"/>
      <c r="Q158" s="188"/>
      <c r="R158" s="188"/>
    </row>
    <row r="159" spans="2:18" x14ac:dyDescent="0.2">
      <c r="B159" s="115"/>
      <c r="C159" s="115"/>
      <c r="D159" s="115"/>
      <c r="E159" s="115"/>
      <c r="F159" s="188"/>
      <c r="G159" s="188"/>
      <c r="H159" s="188"/>
      <c r="I159" s="212"/>
      <c r="J159" s="212"/>
      <c r="K159" s="188"/>
      <c r="L159" s="188"/>
      <c r="M159" s="188"/>
      <c r="N159" s="188"/>
      <c r="O159" s="188"/>
      <c r="P159" s="188"/>
      <c r="Q159" s="188"/>
      <c r="R159" s="188"/>
    </row>
    <row r="160" spans="2:18" x14ac:dyDescent="0.2">
      <c r="B160" s="115"/>
      <c r="C160" s="115"/>
      <c r="D160" s="115"/>
      <c r="E160" s="115"/>
      <c r="F160" s="188"/>
      <c r="G160" s="188"/>
      <c r="H160" s="188"/>
      <c r="I160" s="212"/>
      <c r="J160" s="212"/>
      <c r="K160" s="188"/>
      <c r="L160" s="188"/>
      <c r="M160" s="188"/>
      <c r="N160" s="188"/>
      <c r="O160" s="188"/>
      <c r="P160" s="188"/>
      <c r="Q160" s="188"/>
      <c r="R160" s="188"/>
    </row>
    <row r="161" spans="2:18" x14ac:dyDescent="0.2">
      <c r="B161" s="115"/>
      <c r="C161" s="115"/>
      <c r="D161" s="115"/>
      <c r="E161" s="115"/>
      <c r="F161" s="188"/>
      <c r="G161" s="188"/>
      <c r="H161" s="188"/>
      <c r="I161" s="212"/>
      <c r="J161" s="212"/>
      <c r="K161" s="188"/>
      <c r="L161" s="188"/>
      <c r="M161" s="188"/>
      <c r="N161" s="188"/>
      <c r="O161" s="188"/>
      <c r="P161" s="188"/>
      <c r="Q161" s="188"/>
      <c r="R161" s="188"/>
    </row>
    <row r="162" spans="2:18" x14ac:dyDescent="0.2">
      <c r="B162" s="115"/>
      <c r="C162" s="115"/>
      <c r="D162" s="115"/>
      <c r="E162" s="115"/>
      <c r="F162" s="188"/>
      <c r="G162" s="188"/>
      <c r="H162" s="188"/>
      <c r="I162" s="212"/>
      <c r="J162" s="212"/>
      <c r="K162" s="188"/>
      <c r="L162" s="188"/>
      <c r="M162" s="188"/>
      <c r="N162" s="188"/>
      <c r="O162" s="188"/>
      <c r="P162" s="188"/>
      <c r="Q162" s="188"/>
      <c r="R162" s="188"/>
    </row>
    <row r="163" spans="2:18" x14ac:dyDescent="0.2">
      <c r="B163" s="115"/>
      <c r="C163" s="115"/>
      <c r="D163" s="115"/>
      <c r="E163" s="115"/>
      <c r="F163" s="188"/>
      <c r="G163" s="188"/>
      <c r="H163" s="188"/>
      <c r="I163" s="212"/>
      <c r="J163" s="212"/>
      <c r="K163" s="188"/>
      <c r="L163" s="188"/>
      <c r="M163" s="188"/>
      <c r="N163" s="188"/>
      <c r="O163" s="188"/>
      <c r="P163" s="188"/>
      <c r="Q163" s="188"/>
      <c r="R163" s="188"/>
    </row>
    <row r="164" spans="2:18" x14ac:dyDescent="0.2">
      <c r="B164" s="115"/>
      <c r="C164" s="115"/>
      <c r="D164" s="115"/>
      <c r="E164" s="115"/>
      <c r="F164" s="188"/>
      <c r="G164" s="188"/>
      <c r="H164" s="188"/>
      <c r="I164" s="212"/>
      <c r="J164" s="212"/>
      <c r="K164" s="188"/>
      <c r="L164" s="188"/>
      <c r="M164" s="188"/>
      <c r="N164" s="188"/>
      <c r="O164" s="188"/>
      <c r="P164" s="188"/>
      <c r="Q164" s="188"/>
      <c r="R164" s="188"/>
    </row>
    <row r="165" spans="2:18" x14ac:dyDescent="0.2">
      <c r="B165" s="115"/>
      <c r="C165" s="115"/>
      <c r="D165" s="115"/>
      <c r="E165" s="115"/>
      <c r="F165" s="188"/>
      <c r="G165" s="188"/>
      <c r="H165" s="188"/>
      <c r="I165" s="212"/>
      <c r="J165" s="212"/>
      <c r="K165" s="188"/>
      <c r="L165" s="188"/>
      <c r="M165" s="188"/>
      <c r="N165" s="188"/>
      <c r="O165" s="188"/>
      <c r="P165" s="188"/>
      <c r="Q165" s="188"/>
      <c r="R165" s="188"/>
    </row>
    <row r="166" spans="2:18" x14ac:dyDescent="0.2">
      <c r="B166" s="115"/>
      <c r="C166" s="115"/>
      <c r="D166" s="115"/>
      <c r="E166" s="115"/>
      <c r="F166" s="188"/>
      <c r="G166" s="188"/>
      <c r="H166" s="188"/>
      <c r="I166" s="212"/>
      <c r="J166" s="212"/>
      <c r="K166" s="188"/>
      <c r="L166" s="188"/>
      <c r="M166" s="188"/>
      <c r="N166" s="188"/>
      <c r="O166" s="188"/>
      <c r="P166" s="188"/>
      <c r="Q166" s="188"/>
      <c r="R166" s="188"/>
    </row>
    <row r="167" spans="2:18" x14ac:dyDescent="0.2">
      <c r="B167" s="115"/>
      <c r="C167" s="115"/>
      <c r="D167" s="115"/>
      <c r="E167" s="115"/>
      <c r="F167" s="188"/>
      <c r="G167" s="188"/>
      <c r="H167" s="188"/>
      <c r="I167" s="212"/>
      <c r="J167" s="212"/>
      <c r="K167" s="188"/>
      <c r="L167" s="188"/>
      <c r="M167" s="188"/>
      <c r="N167" s="188"/>
      <c r="O167" s="188"/>
      <c r="P167" s="188"/>
      <c r="Q167" s="188"/>
      <c r="R167" s="188"/>
    </row>
    <row r="168" spans="2:18" x14ac:dyDescent="0.2">
      <c r="B168" s="115"/>
      <c r="C168" s="115"/>
      <c r="D168" s="115"/>
      <c r="E168" s="115"/>
      <c r="F168" s="188"/>
      <c r="G168" s="188"/>
      <c r="H168" s="188"/>
      <c r="I168" s="212"/>
      <c r="J168" s="212"/>
      <c r="K168" s="188"/>
      <c r="L168" s="188"/>
      <c r="M168" s="188"/>
      <c r="N168" s="188"/>
      <c r="O168" s="188"/>
      <c r="P168" s="188"/>
      <c r="Q168" s="188"/>
      <c r="R168" s="188"/>
    </row>
    <row r="169" spans="2:18" x14ac:dyDescent="0.2">
      <c r="B169" s="115"/>
      <c r="C169" s="115"/>
      <c r="D169" s="115"/>
      <c r="E169" s="115"/>
      <c r="F169" s="188"/>
      <c r="G169" s="188"/>
      <c r="H169" s="188"/>
      <c r="I169" s="212"/>
      <c r="J169" s="212"/>
      <c r="K169" s="188"/>
      <c r="L169" s="188"/>
      <c r="M169" s="188"/>
      <c r="N169" s="188"/>
      <c r="O169" s="188"/>
      <c r="P169" s="188"/>
      <c r="Q169" s="188"/>
      <c r="R169" s="188"/>
    </row>
    <row r="170" spans="2:18" x14ac:dyDescent="0.2">
      <c r="B170" s="115"/>
      <c r="C170" s="115"/>
      <c r="D170" s="115"/>
      <c r="E170" s="115"/>
      <c r="F170" s="188"/>
      <c r="G170" s="188"/>
      <c r="H170" s="188"/>
      <c r="I170" s="212"/>
      <c r="J170" s="212"/>
      <c r="K170" s="188"/>
      <c r="L170" s="188"/>
      <c r="M170" s="188"/>
      <c r="N170" s="188"/>
      <c r="O170" s="188"/>
      <c r="P170" s="188"/>
      <c r="Q170" s="188"/>
      <c r="R170" s="188"/>
    </row>
    <row r="171" spans="2:18" x14ac:dyDescent="0.2">
      <c r="B171" s="115"/>
      <c r="C171" s="115"/>
      <c r="D171" s="115"/>
      <c r="E171" s="115"/>
      <c r="F171" s="188"/>
      <c r="G171" s="188"/>
      <c r="H171" s="188"/>
      <c r="I171" s="212"/>
      <c r="J171" s="212"/>
      <c r="K171" s="188"/>
      <c r="L171" s="188"/>
      <c r="M171" s="188"/>
      <c r="N171" s="188"/>
      <c r="O171" s="188"/>
      <c r="P171" s="188"/>
      <c r="Q171" s="188"/>
      <c r="R171" s="188"/>
    </row>
    <row r="172" spans="2:18" x14ac:dyDescent="0.2">
      <c r="B172" s="115"/>
      <c r="C172" s="115"/>
      <c r="D172" s="115"/>
      <c r="E172" s="115"/>
      <c r="F172" s="188"/>
      <c r="G172" s="188"/>
      <c r="H172" s="188"/>
      <c r="I172" s="212"/>
      <c r="J172" s="212"/>
      <c r="K172" s="188"/>
      <c r="L172" s="188"/>
      <c r="M172" s="188"/>
      <c r="N172" s="188"/>
      <c r="O172" s="188"/>
      <c r="P172" s="188"/>
      <c r="Q172" s="188"/>
      <c r="R172" s="188"/>
    </row>
    <row r="173" spans="2:18" x14ac:dyDescent="0.2">
      <c r="B173" s="115"/>
      <c r="C173" s="115"/>
      <c r="D173" s="115"/>
      <c r="E173" s="115"/>
      <c r="F173" s="188"/>
      <c r="G173" s="188"/>
      <c r="H173" s="188"/>
      <c r="I173" s="212"/>
      <c r="J173" s="212"/>
      <c r="K173" s="188"/>
      <c r="L173" s="188"/>
      <c r="M173" s="188"/>
      <c r="N173" s="188"/>
      <c r="O173" s="188"/>
      <c r="P173" s="188"/>
      <c r="Q173" s="188"/>
      <c r="R173" s="188"/>
    </row>
    <row r="174" spans="2:18" x14ac:dyDescent="0.2">
      <c r="B174" s="115"/>
      <c r="C174" s="115"/>
      <c r="D174" s="115"/>
      <c r="E174" s="115"/>
      <c r="F174" s="188"/>
      <c r="G174" s="188"/>
      <c r="H174" s="188"/>
      <c r="I174" s="212"/>
      <c r="J174" s="212"/>
      <c r="K174" s="188"/>
      <c r="L174" s="188"/>
      <c r="M174" s="188"/>
      <c r="N174" s="188"/>
      <c r="O174" s="188"/>
      <c r="P174" s="188"/>
      <c r="Q174" s="188"/>
      <c r="R174" s="188"/>
    </row>
    <row r="175" spans="2:18" x14ac:dyDescent="0.2">
      <c r="B175" s="115"/>
      <c r="C175" s="115"/>
      <c r="D175" s="115"/>
      <c r="E175" s="115"/>
      <c r="F175" s="188"/>
      <c r="G175" s="188"/>
      <c r="H175" s="188"/>
      <c r="I175" s="212"/>
      <c r="J175" s="212"/>
      <c r="K175" s="188"/>
      <c r="L175" s="188"/>
      <c r="M175" s="188"/>
      <c r="N175" s="188"/>
      <c r="O175" s="188"/>
      <c r="P175" s="188"/>
      <c r="Q175" s="188"/>
      <c r="R175" s="188"/>
    </row>
    <row r="176" spans="2:18" x14ac:dyDescent="0.2">
      <c r="B176" s="115"/>
      <c r="C176" s="115"/>
      <c r="D176" s="115"/>
      <c r="E176" s="115"/>
      <c r="F176" s="188"/>
      <c r="G176" s="188"/>
      <c r="H176" s="188"/>
      <c r="I176" s="212"/>
      <c r="J176" s="212"/>
      <c r="K176" s="188"/>
      <c r="L176" s="188"/>
      <c r="M176" s="188"/>
      <c r="N176" s="188"/>
      <c r="O176" s="188"/>
      <c r="P176" s="188"/>
      <c r="Q176" s="188"/>
      <c r="R176" s="188"/>
    </row>
    <row r="177" spans="2:18" x14ac:dyDescent="0.2">
      <c r="B177" s="115"/>
      <c r="C177" s="115"/>
      <c r="D177" s="115"/>
      <c r="E177" s="115"/>
      <c r="F177" s="188"/>
      <c r="G177" s="188"/>
      <c r="H177" s="188"/>
      <c r="I177" s="212"/>
      <c r="J177" s="212"/>
      <c r="K177" s="188"/>
      <c r="L177" s="188"/>
      <c r="M177" s="188"/>
      <c r="N177" s="188"/>
      <c r="O177" s="188"/>
      <c r="P177" s="188"/>
      <c r="Q177" s="188"/>
      <c r="R177" s="188"/>
    </row>
    <row r="178" spans="2:18" x14ac:dyDescent="0.2">
      <c r="B178" s="115"/>
      <c r="C178" s="115"/>
      <c r="D178" s="115"/>
      <c r="E178" s="115"/>
      <c r="F178" s="188"/>
      <c r="G178" s="188"/>
      <c r="H178" s="188"/>
      <c r="I178" s="212"/>
      <c r="J178" s="212"/>
      <c r="K178" s="188"/>
      <c r="L178" s="188"/>
      <c r="M178" s="188"/>
      <c r="N178" s="188"/>
      <c r="O178" s="188"/>
      <c r="P178" s="188"/>
      <c r="Q178" s="188"/>
      <c r="R178" s="188"/>
    </row>
    <row r="179" spans="2:18" x14ac:dyDescent="0.2">
      <c r="B179" s="115"/>
      <c r="C179" s="115"/>
      <c r="D179" s="115"/>
      <c r="E179" s="115"/>
      <c r="F179" s="188"/>
      <c r="G179" s="188"/>
      <c r="H179" s="188"/>
      <c r="I179" s="212"/>
      <c r="J179" s="212"/>
      <c r="K179" s="188"/>
      <c r="L179" s="188"/>
      <c r="M179" s="188"/>
      <c r="N179" s="188"/>
      <c r="O179" s="188"/>
      <c r="P179" s="188"/>
      <c r="Q179" s="188"/>
      <c r="R179" s="188"/>
    </row>
    <row r="180" spans="2:18" x14ac:dyDescent="0.2">
      <c r="B180" s="115"/>
      <c r="C180" s="115"/>
      <c r="D180" s="115"/>
      <c r="E180" s="115"/>
      <c r="F180" s="188"/>
      <c r="G180" s="188"/>
      <c r="H180" s="188"/>
      <c r="I180" s="212"/>
      <c r="J180" s="212"/>
      <c r="K180" s="188"/>
      <c r="L180" s="188"/>
      <c r="M180" s="188"/>
      <c r="N180" s="188"/>
      <c r="O180" s="188"/>
      <c r="P180" s="188"/>
      <c r="Q180" s="188"/>
      <c r="R180" s="188"/>
    </row>
    <row r="181" spans="2:18" x14ac:dyDescent="0.2">
      <c r="B181" s="115"/>
      <c r="C181" s="115"/>
      <c r="D181" s="115"/>
      <c r="E181" s="115"/>
      <c r="F181" s="188"/>
      <c r="G181" s="188"/>
      <c r="H181" s="188"/>
      <c r="I181" s="212"/>
      <c r="J181" s="212"/>
      <c r="K181" s="188"/>
      <c r="L181" s="188"/>
      <c r="M181" s="188"/>
      <c r="N181" s="188"/>
      <c r="O181" s="188"/>
      <c r="P181" s="188"/>
      <c r="Q181" s="188"/>
      <c r="R181" s="188"/>
    </row>
    <row r="182" spans="2:18" x14ac:dyDescent="0.2">
      <c r="B182" s="115"/>
      <c r="C182" s="115"/>
      <c r="D182" s="115"/>
      <c r="E182" s="115"/>
      <c r="F182" s="188"/>
      <c r="G182" s="188"/>
      <c r="H182" s="188"/>
      <c r="I182" s="212"/>
      <c r="J182" s="212"/>
      <c r="K182" s="188"/>
      <c r="L182" s="188"/>
      <c r="M182" s="188"/>
      <c r="N182" s="188"/>
      <c r="O182" s="188"/>
      <c r="P182" s="188"/>
      <c r="Q182" s="188"/>
      <c r="R182" s="188"/>
    </row>
    <row r="183" spans="2:18" x14ac:dyDescent="0.2">
      <c r="B183" s="115"/>
      <c r="C183" s="115"/>
      <c r="D183" s="115"/>
      <c r="E183" s="115"/>
      <c r="F183" s="188"/>
      <c r="G183" s="188"/>
      <c r="H183" s="188"/>
      <c r="I183" s="212"/>
      <c r="J183" s="212"/>
      <c r="K183" s="188"/>
      <c r="L183" s="188"/>
      <c r="M183" s="188"/>
      <c r="N183" s="188"/>
      <c r="O183" s="188"/>
      <c r="P183" s="188"/>
      <c r="Q183" s="188"/>
      <c r="R183" s="188"/>
    </row>
    <row r="184" spans="2:18" x14ac:dyDescent="0.2">
      <c r="B184" s="115"/>
      <c r="C184" s="115"/>
      <c r="D184" s="115"/>
      <c r="E184" s="115"/>
      <c r="F184" s="188"/>
      <c r="G184" s="188"/>
      <c r="H184" s="188"/>
      <c r="I184" s="212"/>
      <c r="J184" s="212"/>
      <c r="K184" s="188"/>
      <c r="L184" s="188"/>
      <c r="M184" s="188"/>
      <c r="N184" s="188"/>
      <c r="O184" s="188"/>
      <c r="P184" s="188"/>
      <c r="Q184" s="188"/>
      <c r="R184" s="188"/>
    </row>
    <row r="185" spans="2:18" x14ac:dyDescent="0.2">
      <c r="B185" s="115"/>
      <c r="C185" s="115"/>
      <c r="D185" s="115"/>
      <c r="E185" s="115"/>
      <c r="F185" s="188"/>
      <c r="G185" s="188"/>
      <c r="H185" s="188"/>
      <c r="I185" s="212"/>
      <c r="J185" s="212"/>
      <c r="K185" s="188"/>
      <c r="L185" s="188"/>
      <c r="M185" s="188"/>
      <c r="N185" s="188"/>
      <c r="O185" s="188"/>
      <c r="P185" s="188"/>
      <c r="Q185" s="188"/>
      <c r="R185" s="188"/>
    </row>
    <row r="186" spans="2:18" x14ac:dyDescent="0.2">
      <c r="B186" s="115"/>
      <c r="C186" s="115"/>
      <c r="D186" s="115"/>
      <c r="E186" s="115"/>
      <c r="F186" s="188"/>
      <c r="G186" s="188"/>
      <c r="H186" s="188"/>
      <c r="I186" s="212"/>
      <c r="J186" s="212"/>
      <c r="K186" s="188"/>
      <c r="L186" s="188"/>
      <c r="M186" s="188"/>
      <c r="N186" s="188"/>
      <c r="O186" s="188"/>
      <c r="P186" s="188"/>
      <c r="Q186" s="188"/>
      <c r="R186" s="188"/>
    </row>
    <row r="187" spans="2:18" x14ac:dyDescent="0.2">
      <c r="B187" s="115"/>
      <c r="C187" s="115"/>
      <c r="D187" s="115"/>
      <c r="E187" s="115"/>
      <c r="F187" s="188"/>
      <c r="G187" s="188"/>
      <c r="H187" s="188"/>
      <c r="I187" s="212"/>
      <c r="J187" s="212"/>
      <c r="K187" s="188"/>
      <c r="L187" s="188"/>
      <c r="M187" s="188"/>
      <c r="N187" s="188"/>
      <c r="O187" s="188"/>
      <c r="P187" s="188"/>
      <c r="Q187" s="188"/>
      <c r="R187" s="188"/>
    </row>
    <row r="188" spans="2:18" x14ac:dyDescent="0.2">
      <c r="B188" s="115"/>
      <c r="C188" s="115"/>
      <c r="D188" s="115"/>
      <c r="E188" s="115"/>
      <c r="F188" s="188"/>
      <c r="G188" s="188"/>
      <c r="H188" s="188"/>
      <c r="I188" s="212"/>
      <c r="J188" s="212"/>
      <c r="K188" s="188"/>
      <c r="L188" s="188"/>
      <c r="M188" s="188"/>
      <c r="N188" s="188"/>
      <c r="O188" s="188"/>
      <c r="P188" s="188"/>
      <c r="Q188" s="188"/>
      <c r="R188" s="188"/>
    </row>
    <row r="189" spans="2:18" x14ac:dyDescent="0.2">
      <c r="B189" s="115"/>
      <c r="C189" s="115"/>
      <c r="D189" s="115"/>
      <c r="E189" s="115"/>
      <c r="F189" s="188"/>
      <c r="G189" s="188"/>
      <c r="H189" s="188"/>
      <c r="I189" s="212"/>
      <c r="J189" s="212"/>
      <c r="K189" s="188"/>
      <c r="L189" s="188"/>
      <c r="M189" s="188"/>
      <c r="N189" s="188"/>
      <c r="O189" s="188"/>
      <c r="P189" s="188"/>
      <c r="Q189" s="188"/>
      <c r="R189" s="188"/>
    </row>
    <row r="190" spans="2:18" x14ac:dyDescent="0.2">
      <c r="B190" s="115"/>
      <c r="C190" s="115"/>
      <c r="D190" s="115"/>
      <c r="E190" s="115"/>
      <c r="F190" s="188"/>
      <c r="G190" s="188"/>
      <c r="H190" s="188"/>
      <c r="I190" s="212"/>
      <c r="J190" s="212"/>
      <c r="K190" s="188"/>
      <c r="L190" s="188"/>
      <c r="M190" s="188"/>
      <c r="N190" s="188"/>
      <c r="O190" s="188"/>
      <c r="P190" s="188"/>
      <c r="Q190" s="188"/>
      <c r="R190" s="188"/>
    </row>
    <row r="191" spans="2:18" x14ac:dyDescent="0.2">
      <c r="B191" s="115"/>
      <c r="C191" s="115"/>
      <c r="D191" s="115"/>
      <c r="E191" s="115"/>
      <c r="F191" s="188"/>
      <c r="G191" s="188"/>
      <c r="H191" s="188"/>
      <c r="I191" s="212"/>
      <c r="J191" s="212"/>
      <c r="K191" s="188"/>
      <c r="L191" s="188"/>
      <c r="M191" s="188"/>
      <c r="N191" s="188"/>
      <c r="O191" s="188"/>
      <c r="P191" s="188"/>
      <c r="Q191" s="188"/>
      <c r="R191" s="188"/>
    </row>
    <row r="192" spans="2:18" x14ac:dyDescent="0.2">
      <c r="B192" s="115"/>
      <c r="C192" s="115"/>
      <c r="D192" s="115"/>
      <c r="E192" s="115"/>
      <c r="F192" s="188"/>
      <c r="G192" s="188"/>
      <c r="H192" s="188"/>
      <c r="I192" s="212"/>
      <c r="J192" s="212"/>
      <c r="K192" s="188"/>
      <c r="L192" s="188"/>
      <c r="M192" s="188"/>
      <c r="N192" s="188"/>
      <c r="O192" s="188"/>
      <c r="P192" s="188"/>
      <c r="Q192" s="188"/>
      <c r="R192" s="188"/>
    </row>
    <row r="193" spans="2:18" x14ac:dyDescent="0.2">
      <c r="B193" s="115"/>
      <c r="C193" s="115"/>
      <c r="D193" s="115"/>
      <c r="E193" s="115"/>
      <c r="F193" s="188"/>
      <c r="G193" s="188"/>
      <c r="H193" s="188"/>
      <c r="I193" s="212"/>
      <c r="J193" s="212"/>
      <c r="K193" s="188"/>
      <c r="L193" s="188"/>
      <c r="M193" s="188"/>
      <c r="N193" s="188"/>
      <c r="O193" s="188"/>
      <c r="P193" s="188"/>
      <c r="Q193" s="188"/>
      <c r="R193" s="188"/>
    </row>
    <row r="194" spans="2:18" x14ac:dyDescent="0.2">
      <c r="B194" s="115"/>
      <c r="C194" s="115"/>
      <c r="D194" s="115"/>
      <c r="E194" s="115"/>
      <c r="F194" s="188"/>
      <c r="G194" s="188"/>
      <c r="H194" s="188"/>
      <c r="I194" s="212"/>
      <c r="J194" s="212"/>
      <c r="K194" s="188"/>
      <c r="L194" s="188"/>
      <c r="M194" s="188"/>
      <c r="N194" s="188"/>
      <c r="O194" s="188"/>
      <c r="P194" s="188"/>
      <c r="Q194" s="188"/>
      <c r="R194" s="188"/>
    </row>
    <row r="195" spans="2:18" x14ac:dyDescent="0.2">
      <c r="B195" s="115"/>
      <c r="C195" s="115"/>
      <c r="D195" s="115"/>
      <c r="E195" s="115"/>
      <c r="F195" s="188"/>
      <c r="G195" s="188"/>
      <c r="H195" s="188"/>
      <c r="I195" s="212"/>
      <c r="J195" s="212"/>
      <c r="K195" s="188"/>
      <c r="L195" s="188"/>
      <c r="M195" s="188"/>
      <c r="N195" s="188"/>
      <c r="O195" s="188"/>
      <c r="P195" s="188"/>
      <c r="Q195" s="188"/>
      <c r="R195" s="188"/>
    </row>
    <row r="196" spans="2:18" x14ac:dyDescent="0.2">
      <c r="B196" s="115"/>
      <c r="C196" s="115"/>
      <c r="D196" s="115"/>
      <c r="E196" s="115"/>
      <c r="F196" s="188"/>
      <c r="G196" s="188"/>
      <c r="H196" s="188"/>
      <c r="I196" s="212"/>
      <c r="J196" s="212"/>
      <c r="K196" s="188"/>
      <c r="L196" s="188"/>
      <c r="M196" s="188"/>
      <c r="N196" s="188"/>
      <c r="O196" s="188"/>
      <c r="P196" s="188"/>
      <c r="Q196" s="188"/>
      <c r="R196" s="188"/>
    </row>
    <row r="197" spans="2:18" x14ac:dyDescent="0.2">
      <c r="B197" s="115"/>
      <c r="C197" s="115"/>
      <c r="D197" s="115"/>
      <c r="E197" s="115"/>
      <c r="F197" s="188"/>
      <c r="G197" s="188"/>
      <c r="H197" s="188"/>
      <c r="I197" s="212"/>
      <c r="J197" s="212"/>
      <c r="K197" s="188"/>
      <c r="L197" s="188"/>
      <c r="M197" s="188"/>
      <c r="N197" s="188"/>
      <c r="O197" s="188"/>
      <c r="P197" s="188"/>
      <c r="Q197" s="188"/>
      <c r="R197" s="188"/>
    </row>
    <row r="198" spans="2:18" x14ac:dyDescent="0.2">
      <c r="B198" s="115"/>
      <c r="C198" s="115"/>
      <c r="D198" s="115"/>
      <c r="E198" s="115"/>
      <c r="F198" s="188"/>
      <c r="G198" s="188"/>
      <c r="H198" s="188"/>
      <c r="I198" s="212"/>
      <c r="J198" s="212"/>
      <c r="K198" s="188"/>
      <c r="L198" s="188"/>
      <c r="M198" s="188"/>
      <c r="N198" s="188"/>
      <c r="O198" s="188"/>
      <c r="P198" s="188"/>
      <c r="Q198" s="188"/>
      <c r="R198" s="188"/>
    </row>
    <row r="199" spans="2:18" x14ac:dyDescent="0.2">
      <c r="B199" s="115"/>
      <c r="C199" s="115"/>
      <c r="D199" s="115"/>
      <c r="E199" s="115"/>
      <c r="F199" s="188"/>
      <c r="G199" s="188"/>
      <c r="H199" s="188"/>
      <c r="I199" s="212"/>
      <c r="J199" s="212"/>
      <c r="K199" s="188"/>
      <c r="L199" s="188"/>
      <c r="M199" s="188"/>
      <c r="N199" s="188"/>
      <c r="O199" s="188"/>
      <c r="P199" s="188"/>
      <c r="Q199" s="188"/>
      <c r="R199" s="188"/>
    </row>
    <row r="200" spans="2:18" x14ac:dyDescent="0.2">
      <c r="B200" s="115"/>
      <c r="C200" s="115"/>
      <c r="D200" s="115"/>
      <c r="E200" s="115"/>
      <c r="F200" s="188"/>
      <c r="G200" s="188"/>
      <c r="H200" s="188"/>
      <c r="I200" s="212"/>
      <c r="J200" s="212"/>
      <c r="K200" s="188"/>
      <c r="L200" s="188"/>
      <c r="M200" s="188"/>
      <c r="N200" s="188"/>
      <c r="O200" s="188"/>
      <c r="P200" s="188"/>
      <c r="Q200" s="188"/>
      <c r="R200" s="188"/>
    </row>
    <row r="201" spans="2:18" x14ac:dyDescent="0.2">
      <c r="B201" s="115"/>
      <c r="C201" s="115"/>
      <c r="D201" s="115"/>
      <c r="E201" s="115"/>
      <c r="F201" s="188"/>
      <c r="G201" s="188"/>
      <c r="H201" s="188"/>
      <c r="I201" s="212"/>
      <c r="J201" s="212"/>
      <c r="K201" s="188"/>
      <c r="L201" s="188"/>
      <c r="M201" s="188"/>
      <c r="N201" s="188"/>
      <c r="O201" s="188"/>
      <c r="P201" s="188"/>
      <c r="Q201" s="188"/>
      <c r="R201" s="188"/>
    </row>
    <row r="202" spans="2:18" x14ac:dyDescent="0.2">
      <c r="B202" s="115"/>
      <c r="C202" s="115"/>
      <c r="D202" s="115"/>
      <c r="E202" s="115"/>
      <c r="F202" s="188"/>
      <c r="G202" s="188"/>
      <c r="H202" s="188"/>
      <c r="I202" s="212"/>
      <c r="J202" s="212"/>
      <c r="K202" s="188"/>
      <c r="L202" s="188"/>
      <c r="M202" s="188"/>
      <c r="N202" s="188"/>
      <c r="O202" s="188"/>
      <c r="P202" s="188"/>
      <c r="Q202" s="188"/>
      <c r="R202" s="188"/>
    </row>
    <row r="203" spans="2:18" x14ac:dyDescent="0.2">
      <c r="B203" s="115"/>
      <c r="C203" s="115"/>
      <c r="D203" s="115"/>
      <c r="E203" s="115"/>
      <c r="F203" s="188"/>
      <c r="G203" s="188"/>
      <c r="H203" s="188"/>
      <c r="I203" s="212"/>
      <c r="J203" s="212"/>
      <c r="K203" s="188"/>
      <c r="L203" s="188"/>
      <c r="M203" s="188"/>
      <c r="N203" s="188"/>
      <c r="O203" s="188"/>
      <c r="P203" s="188"/>
      <c r="Q203" s="188"/>
      <c r="R203" s="188"/>
    </row>
    <row r="204" spans="2:18" x14ac:dyDescent="0.2">
      <c r="B204" s="115"/>
      <c r="C204" s="115"/>
      <c r="D204" s="115"/>
      <c r="E204" s="115"/>
      <c r="F204" s="188"/>
      <c r="G204" s="188"/>
      <c r="H204" s="188"/>
      <c r="I204" s="212"/>
      <c r="J204" s="212"/>
      <c r="K204" s="188"/>
      <c r="L204" s="188"/>
      <c r="M204" s="188"/>
      <c r="N204" s="188"/>
      <c r="O204" s="188"/>
      <c r="P204" s="188"/>
      <c r="Q204" s="188"/>
      <c r="R204" s="188"/>
    </row>
    <row r="205" spans="2:18" x14ac:dyDescent="0.2">
      <c r="B205" s="115"/>
      <c r="C205" s="115"/>
      <c r="D205" s="115"/>
      <c r="E205" s="115"/>
      <c r="F205" s="188"/>
      <c r="G205" s="188"/>
      <c r="H205" s="188"/>
      <c r="I205" s="212"/>
      <c r="J205" s="212"/>
      <c r="K205" s="188"/>
      <c r="L205" s="188"/>
      <c r="M205" s="188"/>
      <c r="N205" s="188"/>
      <c r="O205" s="188"/>
      <c r="P205" s="188"/>
      <c r="Q205" s="188"/>
      <c r="R205" s="188"/>
    </row>
    <row r="206" spans="2:18" x14ac:dyDescent="0.2">
      <c r="B206" s="115"/>
      <c r="C206" s="115"/>
      <c r="D206" s="115"/>
      <c r="E206" s="115"/>
      <c r="F206" s="188"/>
      <c r="G206" s="188"/>
      <c r="H206" s="188"/>
      <c r="I206" s="212"/>
      <c r="J206" s="212"/>
      <c r="K206" s="188"/>
      <c r="L206" s="188"/>
      <c r="M206" s="188"/>
      <c r="N206" s="188"/>
      <c r="O206" s="188"/>
      <c r="P206" s="188"/>
      <c r="Q206" s="188"/>
      <c r="R206" s="188"/>
    </row>
    <row r="207" spans="2:18" x14ac:dyDescent="0.2">
      <c r="B207" s="115"/>
      <c r="C207" s="115"/>
      <c r="D207" s="115"/>
      <c r="E207" s="115"/>
      <c r="F207" s="188"/>
      <c r="G207" s="188"/>
      <c r="H207" s="188"/>
      <c r="I207" s="212"/>
      <c r="J207" s="212"/>
      <c r="K207" s="188"/>
      <c r="L207" s="188"/>
      <c r="M207" s="188"/>
      <c r="N207" s="188"/>
      <c r="O207" s="188"/>
      <c r="P207" s="188"/>
      <c r="Q207" s="188"/>
      <c r="R207" s="188"/>
    </row>
    <row r="208" spans="2:18" x14ac:dyDescent="0.2">
      <c r="B208" s="115"/>
      <c r="C208" s="115"/>
      <c r="D208" s="115"/>
      <c r="E208" s="115"/>
      <c r="F208" s="188"/>
      <c r="G208" s="188"/>
      <c r="H208" s="188"/>
      <c r="I208" s="212"/>
      <c r="J208" s="212"/>
      <c r="K208" s="188"/>
      <c r="L208" s="188"/>
      <c r="M208" s="188"/>
      <c r="N208" s="188"/>
      <c r="O208" s="188"/>
      <c r="P208" s="188"/>
      <c r="Q208" s="188"/>
      <c r="R208" s="188"/>
    </row>
    <row r="209" spans="2:18" x14ac:dyDescent="0.2">
      <c r="B209" s="115"/>
      <c r="C209" s="115"/>
      <c r="D209" s="115"/>
      <c r="E209" s="115"/>
      <c r="F209" s="188"/>
      <c r="G209" s="188"/>
      <c r="H209" s="188"/>
      <c r="I209" s="212"/>
      <c r="J209" s="212"/>
      <c r="K209" s="188"/>
      <c r="L209" s="188"/>
      <c r="M209" s="188"/>
      <c r="N209" s="188"/>
      <c r="O209" s="188"/>
      <c r="P209" s="188"/>
      <c r="Q209" s="188"/>
      <c r="R209" s="188"/>
    </row>
    <row r="210" spans="2:18" x14ac:dyDescent="0.2">
      <c r="B210" s="115"/>
      <c r="C210" s="115"/>
      <c r="D210" s="115"/>
      <c r="E210" s="115"/>
      <c r="F210" s="188"/>
      <c r="G210" s="188"/>
      <c r="H210" s="188"/>
      <c r="I210" s="212"/>
      <c r="J210" s="212"/>
      <c r="K210" s="188"/>
      <c r="L210" s="188"/>
      <c r="M210" s="188"/>
      <c r="N210" s="188"/>
      <c r="O210" s="188"/>
      <c r="P210" s="188"/>
      <c r="Q210" s="188"/>
      <c r="R210" s="188"/>
    </row>
    <row r="211" spans="2:18" x14ac:dyDescent="0.2">
      <c r="B211" s="115"/>
      <c r="C211" s="115"/>
      <c r="D211" s="115"/>
      <c r="E211" s="115"/>
      <c r="F211" s="188"/>
      <c r="G211" s="188"/>
      <c r="H211" s="188"/>
      <c r="I211" s="212"/>
      <c r="J211" s="212"/>
      <c r="K211" s="188"/>
      <c r="L211" s="188"/>
      <c r="M211" s="188"/>
      <c r="N211" s="188"/>
      <c r="O211" s="188"/>
      <c r="P211" s="188"/>
      <c r="Q211" s="188"/>
      <c r="R211" s="188"/>
    </row>
    <row r="212" spans="2:18" x14ac:dyDescent="0.2">
      <c r="B212" s="115"/>
      <c r="C212" s="115"/>
      <c r="D212" s="115"/>
      <c r="E212" s="115"/>
      <c r="F212" s="188"/>
      <c r="G212" s="188"/>
      <c r="H212" s="188"/>
      <c r="I212" s="212"/>
      <c r="J212" s="212"/>
      <c r="K212" s="188"/>
      <c r="L212" s="188"/>
      <c r="M212" s="188"/>
      <c r="N212" s="188"/>
      <c r="O212" s="188"/>
      <c r="P212" s="188"/>
      <c r="Q212" s="188"/>
      <c r="R212" s="188"/>
    </row>
    <row r="213" spans="2:18" x14ac:dyDescent="0.2">
      <c r="B213" s="115"/>
      <c r="C213" s="115"/>
      <c r="D213" s="115"/>
      <c r="E213" s="115"/>
      <c r="F213" s="188"/>
      <c r="G213" s="188"/>
      <c r="H213" s="188"/>
      <c r="I213" s="212"/>
      <c r="J213" s="212"/>
      <c r="K213" s="188"/>
      <c r="L213" s="188"/>
      <c r="M213" s="188"/>
      <c r="N213" s="188"/>
      <c r="O213" s="188"/>
      <c r="P213" s="188"/>
      <c r="Q213" s="188"/>
      <c r="R213" s="188"/>
    </row>
    <row r="214" spans="2:18" x14ac:dyDescent="0.2">
      <c r="B214" s="115"/>
      <c r="C214" s="115"/>
      <c r="D214" s="115"/>
      <c r="E214" s="115"/>
      <c r="F214" s="188"/>
      <c r="G214" s="188"/>
      <c r="H214" s="188"/>
      <c r="I214" s="212"/>
      <c r="J214" s="212"/>
      <c r="K214" s="188"/>
      <c r="L214" s="188"/>
      <c r="M214" s="188"/>
      <c r="N214" s="188"/>
      <c r="O214" s="188"/>
      <c r="P214" s="188"/>
      <c r="Q214" s="188"/>
      <c r="R214" s="188"/>
    </row>
    <row r="215" spans="2:18" x14ac:dyDescent="0.2">
      <c r="B215" s="115"/>
      <c r="C215" s="115"/>
      <c r="D215" s="115"/>
      <c r="E215" s="115"/>
      <c r="F215" s="188"/>
      <c r="G215" s="188"/>
      <c r="H215" s="188"/>
      <c r="I215" s="212"/>
      <c r="J215" s="212"/>
      <c r="K215" s="188"/>
      <c r="L215" s="188"/>
      <c r="M215" s="188"/>
      <c r="N215" s="188"/>
      <c r="O215" s="188"/>
      <c r="P215" s="188"/>
      <c r="Q215" s="188"/>
      <c r="R215" s="188"/>
    </row>
    <row r="216" spans="2:18" x14ac:dyDescent="0.2">
      <c r="B216" s="115"/>
      <c r="C216" s="115"/>
      <c r="D216" s="115"/>
      <c r="E216" s="115"/>
      <c r="F216" s="188"/>
      <c r="G216" s="188"/>
      <c r="H216" s="188"/>
      <c r="I216" s="212"/>
      <c r="J216" s="212"/>
      <c r="K216" s="188"/>
      <c r="L216" s="188"/>
      <c r="M216" s="188"/>
      <c r="N216" s="188"/>
      <c r="O216" s="188"/>
      <c r="P216" s="188"/>
      <c r="Q216" s="188"/>
      <c r="R216" s="188"/>
    </row>
    <row r="217" spans="2:18" x14ac:dyDescent="0.2">
      <c r="B217" s="115"/>
      <c r="C217" s="115"/>
      <c r="D217" s="115"/>
      <c r="E217" s="115"/>
      <c r="F217" s="188"/>
      <c r="G217" s="188"/>
      <c r="H217" s="188"/>
      <c r="I217" s="212"/>
      <c r="J217" s="212"/>
      <c r="K217" s="188"/>
      <c r="L217" s="188"/>
      <c r="M217" s="188"/>
      <c r="N217" s="188"/>
      <c r="O217" s="188"/>
      <c r="P217" s="188"/>
      <c r="Q217" s="188"/>
      <c r="R217" s="188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70" bestFit="1" customWidth="1"/>
    <col min="2" max="2" width="10.5703125" style="170" bestFit="1" customWidth="1"/>
    <col min="3" max="3" width="11.42578125" style="170" bestFit="1" customWidth="1"/>
    <col min="4" max="4" width="6.28515625" style="170" bestFit="1" customWidth="1"/>
    <col min="5" max="5" width="7.5703125" style="170" hidden="1" customWidth="1"/>
    <col min="6" max="16384" width="9.140625" style="170"/>
  </cols>
  <sheetData>
    <row r="2" spans="1:20" ht="36.75" customHeight="1" x14ac:dyDescent="0.3">
      <c r="A2" s="292" t="s">
        <v>94</v>
      </c>
      <c r="B2" s="293"/>
      <c r="C2" s="293"/>
      <c r="D2" s="293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</row>
    <row r="3" spans="1:20" x14ac:dyDescent="0.2">
      <c r="A3" s="61"/>
    </row>
    <row r="5" spans="1:20" s="193" customFormat="1" x14ac:dyDescent="0.2">
      <c r="D5" s="141"/>
    </row>
    <row r="6" spans="1:20" s="118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70" bestFit="1" customWidth="1"/>
    <col min="2" max="2" width="10.5703125" style="170" bestFit="1" customWidth="1"/>
    <col min="3" max="3" width="11.42578125" style="170" bestFit="1" customWidth="1"/>
    <col min="4" max="4" width="6.28515625" style="170" bestFit="1" customWidth="1"/>
    <col min="5" max="5" width="7.5703125" style="170" hidden="1" customWidth="1"/>
    <col min="6" max="16384" width="9.140625" style="170"/>
  </cols>
  <sheetData>
    <row r="2" spans="1:20" ht="35.25" customHeight="1" x14ac:dyDescent="0.3">
      <c r="A2" s="292" t="s">
        <v>20</v>
      </c>
      <c r="B2" s="293"/>
      <c r="C2" s="293"/>
      <c r="D2" s="293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</row>
    <row r="3" spans="1:20" x14ac:dyDescent="0.2">
      <c r="A3" s="61"/>
    </row>
    <row r="5" spans="1:20" s="193" customFormat="1" x14ac:dyDescent="0.2">
      <c r="D5" s="141"/>
    </row>
    <row r="6" spans="1:20" s="118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170" bestFit="1" customWidth="1"/>
    <col min="2" max="7" width="8.7109375" style="170" bestFit="1" customWidth="1"/>
    <col min="8" max="8" width="7.5703125" style="170" hidden="1" customWidth="1"/>
    <col min="9" max="16384" width="9.140625" style="170"/>
  </cols>
  <sheetData>
    <row r="2" spans="1:20" ht="18.75" x14ac:dyDescent="0.3">
      <c r="A2" s="5" t="s">
        <v>169</v>
      </c>
      <c r="B2" s="293"/>
      <c r="C2" s="293"/>
      <c r="D2" s="293"/>
      <c r="E2" s="293"/>
      <c r="F2" s="293"/>
      <c r="G2" s="293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</row>
    <row r="3" spans="1:20" x14ac:dyDescent="0.2">
      <c r="A3" s="61"/>
    </row>
    <row r="4" spans="1:20" s="193" customFormat="1" x14ac:dyDescent="0.2">
      <c r="G4" s="141" t="s">
        <v>67</v>
      </c>
    </row>
    <row r="5" spans="1:20" s="118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99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6" sqref="A6"/>
    </sheetView>
  </sheetViews>
  <sheetFormatPr defaultRowHeight="12.75" outlineLevelRow="3" x14ac:dyDescent="0.2"/>
  <cols>
    <col min="1" max="1" width="81.42578125" style="170" customWidth="1"/>
    <col min="2" max="2" width="12.7109375" style="101" customWidth="1"/>
    <col min="3" max="3" width="14.42578125" style="101" customWidth="1"/>
    <col min="4" max="4" width="10.28515625" style="18" customWidth="1"/>
    <col min="5" max="16384" width="9.140625" style="17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29.02.2016</v>
      </c>
      <c r="B2" s="3"/>
      <c r="C2" s="3"/>
      <c r="D2" s="3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19" ht="18.75" x14ac:dyDescent="0.3">
      <c r="A3" s="2" t="s">
        <v>175</v>
      </c>
      <c r="B3" s="2"/>
      <c r="C3" s="2"/>
      <c r="D3" s="2"/>
    </row>
    <row r="4" spans="1:19" x14ac:dyDescent="0.2">
      <c r="B4" s="178" t="s">
        <v>186</v>
      </c>
      <c r="C4" s="115"/>
      <c r="D4" s="31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</row>
    <row r="5" spans="1:19" s="193" customFormat="1" x14ac:dyDescent="0.2">
      <c r="B5" s="121"/>
      <c r="C5" s="121"/>
      <c r="D5" s="193" t="str">
        <f>VALVAL</f>
        <v>млрд. одиниць</v>
      </c>
    </row>
    <row r="6" spans="1:19" s="181" customFormat="1" x14ac:dyDescent="0.2">
      <c r="A6" s="90"/>
      <c r="B6" s="204" t="s">
        <v>172</v>
      </c>
      <c r="C6" s="204" t="s">
        <v>3</v>
      </c>
      <c r="D6" s="129" t="s">
        <v>67</v>
      </c>
    </row>
    <row r="7" spans="1:19" s="150" customFormat="1" ht="15.75" x14ac:dyDescent="0.2">
      <c r="A7" s="261" t="s">
        <v>171</v>
      </c>
      <c r="B7" s="262">
        <f>B$8+B$46</f>
        <v>64.349583056179995</v>
      </c>
      <c r="C7" s="262">
        <f>C$8+C$46</f>
        <v>1740.9386519851901</v>
      </c>
      <c r="D7" s="263">
        <v>0.99999700000000002</v>
      </c>
    </row>
    <row r="8" spans="1:19" s="202" customFormat="1" ht="15" x14ac:dyDescent="0.2">
      <c r="A8" s="65" t="s">
        <v>50</v>
      </c>
      <c r="B8" s="103">
        <f>B$9+B$31</f>
        <v>20.901171420940003</v>
      </c>
      <c r="C8" s="103">
        <f>C$9+C$31</f>
        <v>565.46842217393009</v>
      </c>
      <c r="D8" s="203">
        <f>D$9+D$31</f>
        <v>0.32480599999999998</v>
      </c>
    </row>
    <row r="9" spans="1:19" s="158" customFormat="1" ht="15" outlineLevel="1" x14ac:dyDescent="0.2">
      <c r="A9" s="55" t="s">
        <v>74</v>
      </c>
      <c r="B9" s="128">
        <f>B$10+B$29</f>
        <v>20.126796235790003</v>
      </c>
      <c r="C9" s="128">
        <f>C$10+C$29</f>
        <v>544.51817468266006</v>
      </c>
      <c r="D9" s="79">
        <f>D$10+D$29</f>
        <v>0.31277199999999999</v>
      </c>
    </row>
    <row r="10" spans="1:19" s="82" customFormat="1" ht="14.25" outlineLevel="2" x14ac:dyDescent="0.2">
      <c r="A10" s="277" t="s">
        <v>128</v>
      </c>
      <c r="B10" s="278">
        <f>SUM(B$11:B$28)</f>
        <v>20.029028348660002</v>
      </c>
      <c r="C10" s="278">
        <f>SUM(C$11:C$28)</f>
        <v>541.87312423256003</v>
      </c>
      <c r="D10" s="279">
        <v>0.311253</v>
      </c>
    </row>
    <row r="11" spans="1:19" outlineLevel="3" x14ac:dyDescent="0.2">
      <c r="A11" s="136" t="s">
        <v>52</v>
      </c>
      <c r="B11" s="69">
        <v>3.6814729000000002E-3</v>
      </c>
      <c r="C11" s="69">
        <v>9.9599999999999994E-2</v>
      </c>
      <c r="D11" s="85">
        <v>5.7000000000000003E-5</v>
      </c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</row>
    <row r="12" spans="1:19" outlineLevel="3" x14ac:dyDescent="0.2">
      <c r="A12" s="113" t="s">
        <v>140</v>
      </c>
      <c r="B12" s="105">
        <v>0.58581400601</v>
      </c>
      <c r="C12" s="105">
        <v>15.848839999999999</v>
      </c>
      <c r="D12" s="220">
        <v>9.1039999999999992E-3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</row>
    <row r="13" spans="1:19" outlineLevel="3" x14ac:dyDescent="0.2">
      <c r="A13" s="113" t="s">
        <v>76</v>
      </c>
      <c r="B13" s="105">
        <v>0.12012838286999999</v>
      </c>
      <c r="C13" s="105">
        <v>3.25</v>
      </c>
      <c r="D13" s="220">
        <v>1.867E-3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</row>
    <row r="14" spans="1:19" outlineLevel="3" x14ac:dyDescent="0.2">
      <c r="A14" s="113" t="s">
        <v>177</v>
      </c>
      <c r="B14" s="105">
        <v>9.6754356570000005E-2</v>
      </c>
      <c r="C14" s="105">
        <v>2.6176300000000001</v>
      </c>
      <c r="D14" s="220">
        <v>1.5039999999999999E-3</v>
      </c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</row>
    <row r="15" spans="1:19" outlineLevel="3" x14ac:dyDescent="0.2">
      <c r="A15" s="113" t="s">
        <v>119</v>
      </c>
      <c r="B15" s="105">
        <v>5.5443869020000001E-2</v>
      </c>
      <c r="C15" s="105">
        <v>1.5</v>
      </c>
      <c r="D15" s="220">
        <v>8.6200000000000003E-4</v>
      </c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9" outlineLevel="3" x14ac:dyDescent="0.2">
      <c r="A16" s="113" t="s">
        <v>44</v>
      </c>
      <c r="B16" s="105">
        <v>1.4372152703200001</v>
      </c>
      <c r="C16" s="105">
        <v>38.882981000000001</v>
      </c>
      <c r="D16" s="220">
        <v>2.2334E-2</v>
      </c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</row>
    <row r="17" spans="1:17" outlineLevel="3" x14ac:dyDescent="0.2">
      <c r="A17" s="113" t="s">
        <v>160</v>
      </c>
      <c r="B17" s="105">
        <v>2.2383969935799999</v>
      </c>
      <c r="C17" s="105">
        <v>60.558463000000003</v>
      </c>
      <c r="D17" s="220">
        <v>3.4785000000000003E-2</v>
      </c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</row>
    <row r="18" spans="1:17" outlineLevel="3" x14ac:dyDescent="0.2">
      <c r="A18" s="113" t="s">
        <v>56</v>
      </c>
      <c r="B18" s="105">
        <v>1.89059597687</v>
      </c>
      <c r="C18" s="105">
        <v>51.148918999999999</v>
      </c>
      <c r="D18" s="220">
        <v>2.938E-2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7" outlineLevel="3" x14ac:dyDescent="0.2">
      <c r="A19" s="113" t="s">
        <v>168</v>
      </c>
      <c r="B19" s="105">
        <v>1.1569730146299999</v>
      </c>
      <c r="C19" s="105">
        <v>31.301197999999999</v>
      </c>
      <c r="D19" s="220">
        <v>1.7978999999999998E-2</v>
      </c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</row>
    <row r="20" spans="1:17" outlineLevel="3" x14ac:dyDescent="0.2">
      <c r="A20" s="113" t="s">
        <v>107</v>
      </c>
      <c r="B20" s="105">
        <v>1.7972976953799999</v>
      </c>
      <c r="C20" s="105">
        <v>48.624791000000002</v>
      </c>
      <c r="D20" s="220">
        <v>2.793E-2</v>
      </c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</row>
    <row r="21" spans="1:17" outlineLevel="3" x14ac:dyDescent="0.2">
      <c r="A21" s="113" t="s">
        <v>28</v>
      </c>
      <c r="B21" s="105">
        <v>1.00168590024</v>
      </c>
      <c r="C21" s="105">
        <v>27.1</v>
      </c>
      <c r="D21" s="220">
        <v>1.5566E-2</v>
      </c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</row>
    <row r="22" spans="1:17" outlineLevel="3" x14ac:dyDescent="0.2">
      <c r="A22" s="113" t="s">
        <v>151</v>
      </c>
      <c r="B22" s="105">
        <v>5.9078641992899996</v>
      </c>
      <c r="C22" s="105">
        <v>159.83365620571001</v>
      </c>
      <c r="D22" s="220">
        <v>9.1809000000000002E-2</v>
      </c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</row>
    <row r="23" spans="1:17" outlineLevel="3" x14ac:dyDescent="0.2">
      <c r="A23" s="113" t="s">
        <v>85</v>
      </c>
      <c r="B23" s="105">
        <v>0.1601848129</v>
      </c>
      <c r="C23" s="105">
        <v>4.33370224</v>
      </c>
      <c r="D23" s="220">
        <v>2.4889999999999999E-3</v>
      </c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</row>
    <row r="24" spans="1:17" outlineLevel="3" x14ac:dyDescent="0.2">
      <c r="A24" s="113" t="s">
        <v>0</v>
      </c>
      <c r="B24" s="105">
        <v>1.4108610526400001</v>
      </c>
      <c r="C24" s="105">
        <v>38.169983743019998</v>
      </c>
      <c r="D24" s="220">
        <v>2.1925E-2</v>
      </c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</row>
    <row r="25" spans="1:17" outlineLevel="3" x14ac:dyDescent="0.2">
      <c r="A25" s="113" t="s">
        <v>130</v>
      </c>
      <c r="B25" s="105">
        <v>1.77141795785</v>
      </c>
      <c r="C25" s="105">
        <v>47.924630512420002</v>
      </c>
      <c r="D25" s="220">
        <v>2.7528E-2</v>
      </c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</row>
    <row r="26" spans="1:17" outlineLevel="3" x14ac:dyDescent="0.2">
      <c r="A26" s="113" t="s">
        <v>138</v>
      </c>
      <c r="B26" s="105">
        <v>4.4024000690000002E-2</v>
      </c>
      <c r="C26" s="105">
        <v>1.1910424399999999</v>
      </c>
      <c r="D26" s="220">
        <v>6.8400000000000004E-4</v>
      </c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</row>
    <row r="27" spans="1:17" outlineLevel="3" x14ac:dyDescent="0.2">
      <c r="A27" s="113" t="s">
        <v>72</v>
      </c>
      <c r="B27" s="105">
        <v>0.34884125792999998</v>
      </c>
      <c r="C27" s="105">
        <v>9.43768709141</v>
      </c>
      <c r="D27" s="220">
        <v>5.4209999999999996E-3</v>
      </c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</row>
    <row r="28" spans="1:17" outlineLevel="3" x14ac:dyDescent="0.2">
      <c r="A28" s="113" t="s">
        <v>39</v>
      </c>
      <c r="B28" s="105">
        <v>1.8481289699999999E-3</v>
      </c>
      <c r="C28" s="105">
        <v>0.05</v>
      </c>
      <c r="D28" s="220">
        <v>2.9E-5</v>
      </c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</row>
    <row r="29" spans="1:17" ht="14.25" outlineLevel="2" x14ac:dyDescent="0.2">
      <c r="A29" s="277" t="s">
        <v>8</v>
      </c>
      <c r="B29" s="278">
        <f t="shared" ref="B29:C29" si="0">SUM(B$30:B$30)</f>
        <v>9.7767887129999995E-2</v>
      </c>
      <c r="C29" s="278">
        <f t="shared" si="0"/>
        <v>2.6450504500999998</v>
      </c>
      <c r="D29" s="279">
        <v>1.519E-3</v>
      </c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</row>
    <row r="30" spans="1:17" outlineLevel="3" x14ac:dyDescent="0.2">
      <c r="A30" s="113" t="s">
        <v>96</v>
      </c>
      <c r="B30" s="105">
        <v>9.7767887129999995E-2</v>
      </c>
      <c r="C30" s="105">
        <v>2.6450504500999998</v>
      </c>
      <c r="D30" s="220">
        <v>1.519E-3</v>
      </c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</row>
    <row r="31" spans="1:17" ht="15" outlineLevel="1" x14ac:dyDescent="0.25">
      <c r="A31" s="171" t="s">
        <v>112</v>
      </c>
      <c r="B31" s="48">
        <f t="shared" ref="B31:D31" si="1">B$32+B$40+B$44</f>
        <v>0.77437518515000003</v>
      </c>
      <c r="C31" s="48">
        <f t="shared" si="1"/>
        <v>20.950247491270002</v>
      </c>
      <c r="D31" s="211">
        <f t="shared" si="1"/>
        <v>1.2034E-2</v>
      </c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</row>
    <row r="32" spans="1:17" ht="14.25" outlineLevel="2" x14ac:dyDescent="0.2">
      <c r="A32" s="277" t="s">
        <v>128</v>
      </c>
      <c r="B32" s="278">
        <f t="shared" ref="B32:C32" si="2">SUM(B$33:B$39)</f>
        <v>0.59879421412</v>
      </c>
      <c r="C32" s="278">
        <f t="shared" si="2"/>
        <v>16.2000116</v>
      </c>
      <c r="D32" s="279">
        <v>9.3050000000000008E-3</v>
      </c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</row>
    <row r="33" spans="1:17" outlineLevel="3" x14ac:dyDescent="0.2">
      <c r="A33" s="113" t="s">
        <v>153</v>
      </c>
      <c r="B33" s="105">
        <v>4.2876999999999999E-7</v>
      </c>
      <c r="C33" s="105">
        <v>1.1600000000000001E-5</v>
      </c>
      <c r="D33" s="220">
        <v>0</v>
      </c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</row>
    <row r="34" spans="1:17" outlineLevel="3" x14ac:dyDescent="0.2">
      <c r="A34" s="113" t="s">
        <v>46</v>
      </c>
      <c r="B34" s="105">
        <v>3.6962579340000003E-2</v>
      </c>
      <c r="C34" s="105">
        <v>1</v>
      </c>
      <c r="D34" s="220">
        <v>5.7399999999999997E-4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</row>
    <row r="35" spans="1:17" outlineLevel="3" x14ac:dyDescent="0.2">
      <c r="A35" s="113" t="s">
        <v>51</v>
      </c>
      <c r="B35" s="105">
        <v>0.11088773802</v>
      </c>
      <c r="C35" s="105">
        <v>3</v>
      </c>
      <c r="D35" s="220">
        <v>1.7229999999999999E-3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</row>
    <row r="36" spans="1:17" outlineLevel="3" x14ac:dyDescent="0.2">
      <c r="A36" s="113" t="s">
        <v>179</v>
      </c>
      <c r="B36" s="105">
        <v>0.11088773802</v>
      </c>
      <c r="C36" s="105">
        <v>3</v>
      </c>
      <c r="D36" s="220">
        <v>1.7229999999999999E-3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</row>
    <row r="37" spans="1:17" outlineLevel="3" x14ac:dyDescent="0.2">
      <c r="A37" s="113" t="s">
        <v>144</v>
      </c>
      <c r="B37" s="105">
        <v>0.17742038085</v>
      </c>
      <c r="C37" s="105">
        <v>4.8</v>
      </c>
      <c r="D37" s="220">
        <v>2.7569999999999999E-3</v>
      </c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</row>
    <row r="38" spans="1:17" outlineLevel="3" x14ac:dyDescent="0.2">
      <c r="A38" s="113" t="s">
        <v>41</v>
      </c>
      <c r="B38" s="105">
        <v>9.2406448399999994E-3</v>
      </c>
      <c r="C38" s="105">
        <v>0.25</v>
      </c>
      <c r="D38" s="220">
        <v>1.44E-4</v>
      </c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</row>
    <row r="39" spans="1:17" outlineLevel="3" x14ac:dyDescent="0.2">
      <c r="A39" s="113" t="s">
        <v>176</v>
      </c>
      <c r="B39" s="105">
        <v>0.15339470427999999</v>
      </c>
      <c r="C39" s="105">
        <v>4.1500000000000004</v>
      </c>
      <c r="D39" s="220">
        <v>2.3839999999999998E-3</v>
      </c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</row>
    <row r="40" spans="1:17" ht="14.25" outlineLevel="2" x14ac:dyDescent="0.2">
      <c r="A40" s="277" t="s">
        <v>8</v>
      </c>
      <c r="B40" s="278">
        <f t="shared" ref="B40:C40" si="3">SUM(B$41:B$43)</f>
        <v>0.17554568470000001</v>
      </c>
      <c r="C40" s="278">
        <f t="shared" si="3"/>
        <v>4.7492812412700003</v>
      </c>
      <c r="D40" s="279">
        <v>2.728E-3</v>
      </c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</row>
    <row r="41" spans="1:17" outlineLevel="3" x14ac:dyDescent="0.2">
      <c r="A41" s="113" t="s">
        <v>10</v>
      </c>
      <c r="B41" s="105">
        <v>2.9108031230000001E-2</v>
      </c>
      <c r="C41" s="105">
        <v>0.78749999999999998</v>
      </c>
      <c r="D41" s="220">
        <v>4.5199999999999998E-4</v>
      </c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</row>
    <row r="42" spans="1:17" outlineLevel="3" x14ac:dyDescent="0.2">
      <c r="A42" s="113" t="s">
        <v>105</v>
      </c>
      <c r="B42" s="105">
        <v>0.14128437047</v>
      </c>
      <c r="C42" s="105">
        <v>3.8223623181500002</v>
      </c>
      <c r="D42" s="220">
        <v>2.196E-3</v>
      </c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</row>
    <row r="43" spans="1:17" outlineLevel="3" x14ac:dyDescent="0.2">
      <c r="A43" s="113" t="s">
        <v>30</v>
      </c>
      <c r="B43" s="105">
        <v>5.1532829999999998E-3</v>
      </c>
      <c r="C43" s="105">
        <v>0.13941892312000001</v>
      </c>
      <c r="D43" s="220">
        <v>8.0000000000000007E-5</v>
      </c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</row>
    <row r="44" spans="1:17" ht="14.25" outlineLevel="2" x14ac:dyDescent="0.2">
      <c r="A44" s="277" t="s">
        <v>131</v>
      </c>
      <c r="B44" s="278">
        <f t="shared" ref="B44:C44" si="4">SUM(B$45:B$45)</f>
        <v>3.5286329999999997E-5</v>
      </c>
      <c r="C44" s="278">
        <f t="shared" si="4"/>
        <v>9.5465000000000003E-4</v>
      </c>
      <c r="D44" s="279">
        <v>9.9999999999999995E-7</v>
      </c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</row>
    <row r="45" spans="1:17" outlineLevel="3" x14ac:dyDescent="0.2">
      <c r="A45" s="113" t="s">
        <v>174</v>
      </c>
      <c r="B45" s="105">
        <v>3.5286329999999997E-5</v>
      </c>
      <c r="C45" s="105">
        <v>9.5465000000000003E-4</v>
      </c>
      <c r="D45" s="220">
        <v>9.9999999999999995E-7</v>
      </c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</row>
    <row r="46" spans="1:17" ht="15" x14ac:dyDescent="0.25">
      <c r="A46" s="147" t="s">
        <v>79</v>
      </c>
      <c r="B46" s="219">
        <f t="shared" ref="B46:D46" si="5">B$47+B$69</f>
        <v>43.448411635239992</v>
      </c>
      <c r="C46" s="219">
        <f t="shared" si="5"/>
        <v>1175.47022981126</v>
      </c>
      <c r="D46" s="94">
        <f t="shared" si="5"/>
        <v>0.67519099999999999</v>
      </c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</row>
    <row r="47" spans="1:17" ht="15" outlineLevel="1" x14ac:dyDescent="0.25">
      <c r="A47" s="171" t="s">
        <v>74</v>
      </c>
      <c r="B47" s="48">
        <f t="shared" ref="B47:D47" si="6">B$48+B$55+B$61+B$63+B$67</f>
        <v>34.720256965749996</v>
      </c>
      <c r="C47" s="48">
        <f t="shared" si="6"/>
        <v>939.33533813095005</v>
      </c>
      <c r="D47" s="211">
        <f t="shared" si="6"/>
        <v>0.53955500000000001</v>
      </c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</row>
    <row r="48" spans="1:17" ht="14.25" outlineLevel="2" x14ac:dyDescent="0.2">
      <c r="A48" s="277" t="s">
        <v>141</v>
      </c>
      <c r="B48" s="278">
        <f t="shared" ref="B48:C48" si="7">SUM(B$49:B$54)</f>
        <v>14.018652640579999</v>
      </c>
      <c r="C48" s="278">
        <f t="shared" si="7"/>
        <v>379.26608179367003</v>
      </c>
      <c r="D48" s="279">
        <v>0.21785099999999999</v>
      </c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</row>
    <row r="49" spans="1:17" outlineLevel="3" x14ac:dyDescent="0.2">
      <c r="A49" s="113" t="s">
        <v>29</v>
      </c>
      <c r="B49" s="105">
        <v>2.4323260381199998</v>
      </c>
      <c r="C49" s="105">
        <v>65.80509481</v>
      </c>
      <c r="D49" s="220">
        <v>3.7798999999999999E-2</v>
      </c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</row>
    <row r="50" spans="1:17" outlineLevel="3" x14ac:dyDescent="0.2">
      <c r="A50" s="113" t="s">
        <v>97</v>
      </c>
      <c r="B50" s="105">
        <v>0.59101053109000001</v>
      </c>
      <c r="C50" s="105">
        <v>15.98942881096</v>
      </c>
      <c r="D50" s="220">
        <v>9.1839999999999995E-3</v>
      </c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</row>
    <row r="51" spans="1:17" outlineLevel="3" x14ac:dyDescent="0.2">
      <c r="A51" s="113" t="s">
        <v>77</v>
      </c>
      <c r="B51" s="105">
        <v>0.51932141300000001</v>
      </c>
      <c r="C51" s="105">
        <v>14.04992352314</v>
      </c>
      <c r="D51" s="220">
        <v>8.0700000000000008E-3</v>
      </c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</row>
    <row r="52" spans="1:17" outlineLevel="3" x14ac:dyDescent="0.2">
      <c r="A52" s="113" t="s">
        <v>66</v>
      </c>
      <c r="B52" s="105">
        <v>5.1503239540800001</v>
      </c>
      <c r="C52" s="105">
        <v>139.33886772974</v>
      </c>
      <c r="D52" s="220">
        <v>8.0036999999999997E-2</v>
      </c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</row>
    <row r="53" spans="1:17" outlineLevel="3" x14ac:dyDescent="0.2">
      <c r="A53" s="113" t="s">
        <v>93</v>
      </c>
      <c r="B53" s="105">
        <v>5.3248161917900001</v>
      </c>
      <c r="C53" s="105">
        <v>144.05964860624999</v>
      </c>
      <c r="D53" s="220">
        <v>8.2748000000000002E-2</v>
      </c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</row>
    <row r="54" spans="1:17" outlineLevel="3" x14ac:dyDescent="0.2">
      <c r="A54" s="113" t="s">
        <v>23</v>
      </c>
      <c r="B54" s="105">
        <v>8.5451250000000004E-4</v>
      </c>
      <c r="C54" s="105">
        <v>2.3118313580000001E-2</v>
      </c>
      <c r="D54" s="220">
        <v>1.2999999999999999E-5</v>
      </c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</row>
    <row r="55" spans="1:17" ht="14.25" outlineLevel="2" x14ac:dyDescent="0.2">
      <c r="A55" s="277" t="s">
        <v>4</v>
      </c>
      <c r="B55" s="278">
        <f t="shared" ref="B55:C55" si="8">SUM(B$56:B$60)</f>
        <v>1.38709161099</v>
      </c>
      <c r="C55" s="278">
        <f t="shared" si="8"/>
        <v>37.526916022510001</v>
      </c>
      <c r="D55" s="279">
        <v>2.1555000000000001E-2</v>
      </c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</row>
    <row r="56" spans="1:17" outlineLevel="3" x14ac:dyDescent="0.2">
      <c r="A56" s="113" t="s">
        <v>102</v>
      </c>
      <c r="B56" s="105">
        <v>0.29528473179999998</v>
      </c>
      <c r="C56" s="105">
        <v>7.9887480000000002</v>
      </c>
      <c r="D56" s="220">
        <v>4.5890000000000002E-3</v>
      </c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</row>
    <row r="57" spans="1:17" outlineLevel="3" x14ac:dyDescent="0.2">
      <c r="A57" s="113" t="s">
        <v>36</v>
      </c>
      <c r="B57" s="105">
        <v>0.22782420356999999</v>
      </c>
      <c r="C57" s="105">
        <v>6.163644627</v>
      </c>
      <c r="D57" s="220">
        <v>3.5400000000000002E-3</v>
      </c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</row>
    <row r="58" spans="1:17" outlineLevel="3" x14ac:dyDescent="0.2">
      <c r="A58" s="113" t="s">
        <v>9</v>
      </c>
      <c r="B58" s="105">
        <v>0.60585586000000002</v>
      </c>
      <c r="C58" s="105">
        <v>16.391060114369999</v>
      </c>
      <c r="D58" s="220">
        <v>9.4149999999999998E-3</v>
      </c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</row>
    <row r="59" spans="1:17" outlineLevel="3" x14ac:dyDescent="0.2">
      <c r="A59" s="113" t="s">
        <v>98</v>
      </c>
      <c r="B59" s="105">
        <v>9.0219974299999995E-3</v>
      </c>
      <c r="C59" s="105">
        <v>0.24408462803</v>
      </c>
      <c r="D59" s="220">
        <v>1.3999999999999999E-4</v>
      </c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</row>
    <row r="60" spans="1:17" outlineLevel="3" x14ac:dyDescent="0.2">
      <c r="A60" s="113" t="s">
        <v>103</v>
      </c>
      <c r="B60" s="105">
        <v>0.24910481818999999</v>
      </c>
      <c r="C60" s="105">
        <v>6.7393786531100002</v>
      </c>
      <c r="D60" s="220">
        <v>3.8709999999999999E-3</v>
      </c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</row>
    <row r="61" spans="1:17" ht="28.5" outlineLevel="2" x14ac:dyDescent="0.25">
      <c r="A61" s="280" t="s">
        <v>22</v>
      </c>
      <c r="B61" s="281">
        <f t="shared" ref="B61:C61" si="9">SUM(B$62:B$62)</f>
        <v>5.6272800000000001E-5</v>
      </c>
      <c r="C61" s="281">
        <f t="shared" si="9"/>
        <v>1.52242618E-3</v>
      </c>
      <c r="D61" s="282">
        <v>9.9999999999999995E-7</v>
      </c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</row>
    <row r="62" spans="1:17" outlineLevel="3" x14ac:dyDescent="0.2">
      <c r="A62" s="113" t="s">
        <v>75</v>
      </c>
      <c r="B62" s="105">
        <v>5.6272800000000001E-5</v>
      </c>
      <c r="C62" s="105">
        <v>1.52242618E-3</v>
      </c>
      <c r="D62" s="220">
        <v>9.9999999999999995E-7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</row>
    <row r="63" spans="1:17" ht="14.25" outlineLevel="2" x14ac:dyDescent="0.2">
      <c r="A63" s="277" t="s">
        <v>142</v>
      </c>
      <c r="B63" s="278">
        <f t="shared" ref="B63:C63" si="10">SUM(B$64:B$66)</f>
        <v>17.618202</v>
      </c>
      <c r="C63" s="278">
        <f t="shared" si="10"/>
        <v>476.64969038858999</v>
      </c>
      <c r="D63" s="279">
        <v>0.27378799999999998</v>
      </c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</row>
    <row r="64" spans="1:17" outlineLevel="3" x14ac:dyDescent="0.2">
      <c r="A64" s="113" t="s">
        <v>118</v>
      </c>
      <c r="B64" s="105">
        <v>3</v>
      </c>
      <c r="C64" s="105">
        <v>81.163167000000001</v>
      </c>
      <c r="D64" s="220">
        <v>4.6620000000000002E-2</v>
      </c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</row>
    <row r="65" spans="1:17" outlineLevel="3" x14ac:dyDescent="0.2">
      <c r="A65" s="113" t="s">
        <v>120</v>
      </c>
      <c r="B65" s="105">
        <v>1</v>
      </c>
      <c r="C65" s="105">
        <v>27.054389</v>
      </c>
      <c r="D65" s="220">
        <v>1.554E-2</v>
      </c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</row>
    <row r="66" spans="1:17" outlineLevel="3" x14ac:dyDescent="0.2">
      <c r="A66" s="113" t="s">
        <v>124</v>
      </c>
      <c r="B66" s="105">
        <v>13.618202</v>
      </c>
      <c r="C66" s="105">
        <v>368.43213438858999</v>
      </c>
      <c r="D66" s="220">
        <v>0.21162800000000001</v>
      </c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</row>
    <row r="67" spans="1:17" ht="14.25" outlineLevel="2" x14ac:dyDescent="0.2">
      <c r="A67" s="277" t="s">
        <v>6</v>
      </c>
      <c r="B67" s="278">
        <f t="shared" ref="B67:C67" si="11">SUM(B$68:B$68)</f>
        <v>1.69625444138</v>
      </c>
      <c r="C67" s="278">
        <f t="shared" si="11"/>
        <v>45.891127500000003</v>
      </c>
      <c r="D67" s="279">
        <v>2.6360000000000001E-2</v>
      </c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</row>
    <row r="68" spans="1:17" outlineLevel="3" x14ac:dyDescent="0.2">
      <c r="A68" s="113" t="s">
        <v>93</v>
      </c>
      <c r="B68" s="105">
        <v>1.69625444138</v>
      </c>
      <c r="C68" s="105">
        <v>45.891127500000003</v>
      </c>
      <c r="D68" s="220">
        <v>2.6360000000000001E-2</v>
      </c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</row>
    <row r="69" spans="1:17" ht="15" outlineLevel="1" x14ac:dyDescent="0.25">
      <c r="A69" s="171" t="s">
        <v>112</v>
      </c>
      <c r="B69" s="48">
        <f t="shared" ref="B69:D69" si="12">B$70+B$76+B$78+B$85+B$86</f>
        <v>8.7281546694899994</v>
      </c>
      <c r="C69" s="48">
        <f t="shared" si="12"/>
        <v>236.13489168031001</v>
      </c>
      <c r="D69" s="211">
        <f t="shared" si="12"/>
        <v>0.13563600000000001</v>
      </c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</row>
    <row r="70" spans="1:17" ht="14.25" outlineLevel="2" x14ac:dyDescent="0.2">
      <c r="A70" s="277" t="s">
        <v>141</v>
      </c>
      <c r="B70" s="278">
        <f t="shared" ref="B70:C70" si="13">SUM(B$71:B$75)</f>
        <v>6.0101963061000001</v>
      </c>
      <c r="C70" s="278">
        <f t="shared" si="13"/>
        <v>162.60218883141999</v>
      </c>
      <c r="D70" s="279">
        <v>9.3399999999999997E-2</v>
      </c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1:17" outlineLevel="3" x14ac:dyDescent="0.2">
      <c r="A71" s="113" t="s">
        <v>11</v>
      </c>
      <c r="B71" s="105">
        <v>1.9104070170000001E-2</v>
      </c>
      <c r="C71" s="105">
        <v>0.51684894580999996</v>
      </c>
      <c r="D71" s="220">
        <v>2.9700000000000001E-4</v>
      </c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</row>
    <row r="72" spans="1:17" outlineLevel="3" x14ac:dyDescent="0.2">
      <c r="A72" s="113" t="s">
        <v>97</v>
      </c>
      <c r="B72" s="105">
        <v>0.27397997856</v>
      </c>
      <c r="C72" s="105">
        <v>7.4123609181400001</v>
      </c>
      <c r="D72" s="220">
        <v>4.2579999999999996E-3</v>
      </c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1:17" outlineLevel="3" x14ac:dyDescent="0.2">
      <c r="A73" s="113" t="s">
        <v>77</v>
      </c>
      <c r="B73" s="105">
        <v>5.5030000899999997E-3</v>
      </c>
      <c r="C73" s="105">
        <v>0.14888030499999999</v>
      </c>
      <c r="D73" s="220">
        <v>8.6000000000000003E-5</v>
      </c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</row>
    <row r="74" spans="1:17" outlineLevel="3" x14ac:dyDescent="0.2">
      <c r="A74" s="113" t="s">
        <v>66</v>
      </c>
      <c r="B74" s="105">
        <v>0.39923871086000001</v>
      </c>
      <c r="C74" s="105">
        <v>10.801159387469999</v>
      </c>
      <c r="D74" s="220">
        <v>6.2040000000000003E-3</v>
      </c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</row>
    <row r="75" spans="1:17" outlineLevel="3" x14ac:dyDescent="0.2">
      <c r="A75" s="113" t="s">
        <v>93</v>
      </c>
      <c r="B75" s="105">
        <v>5.3123705464200004</v>
      </c>
      <c r="C75" s="105">
        <v>143.72293927499999</v>
      </c>
      <c r="D75" s="220">
        <v>8.2555000000000003E-2</v>
      </c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</row>
    <row r="76" spans="1:17" ht="14.25" outlineLevel="2" x14ac:dyDescent="0.2">
      <c r="A76" s="277" t="s">
        <v>4</v>
      </c>
      <c r="B76" s="278">
        <f t="shared" ref="B76:C76" si="14">SUM(B$77:B$77)</f>
        <v>0.1705862433</v>
      </c>
      <c r="C76" s="278">
        <f t="shared" si="14"/>
        <v>4.6151065842900003</v>
      </c>
      <c r="D76" s="279">
        <v>2.6510000000000001E-3</v>
      </c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</row>
    <row r="77" spans="1:17" outlineLevel="3" x14ac:dyDescent="0.2">
      <c r="A77" s="113" t="s">
        <v>102</v>
      </c>
      <c r="B77" s="105">
        <v>0.1705862433</v>
      </c>
      <c r="C77" s="105">
        <v>4.6151065842900003</v>
      </c>
      <c r="D77" s="220">
        <v>2.6510000000000001E-3</v>
      </c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</row>
    <row r="78" spans="1:17" ht="28.5" outlineLevel="2" x14ac:dyDescent="0.25">
      <c r="A78" s="280" t="s">
        <v>22</v>
      </c>
      <c r="B78" s="281">
        <f t="shared" ref="B78:C78" si="15">SUM(B$79:B$84)</f>
        <v>2.4348731454600001</v>
      </c>
      <c r="C78" s="281">
        <f t="shared" si="15"/>
        <v>65.874005242880003</v>
      </c>
      <c r="D78" s="282">
        <v>3.7837000000000003E-2</v>
      </c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</row>
    <row r="79" spans="1:17" outlineLevel="3" x14ac:dyDescent="0.2">
      <c r="A79" s="113" t="s">
        <v>135</v>
      </c>
      <c r="B79" s="105">
        <v>0.1008</v>
      </c>
      <c r="C79" s="105">
        <v>2.7270824112000001</v>
      </c>
      <c r="D79" s="220">
        <v>1.5659999999999999E-3</v>
      </c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</row>
    <row r="80" spans="1:17" outlineLevel="3" x14ac:dyDescent="0.2">
      <c r="A80" s="113" t="s">
        <v>121</v>
      </c>
      <c r="B80" s="105">
        <v>4.6775500460000001E-2</v>
      </c>
      <c r="C80" s="105">
        <v>1.26548258506</v>
      </c>
      <c r="D80" s="220">
        <v>7.27E-4</v>
      </c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</row>
    <row r="81" spans="1:17" outlineLevel="3" x14ac:dyDescent="0.2">
      <c r="A81" s="113" t="s">
        <v>154</v>
      </c>
      <c r="B81" s="105">
        <v>0.5</v>
      </c>
      <c r="C81" s="105">
        <v>13.5271945</v>
      </c>
      <c r="D81" s="220">
        <v>7.77E-3</v>
      </c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</row>
    <row r="82" spans="1:17" outlineLevel="3" x14ac:dyDescent="0.2">
      <c r="A82" s="113" t="s">
        <v>70</v>
      </c>
      <c r="B82" s="105">
        <v>7.2080000000000005E-2</v>
      </c>
      <c r="C82" s="105">
        <v>1.95008035912</v>
      </c>
      <c r="D82" s="220">
        <v>1.1199999999999999E-3</v>
      </c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</row>
    <row r="83" spans="1:17" outlineLevel="3" x14ac:dyDescent="0.2">
      <c r="A83" s="113" t="s">
        <v>73</v>
      </c>
      <c r="B83" s="105">
        <v>1.552123895</v>
      </c>
      <c r="C83" s="105">
        <v>41.991763631529999</v>
      </c>
      <c r="D83" s="220">
        <v>2.4119999999999999E-2</v>
      </c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</row>
    <row r="84" spans="1:17" outlineLevel="3" x14ac:dyDescent="0.2">
      <c r="A84" s="113" t="s">
        <v>159</v>
      </c>
      <c r="B84" s="105">
        <v>0.16309375000000001</v>
      </c>
      <c r="C84" s="105">
        <v>4.4124017559700004</v>
      </c>
      <c r="D84" s="220">
        <v>2.5339999999999998E-3</v>
      </c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</row>
    <row r="85" spans="1:17" ht="14.25" outlineLevel="2" x14ac:dyDescent="0.2">
      <c r="A85" s="277" t="s">
        <v>142</v>
      </c>
      <c r="B85" s="278"/>
      <c r="C85" s="278"/>
      <c r="D85" s="279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</row>
    <row r="86" spans="1:17" ht="14.25" outlineLevel="2" x14ac:dyDescent="0.2">
      <c r="A86" s="277" t="s">
        <v>6</v>
      </c>
      <c r="B86" s="278">
        <f t="shared" ref="B86:C86" si="16">SUM(B$87:B$87)</f>
        <v>0.11249897463</v>
      </c>
      <c r="C86" s="278">
        <f t="shared" si="16"/>
        <v>3.0435910217200002</v>
      </c>
      <c r="D86" s="279">
        <v>1.748E-3</v>
      </c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</row>
    <row r="87" spans="1:17" outlineLevel="3" x14ac:dyDescent="0.2">
      <c r="A87" s="113" t="s">
        <v>93</v>
      </c>
      <c r="B87" s="105">
        <v>0.11249897463</v>
      </c>
      <c r="C87" s="105">
        <v>3.0435910217200002</v>
      </c>
      <c r="D87" s="220">
        <v>1.748E-3</v>
      </c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</row>
    <row r="88" spans="1:17" x14ac:dyDescent="0.2">
      <c r="B88" s="115"/>
      <c r="C88" s="115"/>
      <c r="D88" s="31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</row>
    <row r="89" spans="1:17" x14ac:dyDescent="0.2">
      <c r="B89" s="115"/>
      <c r="C89" s="115"/>
      <c r="D89" s="31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</row>
    <row r="90" spans="1:17" x14ac:dyDescent="0.2">
      <c r="B90" s="115"/>
      <c r="C90" s="115"/>
      <c r="D90" s="31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</row>
    <row r="91" spans="1:17" x14ac:dyDescent="0.2">
      <c r="B91" s="115"/>
      <c r="C91" s="115"/>
      <c r="D91" s="31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</row>
    <row r="92" spans="1:17" x14ac:dyDescent="0.2">
      <c r="B92" s="115"/>
      <c r="C92" s="115"/>
      <c r="D92" s="31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</row>
    <row r="93" spans="1:17" x14ac:dyDescent="0.2">
      <c r="B93" s="115"/>
      <c r="C93" s="115"/>
      <c r="D93" s="31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</row>
    <row r="94" spans="1:17" x14ac:dyDescent="0.2">
      <c r="B94" s="115"/>
      <c r="C94" s="115"/>
      <c r="D94" s="31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</row>
    <row r="95" spans="1:17" x14ac:dyDescent="0.2">
      <c r="B95" s="115"/>
      <c r="C95" s="115"/>
      <c r="D95" s="31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</row>
    <row r="96" spans="1:17" x14ac:dyDescent="0.2">
      <c r="B96" s="115"/>
      <c r="C96" s="115"/>
      <c r="D96" s="31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</row>
    <row r="97" spans="2:17" x14ac:dyDescent="0.2">
      <c r="B97" s="115"/>
      <c r="C97" s="115"/>
      <c r="D97" s="31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</row>
    <row r="98" spans="2:17" x14ac:dyDescent="0.2">
      <c r="B98" s="115"/>
      <c r="C98" s="115"/>
      <c r="D98" s="31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</row>
    <row r="99" spans="2:17" x14ac:dyDescent="0.2">
      <c r="B99" s="115"/>
      <c r="C99" s="115"/>
      <c r="D99" s="31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</row>
    <row r="100" spans="2:17" x14ac:dyDescent="0.2">
      <c r="B100" s="115"/>
      <c r="C100" s="115"/>
      <c r="D100" s="31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</row>
    <row r="101" spans="2:17" x14ac:dyDescent="0.2">
      <c r="B101" s="115"/>
      <c r="C101" s="115"/>
      <c r="D101" s="31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</row>
    <row r="102" spans="2:17" x14ac:dyDescent="0.2">
      <c r="B102" s="115"/>
      <c r="C102" s="115"/>
      <c r="D102" s="31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</row>
    <row r="103" spans="2:17" x14ac:dyDescent="0.2">
      <c r="B103" s="115"/>
      <c r="C103" s="115"/>
      <c r="D103" s="31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</row>
    <row r="104" spans="2:17" x14ac:dyDescent="0.2">
      <c r="B104" s="115"/>
      <c r="C104" s="115"/>
      <c r="D104" s="31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</row>
    <row r="105" spans="2:17" x14ac:dyDescent="0.2">
      <c r="B105" s="115"/>
      <c r="C105" s="115"/>
      <c r="D105" s="31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</row>
    <row r="106" spans="2:17" x14ac:dyDescent="0.2">
      <c r="B106" s="115"/>
      <c r="C106" s="115"/>
      <c r="D106" s="31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</row>
    <row r="107" spans="2:17" x14ac:dyDescent="0.2">
      <c r="B107" s="115"/>
      <c r="C107" s="115"/>
      <c r="D107" s="31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</row>
    <row r="108" spans="2:17" x14ac:dyDescent="0.2">
      <c r="B108" s="115"/>
      <c r="C108" s="115"/>
      <c r="D108" s="31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</row>
    <row r="109" spans="2:17" x14ac:dyDescent="0.2">
      <c r="B109" s="115"/>
      <c r="C109" s="115"/>
      <c r="D109" s="31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</row>
    <row r="110" spans="2:17" x14ac:dyDescent="0.2">
      <c r="B110" s="115"/>
      <c r="C110" s="115"/>
      <c r="D110" s="31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</row>
    <row r="111" spans="2:17" x14ac:dyDescent="0.2">
      <c r="B111" s="115"/>
      <c r="C111" s="115"/>
      <c r="D111" s="31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</row>
    <row r="112" spans="2:17" x14ac:dyDescent="0.2">
      <c r="B112" s="115"/>
      <c r="C112" s="115"/>
      <c r="D112" s="31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</row>
    <row r="113" spans="2:17" x14ac:dyDescent="0.2">
      <c r="B113" s="115"/>
      <c r="C113" s="115"/>
      <c r="D113" s="31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</row>
    <row r="114" spans="2:17" x14ac:dyDescent="0.2">
      <c r="B114" s="115"/>
      <c r="C114" s="115"/>
      <c r="D114" s="31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</row>
    <row r="115" spans="2:17" x14ac:dyDescent="0.2">
      <c r="B115" s="115"/>
      <c r="C115" s="115"/>
      <c r="D115" s="31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</row>
    <row r="116" spans="2:17" x14ac:dyDescent="0.2">
      <c r="B116" s="115"/>
      <c r="C116" s="115"/>
      <c r="D116" s="31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</row>
    <row r="117" spans="2:17" x14ac:dyDescent="0.2">
      <c r="B117" s="115"/>
      <c r="C117" s="115"/>
      <c r="D117" s="31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</row>
    <row r="118" spans="2:17" x14ac:dyDescent="0.2">
      <c r="B118" s="115"/>
      <c r="C118" s="115"/>
      <c r="D118" s="31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</row>
    <row r="119" spans="2:17" x14ac:dyDescent="0.2">
      <c r="B119" s="115"/>
      <c r="C119" s="115"/>
      <c r="D119" s="31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</row>
    <row r="120" spans="2:17" x14ac:dyDescent="0.2">
      <c r="B120" s="115"/>
      <c r="C120" s="115"/>
      <c r="D120" s="31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</row>
    <row r="121" spans="2:17" x14ac:dyDescent="0.2">
      <c r="B121" s="115"/>
      <c r="C121" s="115"/>
      <c r="D121" s="31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</row>
    <row r="122" spans="2:17" x14ac:dyDescent="0.2">
      <c r="B122" s="115"/>
      <c r="C122" s="115"/>
      <c r="D122" s="31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</row>
    <row r="123" spans="2:17" x14ac:dyDescent="0.2">
      <c r="B123" s="115"/>
      <c r="C123" s="115"/>
      <c r="D123" s="31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</row>
    <row r="124" spans="2:17" x14ac:dyDescent="0.2">
      <c r="B124" s="115"/>
      <c r="C124" s="115"/>
      <c r="D124" s="31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</row>
    <row r="125" spans="2:17" x14ac:dyDescent="0.2">
      <c r="B125" s="115"/>
      <c r="C125" s="115"/>
      <c r="D125" s="31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</row>
    <row r="126" spans="2:17" x14ac:dyDescent="0.2">
      <c r="B126" s="115"/>
      <c r="C126" s="115"/>
      <c r="D126" s="31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</row>
    <row r="127" spans="2:17" x14ac:dyDescent="0.2">
      <c r="B127" s="115"/>
      <c r="C127" s="115"/>
      <c r="D127" s="31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</row>
    <row r="128" spans="2:17" x14ac:dyDescent="0.2">
      <c r="B128" s="115"/>
      <c r="C128" s="115"/>
      <c r="D128" s="31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</row>
    <row r="129" spans="2:17" x14ac:dyDescent="0.2">
      <c r="B129" s="115"/>
      <c r="C129" s="115"/>
      <c r="D129" s="31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</row>
    <row r="130" spans="2:17" x14ac:dyDescent="0.2">
      <c r="B130" s="115"/>
      <c r="C130" s="115"/>
      <c r="D130" s="31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</row>
    <row r="131" spans="2:17" x14ac:dyDescent="0.2">
      <c r="B131" s="115"/>
      <c r="C131" s="115"/>
      <c r="D131" s="31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</row>
    <row r="132" spans="2:17" x14ac:dyDescent="0.2">
      <c r="B132" s="115"/>
      <c r="C132" s="115"/>
      <c r="D132" s="31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</row>
    <row r="133" spans="2:17" x14ac:dyDescent="0.2">
      <c r="B133" s="115"/>
      <c r="C133" s="115"/>
      <c r="D133" s="31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</row>
    <row r="134" spans="2:17" x14ac:dyDescent="0.2">
      <c r="B134" s="115"/>
      <c r="C134" s="115"/>
      <c r="D134" s="31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</row>
    <row r="135" spans="2:17" x14ac:dyDescent="0.2">
      <c r="B135" s="115"/>
      <c r="C135" s="115"/>
      <c r="D135" s="31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</row>
    <row r="136" spans="2:17" x14ac:dyDescent="0.2">
      <c r="B136" s="115"/>
      <c r="C136" s="115"/>
      <c r="D136" s="31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</row>
    <row r="137" spans="2:17" x14ac:dyDescent="0.2">
      <c r="B137" s="115"/>
      <c r="C137" s="115"/>
      <c r="D137" s="31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</row>
    <row r="138" spans="2:17" x14ac:dyDescent="0.2">
      <c r="B138" s="115"/>
      <c r="C138" s="115"/>
      <c r="D138" s="31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</row>
    <row r="139" spans="2:17" x14ac:dyDescent="0.2">
      <c r="B139" s="115"/>
      <c r="C139" s="115"/>
      <c r="D139" s="31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2:17" x14ac:dyDescent="0.2">
      <c r="B140" s="115"/>
      <c r="C140" s="115"/>
      <c r="D140" s="31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</row>
    <row r="141" spans="2:17" x14ac:dyDescent="0.2">
      <c r="B141" s="115"/>
      <c r="C141" s="115"/>
      <c r="D141" s="31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2:17" x14ac:dyDescent="0.2">
      <c r="B142" s="115"/>
      <c r="C142" s="115"/>
      <c r="D142" s="31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</row>
    <row r="143" spans="2:17" x14ac:dyDescent="0.2">
      <c r="B143" s="115"/>
      <c r="C143" s="115"/>
      <c r="D143" s="31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</row>
    <row r="144" spans="2:17" x14ac:dyDescent="0.2">
      <c r="B144" s="115"/>
      <c r="C144" s="115"/>
      <c r="D144" s="31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</row>
    <row r="145" spans="2:17" x14ac:dyDescent="0.2">
      <c r="B145" s="115"/>
      <c r="C145" s="115"/>
      <c r="D145" s="31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</row>
    <row r="146" spans="2:17" x14ac:dyDescent="0.2">
      <c r="B146" s="115"/>
      <c r="C146" s="115"/>
      <c r="D146" s="31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</row>
    <row r="147" spans="2:17" x14ac:dyDescent="0.2">
      <c r="B147" s="115"/>
      <c r="C147" s="115"/>
      <c r="D147" s="31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</row>
    <row r="148" spans="2:17" x14ac:dyDescent="0.2">
      <c r="B148" s="115"/>
      <c r="C148" s="115"/>
      <c r="D148" s="31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</row>
    <row r="149" spans="2:17" x14ac:dyDescent="0.2">
      <c r="B149" s="115"/>
      <c r="C149" s="115"/>
      <c r="D149" s="31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</row>
    <row r="150" spans="2:17" x14ac:dyDescent="0.2">
      <c r="B150" s="115"/>
      <c r="C150" s="115"/>
      <c r="D150" s="31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</row>
    <row r="151" spans="2:17" x14ac:dyDescent="0.2">
      <c r="B151" s="115"/>
      <c r="C151" s="115"/>
      <c r="D151" s="31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</row>
    <row r="152" spans="2:17" x14ac:dyDescent="0.2">
      <c r="B152" s="115"/>
      <c r="C152" s="115"/>
      <c r="D152" s="31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</row>
    <row r="153" spans="2:17" x14ac:dyDescent="0.2">
      <c r="B153" s="115"/>
      <c r="C153" s="115"/>
      <c r="D153" s="31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</row>
    <row r="154" spans="2:17" x14ac:dyDescent="0.2">
      <c r="B154" s="115"/>
      <c r="C154" s="115"/>
      <c r="D154" s="31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</row>
    <row r="155" spans="2:17" x14ac:dyDescent="0.2">
      <c r="B155" s="115"/>
      <c r="C155" s="115"/>
      <c r="D155" s="31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</row>
    <row r="156" spans="2:17" x14ac:dyDescent="0.2">
      <c r="B156" s="115"/>
      <c r="C156" s="115"/>
      <c r="D156" s="31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</row>
    <row r="157" spans="2:17" x14ac:dyDescent="0.2">
      <c r="B157" s="115"/>
      <c r="C157" s="115"/>
      <c r="D157" s="31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</row>
    <row r="158" spans="2:17" x14ac:dyDescent="0.2">
      <c r="B158" s="115"/>
      <c r="C158" s="115"/>
      <c r="D158" s="31"/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</row>
    <row r="159" spans="2:17" x14ac:dyDescent="0.2">
      <c r="B159" s="115"/>
      <c r="C159" s="115"/>
      <c r="D159" s="31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</row>
    <row r="160" spans="2:17" x14ac:dyDescent="0.2">
      <c r="B160" s="115"/>
      <c r="C160" s="115"/>
      <c r="D160" s="31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</row>
    <row r="161" spans="2:17" x14ac:dyDescent="0.2">
      <c r="B161" s="115"/>
      <c r="C161" s="115"/>
      <c r="D161" s="31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</row>
    <row r="162" spans="2:17" x14ac:dyDescent="0.2">
      <c r="B162" s="115"/>
      <c r="C162" s="115"/>
      <c r="D162" s="31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</row>
    <row r="163" spans="2:17" x14ac:dyDescent="0.2">
      <c r="B163" s="115"/>
      <c r="C163" s="115"/>
      <c r="D163" s="31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</row>
    <row r="164" spans="2:17" x14ac:dyDescent="0.2">
      <c r="B164" s="115"/>
      <c r="C164" s="115"/>
      <c r="D164" s="31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</row>
    <row r="165" spans="2:17" x14ac:dyDescent="0.2">
      <c r="B165" s="115"/>
      <c r="C165" s="115"/>
      <c r="D165" s="31"/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</row>
    <row r="166" spans="2:17" x14ac:dyDescent="0.2">
      <c r="B166" s="115"/>
      <c r="C166" s="115"/>
      <c r="D166" s="31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</row>
    <row r="167" spans="2:17" x14ac:dyDescent="0.2">
      <c r="B167" s="115"/>
      <c r="C167" s="115"/>
      <c r="D167" s="31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</row>
    <row r="168" spans="2:17" x14ac:dyDescent="0.2">
      <c r="B168" s="115"/>
      <c r="C168" s="115"/>
      <c r="D168" s="31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</row>
    <row r="169" spans="2:17" x14ac:dyDescent="0.2">
      <c r="B169" s="115"/>
      <c r="C169" s="115"/>
      <c r="D169" s="31"/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</row>
    <row r="170" spans="2:17" x14ac:dyDescent="0.2">
      <c r="B170" s="115"/>
      <c r="C170" s="115"/>
      <c r="D170" s="31"/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</row>
    <row r="171" spans="2:17" x14ac:dyDescent="0.2">
      <c r="B171" s="115"/>
      <c r="C171" s="115"/>
      <c r="D171" s="31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</row>
    <row r="172" spans="2:17" x14ac:dyDescent="0.2">
      <c r="B172" s="115"/>
      <c r="C172" s="115"/>
      <c r="D172" s="31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</row>
    <row r="173" spans="2:17" x14ac:dyDescent="0.2">
      <c r="B173" s="115"/>
      <c r="C173" s="115"/>
      <c r="D173" s="31"/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P173" s="188"/>
      <c r="Q173" s="188"/>
    </row>
    <row r="174" spans="2:17" x14ac:dyDescent="0.2">
      <c r="B174" s="115"/>
      <c r="C174" s="115"/>
      <c r="D174" s="31"/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88"/>
      <c r="P174" s="188"/>
      <c r="Q174" s="188"/>
    </row>
    <row r="175" spans="2:17" x14ac:dyDescent="0.2">
      <c r="B175" s="115"/>
      <c r="C175" s="115"/>
      <c r="D175" s="31"/>
      <c r="E175" s="188"/>
      <c r="F175" s="188"/>
      <c r="G175" s="188"/>
      <c r="H175" s="188"/>
      <c r="I175" s="188"/>
      <c r="J175" s="188"/>
      <c r="K175" s="188"/>
      <c r="L175" s="188"/>
      <c r="M175" s="188"/>
      <c r="N175" s="188"/>
      <c r="O175" s="188"/>
      <c r="P175" s="188"/>
      <c r="Q175" s="188"/>
    </row>
    <row r="176" spans="2:17" x14ac:dyDescent="0.2">
      <c r="B176" s="115"/>
      <c r="C176" s="115"/>
      <c r="D176" s="31"/>
      <c r="E176" s="188"/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</row>
    <row r="177" spans="2:17" x14ac:dyDescent="0.2">
      <c r="B177" s="115"/>
      <c r="C177" s="115"/>
      <c r="D177" s="31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</row>
    <row r="178" spans="2:17" x14ac:dyDescent="0.2">
      <c r="B178" s="115"/>
      <c r="C178" s="115"/>
      <c r="D178" s="31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</row>
    <row r="179" spans="2:17" x14ac:dyDescent="0.2">
      <c r="B179" s="115"/>
      <c r="C179" s="115"/>
      <c r="D179" s="31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</row>
    <row r="180" spans="2:17" x14ac:dyDescent="0.2">
      <c r="B180" s="115"/>
      <c r="C180" s="115"/>
      <c r="D180" s="31"/>
      <c r="E180" s="18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</row>
    <row r="181" spans="2:17" x14ac:dyDescent="0.2">
      <c r="B181" s="115"/>
      <c r="C181" s="115"/>
      <c r="D181" s="31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</row>
    <row r="182" spans="2:17" x14ac:dyDescent="0.2">
      <c r="B182" s="115"/>
      <c r="C182" s="115"/>
      <c r="D182" s="31"/>
      <c r="E182" s="188"/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</row>
    <row r="183" spans="2:17" x14ac:dyDescent="0.2">
      <c r="B183" s="115"/>
      <c r="C183" s="115"/>
      <c r="D183" s="31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</row>
  </sheetData>
  <mergeCells count="2">
    <mergeCell ref="A2:D2"/>
    <mergeCell ref="A3:D3"/>
  </mergeCells>
  <printOptions horizontalCentered="1" verticalCentered="1"/>
  <pageMargins left="0.78740157480314965" right="0.78740157480314965" top="0.5" bottom="0.45" header="0.51181102362204722" footer="0.46"/>
  <pageSetup paperSize="9" scale="6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/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185</v>
      </c>
    </row>
    <row r="3" spans="1:7" x14ac:dyDescent="0.2">
      <c r="A3" t="s">
        <v>166</v>
      </c>
      <c r="B3" s="42">
        <v>42429</v>
      </c>
      <c r="C3" s="42">
        <f>DREPORTDATE</f>
        <v>42429</v>
      </c>
    </row>
    <row r="4" spans="1:7" x14ac:dyDescent="0.2">
      <c r="A4" t="s">
        <v>116</v>
      </c>
      <c r="B4">
        <v>1000000000</v>
      </c>
      <c r="C4" t="str">
        <f>IF($B$4=1,"дол. США",IF($B$4=1000,"тис. дол. США",IF($B$4=1000000,"млн. дол. США",IF($B$4=1000000000,"млрд. дол. США"))))</f>
        <v>млрд. дол. США</v>
      </c>
      <c r="D4" t="str">
        <f>IF($B$4=1,"грн",IF($B$4=1000,"тис. грн",IF($B$4=1000000,"млн. грн",IF($B$4=1000000000,"млрд. грн"))))</f>
        <v>млрд. грн</v>
      </c>
      <c r="E4" t="str">
        <f>IF($B$4=1,"одиниць",IF($B$4=1000,"тис. одиниць",IF($B$4=1000000,"млн. одиниць",IF($B$4=1000000000,"млрд. одиниць"))))</f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45</v>
      </c>
      <c r="B5" t="s">
        <v>187</v>
      </c>
    </row>
    <row r="8" spans="1:7" x14ac:dyDescent="0.2">
      <c r="A8" t="s">
        <v>89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192" customFormat="1" x14ac:dyDescent="0.2"/>
    <row r="8" s="196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I180"/>
  <sheetViews>
    <sheetView workbookViewId="0">
      <selection activeCell="A5" sqref="A5"/>
    </sheetView>
  </sheetViews>
  <sheetFormatPr defaultRowHeight="11.25" outlineLevelRow="3" x14ac:dyDescent="0.2"/>
  <cols>
    <col min="1" max="1" width="79" style="122" customWidth="1"/>
    <col min="2" max="4" width="14.42578125" style="38" customWidth="1"/>
    <col min="5" max="16384" width="9.140625" style="122"/>
  </cols>
  <sheetData>
    <row r="1" spans="1:9" s="170" customFormat="1" ht="12.75" x14ac:dyDescent="0.2">
      <c r="B1" s="101"/>
      <c r="C1" s="101"/>
      <c r="D1" s="101"/>
    </row>
    <row r="2" spans="1:9" s="170" customFormat="1" ht="18.75" x14ac:dyDescent="0.2">
      <c r="A2" s="5" t="s">
        <v>184</v>
      </c>
      <c r="B2" s="5"/>
      <c r="C2" s="5"/>
      <c r="D2" s="5"/>
      <c r="E2" s="237"/>
      <c r="F2" s="237"/>
      <c r="G2" s="237"/>
      <c r="H2" s="237"/>
      <c r="I2" s="237"/>
    </row>
    <row r="3" spans="1:9" s="170" customFormat="1" ht="12.75" x14ac:dyDescent="0.2">
      <c r="A3" s="61"/>
      <c r="B3" s="101"/>
      <c r="C3" s="101"/>
      <c r="D3" s="101"/>
    </row>
    <row r="4" spans="1:9" s="193" customFormat="1" ht="12.75" x14ac:dyDescent="0.2">
      <c r="B4" s="121"/>
      <c r="C4" s="121"/>
      <c r="D4" s="121" t="str">
        <f>VALUAH</f>
        <v>млрд. грн</v>
      </c>
    </row>
    <row r="5" spans="1:9" s="181" customFormat="1" ht="12.75" x14ac:dyDescent="0.2">
      <c r="A5" s="90"/>
      <c r="B5" s="20">
        <v>42369</v>
      </c>
      <c r="C5" s="20">
        <v>42400</v>
      </c>
      <c r="D5" s="20">
        <v>42429</v>
      </c>
    </row>
    <row r="6" spans="1:9" s="150" customFormat="1" ht="15.75" x14ac:dyDescent="0.2">
      <c r="A6" s="175" t="s">
        <v>171</v>
      </c>
      <c r="B6" s="15">
        <f t="shared" ref="B6:D6" si="0">B$7+B$52</f>
        <v>1572.1801589905001</v>
      </c>
      <c r="C6" s="15">
        <f t="shared" si="0"/>
        <v>1645.6196626974499</v>
      </c>
      <c r="D6" s="15">
        <f t="shared" si="0"/>
        <v>1740.9386519851901</v>
      </c>
    </row>
    <row r="7" spans="1:9" s="130" customFormat="1" ht="15" x14ac:dyDescent="0.2">
      <c r="A7" s="257" t="s">
        <v>74</v>
      </c>
      <c r="B7" s="258">
        <f t="shared" ref="B7:D7" si="1">B$8+B$30</f>
        <v>1334.2716012912801</v>
      </c>
      <c r="C7" s="258">
        <f t="shared" si="1"/>
        <v>1392.40034496416</v>
      </c>
      <c r="D7" s="258">
        <f t="shared" si="1"/>
        <v>1483.85351281361</v>
      </c>
    </row>
    <row r="8" spans="1:9" s="158" customFormat="1" ht="15" outlineLevel="1" x14ac:dyDescent="0.2">
      <c r="A8" s="259" t="s">
        <v>50</v>
      </c>
      <c r="B8" s="260">
        <f t="shared" ref="B8:D8" si="2">B$9+B$28</f>
        <v>508.00112311179004</v>
      </c>
      <c r="C8" s="260">
        <f t="shared" si="2"/>
        <v>528.45598918349003</v>
      </c>
      <c r="D8" s="260">
        <f t="shared" si="2"/>
        <v>544.51817468266006</v>
      </c>
    </row>
    <row r="9" spans="1:9" s="82" customFormat="1" ht="12.75" outlineLevel="2" collapsed="1" x14ac:dyDescent="0.2">
      <c r="A9" s="250" t="s">
        <v>128</v>
      </c>
      <c r="B9" s="53">
        <f t="shared" ref="B9:D9" si="3">SUM(B$10:B$27)</f>
        <v>505.35607266169006</v>
      </c>
      <c r="C9" s="53">
        <f t="shared" si="3"/>
        <v>525.81093873339</v>
      </c>
      <c r="D9" s="53">
        <f t="shared" si="3"/>
        <v>541.87312423256003</v>
      </c>
    </row>
    <row r="10" spans="1:9" s="233" customFormat="1" ht="12.75" hidden="1" outlineLevel="3" x14ac:dyDescent="0.2">
      <c r="A10" s="251" t="s">
        <v>52</v>
      </c>
      <c r="B10" s="152">
        <v>9.8638000000000003E-2</v>
      </c>
      <c r="C10" s="152">
        <v>9.9599999999999994E-2</v>
      </c>
      <c r="D10" s="152">
        <v>9.9599999999999994E-2</v>
      </c>
    </row>
    <row r="11" spans="1:9" ht="12.75" hidden="1" outlineLevel="3" x14ac:dyDescent="0.2">
      <c r="A11" s="252" t="s">
        <v>160</v>
      </c>
      <c r="B11" s="105">
        <v>60.558463000000003</v>
      </c>
      <c r="C11" s="105">
        <v>60.558463000000003</v>
      </c>
      <c r="D11" s="105">
        <v>60.558463000000003</v>
      </c>
      <c r="E11" s="143"/>
      <c r="F11" s="143"/>
      <c r="G11" s="143"/>
    </row>
    <row r="12" spans="1:9" ht="12.75" hidden="1" outlineLevel="3" x14ac:dyDescent="0.2">
      <c r="A12" s="252" t="s">
        <v>44</v>
      </c>
      <c r="B12" s="105">
        <v>38.882981000000001</v>
      </c>
      <c r="C12" s="105">
        <v>38.882981000000001</v>
      </c>
      <c r="D12" s="105">
        <v>38.882981000000001</v>
      </c>
      <c r="E12" s="143"/>
      <c r="F12" s="143"/>
      <c r="G12" s="143"/>
    </row>
    <row r="13" spans="1:9" ht="12.75" hidden="1" outlineLevel="3" x14ac:dyDescent="0.2">
      <c r="A13" s="252" t="s">
        <v>72</v>
      </c>
      <c r="B13" s="105">
        <v>8.283710211719999</v>
      </c>
      <c r="C13" s="105">
        <v>8.7810073115100007</v>
      </c>
      <c r="D13" s="105">
        <v>9.43768709141</v>
      </c>
      <c r="E13" s="143"/>
      <c r="F13" s="143"/>
      <c r="G13" s="143"/>
    </row>
    <row r="14" spans="1:9" ht="12.75" hidden="1" outlineLevel="3" x14ac:dyDescent="0.2">
      <c r="A14" s="252" t="s">
        <v>119</v>
      </c>
      <c r="B14" s="105">
        <v>1.5</v>
      </c>
      <c r="C14" s="105">
        <v>1.5</v>
      </c>
      <c r="D14" s="105">
        <v>1.5</v>
      </c>
      <c r="E14" s="143"/>
      <c r="F14" s="143"/>
      <c r="G14" s="143"/>
    </row>
    <row r="15" spans="1:9" ht="12.75" hidden="1" outlineLevel="3" x14ac:dyDescent="0.2">
      <c r="A15" s="252" t="s">
        <v>177</v>
      </c>
      <c r="B15" s="105">
        <v>2.6176300000000001</v>
      </c>
      <c r="C15" s="105">
        <v>2.6176300000000001</v>
      </c>
      <c r="D15" s="105">
        <v>2.6176300000000001</v>
      </c>
      <c r="E15" s="143"/>
      <c r="F15" s="143"/>
      <c r="G15" s="143"/>
    </row>
    <row r="16" spans="1:9" ht="12.75" hidden="1" outlineLevel="3" x14ac:dyDescent="0.2">
      <c r="A16" s="252" t="s">
        <v>76</v>
      </c>
      <c r="B16" s="105">
        <v>3.25</v>
      </c>
      <c r="C16" s="105">
        <v>3.25</v>
      </c>
      <c r="D16" s="105">
        <v>3.25</v>
      </c>
      <c r="E16" s="143"/>
      <c r="F16" s="143"/>
      <c r="G16" s="143"/>
    </row>
    <row r="17" spans="1:7" ht="12.75" hidden="1" outlineLevel="3" x14ac:dyDescent="0.2">
      <c r="A17" s="252" t="s">
        <v>140</v>
      </c>
      <c r="B17" s="105">
        <v>15.848840000000001</v>
      </c>
      <c r="C17" s="105">
        <v>15.848840000000001</v>
      </c>
      <c r="D17" s="105">
        <v>15.848840000000001</v>
      </c>
      <c r="E17" s="143"/>
      <c r="F17" s="143"/>
      <c r="G17" s="143"/>
    </row>
    <row r="18" spans="1:7" ht="12.75" hidden="1" outlineLevel="3" x14ac:dyDescent="0.2">
      <c r="A18" s="252" t="s">
        <v>138</v>
      </c>
      <c r="B18" s="105">
        <v>1.04892516</v>
      </c>
      <c r="C18" s="105">
        <v>1.09691896</v>
      </c>
      <c r="D18" s="105">
        <v>1.1910424399999999</v>
      </c>
      <c r="E18" s="143"/>
      <c r="F18" s="143"/>
      <c r="G18" s="143"/>
    </row>
    <row r="19" spans="1:7" ht="12.75" hidden="1" outlineLevel="3" x14ac:dyDescent="0.2">
      <c r="A19" s="252" t="s">
        <v>130</v>
      </c>
      <c r="B19" s="105">
        <v>21.910342336000003</v>
      </c>
      <c r="C19" s="105">
        <v>34.250910205499999</v>
      </c>
      <c r="D19" s="105">
        <v>47.924630512420002</v>
      </c>
      <c r="E19" s="143"/>
      <c r="F19" s="143"/>
      <c r="G19" s="143"/>
    </row>
    <row r="20" spans="1:7" ht="12.75" hidden="1" outlineLevel="3" x14ac:dyDescent="0.2">
      <c r="A20" s="252" t="s">
        <v>0</v>
      </c>
      <c r="B20" s="105">
        <v>43.377236129330001</v>
      </c>
      <c r="C20" s="105">
        <v>36.344621793209996</v>
      </c>
      <c r="D20" s="105">
        <v>38.169983743019998</v>
      </c>
      <c r="E20" s="143"/>
      <c r="F20" s="143"/>
      <c r="G20" s="143"/>
    </row>
    <row r="21" spans="1:7" ht="12.75" hidden="1" outlineLevel="3" x14ac:dyDescent="0.2">
      <c r="A21" s="252" t="s">
        <v>85</v>
      </c>
      <c r="B21" s="105">
        <v>3.8451067200000004</v>
      </c>
      <c r="C21" s="105">
        <v>4.0292830400000001</v>
      </c>
      <c r="D21" s="105">
        <v>4.33370224</v>
      </c>
      <c r="E21" s="143"/>
      <c r="F21" s="143"/>
      <c r="G21" s="143"/>
    </row>
    <row r="22" spans="1:7" ht="12.75" hidden="1" outlineLevel="3" x14ac:dyDescent="0.2">
      <c r="A22" s="252" t="s">
        <v>151</v>
      </c>
      <c r="B22" s="105">
        <v>160.23381210464001</v>
      </c>
      <c r="C22" s="105">
        <v>160.32577542317</v>
      </c>
      <c r="D22" s="105">
        <v>159.83365620570999</v>
      </c>
      <c r="E22" s="143"/>
      <c r="F22" s="143"/>
      <c r="G22" s="143"/>
    </row>
    <row r="23" spans="1:7" ht="12.75" hidden="1" outlineLevel="3" x14ac:dyDescent="0.2">
      <c r="A23" s="252" t="s">
        <v>39</v>
      </c>
      <c r="B23" s="105">
        <v>0</v>
      </c>
      <c r="C23" s="105">
        <v>0.05</v>
      </c>
      <c r="D23" s="105">
        <v>0.05</v>
      </c>
      <c r="E23" s="143"/>
      <c r="F23" s="143"/>
      <c r="G23" s="143"/>
    </row>
    <row r="24" spans="1:7" ht="12.75" hidden="1" outlineLevel="3" x14ac:dyDescent="0.2">
      <c r="A24" s="252" t="s">
        <v>28</v>
      </c>
      <c r="B24" s="105">
        <v>27.1</v>
      </c>
      <c r="C24" s="105">
        <v>27.1</v>
      </c>
      <c r="D24" s="105">
        <v>27.1</v>
      </c>
      <c r="E24" s="143"/>
      <c r="F24" s="143"/>
      <c r="G24" s="143"/>
    </row>
    <row r="25" spans="1:7" ht="12.75" hidden="1" outlineLevel="3" x14ac:dyDescent="0.2">
      <c r="A25" s="252" t="s">
        <v>107</v>
      </c>
      <c r="B25" s="105">
        <v>48.624790999999995</v>
      </c>
      <c r="C25" s="105">
        <v>48.624790999999995</v>
      </c>
      <c r="D25" s="105">
        <v>48.624790999999995</v>
      </c>
      <c r="E25" s="143"/>
      <c r="F25" s="143"/>
      <c r="G25" s="143"/>
    </row>
    <row r="26" spans="1:7" ht="12.75" hidden="1" outlineLevel="3" x14ac:dyDescent="0.2">
      <c r="A26" s="252" t="s">
        <v>168</v>
      </c>
      <c r="B26" s="105">
        <v>31.301197999999999</v>
      </c>
      <c r="C26" s="105">
        <v>31.301197999999999</v>
      </c>
      <c r="D26" s="105">
        <v>31.301197999999999</v>
      </c>
      <c r="E26" s="143"/>
      <c r="F26" s="143"/>
      <c r="G26" s="143"/>
    </row>
    <row r="27" spans="1:7" ht="12.75" hidden="1" outlineLevel="3" x14ac:dyDescent="0.2">
      <c r="A27" s="252" t="s">
        <v>56</v>
      </c>
      <c r="B27" s="105">
        <v>36.874398999999997</v>
      </c>
      <c r="C27" s="105">
        <v>51.148918999999999</v>
      </c>
      <c r="D27" s="105">
        <v>51.148918999999999</v>
      </c>
      <c r="E27" s="143"/>
      <c r="F27" s="143"/>
      <c r="G27" s="143"/>
    </row>
    <row r="28" spans="1:7" ht="12.75" outlineLevel="2" collapsed="1" x14ac:dyDescent="0.2">
      <c r="A28" s="253" t="s">
        <v>8</v>
      </c>
      <c r="B28" s="214">
        <f t="shared" ref="B28:D28" si="4">SUM(B$29:B$29)</f>
        <v>2.6450504500999998</v>
      </c>
      <c r="C28" s="214">
        <f t="shared" si="4"/>
        <v>2.6450504500999998</v>
      </c>
      <c r="D28" s="214">
        <f t="shared" si="4"/>
        <v>2.6450504500999998</v>
      </c>
      <c r="E28" s="143"/>
      <c r="F28" s="143"/>
      <c r="G28" s="143"/>
    </row>
    <row r="29" spans="1:7" ht="12.75" hidden="1" outlineLevel="3" x14ac:dyDescent="0.2">
      <c r="A29" s="252" t="s">
        <v>96</v>
      </c>
      <c r="B29" s="105">
        <v>2.6450504500999998</v>
      </c>
      <c r="C29" s="105">
        <v>2.6450504500999998</v>
      </c>
      <c r="D29" s="105">
        <v>2.6450504500999998</v>
      </c>
      <c r="E29" s="143"/>
      <c r="F29" s="143"/>
      <c r="G29" s="143"/>
    </row>
    <row r="30" spans="1:7" ht="15" outlineLevel="1" x14ac:dyDescent="0.2">
      <c r="A30" s="259" t="s">
        <v>79</v>
      </c>
      <c r="B30" s="260">
        <f t="shared" ref="B30:D30" si="5">B$31+B$38+B$44+B$46+B$50</f>
        <v>826.27047817949006</v>
      </c>
      <c r="C30" s="260">
        <f t="shared" si="5"/>
        <v>863.94435578067009</v>
      </c>
      <c r="D30" s="260">
        <f t="shared" si="5"/>
        <v>939.33533813095005</v>
      </c>
      <c r="E30" s="143"/>
      <c r="F30" s="143"/>
      <c r="G30" s="143"/>
    </row>
    <row r="31" spans="1:7" ht="12.75" outlineLevel="2" collapsed="1" x14ac:dyDescent="0.2">
      <c r="A31" s="253" t="s">
        <v>141</v>
      </c>
      <c r="B31" s="214">
        <f t="shared" ref="B31:D31" si="6">SUM(B$32:B$37)</f>
        <v>337.44929111162003</v>
      </c>
      <c r="C31" s="214">
        <f t="shared" si="6"/>
        <v>351.87521380503006</v>
      </c>
      <c r="D31" s="214">
        <f t="shared" si="6"/>
        <v>379.26608179367003</v>
      </c>
      <c r="E31" s="143"/>
      <c r="F31" s="143"/>
      <c r="G31" s="143"/>
    </row>
    <row r="32" spans="1:7" ht="12.75" hidden="1" outlineLevel="3" x14ac:dyDescent="0.2">
      <c r="A32" s="252" t="s">
        <v>29</v>
      </c>
      <c r="B32" s="105">
        <v>57.953115089999997</v>
      </c>
      <c r="C32" s="105">
        <v>60.604772539999999</v>
      </c>
      <c r="D32" s="105">
        <v>65.80509481</v>
      </c>
      <c r="E32" s="143"/>
      <c r="F32" s="143"/>
      <c r="G32" s="143"/>
    </row>
    <row r="33" spans="1:7" ht="12.75" hidden="1" outlineLevel="3" x14ac:dyDescent="0.2">
      <c r="A33" s="252" t="s">
        <v>97</v>
      </c>
      <c r="B33" s="105">
        <v>13.990699070509999</v>
      </c>
      <c r="C33" s="105">
        <v>14.7203780374</v>
      </c>
      <c r="D33" s="105">
        <v>15.98942881096</v>
      </c>
      <c r="E33" s="143"/>
      <c r="F33" s="143"/>
      <c r="G33" s="143"/>
    </row>
    <row r="34" spans="1:7" ht="12.75" hidden="1" outlineLevel="3" x14ac:dyDescent="0.2">
      <c r="A34" s="252" t="s">
        <v>77</v>
      </c>
      <c r="B34" s="105">
        <v>12.53014511808</v>
      </c>
      <c r="C34" s="105">
        <v>13.103464647160001</v>
      </c>
      <c r="D34" s="105">
        <v>14.04992352314</v>
      </c>
      <c r="E34" s="143"/>
      <c r="F34" s="143"/>
      <c r="G34" s="143"/>
    </row>
    <row r="35" spans="1:7" ht="12.75" hidden="1" outlineLevel="3" x14ac:dyDescent="0.2">
      <c r="A35" s="252" t="s">
        <v>66</v>
      </c>
      <c r="B35" s="105">
        <v>124.74712580344</v>
      </c>
      <c r="C35" s="105">
        <v>129.57587763198001</v>
      </c>
      <c r="D35" s="105">
        <v>139.33886772974</v>
      </c>
      <c r="E35" s="143"/>
      <c r="F35" s="143"/>
      <c r="G35" s="143"/>
    </row>
    <row r="36" spans="1:7" ht="12.75" hidden="1" outlineLevel="3" x14ac:dyDescent="0.2">
      <c r="A36" s="252" t="s">
        <v>93</v>
      </c>
      <c r="B36" s="105">
        <v>128.20769715962001</v>
      </c>
      <c r="C36" s="105">
        <v>133.84922844748002</v>
      </c>
      <c r="D36" s="105">
        <v>144.05964860624999</v>
      </c>
      <c r="E36" s="143"/>
      <c r="F36" s="143"/>
      <c r="G36" s="143"/>
    </row>
    <row r="37" spans="1:7" ht="12.75" hidden="1" outlineLevel="3" x14ac:dyDescent="0.2">
      <c r="A37" s="252" t="s">
        <v>23</v>
      </c>
      <c r="B37" s="105">
        <v>2.0508869969999999E-2</v>
      </c>
      <c r="C37" s="105">
        <v>2.1492501010000001E-2</v>
      </c>
      <c r="D37" s="105">
        <v>2.3118313579999997E-2</v>
      </c>
      <c r="E37" s="143"/>
      <c r="F37" s="143"/>
      <c r="G37" s="143"/>
    </row>
    <row r="38" spans="1:7" ht="12.75" outlineLevel="2" collapsed="1" x14ac:dyDescent="0.2">
      <c r="A38" s="253" t="s">
        <v>4</v>
      </c>
      <c r="B38" s="214">
        <f t="shared" ref="B38:D38" si="7">SUM(B$39:B$43)</f>
        <v>32.70852715345</v>
      </c>
      <c r="C38" s="214">
        <f t="shared" si="7"/>
        <v>34.242409410930001</v>
      </c>
      <c r="D38" s="214">
        <f t="shared" si="7"/>
        <v>37.526916022509994</v>
      </c>
      <c r="E38" s="143"/>
      <c r="F38" s="143"/>
      <c r="G38" s="143"/>
    </row>
    <row r="39" spans="1:7" ht="12.75" hidden="1" outlineLevel="3" x14ac:dyDescent="0.2">
      <c r="A39" s="252" t="s">
        <v>102</v>
      </c>
      <c r="B39" s="105">
        <v>6.9140144000000001</v>
      </c>
      <c r="C39" s="105">
        <v>7.1427943999999997</v>
      </c>
      <c r="D39" s="105">
        <v>7.9887479999999993</v>
      </c>
      <c r="E39" s="143"/>
      <c r="F39" s="143"/>
      <c r="G39" s="143"/>
    </row>
    <row r="40" spans="1:7" ht="12.75" hidden="1" outlineLevel="3" x14ac:dyDescent="0.2">
      <c r="A40" s="252" t="s">
        <v>36</v>
      </c>
      <c r="B40" s="105">
        <v>5.4281877029999999</v>
      </c>
      <c r="C40" s="105">
        <v>5.6765556180000001</v>
      </c>
      <c r="D40" s="105">
        <v>6.163644627</v>
      </c>
      <c r="E40" s="143"/>
      <c r="F40" s="143"/>
      <c r="G40" s="143"/>
    </row>
    <row r="41" spans="1:7" ht="12.75" hidden="1" outlineLevel="3" x14ac:dyDescent="0.2">
      <c r="A41" s="252" t="s">
        <v>9</v>
      </c>
      <c r="B41" s="105">
        <v>14.540944745860001</v>
      </c>
      <c r="C41" s="105">
        <v>15.238346638020001</v>
      </c>
      <c r="D41" s="105">
        <v>16.391060114369999</v>
      </c>
      <c r="E41" s="143"/>
      <c r="F41" s="143"/>
      <c r="G41" s="143"/>
    </row>
    <row r="42" spans="1:7" ht="12.75" hidden="1" outlineLevel="3" x14ac:dyDescent="0.2">
      <c r="A42" s="252" t="s">
        <v>98</v>
      </c>
      <c r="B42" s="105">
        <v>0.216533956</v>
      </c>
      <c r="C42" s="105">
        <v>0.22691919527999999</v>
      </c>
      <c r="D42" s="105">
        <v>0.24408462803</v>
      </c>
      <c r="E42" s="143"/>
      <c r="F42" s="143"/>
      <c r="G42" s="143"/>
    </row>
    <row r="43" spans="1:7" ht="12.75" hidden="1" outlineLevel="3" x14ac:dyDescent="0.2">
      <c r="A43" s="252" t="s">
        <v>103</v>
      </c>
      <c r="B43" s="105">
        <v>5.6088463485900002</v>
      </c>
      <c r="C43" s="105">
        <v>5.9577935596300007</v>
      </c>
      <c r="D43" s="105">
        <v>6.7393786531100002</v>
      </c>
      <c r="E43" s="143"/>
      <c r="F43" s="143"/>
      <c r="G43" s="143"/>
    </row>
    <row r="44" spans="1:7" ht="25.5" outlineLevel="2" collapsed="1" x14ac:dyDescent="0.2">
      <c r="A44" s="253" t="s">
        <v>22</v>
      </c>
      <c r="B44" s="214">
        <f t="shared" ref="B44:D44" si="8">SUM(B$45:B$45)</f>
        <v>1.34076761E-3</v>
      </c>
      <c r="C44" s="214">
        <f t="shared" si="8"/>
        <v>1.4021147199999998E-3</v>
      </c>
      <c r="D44" s="214">
        <f t="shared" si="8"/>
        <v>1.52242618E-3</v>
      </c>
      <c r="E44" s="143"/>
      <c r="F44" s="143"/>
      <c r="G44" s="143"/>
    </row>
    <row r="45" spans="1:7" ht="12.75" hidden="1" outlineLevel="3" x14ac:dyDescent="0.2">
      <c r="A45" s="252" t="s">
        <v>75</v>
      </c>
      <c r="B45" s="105">
        <v>1.34076761E-3</v>
      </c>
      <c r="C45" s="105">
        <v>1.4021147199999998E-3</v>
      </c>
      <c r="D45" s="105">
        <v>1.52242618E-3</v>
      </c>
      <c r="E45" s="143"/>
      <c r="F45" s="143"/>
      <c r="G45" s="143"/>
    </row>
    <row r="46" spans="1:7" ht="12.75" outlineLevel="2" collapsed="1" x14ac:dyDescent="0.2">
      <c r="A46" s="253" t="s">
        <v>142</v>
      </c>
      <c r="B46" s="214">
        <f t="shared" ref="B46:D46" si="9">SUM(B$47:B$49)</f>
        <v>415.26993272281004</v>
      </c>
      <c r="C46" s="214">
        <f t="shared" si="9"/>
        <v>435.18679795398998</v>
      </c>
      <c r="D46" s="214">
        <f t="shared" si="9"/>
        <v>476.64969038858999</v>
      </c>
      <c r="E46" s="143"/>
      <c r="F46" s="143"/>
      <c r="G46" s="143"/>
    </row>
    <row r="47" spans="1:7" ht="12.75" hidden="1" outlineLevel="3" x14ac:dyDescent="0.2">
      <c r="A47" s="252" t="s">
        <v>118</v>
      </c>
      <c r="B47" s="105">
        <v>72.002001000000007</v>
      </c>
      <c r="C47" s="105">
        <v>75.455307000000005</v>
      </c>
      <c r="D47" s="105">
        <v>81.163167000000001</v>
      </c>
      <c r="E47" s="143"/>
      <c r="F47" s="143"/>
      <c r="G47" s="143"/>
    </row>
    <row r="48" spans="1:7" ht="12.75" hidden="1" outlineLevel="3" x14ac:dyDescent="0.2">
      <c r="A48" s="252" t="s">
        <v>120</v>
      </c>
      <c r="B48" s="105">
        <v>24.000667</v>
      </c>
      <c r="C48" s="105">
        <v>25.151769000000002</v>
      </c>
      <c r="D48" s="105">
        <v>27.054389</v>
      </c>
      <c r="E48" s="143"/>
      <c r="F48" s="143"/>
      <c r="G48" s="143"/>
    </row>
    <row r="49" spans="1:7" ht="12.75" hidden="1" outlineLevel="3" x14ac:dyDescent="0.2">
      <c r="A49" s="252" t="s">
        <v>124</v>
      </c>
      <c r="B49" s="105">
        <v>319.26726472281001</v>
      </c>
      <c r="C49" s="105">
        <v>334.57972195398997</v>
      </c>
      <c r="D49" s="105">
        <v>368.43213438858999</v>
      </c>
      <c r="E49" s="143"/>
      <c r="F49" s="143"/>
      <c r="G49" s="143"/>
    </row>
    <row r="50" spans="1:7" ht="12.75" outlineLevel="2" collapsed="1" x14ac:dyDescent="0.2">
      <c r="A50" s="253" t="s">
        <v>6</v>
      </c>
      <c r="B50" s="214">
        <f t="shared" ref="B50:D50" si="10">SUM(B$51:B$51)</f>
        <v>40.841386424</v>
      </c>
      <c r="C50" s="214">
        <f t="shared" si="10"/>
        <v>42.638532495999996</v>
      </c>
      <c r="D50" s="214">
        <f t="shared" si="10"/>
        <v>45.891127500000003</v>
      </c>
      <c r="E50" s="143"/>
      <c r="F50" s="143"/>
      <c r="G50" s="143"/>
    </row>
    <row r="51" spans="1:7" ht="12.75" hidden="1" outlineLevel="3" x14ac:dyDescent="0.2">
      <c r="A51" s="252" t="s">
        <v>93</v>
      </c>
      <c r="B51" s="105">
        <v>40.841386424</v>
      </c>
      <c r="C51" s="105">
        <v>42.638532495999996</v>
      </c>
      <c r="D51" s="105">
        <v>45.891127500000003</v>
      </c>
      <c r="E51" s="143"/>
      <c r="F51" s="143"/>
      <c r="G51" s="143"/>
    </row>
    <row r="52" spans="1:7" ht="15" x14ac:dyDescent="0.2">
      <c r="A52" s="257" t="s">
        <v>112</v>
      </c>
      <c r="B52" s="258">
        <f t="shared" ref="B52:D52" si="11">B$53+B$68</f>
        <v>237.90855769922001</v>
      </c>
      <c r="C52" s="258">
        <f t="shared" si="11"/>
        <v>253.21931773328998</v>
      </c>
      <c r="D52" s="258">
        <f t="shared" si="11"/>
        <v>257.08513917158001</v>
      </c>
      <c r="E52" s="143"/>
      <c r="F52" s="143"/>
      <c r="G52" s="143"/>
    </row>
    <row r="53" spans="1:7" ht="15" outlineLevel="1" x14ac:dyDescent="0.2">
      <c r="A53" s="259" t="s">
        <v>50</v>
      </c>
      <c r="B53" s="260">
        <f t="shared" ref="B53:D53" si="12">B$54+B$62+B$66</f>
        <v>21.459454905539999</v>
      </c>
      <c r="C53" s="260">
        <f t="shared" si="12"/>
        <v>21.150247491270001</v>
      </c>
      <c r="D53" s="260">
        <f t="shared" si="12"/>
        <v>20.950247491270002</v>
      </c>
      <c r="E53" s="143"/>
      <c r="F53" s="143"/>
      <c r="G53" s="143"/>
    </row>
    <row r="54" spans="1:7" ht="12.75" outlineLevel="2" collapsed="1" x14ac:dyDescent="0.2">
      <c r="A54" s="253" t="s">
        <v>128</v>
      </c>
      <c r="B54" s="214">
        <f t="shared" ref="B54:D54" si="13">SUM(B$55:B$61)</f>
        <v>16.400011599999999</v>
      </c>
      <c r="C54" s="214">
        <f t="shared" si="13"/>
        <v>16.400011599999999</v>
      </c>
      <c r="D54" s="214">
        <f t="shared" si="13"/>
        <v>16.2000116</v>
      </c>
      <c r="E54" s="143"/>
      <c r="F54" s="143"/>
      <c r="G54" s="143"/>
    </row>
    <row r="55" spans="1:7" ht="12.75" hidden="1" outlineLevel="3" x14ac:dyDescent="0.2">
      <c r="A55" s="252" t="s">
        <v>153</v>
      </c>
      <c r="B55" s="105">
        <v>1.1599999999999999E-5</v>
      </c>
      <c r="C55" s="105">
        <v>1.1599999999999999E-5</v>
      </c>
      <c r="D55" s="105">
        <v>1.1599999999999999E-5</v>
      </c>
      <c r="E55" s="143"/>
      <c r="F55" s="143"/>
      <c r="G55" s="143"/>
    </row>
    <row r="56" spans="1:7" ht="12.75" hidden="1" outlineLevel="3" x14ac:dyDescent="0.2">
      <c r="A56" s="252" t="s">
        <v>46</v>
      </c>
      <c r="B56" s="105">
        <v>1</v>
      </c>
      <c r="C56" s="105">
        <v>1</v>
      </c>
      <c r="D56" s="105">
        <v>1</v>
      </c>
      <c r="E56" s="143"/>
      <c r="F56" s="143"/>
      <c r="G56" s="143"/>
    </row>
    <row r="57" spans="1:7" ht="12.75" hidden="1" outlineLevel="3" x14ac:dyDescent="0.2">
      <c r="A57" s="252" t="s">
        <v>51</v>
      </c>
      <c r="B57" s="105">
        <v>3</v>
      </c>
      <c r="C57" s="105">
        <v>3</v>
      </c>
      <c r="D57" s="105">
        <v>3</v>
      </c>
      <c r="E57" s="143"/>
      <c r="F57" s="143"/>
      <c r="G57" s="143"/>
    </row>
    <row r="58" spans="1:7" ht="12.75" hidden="1" outlineLevel="3" x14ac:dyDescent="0.2">
      <c r="A58" s="252" t="s">
        <v>179</v>
      </c>
      <c r="B58" s="105">
        <v>3.2</v>
      </c>
      <c r="C58" s="105">
        <v>3.2</v>
      </c>
      <c r="D58" s="105">
        <v>3</v>
      </c>
      <c r="E58" s="143"/>
      <c r="F58" s="143"/>
      <c r="G58" s="143"/>
    </row>
    <row r="59" spans="1:7" ht="12.75" hidden="1" outlineLevel="3" x14ac:dyDescent="0.2">
      <c r="A59" s="252" t="s">
        <v>144</v>
      </c>
      <c r="B59" s="105">
        <v>4.8</v>
      </c>
      <c r="C59" s="105">
        <v>4.8</v>
      </c>
      <c r="D59" s="105">
        <v>4.8</v>
      </c>
      <c r="E59" s="143"/>
      <c r="F59" s="143"/>
      <c r="G59" s="143"/>
    </row>
    <row r="60" spans="1:7" ht="12.75" hidden="1" outlineLevel="3" x14ac:dyDescent="0.2">
      <c r="A60" s="252" t="s">
        <v>41</v>
      </c>
      <c r="B60" s="105">
        <v>0.25</v>
      </c>
      <c r="C60" s="105">
        <v>0.25</v>
      </c>
      <c r="D60" s="105">
        <v>0.25</v>
      </c>
      <c r="E60" s="143"/>
      <c r="F60" s="143"/>
      <c r="G60" s="143"/>
    </row>
    <row r="61" spans="1:7" ht="12.75" hidden="1" outlineLevel="3" x14ac:dyDescent="0.2">
      <c r="A61" s="252" t="s">
        <v>176</v>
      </c>
      <c r="B61" s="105">
        <v>4.1500000000000004</v>
      </c>
      <c r="C61" s="105">
        <v>4.1500000000000004</v>
      </c>
      <c r="D61" s="105">
        <v>4.1500000000000004</v>
      </c>
      <c r="E61" s="143"/>
      <c r="F61" s="143"/>
      <c r="G61" s="143"/>
    </row>
    <row r="62" spans="1:7" ht="12.75" outlineLevel="2" collapsed="1" x14ac:dyDescent="0.2">
      <c r="A62" s="253" t="s">
        <v>8</v>
      </c>
      <c r="B62" s="214">
        <f t="shared" ref="B62:D62" si="14">SUM(B$63:B$65)</f>
        <v>5.0584886555399997</v>
      </c>
      <c r="C62" s="214">
        <f t="shared" si="14"/>
        <v>4.7492812412700003</v>
      </c>
      <c r="D62" s="214">
        <f t="shared" si="14"/>
        <v>4.7492812412700003</v>
      </c>
      <c r="E62" s="143"/>
      <c r="F62" s="143"/>
      <c r="G62" s="143"/>
    </row>
    <row r="63" spans="1:7" ht="12.75" hidden="1" outlineLevel="3" x14ac:dyDescent="0.2">
      <c r="A63" s="252" t="s">
        <v>10</v>
      </c>
      <c r="B63" s="105">
        <v>1.05</v>
      </c>
      <c r="C63" s="105">
        <v>0.78749999999999998</v>
      </c>
      <c r="D63" s="105">
        <v>0.78749999999999998</v>
      </c>
      <c r="E63" s="143"/>
      <c r="F63" s="143"/>
      <c r="G63" s="143"/>
    </row>
    <row r="64" spans="1:7" ht="12.75" hidden="1" outlineLevel="3" x14ac:dyDescent="0.2">
      <c r="A64" s="252" t="s">
        <v>105</v>
      </c>
      <c r="B64" s="105">
        <v>3.8598623181500002</v>
      </c>
      <c r="C64" s="105">
        <v>3.8223623181500002</v>
      </c>
      <c r="D64" s="105">
        <v>3.8223623181500002</v>
      </c>
      <c r="E64" s="143"/>
      <c r="F64" s="143"/>
      <c r="G64" s="143"/>
    </row>
    <row r="65" spans="1:7" ht="12.75" hidden="1" outlineLevel="3" x14ac:dyDescent="0.2">
      <c r="A65" s="252" t="s">
        <v>30</v>
      </c>
      <c r="B65" s="105">
        <v>0.14862633739</v>
      </c>
      <c r="C65" s="105">
        <v>0.13941892311999998</v>
      </c>
      <c r="D65" s="105">
        <v>0.13941892311999998</v>
      </c>
      <c r="E65" s="143"/>
      <c r="F65" s="143"/>
      <c r="G65" s="143"/>
    </row>
    <row r="66" spans="1:7" ht="12.75" outlineLevel="2" collapsed="1" x14ac:dyDescent="0.2">
      <c r="A66" s="253" t="s">
        <v>131</v>
      </c>
      <c r="B66" s="214">
        <f t="shared" ref="B66:D66" si="15">SUM(B$67:B$67)</f>
        <v>9.5465000000000003E-4</v>
      </c>
      <c r="C66" s="214">
        <f t="shared" si="15"/>
        <v>9.5465000000000003E-4</v>
      </c>
      <c r="D66" s="214">
        <f t="shared" si="15"/>
        <v>9.5465000000000003E-4</v>
      </c>
      <c r="E66" s="143"/>
      <c r="F66" s="143"/>
      <c r="G66" s="143"/>
    </row>
    <row r="67" spans="1:7" ht="12.75" hidden="1" outlineLevel="3" x14ac:dyDescent="0.2">
      <c r="A67" s="252" t="s">
        <v>174</v>
      </c>
      <c r="B67" s="105">
        <v>9.5465000000000003E-4</v>
      </c>
      <c r="C67" s="105">
        <v>9.5465000000000003E-4</v>
      </c>
      <c r="D67" s="105">
        <v>9.5465000000000003E-4</v>
      </c>
      <c r="E67" s="143"/>
      <c r="F67" s="143"/>
      <c r="G67" s="143"/>
    </row>
    <row r="68" spans="1:7" ht="15" outlineLevel="1" x14ac:dyDescent="0.2">
      <c r="A68" s="259" t="s">
        <v>79</v>
      </c>
      <c r="B68" s="260">
        <f t="shared" ref="B68:D68" si="16">B$69+B$75+B$77+B$86+B$87</f>
        <v>216.44910279368</v>
      </c>
      <c r="C68" s="260">
        <f t="shared" si="16"/>
        <v>232.06907024201999</v>
      </c>
      <c r="D68" s="260">
        <f t="shared" si="16"/>
        <v>236.13489168031003</v>
      </c>
      <c r="E68" s="143"/>
      <c r="F68" s="143"/>
      <c r="G68" s="143"/>
    </row>
    <row r="69" spans="1:7" ht="12.75" outlineLevel="2" collapsed="1" x14ac:dyDescent="0.2">
      <c r="A69" s="253" t="s">
        <v>141</v>
      </c>
      <c r="B69" s="214">
        <f t="shared" ref="B69:D69" si="17">SUM(B$70:B$74)</f>
        <v>140.83380311662</v>
      </c>
      <c r="C69" s="214">
        <f t="shared" si="17"/>
        <v>153.45544023683999</v>
      </c>
      <c r="D69" s="214">
        <f t="shared" si="17"/>
        <v>162.60218883142002</v>
      </c>
      <c r="E69" s="143"/>
      <c r="F69" s="143"/>
      <c r="G69" s="143"/>
    </row>
    <row r="70" spans="1:7" ht="12.75" hidden="1" outlineLevel="3" x14ac:dyDescent="0.2">
      <c r="A70" s="252" t="s">
        <v>11</v>
      </c>
      <c r="B70" s="105">
        <v>0.45663837268999996</v>
      </c>
      <c r="C70" s="105">
        <v>0.47797529172999997</v>
      </c>
      <c r="D70" s="105">
        <v>0.51684894581000007</v>
      </c>
      <c r="E70" s="143"/>
      <c r="F70" s="143"/>
      <c r="G70" s="143"/>
    </row>
    <row r="71" spans="1:7" ht="12.75" hidden="1" outlineLevel="3" x14ac:dyDescent="0.2">
      <c r="A71" s="252" t="s">
        <v>97</v>
      </c>
      <c r="B71" s="105">
        <v>3.0501432933199997</v>
      </c>
      <c r="C71" s="105">
        <v>9.5183667486299992</v>
      </c>
      <c r="D71" s="105">
        <v>7.4123609181400001</v>
      </c>
      <c r="E71" s="143"/>
      <c r="F71" s="143"/>
      <c r="G71" s="143"/>
    </row>
    <row r="72" spans="1:7" ht="12.75" hidden="1" outlineLevel="3" x14ac:dyDescent="0.2">
      <c r="A72" s="252" t="s">
        <v>77</v>
      </c>
      <c r="B72" s="105">
        <v>0</v>
      </c>
      <c r="C72" s="105">
        <v>0</v>
      </c>
      <c r="D72" s="105">
        <v>0.14888030499999999</v>
      </c>
      <c r="E72" s="143"/>
      <c r="F72" s="143"/>
      <c r="G72" s="143"/>
    </row>
    <row r="73" spans="1:7" ht="12.75" hidden="1" outlineLevel="3" x14ac:dyDescent="0.2">
      <c r="A73" s="252" t="s">
        <v>66</v>
      </c>
      <c r="B73" s="105">
        <v>9.4189829975699997</v>
      </c>
      <c r="C73" s="105">
        <v>9.9227143563200002</v>
      </c>
      <c r="D73" s="105">
        <v>10.801159387469999</v>
      </c>
      <c r="E73" s="143"/>
      <c r="F73" s="143"/>
      <c r="G73" s="143"/>
    </row>
    <row r="74" spans="1:7" ht="12.75" hidden="1" outlineLevel="3" x14ac:dyDescent="0.2">
      <c r="A74" s="252" t="s">
        <v>93</v>
      </c>
      <c r="B74" s="105">
        <v>127.90803845304001</v>
      </c>
      <c r="C74" s="105">
        <v>133.53638384016</v>
      </c>
      <c r="D74" s="105">
        <v>143.72293927500002</v>
      </c>
      <c r="E74" s="143"/>
      <c r="F74" s="143"/>
      <c r="G74" s="143"/>
    </row>
    <row r="75" spans="1:7" ht="12.75" outlineLevel="2" collapsed="1" x14ac:dyDescent="0.2">
      <c r="A75" s="253" t="s">
        <v>4</v>
      </c>
      <c r="B75" s="214">
        <f t="shared" ref="B75:D75" si="18">SUM(B$76:B$76)</f>
        <v>4.6790669948200003</v>
      </c>
      <c r="C75" s="214">
        <f t="shared" si="18"/>
        <v>4.29054578606</v>
      </c>
      <c r="D75" s="214">
        <f t="shared" si="18"/>
        <v>4.6151065842899994</v>
      </c>
      <c r="E75" s="143"/>
      <c r="F75" s="143"/>
      <c r="G75" s="143"/>
    </row>
    <row r="76" spans="1:7" ht="12.75" hidden="1" outlineLevel="3" x14ac:dyDescent="0.2">
      <c r="A76" s="252" t="s">
        <v>102</v>
      </c>
      <c r="B76" s="105">
        <v>4.6790669948200003</v>
      </c>
      <c r="C76" s="105">
        <v>4.29054578606</v>
      </c>
      <c r="D76" s="105">
        <v>4.6151065842899994</v>
      </c>
      <c r="E76" s="143"/>
      <c r="F76" s="143"/>
      <c r="G76" s="143"/>
    </row>
    <row r="77" spans="1:7" ht="25.5" outlineLevel="2" collapsed="1" x14ac:dyDescent="0.2">
      <c r="A77" s="253" t="s">
        <v>22</v>
      </c>
      <c r="B77" s="214">
        <f t="shared" ref="B77:D77" si="19">SUM(B$78:B$85)</f>
        <v>68.227550551150003</v>
      </c>
      <c r="C77" s="214">
        <f t="shared" si="19"/>
        <v>71.495211779420003</v>
      </c>
      <c r="D77" s="214">
        <f t="shared" si="19"/>
        <v>65.874005242880003</v>
      </c>
      <c r="E77" s="143"/>
      <c r="F77" s="143"/>
      <c r="G77" s="143"/>
    </row>
    <row r="78" spans="1:7" ht="12.75" hidden="1" outlineLevel="3" x14ac:dyDescent="0.2">
      <c r="A78" s="252" t="s">
        <v>65</v>
      </c>
      <c r="B78" s="105">
        <v>0.97860044465999996</v>
      </c>
      <c r="C78" s="105">
        <v>1.02337652194</v>
      </c>
      <c r="D78" s="105">
        <v>0</v>
      </c>
      <c r="E78" s="143"/>
      <c r="F78" s="143"/>
      <c r="G78" s="143"/>
    </row>
    <row r="79" spans="1:7" ht="12.75" hidden="1" outlineLevel="3" x14ac:dyDescent="0.2">
      <c r="A79" s="252" t="s">
        <v>135</v>
      </c>
      <c r="B79" s="105">
        <v>2.4192672335999998</v>
      </c>
      <c r="C79" s="105">
        <v>2.5352983152000004</v>
      </c>
      <c r="D79" s="105">
        <v>2.7270824112000001</v>
      </c>
      <c r="E79" s="143"/>
      <c r="F79" s="143"/>
      <c r="G79" s="143"/>
    </row>
    <row r="80" spans="1:7" ht="12.75" hidden="1" outlineLevel="3" x14ac:dyDescent="0.2">
      <c r="A80" s="252" t="s">
        <v>121</v>
      </c>
      <c r="B80" s="105">
        <v>1.1144829759399999</v>
      </c>
      <c r="C80" s="105">
        <v>1.1654763881399999</v>
      </c>
      <c r="D80" s="105">
        <v>1.26548258506</v>
      </c>
      <c r="E80" s="143"/>
      <c r="F80" s="143"/>
      <c r="G80" s="143"/>
    </row>
    <row r="81" spans="1:7" ht="12.75" hidden="1" outlineLevel="3" x14ac:dyDescent="0.2">
      <c r="A81" s="252" t="s">
        <v>154</v>
      </c>
      <c r="B81" s="105">
        <v>12.0003335</v>
      </c>
      <c r="C81" s="105">
        <v>12.575884500000001</v>
      </c>
      <c r="D81" s="105">
        <v>13.5271945</v>
      </c>
      <c r="E81" s="143"/>
      <c r="F81" s="143"/>
      <c r="G81" s="143"/>
    </row>
    <row r="82" spans="1:7" ht="12.75" hidden="1" outlineLevel="3" x14ac:dyDescent="0.2">
      <c r="A82" s="252" t="s">
        <v>70</v>
      </c>
      <c r="B82" s="105">
        <v>1.7299680773600001</v>
      </c>
      <c r="C82" s="105">
        <v>1.81293950952</v>
      </c>
      <c r="D82" s="105">
        <v>1.95008035912</v>
      </c>
      <c r="E82" s="143"/>
      <c r="F82" s="143"/>
      <c r="G82" s="143"/>
    </row>
    <row r="83" spans="1:7" ht="12.75" hidden="1" outlineLevel="3" x14ac:dyDescent="0.2">
      <c r="A83" s="252" t="s">
        <v>73</v>
      </c>
      <c r="B83" s="105">
        <v>37.252008746640001</v>
      </c>
      <c r="C83" s="105">
        <v>39.038661666419998</v>
      </c>
      <c r="D83" s="105">
        <v>41.991763631529999</v>
      </c>
      <c r="E83" s="143"/>
      <c r="F83" s="143"/>
      <c r="G83" s="143"/>
    </row>
    <row r="84" spans="1:7" ht="12.75" hidden="1" outlineLevel="3" x14ac:dyDescent="0.2">
      <c r="A84" s="252" t="s">
        <v>159</v>
      </c>
      <c r="B84" s="105">
        <v>3.91435878353</v>
      </c>
      <c r="C84" s="105">
        <v>4.1020963253399998</v>
      </c>
      <c r="D84" s="105">
        <v>4.4124017559699995</v>
      </c>
      <c r="E84" s="143"/>
      <c r="F84" s="143"/>
      <c r="G84" s="143"/>
    </row>
    <row r="85" spans="1:7" ht="12.75" hidden="1" outlineLevel="3" x14ac:dyDescent="0.2">
      <c r="A85" s="252" t="s">
        <v>31</v>
      </c>
      <c r="B85" s="105">
        <v>8.8185307894199987</v>
      </c>
      <c r="C85" s="105">
        <v>9.2414785528600003</v>
      </c>
      <c r="D85" s="105">
        <v>0</v>
      </c>
      <c r="E85" s="143"/>
      <c r="F85" s="143"/>
      <c r="G85" s="143"/>
    </row>
    <row r="86" spans="1:7" ht="12.75" outlineLevel="2" x14ac:dyDescent="0.2">
      <c r="A86" s="253" t="s">
        <v>142</v>
      </c>
      <c r="B86" s="214"/>
      <c r="C86" s="214"/>
      <c r="D86" s="214"/>
      <c r="E86" s="143"/>
      <c r="F86" s="143"/>
      <c r="G86" s="143"/>
    </row>
    <row r="87" spans="1:7" ht="12.75" outlineLevel="2" collapsed="1" x14ac:dyDescent="0.2">
      <c r="A87" s="253" t="s">
        <v>6</v>
      </c>
      <c r="B87" s="214">
        <f t="shared" ref="B87:D87" si="20">SUM(B$88:B$88)</f>
        <v>2.7086821310899998</v>
      </c>
      <c r="C87" s="214">
        <f t="shared" si="20"/>
        <v>2.8278724397000001</v>
      </c>
      <c r="D87" s="214">
        <f t="shared" si="20"/>
        <v>3.0435910217199997</v>
      </c>
      <c r="E87" s="143"/>
      <c r="F87" s="143"/>
      <c r="G87" s="143"/>
    </row>
    <row r="88" spans="1:7" ht="12.75" hidden="1" outlineLevel="3" x14ac:dyDescent="0.2">
      <c r="A88" s="113" t="s">
        <v>93</v>
      </c>
      <c r="B88" s="105">
        <v>2.7086821310899998</v>
      </c>
      <c r="C88" s="105">
        <v>2.8278724397000001</v>
      </c>
      <c r="D88" s="105">
        <v>3.0435910217199997</v>
      </c>
      <c r="E88" s="143"/>
      <c r="F88" s="143"/>
      <c r="G88" s="143"/>
    </row>
    <row r="89" spans="1:7" x14ac:dyDescent="0.2">
      <c r="B89" s="56"/>
      <c r="C89" s="56"/>
      <c r="D89" s="56"/>
      <c r="E89" s="143"/>
      <c r="F89" s="143"/>
      <c r="G89" s="143"/>
    </row>
    <row r="90" spans="1:7" x14ac:dyDescent="0.2">
      <c r="B90" s="56"/>
      <c r="C90" s="56"/>
      <c r="D90" s="56"/>
      <c r="E90" s="143"/>
      <c r="F90" s="143"/>
      <c r="G90" s="143"/>
    </row>
    <row r="91" spans="1:7" x14ac:dyDescent="0.2">
      <c r="B91" s="56"/>
      <c r="C91" s="56"/>
      <c r="D91" s="56"/>
      <c r="E91" s="143"/>
      <c r="F91" s="143"/>
      <c r="G91" s="143"/>
    </row>
    <row r="92" spans="1:7" x14ac:dyDescent="0.2">
      <c r="B92" s="56"/>
      <c r="C92" s="56"/>
      <c r="D92" s="56"/>
      <c r="E92" s="143"/>
      <c r="F92" s="143"/>
      <c r="G92" s="143"/>
    </row>
    <row r="93" spans="1:7" x14ac:dyDescent="0.2">
      <c r="B93" s="56"/>
      <c r="C93" s="56"/>
      <c r="D93" s="56"/>
      <c r="E93" s="143"/>
      <c r="F93" s="143"/>
      <c r="G93" s="143"/>
    </row>
    <row r="94" spans="1:7" x14ac:dyDescent="0.2">
      <c r="B94" s="56"/>
      <c r="C94" s="56"/>
      <c r="D94" s="56"/>
      <c r="E94" s="143"/>
      <c r="F94" s="143"/>
      <c r="G94" s="143"/>
    </row>
    <row r="95" spans="1:7" x14ac:dyDescent="0.2">
      <c r="B95" s="56"/>
      <c r="C95" s="56"/>
      <c r="D95" s="56"/>
      <c r="E95" s="143"/>
      <c r="F95" s="143"/>
      <c r="G95" s="143"/>
    </row>
    <row r="96" spans="1:7" x14ac:dyDescent="0.2">
      <c r="B96" s="56"/>
      <c r="C96" s="56"/>
      <c r="D96" s="56"/>
      <c r="E96" s="143"/>
      <c r="F96" s="143"/>
      <c r="G96" s="143"/>
    </row>
    <row r="97" spans="2:7" x14ac:dyDescent="0.2">
      <c r="B97" s="56"/>
      <c r="C97" s="56"/>
      <c r="D97" s="56"/>
      <c r="E97" s="143"/>
      <c r="F97" s="143"/>
      <c r="G97" s="143"/>
    </row>
    <row r="98" spans="2:7" x14ac:dyDescent="0.2">
      <c r="B98" s="56"/>
      <c r="C98" s="56"/>
      <c r="D98" s="56"/>
      <c r="E98" s="143"/>
      <c r="F98" s="143"/>
      <c r="G98" s="143"/>
    </row>
    <row r="99" spans="2:7" x14ac:dyDescent="0.2">
      <c r="B99" s="56"/>
      <c r="C99" s="56"/>
      <c r="D99" s="56"/>
      <c r="E99" s="143"/>
      <c r="F99" s="143"/>
      <c r="G99" s="143"/>
    </row>
    <row r="100" spans="2:7" x14ac:dyDescent="0.2">
      <c r="B100" s="56"/>
      <c r="C100" s="56"/>
      <c r="D100" s="56"/>
      <c r="E100" s="143"/>
      <c r="F100" s="143"/>
      <c r="G100" s="143"/>
    </row>
    <row r="101" spans="2:7" x14ac:dyDescent="0.2">
      <c r="B101" s="56"/>
      <c r="C101" s="56"/>
      <c r="D101" s="56"/>
      <c r="E101" s="143"/>
      <c r="F101" s="143"/>
      <c r="G101" s="143"/>
    </row>
    <row r="102" spans="2:7" x14ac:dyDescent="0.2">
      <c r="B102" s="56"/>
      <c r="C102" s="56"/>
      <c r="D102" s="56"/>
      <c r="E102" s="143"/>
      <c r="F102" s="143"/>
      <c r="G102" s="143"/>
    </row>
    <row r="103" spans="2:7" x14ac:dyDescent="0.2">
      <c r="B103" s="56"/>
      <c r="C103" s="56"/>
      <c r="D103" s="56"/>
      <c r="E103" s="143"/>
      <c r="F103" s="143"/>
      <c r="G103" s="143"/>
    </row>
    <row r="104" spans="2:7" x14ac:dyDescent="0.2">
      <c r="B104" s="56"/>
      <c r="C104" s="56"/>
      <c r="D104" s="56"/>
      <c r="E104" s="143"/>
      <c r="F104" s="143"/>
      <c r="G104" s="143"/>
    </row>
    <row r="105" spans="2:7" x14ac:dyDescent="0.2">
      <c r="B105" s="56"/>
      <c r="C105" s="56"/>
      <c r="D105" s="56"/>
      <c r="E105" s="143"/>
      <c r="F105" s="143"/>
      <c r="G105" s="143"/>
    </row>
    <row r="106" spans="2:7" x14ac:dyDescent="0.2">
      <c r="B106" s="56"/>
      <c r="C106" s="56"/>
      <c r="D106" s="56"/>
      <c r="E106" s="143"/>
      <c r="F106" s="143"/>
      <c r="G106" s="143"/>
    </row>
    <row r="107" spans="2:7" x14ac:dyDescent="0.2">
      <c r="B107" s="56"/>
      <c r="C107" s="56"/>
      <c r="D107" s="56"/>
      <c r="E107" s="143"/>
      <c r="F107" s="143"/>
      <c r="G107" s="143"/>
    </row>
    <row r="108" spans="2:7" x14ac:dyDescent="0.2">
      <c r="B108" s="56"/>
      <c r="C108" s="56"/>
      <c r="D108" s="56"/>
      <c r="E108" s="143"/>
      <c r="F108" s="143"/>
      <c r="G108" s="143"/>
    </row>
    <row r="109" spans="2:7" x14ac:dyDescent="0.2">
      <c r="B109" s="56"/>
      <c r="C109" s="56"/>
      <c r="D109" s="56"/>
      <c r="E109" s="143"/>
      <c r="F109" s="143"/>
      <c r="G109" s="143"/>
    </row>
    <row r="110" spans="2:7" x14ac:dyDescent="0.2">
      <c r="B110" s="56"/>
      <c r="C110" s="56"/>
      <c r="D110" s="56"/>
      <c r="E110" s="143"/>
      <c r="F110" s="143"/>
      <c r="G110" s="143"/>
    </row>
    <row r="111" spans="2:7" x14ac:dyDescent="0.2">
      <c r="B111" s="56"/>
      <c r="C111" s="56"/>
      <c r="D111" s="56"/>
      <c r="E111" s="143"/>
      <c r="F111" s="143"/>
      <c r="G111" s="143"/>
    </row>
    <row r="112" spans="2:7" x14ac:dyDescent="0.2">
      <c r="B112" s="56"/>
      <c r="C112" s="56"/>
      <c r="D112" s="56"/>
      <c r="E112" s="143"/>
      <c r="F112" s="143"/>
      <c r="G112" s="143"/>
    </row>
    <row r="113" spans="2:7" x14ac:dyDescent="0.2">
      <c r="B113" s="56"/>
      <c r="C113" s="56"/>
      <c r="D113" s="56"/>
      <c r="E113" s="143"/>
      <c r="F113" s="143"/>
      <c r="G113" s="143"/>
    </row>
    <row r="114" spans="2:7" x14ac:dyDescent="0.2">
      <c r="B114" s="56"/>
      <c r="C114" s="56"/>
      <c r="D114" s="56"/>
      <c r="E114" s="143"/>
      <c r="F114" s="143"/>
      <c r="G114" s="143"/>
    </row>
    <row r="115" spans="2:7" x14ac:dyDescent="0.2">
      <c r="B115" s="56"/>
      <c r="C115" s="56"/>
      <c r="D115" s="56"/>
      <c r="E115" s="143"/>
      <c r="F115" s="143"/>
      <c r="G115" s="143"/>
    </row>
    <row r="116" spans="2:7" x14ac:dyDescent="0.2">
      <c r="B116" s="56"/>
      <c r="C116" s="56"/>
      <c r="D116" s="56"/>
      <c r="E116" s="143"/>
      <c r="F116" s="143"/>
      <c r="G116" s="143"/>
    </row>
    <row r="117" spans="2:7" x14ac:dyDescent="0.2">
      <c r="B117" s="56"/>
      <c r="C117" s="56"/>
      <c r="D117" s="56"/>
      <c r="E117" s="143"/>
      <c r="F117" s="143"/>
      <c r="G117" s="143"/>
    </row>
    <row r="118" spans="2:7" x14ac:dyDescent="0.2">
      <c r="B118" s="56"/>
      <c r="C118" s="56"/>
      <c r="D118" s="56"/>
      <c r="E118" s="143"/>
      <c r="F118" s="143"/>
      <c r="G118" s="143"/>
    </row>
    <row r="119" spans="2:7" x14ac:dyDescent="0.2">
      <c r="B119" s="56"/>
      <c r="C119" s="56"/>
      <c r="D119" s="56"/>
      <c r="E119" s="143"/>
      <c r="F119" s="143"/>
      <c r="G119" s="143"/>
    </row>
    <row r="120" spans="2:7" x14ac:dyDescent="0.2">
      <c r="B120" s="56"/>
      <c r="C120" s="56"/>
      <c r="D120" s="56"/>
      <c r="E120" s="143"/>
      <c r="F120" s="143"/>
      <c r="G120" s="143"/>
    </row>
    <row r="121" spans="2:7" x14ac:dyDescent="0.2">
      <c r="B121" s="56"/>
      <c r="C121" s="56"/>
      <c r="D121" s="56"/>
      <c r="E121" s="143"/>
      <c r="F121" s="143"/>
      <c r="G121" s="143"/>
    </row>
    <row r="122" spans="2:7" x14ac:dyDescent="0.2">
      <c r="B122" s="56"/>
      <c r="C122" s="56"/>
      <c r="D122" s="56"/>
      <c r="E122" s="143"/>
      <c r="F122" s="143"/>
      <c r="G122" s="143"/>
    </row>
    <row r="123" spans="2:7" x14ac:dyDescent="0.2">
      <c r="B123" s="56"/>
      <c r="C123" s="56"/>
      <c r="D123" s="56"/>
      <c r="E123" s="143"/>
      <c r="F123" s="143"/>
      <c r="G123" s="143"/>
    </row>
    <row r="124" spans="2:7" x14ac:dyDescent="0.2">
      <c r="B124" s="56"/>
      <c r="C124" s="56"/>
      <c r="D124" s="56"/>
      <c r="E124" s="143"/>
      <c r="F124" s="143"/>
      <c r="G124" s="143"/>
    </row>
    <row r="125" spans="2:7" x14ac:dyDescent="0.2">
      <c r="B125" s="56"/>
      <c r="C125" s="56"/>
      <c r="D125" s="56"/>
      <c r="E125" s="143"/>
      <c r="F125" s="143"/>
      <c r="G125" s="143"/>
    </row>
    <row r="126" spans="2:7" x14ac:dyDescent="0.2">
      <c r="B126" s="56"/>
      <c r="C126" s="56"/>
      <c r="D126" s="56"/>
      <c r="E126" s="143"/>
      <c r="F126" s="143"/>
      <c r="G126" s="143"/>
    </row>
    <row r="127" spans="2:7" x14ac:dyDescent="0.2">
      <c r="B127" s="56"/>
      <c r="C127" s="56"/>
      <c r="D127" s="56"/>
      <c r="E127" s="143"/>
      <c r="F127" s="143"/>
      <c r="G127" s="143"/>
    </row>
    <row r="128" spans="2:7" x14ac:dyDescent="0.2">
      <c r="B128" s="56"/>
      <c r="C128" s="56"/>
      <c r="D128" s="56"/>
      <c r="E128" s="143"/>
      <c r="F128" s="143"/>
      <c r="G128" s="143"/>
    </row>
    <row r="129" spans="2:7" x14ac:dyDescent="0.2">
      <c r="B129" s="56"/>
      <c r="C129" s="56"/>
      <c r="D129" s="56"/>
      <c r="E129" s="143"/>
      <c r="F129" s="143"/>
      <c r="G129" s="143"/>
    </row>
    <row r="130" spans="2:7" x14ac:dyDescent="0.2">
      <c r="B130" s="56"/>
      <c r="C130" s="56"/>
      <c r="D130" s="56"/>
      <c r="E130" s="143"/>
      <c r="F130" s="143"/>
      <c r="G130" s="143"/>
    </row>
    <row r="131" spans="2:7" x14ac:dyDescent="0.2">
      <c r="B131" s="56"/>
      <c r="C131" s="56"/>
      <c r="D131" s="56"/>
      <c r="E131" s="143"/>
      <c r="F131" s="143"/>
      <c r="G131" s="143"/>
    </row>
    <row r="132" spans="2:7" x14ac:dyDescent="0.2">
      <c r="B132" s="56"/>
      <c r="C132" s="56"/>
      <c r="D132" s="56"/>
      <c r="E132" s="143"/>
      <c r="F132" s="143"/>
      <c r="G132" s="143"/>
    </row>
    <row r="133" spans="2:7" x14ac:dyDescent="0.2">
      <c r="B133" s="56"/>
      <c r="C133" s="56"/>
      <c r="D133" s="56"/>
      <c r="E133" s="143"/>
      <c r="F133" s="143"/>
      <c r="G133" s="143"/>
    </row>
    <row r="134" spans="2:7" x14ac:dyDescent="0.2">
      <c r="B134" s="56"/>
      <c r="C134" s="56"/>
      <c r="D134" s="56"/>
      <c r="E134" s="143"/>
      <c r="F134" s="143"/>
      <c r="G134" s="143"/>
    </row>
    <row r="135" spans="2:7" x14ac:dyDescent="0.2">
      <c r="B135" s="56"/>
      <c r="C135" s="56"/>
      <c r="D135" s="56"/>
      <c r="E135" s="143"/>
      <c r="F135" s="143"/>
      <c r="G135" s="143"/>
    </row>
    <row r="136" spans="2:7" x14ac:dyDescent="0.2">
      <c r="B136" s="56"/>
      <c r="C136" s="56"/>
      <c r="D136" s="56"/>
      <c r="E136" s="143"/>
      <c r="F136" s="143"/>
      <c r="G136" s="143"/>
    </row>
    <row r="137" spans="2:7" x14ac:dyDescent="0.2">
      <c r="B137" s="56"/>
      <c r="C137" s="56"/>
      <c r="D137" s="56"/>
      <c r="E137" s="143"/>
      <c r="F137" s="143"/>
      <c r="G137" s="143"/>
    </row>
    <row r="138" spans="2:7" x14ac:dyDescent="0.2">
      <c r="B138" s="56"/>
      <c r="C138" s="56"/>
      <c r="D138" s="56"/>
      <c r="E138" s="143"/>
      <c r="F138" s="143"/>
      <c r="G138" s="143"/>
    </row>
    <row r="139" spans="2:7" x14ac:dyDescent="0.2">
      <c r="B139" s="56"/>
      <c r="C139" s="56"/>
      <c r="D139" s="56"/>
      <c r="E139" s="143"/>
      <c r="F139" s="143"/>
      <c r="G139" s="143"/>
    </row>
    <row r="140" spans="2:7" x14ac:dyDescent="0.2">
      <c r="B140" s="56"/>
      <c r="C140" s="56"/>
      <c r="D140" s="56"/>
      <c r="E140" s="143"/>
      <c r="F140" s="143"/>
      <c r="G140" s="143"/>
    </row>
    <row r="141" spans="2:7" x14ac:dyDescent="0.2">
      <c r="B141" s="56"/>
      <c r="C141" s="56"/>
      <c r="D141" s="56"/>
      <c r="E141" s="143"/>
      <c r="F141" s="143"/>
      <c r="G141" s="143"/>
    </row>
    <row r="142" spans="2:7" x14ac:dyDescent="0.2">
      <c r="B142" s="56"/>
      <c r="C142" s="56"/>
      <c r="D142" s="56"/>
      <c r="E142" s="143"/>
      <c r="F142" s="143"/>
      <c r="G142" s="143"/>
    </row>
    <row r="143" spans="2:7" x14ac:dyDescent="0.2">
      <c r="B143" s="56"/>
      <c r="C143" s="56"/>
      <c r="D143" s="56"/>
      <c r="E143" s="143"/>
      <c r="F143" s="143"/>
      <c r="G143" s="143"/>
    </row>
    <row r="144" spans="2:7" x14ac:dyDescent="0.2">
      <c r="B144" s="56"/>
      <c r="C144" s="56"/>
      <c r="D144" s="56"/>
      <c r="E144" s="143"/>
      <c r="F144" s="143"/>
      <c r="G144" s="143"/>
    </row>
    <row r="145" spans="2:7" x14ac:dyDescent="0.2">
      <c r="B145" s="56"/>
      <c r="C145" s="56"/>
      <c r="D145" s="56"/>
      <c r="E145" s="143"/>
      <c r="F145" s="143"/>
      <c r="G145" s="143"/>
    </row>
    <row r="146" spans="2:7" x14ac:dyDescent="0.2">
      <c r="B146" s="56"/>
      <c r="C146" s="56"/>
      <c r="D146" s="56"/>
      <c r="E146" s="143"/>
      <c r="F146" s="143"/>
      <c r="G146" s="143"/>
    </row>
    <row r="147" spans="2:7" x14ac:dyDescent="0.2">
      <c r="B147" s="56"/>
      <c r="C147" s="56"/>
      <c r="D147" s="56"/>
      <c r="E147" s="143"/>
      <c r="F147" s="143"/>
      <c r="G147" s="143"/>
    </row>
    <row r="148" spans="2:7" x14ac:dyDescent="0.2">
      <c r="B148" s="56"/>
      <c r="C148" s="56"/>
      <c r="D148" s="56"/>
      <c r="E148" s="143"/>
      <c r="F148" s="143"/>
      <c r="G148" s="143"/>
    </row>
    <row r="149" spans="2:7" x14ac:dyDescent="0.2">
      <c r="B149" s="56"/>
      <c r="C149" s="56"/>
      <c r="D149" s="56"/>
      <c r="E149" s="143"/>
      <c r="F149" s="143"/>
      <c r="G149" s="143"/>
    </row>
    <row r="150" spans="2:7" x14ac:dyDescent="0.2">
      <c r="B150" s="56"/>
      <c r="C150" s="56"/>
      <c r="D150" s="56"/>
      <c r="E150" s="143"/>
      <c r="F150" s="143"/>
      <c r="G150" s="143"/>
    </row>
    <row r="151" spans="2:7" x14ac:dyDescent="0.2">
      <c r="B151" s="56"/>
      <c r="C151" s="56"/>
      <c r="D151" s="56"/>
      <c r="E151" s="143"/>
      <c r="F151" s="143"/>
      <c r="G151" s="143"/>
    </row>
    <row r="152" spans="2:7" x14ac:dyDescent="0.2">
      <c r="B152" s="56"/>
      <c r="C152" s="56"/>
      <c r="D152" s="56"/>
      <c r="E152" s="143"/>
      <c r="F152" s="143"/>
      <c r="G152" s="143"/>
    </row>
    <row r="153" spans="2:7" x14ac:dyDescent="0.2">
      <c r="B153" s="56"/>
      <c r="C153" s="56"/>
      <c r="D153" s="56"/>
      <c r="E153" s="143"/>
      <c r="F153" s="143"/>
      <c r="G153" s="143"/>
    </row>
    <row r="154" spans="2:7" x14ac:dyDescent="0.2">
      <c r="B154" s="56"/>
      <c r="C154" s="56"/>
      <c r="D154" s="56"/>
      <c r="E154" s="143"/>
      <c r="F154" s="143"/>
      <c r="G154" s="143"/>
    </row>
    <row r="155" spans="2:7" x14ac:dyDescent="0.2">
      <c r="B155" s="56"/>
      <c r="C155" s="56"/>
      <c r="D155" s="56"/>
      <c r="E155" s="143"/>
      <c r="F155" s="143"/>
      <c r="G155" s="143"/>
    </row>
    <row r="156" spans="2:7" x14ac:dyDescent="0.2">
      <c r="B156" s="56"/>
      <c r="C156" s="56"/>
      <c r="D156" s="56"/>
      <c r="E156" s="143"/>
      <c r="F156" s="143"/>
      <c r="G156" s="143"/>
    </row>
    <row r="157" spans="2:7" x14ac:dyDescent="0.2">
      <c r="B157" s="56"/>
      <c r="C157" s="56"/>
      <c r="D157" s="56"/>
      <c r="E157" s="143"/>
      <c r="F157" s="143"/>
      <c r="G157" s="143"/>
    </row>
    <row r="158" spans="2:7" x14ac:dyDescent="0.2">
      <c r="B158" s="56"/>
      <c r="C158" s="56"/>
      <c r="D158" s="56"/>
      <c r="E158" s="143"/>
      <c r="F158" s="143"/>
      <c r="G158" s="143"/>
    </row>
    <row r="159" spans="2:7" x14ac:dyDescent="0.2">
      <c r="B159" s="56"/>
      <c r="C159" s="56"/>
      <c r="D159" s="56"/>
      <c r="E159" s="143"/>
      <c r="F159" s="143"/>
      <c r="G159" s="143"/>
    </row>
    <row r="160" spans="2:7" x14ac:dyDescent="0.2">
      <c r="B160" s="56"/>
      <c r="C160" s="56"/>
      <c r="D160" s="56"/>
      <c r="E160" s="143"/>
      <c r="F160" s="143"/>
      <c r="G160" s="143"/>
    </row>
    <row r="161" spans="2:7" x14ac:dyDescent="0.2">
      <c r="B161" s="56"/>
      <c r="C161" s="56"/>
      <c r="D161" s="56"/>
      <c r="E161" s="143"/>
      <c r="F161" s="143"/>
      <c r="G161" s="143"/>
    </row>
    <row r="162" spans="2:7" x14ac:dyDescent="0.2">
      <c r="B162" s="56"/>
      <c r="C162" s="56"/>
      <c r="D162" s="56"/>
      <c r="E162" s="143"/>
      <c r="F162" s="143"/>
      <c r="G162" s="143"/>
    </row>
    <row r="163" spans="2:7" x14ac:dyDescent="0.2">
      <c r="B163" s="56"/>
      <c r="C163" s="56"/>
      <c r="D163" s="56"/>
      <c r="E163" s="143"/>
      <c r="F163" s="143"/>
      <c r="G163" s="143"/>
    </row>
    <row r="164" spans="2:7" x14ac:dyDescent="0.2">
      <c r="B164" s="56"/>
      <c r="C164" s="56"/>
      <c r="D164" s="56"/>
      <c r="E164" s="143"/>
      <c r="F164" s="143"/>
      <c r="G164" s="143"/>
    </row>
    <row r="165" spans="2:7" x14ac:dyDescent="0.2">
      <c r="B165" s="56"/>
      <c r="C165" s="56"/>
      <c r="D165" s="56"/>
      <c r="E165" s="143"/>
      <c r="F165" s="143"/>
      <c r="G165" s="143"/>
    </row>
    <row r="166" spans="2:7" x14ac:dyDescent="0.2">
      <c r="B166" s="56"/>
      <c r="C166" s="56"/>
      <c r="D166" s="56"/>
      <c r="E166" s="143"/>
      <c r="F166" s="143"/>
      <c r="G166" s="143"/>
    </row>
    <row r="167" spans="2:7" x14ac:dyDescent="0.2">
      <c r="B167" s="56"/>
      <c r="C167" s="56"/>
      <c r="D167" s="56"/>
      <c r="E167" s="143"/>
      <c r="F167" s="143"/>
      <c r="G167" s="143"/>
    </row>
    <row r="168" spans="2:7" x14ac:dyDescent="0.2">
      <c r="B168" s="56"/>
      <c r="C168" s="56"/>
      <c r="D168" s="56"/>
      <c r="E168" s="143"/>
      <c r="F168" s="143"/>
      <c r="G168" s="143"/>
    </row>
    <row r="169" spans="2:7" x14ac:dyDescent="0.2">
      <c r="B169" s="56"/>
      <c r="C169" s="56"/>
      <c r="D169" s="56"/>
      <c r="E169" s="143"/>
      <c r="F169" s="143"/>
      <c r="G169" s="143"/>
    </row>
    <row r="170" spans="2:7" x14ac:dyDescent="0.2">
      <c r="B170" s="56"/>
      <c r="C170" s="56"/>
      <c r="D170" s="56"/>
      <c r="E170" s="143"/>
      <c r="F170" s="143"/>
      <c r="G170" s="143"/>
    </row>
    <row r="171" spans="2:7" x14ac:dyDescent="0.2">
      <c r="B171" s="56"/>
      <c r="C171" s="56"/>
      <c r="D171" s="56"/>
      <c r="E171" s="143"/>
      <c r="F171" s="143"/>
      <c r="G171" s="143"/>
    </row>
    <row r="172" spans="2:7" x14ac:dyDescent="0.2">
      <c r="B172" s="56"/>
      <c r="C172" s="56"/>
      <c r="D172" s="56"/>
      <c r="E172" s="143"/>
      <c r="F172" s="143"/>
      <c r="G172" s="143"/>
    </row>
    <row r="173" spans="2:7" x14ac:dyDescent="0.2">
      <c r="B173" s="56"/>
      <c r="C173" s="56"/>
      <c r="D173" s="56"/>
      <c r="E173" s="143"/>
      <c r="F173" s="143"/>
      <c r="G173" s="143"/>
    </row>
    <row r="174" spans="2:7" x14ac:dyDescent="0.2">
      <c r="B174" s="56"/>
      <c r="C174" s="56"/>
      <c r="D174" s="56"/>
      <c r="E174" s="143"/>
      <c r="F174" s="143"/>
      <c r="G174" s="143"/>
    </row>
    <row r="175" spans="2:7" x14ac:dyDescent="0.2">
      <c r="B175" s="56"/>
      <c r="C175" s="56"/>
      <c r="D175" s="56"/>
      <c r="E175" s="143"/>
      <c r="F175" s="143"/>
      <c r="G175" s="143"/>
    </row>
    <row r="176" spans="2:7" x14ac:dyDescent="0.2">
      <c r="B176" s="56"/>
      <c r="C176" s="56"/>
      <c r="D176" s="56"/>
      <c r="E176" s="143"/>
      <c r="F176" s="143"/>
      <c r="G176" s="143"/>
    </row>
    <row r="177" spans="2:7" x14ac:dyDescent="0.2">
      <c r="B177" s="56"/>
      <c r="C177" s="56"/>
      <c r="D177" s="56"/>
      <c r="E177" s="143"/>
      <c r="F177" s="143"/>
      <c r="G177" s="143"/>
    </row>
    <row r="178" spans="2:7" x14ac:dyDescent="0.2">
      <c r="B178" s="56"/>
      <c r="C178" s="56"/>
      <c r="D178" s="56"/>
      <c r="E178" s="143"/>
      <c r="F178" s="143"/>
      <c r="G178" s="143"/>
    </row>
    <row r="179" spans="2:7" x14ac:dyDescent="0.2">
      <c r="B179" s="56"/>
      <c r="C179" s="56"/>
      <c r="D179" s="56"/>
      <c r="E179" s="143"/>
      <c r="F179" s="143"/>
      <c r="G179" s="143"/>
    </row>
    <row r="180" spans="2:7" x14ac:dyDescent="0.2">
      <c r="B180" s="56"/>
      <c r="C180" s="56"/>
      <c r="D180" s="56"/>
      <c r="E180" s="143"/>
      <c r="F180" s="143"/>
      <c r="G180" s="143"/>
    </row>
  </sheetData>
  <mergeCells count="1">
    <mergeCell ref="A2:D2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I180"/>
  <sheetViews>
    <sheetView workbookViewId="0">
      <selection activeCell="A5" sqref="A5"/>
    </sheetView>
  </sheetViews>
  <sheetFormatPr defaultRowHeight="11.25" outlineLevelRow="3" x14ac:dyDescent="0.2"/>
  <cols>
    <col min="1" max="1" width="79" style="122" customWidth="1"/>
    <col min="2" max="4" width="12.7109375" style="38" customWidth="1"/>
    <col min="5" max="16384" width="9.140625" style="122"/>
  </cols>
  <sheetData>
    <row r="1" spans="1:9" s="170" customFormat="1" ht="12.75" x14ac:dyDescent="0.2">
      <c r="B1" s="101"/>
      <c r="C1" s="101"/>
      <c r="D1" s="101"/>
    </row>
    <row r="2" spans="1:9" s="170" customFormat="1" ht="18.75" x14ac:dyDescent="0.2">
      <c r="A2" s="5" t="s">
        <v>184</v>
      </c>
      <c r="B2" s="5"/>
      <c r="C2" s="5"/>
      <c r="D2" s="5"/>
      <c r="E2" s="237"/>
      <c r="F2" s="237"/>
      <c r="G2" s="237"/>
      <c r="H2" s="237"/>
      <c r="I2" s="237"/>
    </row>
    <row r="3" spans="1:9" s="170" customFormat="1" ht="12.75" x14ac:dyDescent="0.2">
      <c r="A3" s="61"/>
      <c r="B3" s="101"/>
      <c r="C3" s="101"/>
      <c r="D3" s="101"/>
    </row>
    <row r="4" spans="1:9" s="193" customFormat="1" ht="12.75" x14ac:dyDescent="0.2">
      <c r="B4" s="121"/>
      <c r="C4" s="121"/>
      <c r="D4" s="121" t="str">
        <f>VALUSD</f>
        <v>млрд. дол. США</v>
      </c>
    </row>
    <row r="5" spans="1:9" s="181" customFormat="1" ht="12.75" x14ac:dyDescent="0.2">
      <c r="A5" s="90"/>
      <c r="B5" s="20">
        <v>42369</v>
      </c>
      <c r="C5" s="20">
        <v>42400</v>
      </c>
      <c r="D5" s="20">
        <v>42429</v>
      </c>
    </row>
    <row r="6" spans="1:9" s="150" customFormat="1" ht="15.75" x14ac:dyDescent="0.2">
      <c r="A6" s="175" t="s">
        <v>171</v>
      </c>
      <c r="B6" s="15">
        <f t="shared" ref="B6:D6" si="0">B$7+B$52</f>
        <v>65.505686112320006</v>
      </c>
      <c r="C6" s="15">
        <f t="shared" si="0"/>
        <v>65.427591303490004</v>
      </c>
      <c r="D6" s="15">
        <f t="shared" si="0"/>
        <v>64.349583056179995</v>
      </c>
    </row>
    <row r="7" spans="1:9" s="130" customFormat="1" ht="15" x14ac:dyDescent="0.2">
      <c r="A7" s="257" t="s">
        <v>74</v>
      </c>
      <c r="B7" s="258">
        <f t="shared" ref="B7:D7" si="1">B$8+B$30</f>
        <v>55.593105028709999</v>
      </c>
      <c r="C7" s="258">
        <f t="shared" si="1"/>
        <v>55.359936907719998</v>
      </c>
      <c r="D7" s="258">
        <f t="shared" si="1"/>
        <v>54.84705320154</v>
      </c>
    </row>
    <row r="8" spans="1:9" s="158" customFormat="1" ht="15" outlineLevel="1" x14ac:dyDescent="0.2">
      <c r="A8" s="259" t="s">
        <v>50</v>
      </c>
      <c r="B8" s="260">
        <f t="shared" ref="B8:D8" si="2">B$9+B$28</f>
        <v>21.166125221089995</v>
      </c>
      <c r="C8" s="260">
        <f t="shared" si="2"/>
        <v>21.01068871843</v>
      </c>
      <c r="D8" s="260">
        <f t="shared" si="2"/>
        <v>20.126796235790003</v>
      </c>
    </row>
    <row r="9" spans="1:9" s="82" customFormat="1" ht="12.75" outlineLevel="2" collapsed="1" x14ac:dyDescent="0.2">
      <c r="A9" s="250" t="s">
        <v>128</v>
      </c>
      <c r="B9" s="53">
        <f t="shared" ref="B9:D9" si="3">SUM(B$10:B$27)</f>
        <v>21.055917848519996</v>
      </c>
      <c r="C9" s="53">
        <f t="shared" si="3"/>
        <v>20.905525123370001</v>
      </c>
      <c r="D9" s="53">
        <f t="shared" si="3"/>
        <v>20.029028348660002</v>
      </c>
    </row>
    <row r="10" spans="1:9" s="233" customFormat="1" ht="12.75" hidden="1" outlineLevel="3" x14ac:dyDescent="0.2">
      <c r="A10" s="251" t="s">
        <v>52</v>
      </c>
      <c r="B10" s="152">
        <v>4.10980245E-3</v>
      </c>
      <c r="C10" s="152">
        <v>3.9599600300000001E-3</v>
      </c>
      <c r="D10" s="152">
        <v>3.6814729000000002E-3</v>
      </c>
    </row>
    <row r="11" spans="1:9" ht="12.75" hidden="1" outlineLevel="3" x14ac:dyDescent="0.2">
      <c r="A11" s="252" t="s">
        <v>160</v>
      </c>
      <c r="B11" s="105">
        <v>2.5231991677200001</v>
      </c>
      <c r="C11" s="105">
        <v>2.4077218186499998</v>
      </c>
      <c r="D11" s="105">
        <v>2.2383969935799999</v>
      </c>
      <c r="E11" s="143"/>
      <c r="F11" s="143"/>
      <c r="G11" s="143"/>
    </row>
    <row r="12" spans="1:9" ht="12.75" hidden="1" outlineLevel="3" x14ac:dyDescent="0.2">
      <c r="A12" s="252" t="s">
        <v>44</v>
      </c>
      <c r="B12" s="105">
        <v>1.6200791836499999</v>
      </c>
      <c r="C12" s="105">
        <v>1.5459342441700001</v>
      </c>
      <c r="D12" s="105">
        <v>1.4372152703199998</v>
      </c>
      <c r="E12" s="143"/>
      <c r="F12" s="143"/>
      <c r="G12" s="143"/>
    </row>
    <row r="13" spans="1:9" ht="12.75" hidden="1" outlineLevel="3" x14ac:dyDescent="0.2">
      <c r="A13" s="252" t="s">
        <v>72</v>
      </c>
      <c r="B13" s="105">
        <v>0.34514499999999998</v>
      </c>
      <c r="C13" s="105">
        <v>0.34912086348999999</v>
      </c>
      <c r="D13" s="105">
        <v>0.34884125792999998</v>
      </c>
      <c r="E13" s="143"/>
      <c r="F13" s="143"/>
      <c r="G13" s="143"/>
    </row>
    <row r="14" spans="1:9" ht="12.75" hidden="1" outlineLevel="3" x14ac:dyDescent="0.2">
      <c r="A14" s="252" t="s">
        <v>119</v>
      </c>
      <c r="B14" s="105">
        <v>6.2498263069999997E-2</v>
      </c>
      <c r="C14" s="105">
        <v>5.9637952300000005E-2</v>
      </c>
      <c r="D14" s="105">
        <v>5.5443869020000001E-2</v>
      </c>
      <c r="E14" s="143"/>
      <c r="F14" s="143"/>
      <c r="G14" s="143"/>
    </row>
    <row r="15" spans="1:9" ht="12.75" hidden="1" outlineLevel="3" x14ac:dyDescent="0.2">
      <c r="A15" s="252" t="s">
        <v>177</v>
      </c>
      <c r="B15" s="105">
        <v>0.10906488557000001</v>
      </c>
      <c r="C15" s="105">
        <v>0.10407339539</v>
      </c>
      <c r="D15" s="105">
        <v>9.6754356570000005E-2</v>
      </c>
      <c r="E15" s="143"/>
      <c r="F15" s="143"/>
      <c r="G15" s="143"/>
    </row>
    <row r="16" spans="1:9" ht="12.75" hidden="1" outlineLevel="3" x14ac:dyDescent="0.2">
      <c r="A16" s="252" t="s">
        <v>76</v>
      </c>
      <c r="B16" s="105">
        <v>0.13541290332</v>
      </c>
      <c r="C16" s="105">
        <v>0.12921556333000001</v>
      </c>
      <c r="D16" s="105">
        <v>0.12012838286999999</v>
      </c>
      <c r="E16" s="143"/>
      <c r="F16" s="143"/>
      <c r="G16" s="143"/>
    </row>
    <row r="17" spans="1:7" ht="12.75" hidden="1" outlineLevel="3" x14ac:dyDescent="0.2">
      <c r="A17" s="252" t="s">
        <v>140</v>
      </c>
      <c r="B17" s="105">
        <v>0.66034998111000009</v>
      </c>
      <c r="C17" s="105">
        <v>0.63012824268000001</v>
      </c>
      <c r="D17" s="105">
        <v>0.58581400601</v>
      </c>
      <c r="E17" s="143"/>
      <c r="F17" s="143"/>
      <c r="G17" s="143"/>
    </row>
    <row r="18" spans="1:7" ht="12.75" hidden="1" outlineLevel="3" x14ac:dyDescent="0.2">
      <c r="A18" s="252" t="s">
        <v>138</v>
      </c>
      <c r="B18" s="105">
        <v>4.3704000389999997E-2</v>
      </c>
      <c r="C18" s="105">
        <v>4.3612000409999997E-2</v>
      </c>
      <c r="D18" s="105">
        <v>4.4024000690000002E-2</v>
      </c>
      <c r="E18" s="143"/>
      <c r="F18" s="143"/>
      <c r="G18" s="143"/>
    </row>
    <row r="19" spans="1:7" ht="12.75" hidden="1" outlineLevel="3" x14ac:dyDescent="0.2">
      <c r="A19" s="252" t="s">
        <v>130</v>
      </c>
      <c r="B19" s="105">
        <v>0.91290555954999997</v>
      </c>
      <c r="C19" s="105">
        <v>1.3617694328000001</v>
      </c>
      <c r="D19" s="105">
        <v>1.77141795785</v>
      </c>
      <c r="E19" s="143"/>
      <c r="F19" s="143"/>
      <c r="G19" s="143"/>
    </row>
    <row r="20" spans="1:7" ht="12.75" hidden="1" outlineLevel="3" x14ac:dyDescent="0.2">
      <c r="A20" s="252" t="s">
        <v>0</v>
      </c>
      <c r="B20" s="105">
        <v>1.8073346098800001</v>
      </c>
      <c r="C20" s="105">
        <v>1.4450125473600002</v>
      </c>
      <c r="D20" s="105">
        <v>1.4108610526400001</v>
      </c>
      <c r="E20" s="143"/>
      <c r="F20" s="143"/>
      <c r="G20" s="143"/>
    </row>
    <row r="21" spans="1:7" ht="12.75" hidden="1" outlineLevel="3" x14ac:dyDescent="0.2">
      <c r="A21" s="252" t="s">
        <v>85</v>
      </c>
      <c r="B21" s="105">
        <v>0.16020832754</v>
      </c>
      <c r="C21" s="105">
        <v>0.16019879316999999</v>
      </c>
      <c r="D21" s="105">
        <v>0.1601848129</v>
      </c>
      <c r="E21" s="143"/>
      <c r="F21" s="143"/>
      <c r="G21" s="143"/>
    </row>
    <row r="22" spans="1:7" ht="12.75" hidden="1" outlineLevel="3" x14ac:dyDescent="0.2">
      <c r="A22" s="252" t="s">
        <v>151</v>
      </c>
      <c r="B22" s="105">
        <v>6.6762232943400006</v>
      </c>
      <c r="C22" s="105">
        <v>6.37433396521</v>
      </c>
      <c r="D22" s="105">
        <v>5.9078641992900005</v>
      </c>
      <c r="E22" s="143"/>
      <c r="F22" s="143"/>
      <c r="G22" s="143"/>
    </row>
    <row r="23" spans="1:7" ht="12.75" hidden="1" outlineLevel="3" x14ac:dyDescent="0.2">
      <c r="A23" s="252" t="s">
        <v>39</v>
      </c>
      <c r="B23" s="105">
        <v>0</v>
      </c>
      <c r="C23" s="105">
        <v>1.9879317400000002E-3</v>
      </c>
      <c r="D23" s="105">
        <v>1.8481289700000001E-3</v>
      </c>
      <c r="E23" s="143"/>
      <c r="F23" s="143"/>
      <c r="G23" s="143"/>
    </row>
    <row r="24" spans="1:7" ht="12.75" hidden="1" outlineLevel="3" x14ac:dyDescent="0.2">
      <c r="A24" s="252" t="s">
        <v>28</v>
      </c>
      <c r="B24" s="105">
        <v>1.1291352861099999</v>
      </c>
      <c r="C24" s="105">
        <v>1.0774590049499999</v>
      </c>
      <c r="D24" s="105">
        <v>1.00168590024</v>
      </c>
      <c r="E24" s="143"/>
      <c r="F24" s="143"/>
      <c r="G24" s="143"/>
    </row>
    <row r="25" spans="1:7" ht="12.75" hidden="1" outlineLevel="3" x14ac:dyDescent="0.2">
      <c r="A25" s="252" t="s">
        <v>107</v>
      </c>
      <c r="B25" s="105">
        <v>2.0259766530700003</v>
      </c>
      <c r="C25" s="105">
        <v>1.9332553109400001</v>
      </c>
      <c r="D25" s="105">
        <v>1.7972976953799999</v>
      </c>
      <c r="E25" s="143"/>
      <c r="F25" s="143"/>
      <c r="G25" s="143"/>
    </row>
    <row r="26" spans="1:7" ht="12.75" hidden="1" outlineLevel="3" x14ac:dyDescent="0.2">
      <c r="A26" s="252" t="s">
        <v>168</v>
      </c>
      <c r="B26" s="105">
        <v>1.3041803379699999</v>
      </c>
      <c r="C26" s="105">
        <v>1.24449290226</v>
      </c>
      <c r="D26" s="105">
        <v>1.1569730146300001</v>
      </c>
      <c r="E26" s="143"/>
      <c r="F26" s="143"/>
      <c r="G26" s="143"/>
    </row>
    <row r="27" spans="1:7" ht="12.75" hidden="1" outlineLevel="3" x14ac:dyDescent="0.2">
      <c r="A27" s="252" t="s">
        <v>56</v>
      </c>
      <c r="B27" s="105">
        <v>1.5363905927799999</v>
      </c>
      <c r="C27" s="105">
        <v>2.0336111944899997</v>
      </c>
      <c r="D27" s="105">
        <v>1.89059597687</v>
      </c>
      <c r="E27" s="143"/>
      <c r="F27" s="143"/>
      <c r="G27" s="143"/>
    </row>
    <row r="28" spans="1:7" ht="12.75" outlineLevel="2" collapsed="1" x14ac:dyDescent="0.2">
      <c r="A28" s="253" t="s">
        <v>8</v>
      </c>
      <c r="B28" s="214">
        <f t="shared" ref="B28:D28" si="4">SUM(B$29:B$29)</f>
        <v>0.11020737257</v>
      </c>
      <c r="C28" s="214">
        <f t="shared" si="4"/>
        <v>0.10516359506</v>
      </c>
      <c r="D28" s="214">
        <f t="shared" si="4"/>
        <v>9.7767887130000009E-2</v>
      </c>
      <c r="E28" s="143"/>
      <c r="F28" s="143"/>
      <c r="G28" s="143"/>
    </row>
    <row r="29" spans="1:7" ht="12.75" hidden="1" outlineLevel="3" x14ac:dyDescent="0.2">
      <c r="A29" s="252" t="s">
        <v>96</v>
      </c>
      <c r="B29" s="105">
        <v>0.11020737257</v>
      </c>
      <c r="C29" s="105">
        <v>0.10516359506</v>
      </c>
      <c r="D29" s="105">
        <v>9.7767887130000009E-2</v>
      </c>
      <c r="E29" s="143"/>
      <c r="F29" s="143"/>
      <c r="G29" s="143"/>
    </row>
    <row r="30" spans="1:7" ht="15" outlineLevel="1" x14ac:dyDescent="0.2">
      <c r="A30" s="259" t="s">
        <v>79</v>
      </c>
      <c r="B30" s="260">
        <f t="shared" ref="B30:D30" si="5">B$31+B$38+B$44+B$46+B$50</f>
        <v>34.42697980762</v>
      </c>
      <c r="C30" s="260">
        <f t="shared" si="5"/>
        <v>34.349248189290002</v>
      </c>
      <c r="D30" s="260">
        <f t="shared" si="5"/>
        <v>34.720256965749996</v>
      </c>
      <c r="E30" s="143"/>
      <c r="F30" s="143"/>
      <c r="G30" s="143"/>
    </row>
    <row r="31" spans="1:7" ht="12.75" outlineLevel="2" collapsed="1" x14ac:dyDescent="0.2">
      <c r="A31" s="253" t="s">
        <v>141</v>
      </c>
      <c r="B31" s="214">
        <f t="shared" ref="B31:D31" si="6">SUM(B$32:B$37)</f>
        <v>14.059996378889998</v>
      </c>
      <c r="C31" s="214">
        <f t="shared" si="6"/>
        <v>13.9900781454</v>
      </c>
      <c r="D31" s="214">
        <f t="shared" si="6"/>
        <v>14.018652640579999</v>
      </c>
      <c r="E31" s="143"/>
      <c r="F31" s="143"/>
      <c r="G31" s="143"/>
    </row>
    <row r="32" spans="1:7" ht="12.75" hidden="1" outlineLevel="3" x14ac:dyDescent="0.2">
      <c r="A32" s="252" t="s">
        <v>29</v>
      </c>
      <c r="B32" s="105">
        <v>2.4146460216999999</v>
      </c>
      <c r="C32" s="105">
        <v>2.40956302279</v>
      </c>
      <c r="D32" s="105">
        <v>2.4323260381199998</v>
      </c>
      <c r="E32" s="143"/>
      <c r="F32" s="143"/>
      <c r="G32" s="143"/>
    </row>
    <row r="33" spans="1:7" ht="12.75" hidden="1" outlineLevel="3" x14ac:dyDescent="0.2">
      <c r="A33" s="252" t="s">
        <v>97</v>
      </c>
      <c r="B33" s="105">
        <v>0.58292959401</v>
      </c>
      <c r="C33" s="105">
        <v>0.58526213554000006</v>
      </c>
      <c r="D33" s="105">
        <v>0.59101053109000001</v>
      </c>
      <c r="E33" s="143"/>
      <c r="F33" s="143"/>
      <c r="G33" s="143"/>
    </row>
    <row r="34" spans="1:7" ht="12.75" hidden="1" outlineLevel="3" x14ac:dyDescent="0.2">
      <c r="A34" s="252" t="s">
        <v>77</v>
      </c>
      <c r="B34" s="105">
        <v>0.52207487058000002</v>
      </c>
      <c r="C34" s="105">
        <v>0.52097586643000005</v>
      </c>
      <c r="D34" s="105">
        <v>0.51932141300000001</v>
      </c>
      <c r="E34" s="143"/>
      <c r="F34" s="143"/>
      <c r="G34" s="143"/>
    </row>
    <row r="35" spans="1:7" ht="12.75" hidden="1" outlineLevel="3" x14ac:dyDescent="0.2">
      <c r="A35" s="252" t="s">
        <v>66</v>
      </c>
      <c r="B35" s="105">
        <v>5.1976524570499993</v>
      </c>
      <c r="C35" s="105">
        <v>5.1517600067</v>
      </c>
      <c r="D35" s="105">
        <v>5.1503239540799992</v>
      </c>
      <c r="E35" s="143"/>
      <c r="F35" s="143"/>
      <c r="G35" s="143"/>
    </row>
    <row r="36" spans="1:7" ht="12.75" hidden="1" outlineLevel="3" x14ac:dyDescent="0.2">
      <c r="A36" s="252" t="s">
        <v>93</v>
      </c>
      <c r="B36" s="105">
        <v>5.3418389230500001</v>
      </c>
      <c r="C36" s="105">
        <v>5.3216626014399999</v>
      </c>
      <c r="D36" s="105">
        <v>5.3248161917900001</v>
      </c>
      <c r="E36" s="143"/>
      <c r="F36" s="143"/>
      <c r="G36" s="143"/>
    </row>
    <row r="37" spans="1:7" ht="12.75" hidden="1" outlineLevel="3" x14ac:dyDescent="0.2">
      <c r="A37" s="252" t="s">
        <v>23</v>
      </c>
      <c r="B37" s="105">
        <v>8.5451250000000004E-4</v>
      </c>
      <c r="C37" s="105">
        <v>8.5451250000000004E-4</v>
      </c>
      <c r="D37" s="105">
        <v>8.5451250000000004E-4</v>
      </c>
      <c r="E37" s="143"/>
      <c r="F37" s="143"/>
      <c r="G37" s="143"/>
    </row>
    <row r="38" spans="1:7" ht="12.75" outlineLevel="2" collapsed="1" x14ac:dyDescent="0.2">
      <c r="A38" s="253" t="s">
        <v>4</v>
      </c>
      <c r="B38" s="214">
        <f t="shared" ref="B38:D38" si="7">SUM(B$39:B$43)</f>
        <v>1.3628174230800001</v>
      </c>
      <c r="C38" s="214">
        <f t="shared" si="7"/>
        <v>1.36143145283</v>
      </c>
      <c r="D38" s="214">
        <f t="shared" si="7"/>
        <v>1.38709161099</v>
      </c>
      <c r="E38" s="143"/>
      <c r="F38" s="143"/>
      <c r="G38" s="143"/>
    </row>
    <row r="39" spans="1:7" ht="12.75" hidden="1" outlineLevel="3" x14ac:dyDescent="0.2">
      <c r="A39" s="252" t="s">
        <v>102</v>
      </c>
      <c r="B39" s="105">
        <v>0.28807592721999997</v>
      </c>
      <c r="C39" s="105">
        <v>0.28398775449999997</v>
      </c>
      <c r="D39" s="105">
        <v>0.29528473179999998</v>
      </c>
      <c r="E39" s="143"/>
      <c r="F39" s="143"/>
      <c r="G39" s="143"/>
    </row>
    <row r="40" spans="1:7" ht="12.75" hidden="1" outlineLevel="3" x14ac:dyDescent="0.2">
      <c r="A40" s="252" t="s">
        <v>36</v>
      </c>
      <c r="B40" s="105">
        <v>0.22616820203000002</v>
      </c>
      <c r="C40" s="105">
        <v>0.22569210212999999</v>
      </c>
      <c r="D40" s="105">
        <v>0.22782420357000002</v>
      </c>
      <c r="E40" s="143"/>
      <c r="F40" s="143"/>
      <c r="G40" s="143"/>
    </row>
    <row r="41" spans="1:7" ht="12.75" hidden="1" outlineLevel="3" x14ac:dyDescent="0.2">
      <c r="A41" s="252" t="s">
        <v>9</v>
      </c>
      <c r="B41" s="105">
        <v>0.60585586000000002</v>
      </c>
      <c r="C41" s="105">
        <v>0.60585586000000002</v>
      </c>
      <c r="D41" s="105">
        <v>0.60585586000000002</v>
      </c>
      <c r="E41" s="143"/>
      <c r="F41" s="143"/>
      <c r="G41" s="143"/>
    </row>
    <row r="42" spans="1:7" ht="12.75" hidden="1" outlineLevel="3" x14ac:dyDescent="0.2">
      <c r="A42" s="252" t="s">
        <v>98</v>
      </c>
      <c r="B42" s="105">
        <v>9.0219974300000012E-3</v>
      </c>
      <c r="C42" s="105">
        <v>9.0219974300000012E-3</v>
      </c>
      <c r="D42" s="105">
        <v>9.0219974300000012E-3</v>
      </c>
      <c r="E42" s="143"/>
      <c r="F42" s="143"/>
      <c r="G42" s="143"/>
    </row>
    <row r="43" spans="1:7" ht="12.75" hidden="1" outlineLevel="3" x14ac:dyDescent="0.2">
      <c r="A43" s="252" t="s">
        <v>103</v>
      </c>
      <c r="B43" s="105">
        <v>0.23369543640000001</v>
      </c>
      <c r="C43" s="105">
        <v>0.23687373876999998</v>
      </c>
      <c r="D43" s="105">
        <v>0.24910481818999999</v>
      </c>
      <c r="E43" s="143"/>
      <c r="F43" s="143"/>
      <c r="G43" s="143"/>
    </row>
    <row r="44" spans="1:7" ht="25.5" outlineLevel="2" collapsed="1" x14ac:dyDescent="0.2">
      <c r="A44" s="253" t="s">
        <v>22</v>
      </c>
      <c r="B44" s="214">
        <f t="shared" ref="B44:D44" si="8">SUM(B$45:B$45)</f>
        <v>5.5863759999999996E-5</v>
      </c>
      <c r="C44" s="214">
        <f t="shared" si="8"/>
        <v>5.5746169999999996E-5</v>
      </c>
      <c r="D44" s="214">
        <f t="shared" si="8"/>
        <v>5.6272800000000001E-5</v>
      </c>
      <c r="E44" s="143"/>
      <c r="F44" s="143"/>
      <c r="G44" s="143"/>
    </row>
    <row r="45" spans="1:7" ht="12.75" hidden="1" outlineLevel="3" x14ac:dyDescent="0.2">
      <c r="A45" s="252" t="s">
        <v>75</v>
      </c>
      <c r="B45" s="105">
        <v>5.5863759999999996E-5</v>
      </c>
      <c r="C45" s="105">
        <v>5.5746169999999996E-5</v>
      </c>
      <c r="D45" s="105">
        <v>5.6272800000000001E-5</v>
      </c>
      <c r="E45" s="143"/>
      <c r="F45" s="143"/>
      <c r="G45" s="143"/>
    </row>
    <row r="46" spans="1:7" ht="12.75" outlineLevel="2" collapsed="1" x14ac:dyDescent="0.2">
      <c r="A46" s="253" t="s">
        <v>142</v>
      </c>
      <c r="B46" s="214">
        <f t="shared" ref="B46:D46" si="9">SUM(B$47:B$49)</f>
        <v>17.302433000000001</v>
      </c>
      <c r="C46" s="214">
        <f t="shared" si="9"/>
        <v>17.302433000000001</v>
      </c>
      <c r="D46" s="214">
        <f t="shared" si="9"/>
        <v>17.618202</v>
      </c>
      <c r="E46" s="143"/>
      <c r="F46" s="143"/>
      <c r="G46" s="143"/>
    </row>
    <row r="47" spans="1:7" ht="12.75" hidden="1" outlineLevel="3" x14ac:dyDescent="0.2">
      <c r="A47" s="252" t="s">
        <v>118</v>
      </c>
      <c r="B47" s="105">
        <v>3</v>
      </c>
      <c r="C47" s="105">
        <v>3</v>
      </c>
      <c r="D47" s="105">
        <v>3</v>
      </c>
      <c r="E47" s="143"/>
      <c r="F47" s="143"/>
      <c r="G47" s="143"/>
    </row>
    <row r="48" spans="1:7" ht="12.75" hidden="1" outlineLevel="3" x14ac:dyDescent="0.2">
      <c r="A48" s="252" t="s">
        <v>120</v>
      </c>
      <c r="B48" s="105">
        <v>1</v>
      </c>
      <c r="C48" s="105">
        <v>1</v>
      </c>
      <c r="D48" s="105">
        <v>1</v>
      </c>
      <c r="E48" s="143"/>
      <c r="F48" s="143"/>
      <c r="G48" s="143"/>
    </row>
    <row r="49" spans="1:7" ht="12.75" hidden="1" outlineLevel="3" x14ac:dyDescent="0.2">
      <c r="A49" s="252" t="s">
        <v>124</v>
      </c>
      <c r="B49" s="105">
        <v>13.302433000000001</v>
      </c>
      <c r="C49" s="105">
        <v>13.302433000000001</v>
      </c>
      <c r="D49" s="105">
        <v>13.618202</v>
      </c>
      <c r="E49" s="143"/>
      <c r="F49" s="143"/>
      <c r="G49" s="143"/>
    </row>
    <row r="50" spans="1:7" ht="12.75" outlineLevel="2" collapsed="1" x14ac:dyDescent="0.2">
      <c r="A50" s="253" t="s">
        <v>6</v>
      </c>
      <c r="B50" s="214">
        <f t="shared" ref="B50:D50" si="10">SUM(B$51:B$51)</f>
        <v>1.7016771418900001</v>
      </c>
      <c r="C50" s="214">
        <f t="shared" si="10"/>
        <v>1.69524984489</v>
      </c>
      <c r="D50" s="214">
        <f t="shared" si="10"/>
        <v>1.6962544413799998</v>
      </c>
      <c r="E50" s="143"/>
      <c r="F50" s="143"/>
      <c r="G50" s="143"/>
    </row>
    <row r="51" spans="1:7" ht="12.75" hidden="1" outlineLevel="3" x14ac:dyDescent="0.2">
      <c r="A51" s="252" t="s">
        <v>93</v>
      </c>
      <c r="B51" s="105">
        <v>1.7016771418900001</v>
      </c>
      <c r="C51" s="105">
        <v>1.69524984489</v>
      </c>
      <c r="D51" s="105">
        <v>1.6962544413799998</v>
      </c>
      <c r="E51" s="143"/>
      <c r="F51" s="143"/>
      <c r="G51" s="143"/>
    </row>
    <row r="52" spans="1:7" ht="15" x14ac:dyDescent="0.2">
      <c r="A52" s="257" t="s">
        <v>112</v>
      </c>
      <c r="B52" s="258">
        <f t="shared" ref="B52:D52" si="11">B$53+B$68</f>
        <v>9.9125810836100001</v>
      </c>
      <c r="C52" s="258">
        <f t="shared" si="11"/>
        <v>10.067654395769999</v>
      </c>
      <c r="D52" s="258">
        <f t="shared" si="11"/>
        <v>9.5025298546399988</v>
      </c>
      <c r="E52" s="143"/>
      <c r="F52" s="143"/>
      <c r="G52" s="143"/>
    </row>
    <row r="53" spans="1:7" ht="15" outlineLevel="1" x14ac:dyDescent="0.2">
      <c r="A53" s="259" t="s">
        <v>50</v>
      </c>
      <c r="B53" s="260">
        <f t="shared" ref="B53:D53" si="12">B$54+B$62+B$66</f>
        <v>0.89411910530000005</v>
      </c>
      <c r="C53" s="260">
        <f t="shared" si="12"/>
        <v>0.8409049674400001</v>
      </c>
      <c r="D53" s="260">
        <f t="shared" si="12"/>
        <v>0.77437518515000003</v>
      </c>
      <c r="E53" s="143"/>
      <c r="F53" s="143"/>
      <c r="G53" s="143"/>
    </row>
    <row r="54" spans="1:7" ht="12.75" outlineLevel="2" collapsed="1" x14ac:dyDescent="0.2">
      <c r="A54" s="253" t="s">
        <v>128</v>
      </c>
      <c r="B54" s="214">
        <f t="shared" ref="B54:D54" si="13">SUM(B$55:B$61)</f>
        <v>0.68331482616000006</v>
      </c>
      <c r="C54" s="214">
        <f t="shared" si="13"/>
        <v>0.65204207309000006</v>
      </c>
      <c r="D54" s="214">
        <f t="shared" si="13"/>
        <v>0.59879421412</v>
      </c>
      <c r="E54" s="143"/>
      <c r="F54" s="143"/>
      <c r="G54" s="143"/>
    </row>
    <row r="55" spans="1:7" ht="12.75" hidden="1" outlineLevel="3" x14ac:dyDescent="0.2">
      <c r="A55" s="252" t="s">
        <v>153</v>
      </c>
      <c r="B55" s="105">
        <v>4.8332000000000002E-7</v>
      </c>
      <c r="C55" s="105">
        <v>4.6119999999999997E-7</v>
      </c>
      <c r="D55" s="105">
        <v>4.2876999999999999E-7</v>
      </c>
      <c r="E55" s="143"/>
      <c r="F55" s="143"/>
      <c r="G55" s="143"/>
    </row>
    <row r="56" spans="1:7" ht="12.75" hidden="1" outlineLevel="3" x14ac:dyDescent="0.2">
      <c r="A56" s="252" t="s">
        <v>46</v>
      </c>
      <c r="B56" s="105">
        <v>4.166550871E-2</v>
      </c>
      <c r="C56" s="105">
        <v>3.9758634870000004E-2</v>
      </c>
      <c r="D56" s="105">
        <v>3.6962579339999996E-2</v>
      </c>
      <c r="E56" s="143"/>
      <c r="F56" s="143"/>
      <c r="G56" s="143"/>
    </row>
    <row r="57" spans="1:7" ht="12.75" hidden="1" outlineLevel="3" x14ac:dyDescent="0.2">
      <c r="A57" s="252" t="s">
        <v>51</v>
      </c>
      <c r="B57" s="105">
        <v>0.12499652613000001</v>
      </c>
      <c r="C57" s="105">
        <v>0.11927590461</v>
      </c>
      <c r="D57" s="105">
        <v>0.11088773802</v>
      </c>
      <c r="E57" s="143"/>
      <c r="F57" s="143"/>
      <c r="G57" s="143"/>
    </row>
    <row r="58" spans="1:7" ht="12.75" hidden="1" outlineLevel="3" x14ac:dyDescent="0.2">
      <c r="A58" s="252" t="s">
        <v>179</v>
      </c>
      <c r="B58" s="105">
        <v>0.13332962782999999</v>
      </c>
      <c r="C58" s="105">
        <v>0.12722763161</v>
      </c>
      <c r="D58" s="105">
        <v>0.11088773802</v>
      </c>
      <c r="E58" s="143"/>
      <c r="F58" s="143"/>
      <c r="G58" s="143"/>
    </row>
    <row r="59" spans="1:7" ht="12.75" hidden="1" outlineLevel="3" x14ac:dyDescent="0.2">
      <c r="A59" s="252" t="s">
        <v>144</v>
      </c>
      <c r="B59" s="105">
        <v>0.19999444181999998</v>
      </c>
      <c r="C59" s="105">
        <v>0.19084144737</v>
      </c>
      <c r="D59" s="105">
        <v>0.17742038084999998</v>
      </c>
      <c r="E59" s="143"/>
      <c r="F59" s="143"/>
      <c r="G59" s="143"/>
    </row>
    <row r="60" spans="1:7" ht="12.75" hidden="1" outlineLevel="3" x14ac:dyDescent="0.2">
      <c r="A60" s="252" t="s">
        <v>41</v>
      </c>
      <c r="B60" s="105">
        <v>1.041637718E-2</v>
      </c>
      <c r="C60" s="105">
        <v>9.9396587200000011E-3</v>
      </c>
      <c r="D60" s="105">
        <v>9.2406448399999994E-3</v>
      </c>
      <c r="E60" s="143"/>
      <c r="F60" s="143"/>
      <c r="G60" s="143"/>
    </row>
    <row r="61" spans="1:7" ht="12.75" hidden="1" outlineLevel="3" x14ac:dyDescent="0.2">
      <c r="A61" s="252" t="s">
        <v>176</v>
      </c>
      <c r="B61" s="105">
        <v>0.17291186117000001</v>
      </c>
      <c r="C61" s="105">
        <v>0.16499833471</v>
      </c>
      <c r="D61" s="105">
        <v>0.15339470428000002</v>
      </c>
      <c r="E61" s="143"/>
      <c r="F61" s="143"/>
      <c r="G61" s="143"/>
    </row>
    <row r="62" spans="1:7" ht="12.75" outlineLevel="2" collapsed="1" x14ac:dyDescent="0.2">
      <c r="A62" s="253" t="s">
        <v>8</v>
      </c>
      <c r="B62" s="214">
        <f t="shared" ref="B62:D62" si="14">SUM(B$63:B$65)</f>
        <v>0.21076450316000001</v>
      </c>
      <c r="C62" s="214">
        <f t="shared" si="14"/>
        <v>0.18882493877000003</v>
      </c>
      <c r="D62" s="214">
        <f t="shared" si="14"/>
        <v>0.17554568470000001</v>
      </c>
      <c r="E62" s="143"/>
      <c r="F62" s="143"/>
      <c r="G62" s="143"/>
    </row>
    <row r="63" spans="1:7" ht="12.75" hidden="1" outlineLevel="3" x14ac:dyDescent="0.2">
      <c r="A63" s="252" t="s">
        <v>10</v>
      </c>
      <c r="B63" s="105">
        <v>4.3748784149999997E-2</v>
      </c>
      <c r="C63" s="105">
        <v>3.1309924959999999E-2</v>
      </c>
      <c r="D63" s="105">
        <v>2.9108031230000001E-2</v>
      </c>
      <c r="E63" s="143"/>
      <c r="F63" s="143"/>
      <c r="G63" s="143"/>
    </row>
    <row r="64" spans="1:7" ht="12.75" hidden="1" outlineLevel="3" x14ac:dyDescent="0.2">
      <c r="A64" s="252" t="s">
        <v>105</v>
      </c>
      <c r="B64" s="105">
        <v>0.16082312705000001</v>
      </c>
      <c r="C64" s="105">
        <v>0.15197190775000002</v>
      </c>
      <c r="D64" s="105">
        <v>0.14128437047</v>
      </c>
      <c r="E64" s="143"/>
      <c r="F64" s="143"/>
      <c r="G64" s="143"/>
    </row>
    <row r="65" spans="1:7" ht="12.75" hidden="1" outlineLevel="3" x14ac:dyDescent="0.2">
      <c r="A65" s="252" t="s">
        <v>30</v>
      </c>
      <c r="B65" s="105">
        <v>6.1925919599999995E-3</v>
      </c>
      <c r="C65" s="105">
        <v>5.5431060600000005E-3</v>
      </c>
      <c r="D65" s="105">
        <v>5.1532829999999998E-3</v>
      </c>
      <c r="E65" s="143"/>
      <c r="F65" s="143"/>
      <c r="G65" s="143"/>
    </row>
    <row r="66" spans="1:7" ht="12.75" outlineLevel="2" collapsed="1" x14ac:dyDescent="0.2">
      <c r="A66" s="253" t="s">
        <v>131</v>
      </c>
      <c r="B66" s="214">
        <f t="shared" ref="B66:D66" si="15">SUM(B$67:B$67)</f>
        <v>3.9775980000000005E-5</v>
      </c>
      <c r="C66" s="214">
        <f t="shared" si="15"/>
        <v>3.7955580000000005E-5</v>
      </c>
      <c r="D66" s="214">
        <f t="shared" si="15"/>
        <v>3.5286329999999997E-5</v>
      </c>
      <c r="E66" s="143"/>
      <c r="F66" s="143"/>
      <c r="G66" s="143"/>
    </row>
    <row r="67" spans="1:7" ht="12.75" hidden="1" outlineLevel="3" x14ac:dyDescent="0.2">
      <c r="A67" s="252" t="s">
        <v>174</v>
      </c>
      <c r="B67" s="105">
        <v>3.9775980000000005E-5</v>
      </c>
      <c r="C67" s="105">
        <v>3.7955580000000005E-5</v>
      </c>
      <c r="D67" s="105">
        <v>3.5286329999999997E-5</v>
      </c>
      <c r="E67" s="143"/>
      <c r="F67" s="143"/>
      <c r="G67" s="143"/>
    </row>
    <row r="68" spans="1:7" ht="15" outlineLevel="1" x14ac:dyDescent="0.2">
      <c r="A68" s="259" t="s">
        <v>79</v>
      </c>
      <c r="B68" s="260">
        <f t="shared" ref="B68:D68" si="16">B$69+B$75+B$77+B$86+B$87</f>
        <v>9.0184619783100004</v>
      </c>
      <c r="C68" s="260">
        <f t="shared" si="16"/>
        <v>9.2267494283299989</v>
      </c>
      <c r="D68" s="260">
        <f t="shared" si="16"/>
        <v>8.7281546694899994</v>
      </c>
      <c r="E68" s="143"/>
      <c r="F68" s="143"/>
      <c r="G68" s="143"/>
    </row>
    <row r="69" spans="1:7" ht="12.75" outlineLevel="2" collapsed="1" x14ac:dyDescent="0.2">
      <c r="A69" s="253" t="s">
        <v>141</v>
      </c>
      <c r="B69" s="214">
        <f t="shared" ref="B69:D69" si="17">SUM(B$70:B$74)</f>
        <v>5.8679120508100002</v>
      </c>
      <c r="C69" s="214">
        <f t="shared" si="17"/>
        <v>6.1011788171600001</v>
      </c>
      <c r="D69" s="214">
        <f t="shared" si="17"/>
        <v>6.0101963061000001</v>
      </c>
      <c r="E69" s="143"/>
      <c r="F69" s="143"/>
      <c r="G69" s="143"/>
    </row>
    <row r="70" spans="1:7" ht="12.75" hidden="1" outlineLevel="3" x14ac:dyDescent="0.2">
      <c r="A70" s="252" t="s">
        <v>11</v>
      </c>
      <c r="B70" s="105">
        <v>1.9026070099999997E-2</v>
      </c>
      <c r="C70" s="105">
        <v>1.9003645100000001E-2</v>
      </c>
      <c r="D70" s="105">
        <v>1.9104070170000001E-2</v>
      </c>
      <c r="E70" s="143"/>
      <c r="F70" s="143"/>
      <c r="G70" s="143"/>
    </row>
    <row r="71" spans="1:7" ht="12.75" hidden="1" outlineLevel="3" x14ac:dyDescent="0.2">
      <c r="A71" s="252" t="s">
        <v>97</v>
      </c>
      <c r="B71" s="105">
        <v>0.12708577196999998</v>
      </c>
      <c r="C71" s="105">
        <v>0.37843726812</v>
      </c>
      <c r="D71" s="105">
        <v>0.27397997856</v>
      </c>
      <c r="E71" s="143"/>
      <c r="F71" s="143"/>
      <c r="G71" s="143"/>
    </row>
    <row r="72" spans="1:7" ht="12.75" hidden="1" outlineLevel="3" x14ac:dyDescent="0.2">
      <c r="A72" s="252" t="s">
        <v>77</v>
      </c>
      <c r="B72" s="105">
        <v>0</v>
      </c>
      <c r="C72" s="105">
        <v>0</v>
      </c>
      <c r="D72" s="105">
        <v>5.5030000899999997E-3</v>
      </c>
      <c r="E72" s="143"/>
      <c r="F72" s="143"/>
      <c r="G72" s="143"/>
    </row>
    <row r="73" spans="1:7" ht="12.75" hidden="1" outlineLevel="3" x14ac:dyDescent="0.2">
      <c r="A73" s="252" t="s">
        <v>66</v>
      </c>
      <c r="B73" s="105">
        <v>0.39244671814999998</v>
      </c>
      <c r="C73" s="105">
        <v>0.39451357701</v>
      </c>
      <c r="D73" s="105">
        <v>0.39923871086000001</v>
      </c>
      <c r="E73" s="143"/>
      <c r="F73" s="143"/>
      <c r="G73" s="143"/>
    </row>
    <row r="74" spans="1:7" ht="12.75" hidden="1" outlineLevel="3" x14ac:dyDescent="0.2">
      <c r="A74" s="252" t="s">
        <v>93</v>
      </c>
      <c r="B74" s="105">
        <v>5.32935349059</v>
      </c>
      <c r="C74" s="105">
        <v>5.3092243269299999</v>
      </c>
      <c r="D74" s="105">
        <v>5.3123705464200004</v>
      </c>
      <c r="E74" s="143"/>
      <c r="F74" s="143"/>
      <c r="G74" s="143"/>
    </row>
    <row r="75" spans="1:7" ht="12.75" outlineLevel="2" collapsed="1" x14ac:dyDescent="0.2">
      <c r="A75" s="253" t="s">
        <v>4</v>
      </c>
      <c r="B75" s="214">
        <f t="shared" ref="B75:D75" si="18">SUM(B$76:B$76)</f>
        <v>0.19495570663999998</v>
      </c>
      <c r="C75" s="214">
        <f t="shared" si="18"/>
        <v>0.1705862433</v>
      </c>
      <c r="D75" s="214">
        <f t="shared" si="18"/>
        <v>0.1705862433</v>
      </c>
      <c r="E75" s="143"/>
      <c r="F75" s="143"/>
      <c r="G75" s="143"/>
    </row>
    <row r="76" spans="1:7" ht="12.75" hidden="1" outlineLevel="3" x14ac:dyDescent="0.2">
      <c r="A76" s="252" t="s">
        <v>102</v>
      </c>
      <c r="B76" s="105">
        <v>0.19495570663999998</v>
      </c>
      <c r="C76" s="105">
        <v>0.1705862433</v>
      </c>
      <c r="D76" s="105">
        <v>0.1705862433</v>
      </c>
      <c r="E76" s="143"/>
      <c r="F76" s="143"/>
      <c r="G76" s="143"/>
    </row>
    <row r="77" spans="1:7" ht="25.5" outlineLevel="2" collapsed="1" x14ac:dyDescent="0.2">
      <c r="A77" s="253" t="s">
        <v>22</v>
      </c>
      <c r="B77" s="214">
        <f t="shared" ref="B77:D77" si="19">SUM(B$78:B$85)</f>
        <v>2.8427356019299999</v>
      </c>
      <c r="C77" s="214">
        <f t="shared" si="19"/>
        <v>2.8425520200799999</v>
      </c>
      <c r="D77" s="214">
        <f t="shared" si="19"/>
        <v>2.4348731454600001</v>
      </c>
      <c r="E77" s="143"/>
      <c r="F77" s="143"/>
      <c r="G77" s="143"/>
    </row>
    <row r="78" spans="1:7" ht="12.75" hidden="1" outlineLevel="3" x14ac:dyDescent="0.2">
      <c r="A78" s="252" t="s">
        <v>65</v>
      </c>
      <c r="B78" s="105">
        <v>4.0773885349999997E-2</v>
      </c>
      <c r="C78" s="105">
        <v>4.0688053469999999E-2</v>
      </c>
      <c r="D78" s="105">
        <v>0</v>
      </c>
      <c r="E78" s="143"/>
      <c r="F78" s="143"/>
      <c r="G78" s="143"/>
    </row>
    <row r="79" spans="1:7" ht="12.75" hidden="1" outlineLevel="3" x14ac:dyDescent="0.2">
      <c r="A79" s="252" t="s">
        <v>135</v>
      </c>
      <c r="B79" s="105">
        <v>0.1008</v>
      </c>
      <c r="C79" s="105">
        <v>0.1008</v>
      </c>
      <c r="D79" s="105">
        <v>0.1008</v>
      </c>
      <c r="E79" s="143"/>
      <c r="F79" s="143"/>
      <c r="G79" s="143"/>
    </row>
    <row r="80" spans="1:7" ht="12.75" hidden="1" outlineLevel="3" x14ac:dyDescent="0.2">
      <c r="A80" s="252" t="s">
        <v>121</v>
      </c>
      <c r="B80" s="105">
        <v>4.6435500140000002E-2</v>
      </c>
      <c r="C80" s="105">
        <v>4.6337750169999997E-2</v>
      </c>
      <c r="D80" s="105">
        <v>4.6775500460000001E-2</v>
      </c>
      <c r="E80" s="143"/>
      <c r="F80" s="143"/>
      <c r="G80" s="143"/>
    </row>
    <row r="81" spans="1:7" ht="12.75" hidden="1" outlineLevel="3" x14ac:dyDescent="0.2">
      <c r="A81" s="252" t="s">
        <v>154</v>
      </c>
      <c r="B81" s="105">
        <v>0.5</v>
      </c>
      <c r="C81" s="105">
        <v>0.5</v>
      </c>
      <c r="D81" s="105">
        <v>0.5</v>
      </c>
      <c r="E81" s="143"/>
      <c r="F81" s="143"/>
      <c r="G81" s="143"/>
    </row>
    <row r="82" spans="1:7" ht="12.75" hidden="1" outlineLevel="3" x14ac:dyDescent="0.2">
      <c r="A82" s="252" t="s">
        <v>70</v>
      </c>
      <c r="B82" s="105">
        <v>7.2080000000000005E-2</v>
      </c>
      <c r="C82" s="105">
        <v>7.2080000000000005E-2</v>
      </c>
      <c r="D82" s="105">
        <v>7.2080000000000005E-2</v>
      </c>
      <c r="E82" s="143"/>
      <c r="F82" s="143"/>
      <c r="G82" s="143"/>
    </row>
    <row r="83" spans="1:7" ht="12.75" hidden="1" outlineLevel="3" x14ac:dyDescent="0.2">
      <c r="A83" s="252" t="s">
        <v>73</v>
      </c>
      <c r="B83" s="105">
        <v>1.552123895</v>
      </c>
      <c r="C83" s="105">
        <v>1.552123895</v>
      </c>
      <c r="D83" s="105">
        <v>1.552123895</v>
      </c>
      <c r="E83" s="143"/>
      <c r="F83" s="143"/>
      <c r="G83" s="143"/>
    </row>
    <row r="84" spans="1:7" ht="12.75" hidden="1" outlineLevel="3" x14ac:dyDescent="0.2">
      <c r="A84" s="252" t="s">
        <v>159</v>
      </c>
      <c r="B84" s="105">
        <v>0.16309375000000001</v>
      </c>
      <c r="C84" s="105">
        <v>0.16309375000000001</v>
      </c>
      <c r="D84" s="105">
        <v>0.16309375000000001</v>
      </c>
      <c r="E84" s="143"/>
      <c r="F84" s="143"/>
      <c r="G84" s="143"/>
    </row>
    <row r="85" spans="1:7" ht="12.75" hidden="1" outlineLevel="3" x14ac:dyDescent="0.2">
      <c r="A85" s="252" t="s">
        <v>31</v>
      </c>
      <c r="B85" s="105">
        <v>0.36742857143999996</v>
      </c>
      <c r="C85" s="105">
        <v>0.36742857143999996</v>
      </c>
      <c r="D85" s="105">
        <v>0</v>
      </c>
      <c r="E85" s="143"/>
      <c r="F85" s="143"/>
      <c r="G85" s="143"/>
    </row>
    <row r="86" spans="1:7" ht="12.75" outlineLevel="2" x14ac:dyDescent="0.2">
      <c r="A86" s="253" t="s">
        <v>142</v>
      </c>
      <c r="B86" s="214"/>
      <c r="C86" s="214"/>
      <c r="D86" s="214"/>
      <c r="E86" s="143"/>
      <c r="F86" s="143"/>
      <c r="G86" s="143"/>
    </row>
    <row r="87" spans="1:7" ht="12.75" outlineLevel="2" collapsed="1" x14ac:dyDescent="0.2">
      <c r="A87" s="253" t="s">
        <v>6</v>
      </c>
      <c r="B87" s="214">
        <f t="shared" ref="B87:D87" si="20">SUM(B$88:B$88)</f>
        <v>0.11285861893</v>
      </c>
      <c r="C87" s="214">
        <f t="shared" si="20"/>
        <v>0.11243234779</v>
      </c>
      <c r="D87" s="214">
        <f t="shared" si="20"/>
        <v>0.11249897463000001</v>
      </c>
      <c r="E87" s="143"/>
      <c r="F87" s="143"/>
      <c r="G87" s="143"/>
    </row>
    <row r="88" spans="1:7" ht="12.75" hidden="1" outlineLevel="3" x14ac:dyDescent="0.2">
      <c r="A88" s="252" t="s">
        <v>93</v>
      </c>
      <c r="B88" s="105">
        <v>0.11285861893</v>
      </c>
      <c r="C88" s="105">
        <v>0.11243234779</v>
      </c>
      <c r="D88" s="105">
        <v>0.11249897463000001</v>
      </c>
      <c r="E88" s="143"/>
      <c r="F88" s="143"/>
      <c r="G88" s="143"/>
    </row>
    <row r="89" spans="1:7" x14ac:dyDescent="0.2">
      <c r="A89" s="254"/>
      <c r="B89" s="56"/>
      <c r="C89" s="56"/>
      <c r="D89" s="56"/>
      <c r="E89" s="143"/>
      <c r="F89" s="143"/>
      <c r="G89" s="143"/>
    </row>
    <row r="90" spans="1:7" x14ac:dyDescent="0.2">
      <c r="B90" s="56"/>
      <c r="C90" s="56"/>
      <c r="D90" s="56"/>
      <c r="E90" s="143"/>
      <c r="F90" s="143"/>
      <c r="G90" s="143"/>
    </row>
    <row r="91" spans="1:7" x14ac:dyDescent="0.2">
      <c r="B91" s="56"/>
      <c r="C91" s="56"/>
      <c r="D91" s="56"/>
      <c r="E91" s="143"/>
      <c r="F91" s="143"/>
      <c r="G91" s="143"/>
    </row>
    <row r="92" spans="1:7" x14ac:dyDescent="0.2">
      <c r="B92" s="56"/>
      <c r="C92" s="56"/>
      <c r="D92" s="56"/>
      <c r="E92" s="143"/>
      <c r="F92" s="143"/>
      <c r="G92" s="143"/>
    </row>
    <row r="93" spans="1:7" x14ac:dyDescent="0.2">
      <c r="B93" s="56"/>
      <c r="C93" s="56"/>
      <c r="D93" s="56"/>
      <c r="E93" s="143"/>
      <c r="F93" s="143"/>
      <c r="G93" s="143"/>
    </row>
    <row r="94" spans="1:7" x14ac:dyDescent="0.2">
      <c r="B94" s="56"/>
      <c r="C94" s="56"/>
      <c r="D94" s="56"/>
      <c r="E94" s="143"/>
      <c r="F94" s="143"/>
      <c r="G94" s="143"/>
    </row>
    <row r="95" spans="1:7" x14ac:dyDescent="0.2">
      <c r="B95" s="56"/>
      <c r="C95" s="56"/>
      <c r="D95" s="56"/>
      <c r="E95" s="143"/>
      <c r="F95" s="143"/>
      <c r="G95" s="143"/>
    </row>
    <row r="96" spans="1:7" x14ac:dyDescent="0.2">
      <c r="B96" s="56"/>
      <c r="C96" s="56"/>
      <c r="D96" s="56"/>
      <c r="E96" s="143"/>
      <c r="F96" s="143"/>
      <c r="G96" s="143"/>
    </row>
    <row r="97" spans="2:7" x14ac:dyDescent="0.2">
      <c r="B97" s="56"/>
      <c r="C97" s="56"/>
      <c r="D97" s="56"/>
      <c r="E97" s="143"/>
      <c r="F97" s="143"/>
      <c r="G97" s="143"/>
    </row>
    <row r="98" spans="2:7" x14ac:dyDescent="0.2">
      <c r="B98" s="56"/>
      <c r="C98" s="56"/>
      <c r="D98" s="56"/>
      <c r="E98" s="143"/>
      <c r="F98" s="143"/>
      <c r="G98" s="143"/>
    </row>
    <row r="99" spans="2:7" x14ac:dyDescent="0.2">
      <c r="B99" s="56"/>
      <c r="C99" s="56"/>
      <c r="D99" s="56"/>
      <c r="E99" s="143"/>
      <c r="F99" s="143"/>
      <c r="G99" s="143"/>
    </row>
    <row r="100" spans="2:7" x14ac:dyDescent="0.2">
      <c r="B100" s="56"/>
      <c r="C100" s="56"/>
      <c r="D100" s="56"/>
      <c r="E100" s="143"/>
      <c r="F100" s="143"/>
      <c r="G100" s="143"/>
    </row>
    <row r="101" spans="2:7" x14ac:dyDescent="0.2">
      <c r="B101" s="56"/>
      <c r="C101" s="56"/>
      <c r="D101" s="56"/>
      <c r="E101" s="143"/>
      <c r="F101" s="143"/>
      <c r="G101" s="143"/>
    </row>
    <row r="102" spans="2:7" x14ac:dyDescent="0.2">
      <c r="B102" s="56"/>
      <c r="C102" s="56"/>
      <c r="D102" s="56"/>
      <c r="E102" s="143"/>
      <c r="F102" s="143"/>
      <c r="G102" s="143"/>
    </row>
    <row r="103" spans="2:7" x14ac:dyDescent="0.2">
      <c r="B103" s="56"/>
      <c r="C103" s="56"/>
      <c r="D103" s="56"/>
      <c r="E103" s="143"/>
      <c r="F103" s="143"/>
      <c r="G103" s="143"/>
    </row>
    <row r="104" spans="2:7" x14ac:dyDescent="0.2">
      <c r="B104" s="56"/>
      <c r="C104" s="56"/>
      <c r="D104" s="56"/>
      <c r="E104" s="143"/>
      <c r="F104" s="143"/>
      <c r="G104" s="143"/>
    </row>
    <row r="105" spans="2:7" x14ac:dyDescent="0.2">
      <c r="B105" s="56"/>
      <c r="C105" s="56"/>
      <c r="D105" s="56"/>
      <c r="E105" s="143"/>
      <c r="F105" s="143"/>
      <c r="G105" s="143"/>
    </row>
    <row r="106" spans="2:7" x14ac:dyDescent="0.2">
      <c r="B106" s="56"/>
      <c r="C106" s="56"/>
      <c r="D106" s="56"/>
      <c r="E106" s="143"/>
      <c r="F106" s="143"/>
      <c r="G106" s="143"/>
    </row>
    <row r="107" spans="2:7" x14ac:dyDescent="0.2">
      <c r="B107" s="56"/>
      <c r="C107" s="56"/>
      <c r="D107" s="56"/>
      <c r="E107" s="143"/>
      <c r="F107" s="143"/>
      <c r="G107" s="143"/>
    </row>
    <row r="108" spans="2:7" x14ac:dyDescent="0.2">
      <c r="B108" s="56"/>
      <c r="C108" s="56"/>
      <c r="D108" s="56"/>
      <c r="E108" s="143"/>
      <c r="F108" s="143"/>
      <c r="G108" s="143"/>
    </row>
    <row r="109" spans="2:7" x14ac:dyDescent="0.2">
      <c r="B109" s="56"/>
      <c r="C109" s="56"/>
      <c r="D109" s="56"/>
      <c r="E109" s="143"/>
      <c r="F109" s="143"/>
      <c r="G109" s="143"/>
    </row>
    <row r="110" spans="2:7" x14ac:dyDescent="0.2">
      <c r="B110" s="56"/>
      <c r="C110" s="56"/>
      <c r="D110" s="56"/>
      <c r="E110" s="143"/>
      <c r="F110" s="143"/>
      <c r="G110" s="143"/>
    </row>
    <row r="111" spans="2:7" x14ac:dyDescent="0.2">
      <c r="B111" s="56"/>
      <c r="C111" s="56"/>
      <c r="D111" s="56"/>
      <c r="E111" s="143"/>
      <c r="F111" s="143"/>
      <c r="G111" s="143"/>
    </row>
    <row r="112" spans="2:7" x14ac:dyDescent="0.2">
      <c r="B112" s="56"/>
      <c r="C112" s="56"/>
      <c r="D112" s="56"/>
      <c r="E112" s="143"/>
      <c r="F112" s="143"/>
      <c r="G112" s="143"/>
    </row>
    <row r="113" spans="2:7" x14ac:dyDescent="0.2">
      <c r="B113" s="56"/>
      <c r="C113" s="56"/>
      <c r="D113" s="56"/>
      <c r="E113" s="143"/>
      <c r="F113" s="143"/>
      <c r="G113" s="143"/>
    </row>
    <row r="114" spans="2:7" x14ac:dyDescent="0.2">
      <c r="B114" s="56"/>
      <c r="C114" s="56"/>
      <c r="D114" s="56"/>
      <c r="E114" s="143"/>
      <c r="F114" s="143"/>
      <c r="G114" s="143"/>
    </row>
    <row r="115" spans="2:7" x14ac:dyDescent="0.2">
      <c r="B115" s="56"/>
      <c r="C115" s="56"/>
      <c r="D115" s="56"/>
      <c r="E115" s="143"/>
      <c r="F115" s="143"/>
      <c r="G115" s="143"/>
    </row>
    <row r="116" spans="2:7" x14ac:dyDescent="0.2">
      <c r="B116" s="56"/>
      <c r="C116" s="56"/>
      <c r="D116" s="56"/>
      <c r="E116" s="143"/>
      <c r="F116" s="143"/>
      <c r="G116" s="143"/>
    </row>
    <row r="117" spans="2:7" x14ac:dyDescent="0.2">
      <c r="B117" s="56"/>
      <c r="C117" s="56"/>
      <c r="D117" s="56"/>
      <c r="E117" s="143"/>
      <c r="F117" s="143"/>
      <c r="G117" s="143"/>
    </row>
    <row r="118" spans="2:7" x14ac:dyDescent="0.2">
      <c r="B118" s="56"/>
      <c r="C118" s="56"/>
      <c r="D118" s="56"/>
      <c r="E118" s="143"/>
      <c r="F118" s="143"/>
      <c r="G118" s="143"/>
    </row>
    <row r="119" spans="2:7" x14ac:dyDescent="0.2">
      <c r="B119" s="56"/>
      <c r="C119" s="56"/>
      <c r="D119" s="56"/>
      <c r="E119" s="143"/>
      <c r="F119" s="143"/>
      <c r="G119" s="143"/>
    </row>
    <row r="120" spans="2:7" x14ac:dyDescent="0.2">
      <c r="B120" s="56"/>
      <c r="C120" s="56"/>
      <c r="D120" s="56"/>
      <c r="E120" s="143"/>
      <c r="F120" s="143"/>
      <c r="G120" s="143"/>
    </row>
    <row r="121" spans="2:7" x14ac:dyDescent="0.2">
      <c r="B121" s="56"/>
      <c r="C121" s="56"/>
      <c r="D121" s="56"/>
      <c r="E121" s="143"/>
      <c r="F121" s="143"/>
      <c r="G121" s="143"/>
    </row>
    <row r="122" spans="2:7" x14ac:dyDescent="0.2">
      <c r="B122" s="56"/>
      <c r="C122" s="56"/>
      <c r="D122" s="56"/>
      <c r="E122" s="143"/>
      <c r="F122" s="143"/>
      <c r="G122" s="143"/>
    </row>
    <row r="123" spans="2:7" x14ac:dyDescent="0.2">
      <c r="B123" s="56"/>
      <c r="C123" s="56"/>
      <c r="D123" s="56"/>
      <c r="E123" s="143"/>
      <c r="F123" s="143"/>
      <c r="G123" s="143"/>
    </row>
    <row r="124" spans="2:7" x14ac:dyDescent="0.2">
      <c r="B124" s="56"/>
      <c r="C124" s="56"/>
      <c r="D124" s="56"/>
      <c r="E124" s="143"/>
      <c r="F124" s="143"/>
      <c r="G124" s="143"/>
    </row>
    <row r="125" spans="2:7" x14ac:dyDescent="0.2">
      <c r="B125" s="56"/>
      <c r="C125" s="56"/>
      <c r="D125" s="56"/>
      <c r="E125" s="143"/>
      <c r="F125" s="143"/>
      <c r="G125" s="143"/>
    </row>
    <row r="126" spans="2:7" x14ac:dyDescent="0.2">
      <c r="B126" s="56"/>
      <c r="C126" s="56"/>
      <c r="D126" s="56"/>
      <c r="E126" s="143"/>
      <c r="F126" s="143"/>
      <c r="G126" s="143"/>
    </row>
    <row r="127" spans="2:7" x14ac:dyDescent="0.2">
      <c r="B127" s="56"/>
      <c r="C127" s="56"/>
      <c r="D127" s="56"/>
      <c r="E127" s="143"/>
      <c r="F127" s="143"/>
      <c r="G127" s="143"/>
    </row>
    <row r="128" spans="2:7" x14ac:dyDescent="0.2">
      <c r="B128" s="56"/>
      <c r="C128" s="56"/>
      <c r="D128" s="56"/>
      <c r="E128" s="143"/>
      <c r="F128" s="143"/>
      <c r="G128" s="143"/>
    </row>
    <row r="129" spans="2:7" x14ac:dyDescent="0.2">
      <c r="B129" s="56"/>
      <c r="C129" s="56"/>
      <c r="D129" s="56"/>
      <c r="E129" s="143"/>
      <c r="F129" s="143"/>
      <c r="G129" s="143"/>
    </row>
    <row r="130" spans="2:7" x14ac:dyDescent="0.2">
      <c r="B130" s="56"/>
      <c r="C130" s="56"/>
      <c r="D130" s="56"/>
      <c r="E130" s="143"/>
      <c r="F130" s="143"/>
      <c r="G130" s="143"/>
    </row>
    <row r="131" spans="2:7" x14ac:dyDescent="0.2">
      <c r="B131" s="56"/>
      <c r="C131" s="56"/>
      <c r="D131" s="56"/>
      <c r="E131" s="143"/>
      <c r="F131" s="143"/>
      <c r="G131" s="143"/>
    </row>
    <row r="132" spans="2:7" x14ac:dyDescent="0.2">
      <c r="B132" s="56"/>
      <c r="C132" s="56"/>
      <c r="D132" s="56"/>
      <c r="E132" s="143"/>
      <c r="F132" s="143"/>
      <c r="G132" s="143"/>
    </row>
    <row r="133" spans="2:7" x14ac:dyDescent="0.2">
      <c r="B133" s="56"/>
      <c r="C133" s="56"/>
      <c r="D133" s="56"/>
      <c r="E133" s="143"/>
      <c r="F133" s="143"/>
      <c r="G133" s="143"/>
    </row>
    <row r="134" spans="2:7" x14ac:dyDescent="0.2">
      <c r="B134" s="56"/>
      <c r="C134" s="56"/>
      <c r="D134" s="56"/>
      <c r="E134" s="143"/>
      <c r="F134" s="143"/>
      <c r="G134" s="143"/>
    </row>
    <row r="135" spans="2:7" x14ac:dyDescent="0.2">
      <c r="B135" s="56"/>
      <c r="C135" s="56"/>
      <c r="D135" s="56"/>
      <c r="E135" s="143"/>
      <c r="F135" s="143"/>
      <c r="G135" s="143"/>
    </row>
    <row r="136" spans="2:7" x14ac:dyDescent="0.2">
      <c r="B136" s="56"/>
      <c r="C136" s="56"/>
      <c r="D136" s="56"/>
      <c r="E136" s="143"/>
      <c r="F136" s="143"/>
      <c r="G136" s="143"/>
    </row>
    <row r="137" spans="2:7" x14ac:dyDescent="0.2">
      <c r="B137" s="56"/>
      <c r="C137" s="56"/>
      <c r="D137" s="56"/>
      <c r="E137" s="143"/>
      <c r="F137" s="143"/>
      <c r="G137" s="143"/>
    </row>
    <row r="138" spans="2:7" x14ac:dyDescent="0.2">
      <c r="B138" s="56"/>
      <c r="C138" s="56"/>
      <c r="D138" s="56"/>
      <c r="E138" s="143"/>
      <c r="F138" s="143"/>
      <c r="G138" s="143"/>
    </row>
    <row r="139" spans="2:7" x14ac:dyDescent="0.2">
      <c r="B139" s="56"/>
      <c r="C139" s="56"/>
      <c r="D139" s="56"/>
      <c r="E139" s="143"/>
      <c r="F139" s="143"/>
      <c r="G139" s="143"/>
    </row>
    <row r="140" spans="2:7" x14ac:dyDescent="0.2">
      <c r="B140" s="56"/>
      <c r="C140" s="56"/>
      <c r="D140" s="56"/>
      <c r="E140" s="143"/>
      <c r="F140" s="143"/>
      <c r="G140" s="143"/>
    </row>
    <row r="141" spans="2:7" x14ac:dyDescent="0.2">
      <c r="B141" s="56"/>
      <c r="C141" s="56"/>
      <c r="D141" s="56"/>
      <c r="E141" s="143"/>
      <c r="F141" s="143"/>
      <c r="G141" s="143"/>
    </row>
    <row r="142" spans="2:7" x14ac:dyDescent="0.2">
      <c r="B142" s="56"/>
      <c r="C142" s="56"/>
      <c r="D142" s="56"/>
      <c r="E142" s="143"/>
      <c r="F142" s="143"/>
      <c r="G142" s="143"/>
    </row>
    <row r="143" spans="2:7" x14ac:dyDescent="0.2">
      <c r="B143" s="56"/>
      <c r="C143" s="56"/>
      <c r="D143" s="56"/>
      <c r="E143" s="143"/>
      <c r="F143" s="143"/>
      <c r="G143" s="143"/>
    </row>
    <row r="144" spans="2:7" x14ac:dyDescent="0.2">
      <c r="B144" s="56"/>
      <c r="C144" s="56"/>
      <c r="D144" s="56"/>
      <c r="E144" s="143"/>
      <c r="F144" s="143"/>
      <c r="G144" s="143"/>
    </row>
    <row r="145" spans="2:7" x14ac:dyDescent="0.2">
      <c r="B145" s="56"/>
      <c r="C145" s="56"/>
      <c r="D145" s="56"/>
      <c r="E145" s="143"/>
      <c r="F145" s="143"/>
      <c r="G145" s="143"/>
    </row>
    <row r="146" spans="2:7" x14ac:dyDescent="0.2">
      <c r="B146" s="56"/>
      <c r="C146" s="56"/>
      <c r="D146" s="56"/>
      <c r="E146" s="143"/>
      <c r="F146" s="143"/>
      <c r="G146" s="143"/>
    </row>
    <row r="147" spans="2:7" x14ac:dyDescent="0.2">
      <c r="B147" s="56"/>
      <c r="C147" s="56"/>
      <c r="D147" s="56"/>
      <c r="E147" s="143"/>
      <c r="F147" s="143"/>
      <c r="G147" s="143"/>
    </row>
    <row r="148" spans="2:7" x14ac:dyDescent="0.2">
      <c r="B148" s="56"/>
      <c r="C148" s="56"/>
      <c r="D148" s="56"/>
      <c r="E148" s="143"/>
      <c r="F148" s="143"/>
      <c r="G148" s="143"/>
    </row>
    <row r="149" spans="2:7" x14ac:dyDescent="0.2">
      <c r="B149" s="56"/>
      <c r="C149" s="56"/>
      <c r="D149" s="56"/>
      <c r="E149" s="143"/>
      <c r="F149" s="143"/>
      <c r="G149" s="143"/>
    </row>
    <row r="150" spans="2:7" x14ac:dyDescent="0.2">
      <c r="B150" s="56"/>
      <c r="C150" s="56"/>
      <c r="D150" s="56"/>
      <c r="E150" s="143"/>
      <c r="F150" s="143"/>
      <c r="G150" s="143"/>
    </row>
    <row r="151" spans="2:7" x14ac:dyDescent="0.2">
      <c r="B151" s="56"/>
      <c r="C151" s="56"/>
      <c r="D151" s="56"/>
      <c r="E151" s="143"/>
      <c r="F151" s="143"/>
      <c r="G151" s="143"/>
    </row>
    <row r="152" spans="2:7" x14ac:dyDescent="0.2">
      <c r="B152" s="56"/>
      <c r="C152" s="56"/>
      <c r="D152" s="56"/>
      <c r="E152" s="143"/>
      <c r="F152" s="143"/>
      <c r="G152" s="143"/>
    </row>
    <row r="153" spans="2:7" x14ac:dyDescent="0.2">
      <c r="B153" s="56"/>
      <c r="C153" s="56"/>
      <c r="D153" s="56"/>
      <c r="E153" s="143"/>
      <c r="F153" s="143"/>
      <c r="G153" s="143"/>
    </row>
    <row r="154" spans="2:7" x14ac:dyDescent="0.2">
      <c r="B154" s="56"/>
      <c r="C154" s="56"/>
      <c r="D154" s="56"/>
      <c r="E154" s="143"/>
      <c r="F154" s="143"/>
      <c r="G154" s="143"/>
    </row>
    <row r="155" spans="2:7" x14ac:dyDescent="0.2">
      <c r="B155" s="56"/>
      <c r="C155" s="56"/>
      <c r="D155" s="56"/>
      <c r="E155" s="143"/>
      <c r="F155" s="143"/>
      <c r="G155" s="143"/>
    </row>
    <row r="156" spans="2:7" x14ac:dyDescent="0.2">
      <c r="B156" s="56"/>
      <c r="C156" s="56"/>
      <c r="D156" s="56"/>
      <c r="E156" s="143"/>
      <c r="F156" s="143"/>
      <c r="G156" s="143"/>
    </row>
    <row r="157" spans="2:7" x14ac:dyDescent="0.2">
      <c r="B157" s="56"/>
      <c r="C157" s="56"/>
      <c r="D157" s="56"/>
      <c r="E157" s="143"/>
      <c r="F157" s="143"/>
      <c r="G157" s="143"/>
    </row>
    <row r="158" spans="2:7" x14ac:dyDescent="0.2">
      <c r="B158" s="56"/>
      <c r="C158" s="56"/>
      <c r="D158" s="56"/>
      <c r="E158" s="143"/>
      <c r="F158" s="143"/>
      <c r="G158" s="143"/>
    </row>
    <row r="159" spans="2:7" x14ac:dyDescent="0.2">
      <c r="B159" s="56"/>
      <c r="C159" s="56"/>
      <c r="D159" s="56"/>
      <c r="E159" s="143"/>
      <c r="F159" s="143"/>
      <c r="G159" s="143"/>
    </row>
    <row r="160" spans="2:7" x14ac:dyDescent="0.2">
      <c r="B160" s="56"/>
      <c r="C160" s="56"/>
      <c r="D160" s="56"/>
      <c r="E160" s="143"/>
      <c r="F160" s="143"/>
      <c r="G160" s="143"/>
    </row>
    <row r="161" spans="2:7" x14ac:dyDescent="0.2">
      <c r="B161" s="56"/>
      <c r="C161" s="56"/>
      <c r="D161" s="56"/>
      <c r="E161" s="143"/>
      <c r="F161" s="143"/>
      <c r="G161" s="143"/>
    </row>
    <row r="162" spans="2:7" x14ac:dyDescent="0.2">
      <c r="B162" s="56"/>
      <c r="C162" s="56"/>
      <c r="D162" s="56"/>
      <c r="E162" s="143"/>
      <c r="F162" s="143"/>
      <c r="G162" s="143"/>
    </row>
    <row r="163" spans="2:7" x14ac:dyDescent="0.2">
      <c r="B163" s="56"/>
      <c r="C163" s="56"/>
      <c r="D163" s="56"/>
      <c r="E163" s="143"/>
      <c r="F163" s="143"/>
      <c r="G163" s="143"/>
    </row>
    <row r="164" spans="2:7" x14ac:dyDescent="0.2">
      <c r="B164" s="56"/>
      <c r="C164" s="56"/>
      <c r="D164" s="56"/>
      <c r="E164" s="143"/>
      <c r="F164" s="143"/>
      <c r="G164" s="143"/>
    </row>
    <row r="165" spans="2:7" x14ac:dyDescent="0.2">
      <c r="B165" s="56"/>
      <c r="C165" s="56"/>
      <c r="D165" s="56"/>
      <c r="E165" s="143"/>
      <c r="F165" s="143"/>
      <c r="G165" s="143"/>
    </row>
    <row r="166" spans="2:7" x14ac:dyDescent="0.2">
      <c r="B166" s="56"/>
      <c r="C166" s="56"/>
      <c r="D166" s="56"/>
      <c r="E166" s="143"/>
      <c r="F166" s="143"/>
      <c r="G166" s="143"/>
    </row>
    <row r="167" spans="2:7" x14ac:dyDescent="0.2">
      <c r="B167" s="56"/>
      <c r="C167" s="56"/>
      <c r="D167" s="56"/>
      <c r="E167" s="143"/>
      <c r="F167" s="143"/>
      <c r="G167" s="143"/>
    </row>
    <row r="168" spans="2:7" x14ac:dyDescent="0.2">
      <c r="B168" s="56"/>
      <c r="C168" s="56"/>
      <c r="D168" s="56"/>
      <c r="E168" s="143"/>
      <c r="F168" s="143"/>
      <c r="G168" s="143"/>
    </row>
    <row r="169" spans="2:7" x14ac:dyDescent="0.2">
      <c r="B169" s="56"/>
      <c r="C169" s="56"/>
      <c r="D169" s="56"/>
      <c r="E169" s="143"/>
      <c r="F169" s="143"/>
      <c r="G169" s="143"/>
    </row>
    <row r="170" spans="2:7" x14ac:dyDescent="0.2">
      <c r="B170" s="56"/>
      <c r="C170" s="56"/>
      <c r="D170" s="56"/>
      <c r="E170" s="143"/>
      <c r="F170" s="143"/>
      <c r="G170" s="143"/>
    </row>
    <row r="171" spans="2:7" x14ac:dyDescent="0.2">
      <c r="B171" s="56"/>
      <c r="C171" s="56"/>
      <c r="D171" s="56"/>
      <c r="E171" s="143"/>
      <c r="F171" s="143"/>
      <c r="G171" s="143"/>
    </row>
    <row r="172" spans="2:7" x14ac:dyDescent="0.2">
      <c r="B172" s="56"/>
      <c r="C172" s="56"/>
      <c r="D172" s="56"/>
      <c r="E172" s="143"/>
      <c r="F172" s="143"/>
      <c r="G172" s="143"/>
    </row>
    <row r="173" spans="2:7" x14ac:dyDescent="0.2">
      <c r="B173" s="56"/>
      <c r="C173" s="56"/>
      <c r="D173" s="56"/>
      <c r="E173" s="143"/>
      <c r="F173" s="143"/>
      <c r="G173" s="143"/>
    </row>
    <row r="174" spans="2:7" x14ac:dyDescent="0.2">
      <c r="B174" s="56"/>
      <c r="C174" s="56"/>
      <c r="D174" s="56"/>
      <c r="E174" s="143"/>
      <c r="F174" s="143"/>
      <c r="G174" s="143"/>
    </row>
    <row r="175" spans="2:7" x14ac:dyDescent="0.2">
      <c r="B175" s="56"/>
      <c r="C175" s="56"/>
      <c r="D175" s="56"/>
      <c r="E175" s="143"/>
      <c r="F175" s="143"/>
      <c r="G175" s="143"/>
    </row>
    <row r="176" spans="2:7" x14ac:dyDescent="0.2">
      <c r="B176" s="56"/>
      <c r="C176" s="56"/>
      <c r="D176" s="56"/>
      <c r="E176" s="143"/>
      <c r="F176" s="143"/>
      <c r="G176" s="143"/>
    </row>
    <row r="177" spans="2:7" x14ac:dyDescent="0.2">
      <c r="B177" s="56"/>
      <c r="C177" s="56"/>
      <c r="D177" s="56"/>
      <c r="E177" s="143"/>
      <c r="F177" s="143"/>
      <c r="G177" s="143"/>
    </row>
    <row r="178" spans="2:7" x14ac:dyDescent="0.2">
      <c r="B178" s="56"/>
      <c r="C178" s="56"/>
      <c r="D178" s="56"/>
      <c r="E178" s="143"/>
      <c r="F178" s="143"/>
      <c r="G178" s="143"/>
    </row>
    <row r="179" spans="2:7" x14ac:dyDescent="0.2">
      <c r="B179" s="56"/>
      <c r="C179" s="56"/>
      <c r="D179" s="56"/>
      <c r="E179" s="143"/>
      <c r="F179" s="143"/>
      <c r="G179" s="143"/>
    </row>
    <row r="180" spans="2:7" x14ac:dyDescent="0.2">
      <c r="B180" s="56"/>
      <c r="C180" s="56"/>
      <c r="D180" s="56"/>
      <c r="E180" s="143"/>
      <c r="F180" s="143"/>
      <c r="G180" s="143"/>
    </row>
  </sheetData>
  <mergeCells count="1">
    <mergeCell ref="A2:D2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G247"/>
  <sheetViews>
    <sheetView workbookViewId="0">
      <selection activeCell="B25" sqref="B25"/>
    </sheetView>
  </sheetViews>
  <sheetFormatPr defaultRowHeight="12.75" x14ac:dyDescent="0.2"/>
  <cols>
    <col min="1" max="1" width="52.7109375" style="170" bestFit="1" customWidth="1"/>
    <col min="2" max="4" width="15.140625" style="170" customWidth="1"/>
    <col min="5" max="16384" width="9.140625" style="170"/>
  </cols>
  <sheetData>
    <row r="2" spans="1:7" ht="18.75" x14ac:dyDescent="0.2">
      <c r="A2" s="5" t="s">
        <v>184</v>
      </c>
      <c r="B2" s="5"/>
      <c r="C2" s="5"/>
      <c r="D2" s="5"/>
      <c r="E2" s="188"/>
      <c r="F2" s="188"/>
      <c r="G2" s="188"/>
    </row>
    <row r="3" spans="1:7" x14ac:dyDescent="0.2">
      <c r="A3" s="61"/>
    </row>
    <row r="4" spans="1:7" s="193" customFormat="1" x14ac:dyDescent="0.2">
      <c r="A4" s="182" t="str">
        <f>$A$2 &amp; " (" &amp;D4 &amp; ")"</f>
        <v>Державний та гарантований державою борг України за поточний рік (млрд. грн)</v>
      </c>
      <c r="D4" s="193" t="str">
        <f>VALUAH</f>
        <v>млрд. грн</v>
      </c>
    </row>
    <row r="5" spans="1:7" s="181" customFormat="1" x14ac:dyDescent="0.2">
      <c r="A5" s="90"/>
      <c r="B5" s="20">
        <v>42369</v>
      </c>
      <c r="C5" s="20">
        <v>42400</v>
      </c>
      <c r="D5" s="244">
        <v>42429</v>
      </c>
    </row>
    <row r="6" spans="1:7" s="150" customFormat="1" x14ac:dyDescent="0.2">
      <c r="A6" s="112" t="s">
        <v>171</v>
      </c>
      <c r="B6" s="74">
        <f t="shared" ref="B6:D6" si="0">SUM(B7:B8)</f>
        <v>1572180.1589905</v>
      </c>
      <c r="C6" s="74">
        <f t="shared" si="0"/>
        <v>1645619.66269745</v>
      </c>
      <c r="D6" s="74">
        <f t="shared" si="0"/>
        <v>1740938.6519851899</v>
      </c>
    </row>
    <row r="7" spans="1:7" s="47" customFormat="1" x14ac:dyDescent="0.2">
      <c r="A7" s="35" t="s">
        <v>50</v>
      </c>
      <c r="B7" s="27">
        <v>529460.57801733003</v>
      </c>
      <c r="C7" s="27">
        <v>549606.23667476</v>
      </c>
      <c r="D7" s="105">
        <v>565468.42217392998</v>
      </c>
    </row>
    <row r="8" spans="1:7" s="47" customFormat="1" x14ac:dyDescent="0.2">
      <c r="A8" s="35" t="s">
        <v>79</v>
      </c>
      <c r="B8" s="27">
        <v>1042719.58097317</v>
      </c>
      <c r="C8" s="27">
        <v>1096013.42602269</v>
      </c>
      <c r="D8" s="105">
        <v>1175470.22981126</v>
      </c>
    </row>
    <row r="9" spans="1:7" x14ac:dyDescent="0.2">
      <c r="B9" s="188"/>
      <c r="C9" s="188"/>
      <c r="D9" s="188"/>
      <c r="E9" s="188"/>
    </row>
    <row r="10" spans="1:7" x14ac:dyDescent="0.2">
      <c r="A10" s="182" t="str">
        <f>$A$2 &amp; " (" &amp;D10 &amp; ")"</f>
        <v>Державний та гарантований державою борг України за поточний рік (млрд. дол. США)</v>
      </c>
      <c r="B10" s="188"/>
      <c r="C10" s="188"/>
      <c r="D10" s="193" t="str">
        <f>VALUSD</f>
        <v>млрд. дол. США</v>
      </c>
      <c r="E10" s="188"/>
    </row>
    <row r="11" spans="1:7" s="46" customFormat="1" x14ac:dyDescent="0.2">
      <c r="A11" s="90"/>
      <c r="B11" s="20">
        <v>42369</v>
      </c>
      <c r="C11" s="20">
        <v>42400</v>
      </c>
      <c r="D11" s="244">
        <v>42429</v>
      </c>
      <c r="E11" s="181"/>
      <c r="F11" s="181"/>
      <c r="G11" s="181"/>
    </row>
    <row r="12" spans="1:7" s="205" customFormat="1" x14ac:dyDescent="0.2">
      <c r="A12" s="112" t="s">
        <v>171</v>
      </c>
      <c r="B12" s="74">
        <f t="shared" ref="B12:D12" si="1">SUM(B13:B14)</f>
        <v>65505.68611232</v>
      </c>
      <c r="C12" s="74">
        <f t="shared" si="1"/>
        <v>65427.59130349</v>
      </c>
      <c r="D12" s="74">
        <f t="shared" si="1"/>
        <v>64349.583056180003</v>
      </c>
      <c r="E12" s="221"/>
    </row>
    <row r="13" spans="1:7" s="108" customFormat="1" x14ac:dyDescent="0.2">
      <c r="A13" s="160" t="s">
        <v>50</v>
      </c>
      <c r="B13" s="27">
        <v>22060.244326389999</v>
      </c>
      <c r="C13" s="27">
        <v>21851.593685870001</v>
      </c>
      <c r="D13" s="105">
        <v>20901.171420940002</v>
      </c>
      <c r="E13" s="127"/>
    </row>
    <row r="14" spans="1:7" s="108" customFormat="1" x14ac:dyDescent="0.2">
      <c r="A14" s="160" t="s">
        <v>79</v>
      </c>
      <c r="B14" s="27">
        <v>43445.441785930001</v>
      </c>
      <c r="C14" s="27">
        <v>43575.99761762</v>
      </c>
      <c r="D14" s="105">
        <v>43448.411635240001</v>
      </c>
      <c r="E14" s="127"/>
    </row>
    <row r="15" spans="1:7" x14ac:dyDescent="0.2">
      <c r="B15" s="188"/>
      <c r="C15" s="188"/>
      <c r="D15" s="188"/>
      <c r="E15" s="188"/>
    </row>
    <row r="16" spans="1:7" s="13" customFormat="1" x14ac:dyDescent="0.2">
      <c r="B16" s="29"/>
      <c r="C16" s="29"/>
      <c r="D16" s="141" t="s">
        <v>17</v>
      </c>
      <c r="E16" s="29"/>
    </row>
    <row r="17" spans="1:7" s="46" customFormat="1" x14ac:dyDescent="0.2">
      <c r="A17" s="91"/>
      <c r="B17" s="20">
        <v>42369</v>
      </c>
      <c r="C17" s="20">
        <v>42400</v>
      </c>
      <c r="D17" s="20">
        <v>42429</v>
      </c>
      <c r="E17" s="181"/>
      <c r="F17" s="181"/>
      <c r="G17" s="181"/>
    </row>
    <row r="18" spans="1:7" s="205" customFormat="1" x14ac:dyDescent="0.2">
      <c r="A18" s="242" t="s">
        <v>171</v>
      </c>
      <c r="B18" s="74">
        <f t="shared" ref="B18:D18" si="2">SUM(B19:B20)</f>
        <v>1</v>
      </c>
      <c r="C18" s="74">
        <f t="shared" si="2"/>
        <v>1</v>
      </c>
      <c r="D18" s="74">
        <f t="shared" si="2"/>
        <v>1</v>
      </c>
      <c r="E18" s="221"/>
    </row>
    <row r="19" spans="1:7" s="108" customFormat="1" x14ac:dyDescent="0.2">
      <c r="A19" s="160" t="s">
        <v>50</v>
      </c>
      <c r="B19" s="184">
        <v>0.33676800000000001</v>
      </c>
      <c r="C19" s="184">
        <v>0.33398099999999997</v>
      </c>
      <c r="D19" s="220">
        <v>0.32480700000000001</v>
      </c>
      <c r="E19" s="127"/>
    </row>
    <row r="20" spans="1:7" s="108" customFormat="1" x14ac:dyDescent="0.2">
      <c r="A20" s="160" t="s">
        <v>79</v>
      </c>
      <c r="B20" s="184">
        <v>0.66323200000000004</v>
      </c>
      <c r="C20" s="184">
        <v>0.66601900000000003</v>
      </c>
      <c r="D20" s="220">
        <v>0.67519300000000004</v>
      </c>
      <c r="E20" s="127"/>
    </row>
    <row r="21" spans="1:7" x14ac:dyDescent="0.2">
      <c r="B21" s="188"/>
      <c r="C21" s="188"/>
      <c r="D21" s="188"/>
      <c r="E21" s="188"/>
    </row>
    <row r="22" spans="1:7" x14ac:dyDescent="0.2">
      <c r="B22" s="188"/>
      <c r="C22" s="188"/>
      <c r="D22" s="188"/>
      <c r="E22" s="188"/>
    </row>
    <row r="23" spans="1:7" x14ac:dyDescent="0.2">
      <c r="B23" s="188"/>
      <c r="C23" s="188"/>
      <c r="D23" s="188"/>
      <c r="E23" s="188"/>
    </row>
    <row r="24" spans="1:7" x14ac:dyDescent="0.2">
      <c r="B24" s="188"/>
      <c r="C24" s="188"/>
      <c r="D24" s="188"/>
      <c r="E24" s="188"/>
    </row>
    <row r="25" spans="1:7" s="13" customFormat="1" x14ac:dyDescent="0.2">
      <c r="B25" s="29"/>
      <c r="C25" s="29"/>
      <c r="D25" s="29"/>
      <c r="E25" s="29"/>
    </row>
    <row r="26" spans="1:7" x14ac:dyDescent="0.2">
      <c r="B26" s="188"/>
      <c r="C26" s="188"/>
      <c r="D26" s="188"/>
      <c r="E26" s="188"/>
    </row>
    <row r="27" spans="1:7" x14ac:dyDescent="0.2">
      <c r="B27" s="188"/>
      <c r="C27" s="188"/>
      <c r="D27" s="188"/>
      <c r="E27" s="188"/>
    </row>
    <row r="28" spans="1:7" x14ac:dyDescent="0.2">
      <c r="B28" s="188"/>
      <c r="C28" s="188"/>
      <c r="D28" s="188"/>
      <c r="E28" s="188"/>
    </row>
    <row r="29" spans="1:7" x14ac:dyDescent="0.2">
      <c r="B29" s="188"/>
      <c r="C29" s="188"/>
      <c r="D29" s="188"/>
      <c r="E29" s="188"/>
    </row>
    <row r="30" spans="1:7" x14ac:dyDescent="0.2">
      <c r="B30" s="188"/>
      <c r="C30" s="188"/>
      <c r="D30" s="188"/>
      <c r="E30" s="188"/>
    </row>
    <row r="31" spans="1:7" x14ac:dyDescent="0.2">
      <c r="B31" s="188"/>
      <c r="C31" s="188"/>
      <c r="D31" s="188"/>
      <c r="E31" s="188"/>
    </row>
    <row r="32" spans="1:7" x14ac:dyDescent="0.2">
      <c r="B32" s="188"/>
      <c r="C32" s="188"/>
      <c r="D32" s="188"/>
      <c r="E32" s="188"/>
    </row>
    <row r="33" spans="2:5" x14ac:dyDescent="0.2">
      <c r="B33" s="188"/>
      <c r="C33" s="188"/>
      <c r="D33" s="188"/>
      <c r="E33" s="188"/>
    </row>
    <row r="34" spans="2:5" x14ac:dyDescent="0.2">
      <c r="B34" s="188"/>
      <c r="C34" s="188"/>
      <c r="D34" s="188"/>
      <c r="E34" s="188"/>
    </row>
    <row r="35" spans="2:5" x14ac:dyDescent="0.2">
      <c r="B35" s="188"/>
      <c r="C35" s="188"/>
      <c r="D35" s="188"/>
      <c r="E35" s="188"/>
    </row>
    <row r="36" spans="2:5" x14ac:dyDescent="0.2">
      <c r="B36" s="188"/>
      <c r="C36" s="188"/>
      <c r="D36" s="188"/>
      <c r="E36" s="188"/>
    </row>
    <row r="37" spans="2:5" x14ac:dyDescent="0.2">
      <c r="B37" s="188"/>
      <c r="C37" s="188"/>
      <c r="D37" s="188"/>
      <c r="E37" s="188"/>
    </row>
    <row r="38" spans="2:5" x14ac:dyDescent="0.2">
      <c r="B38" s="188"/>
      <c r="C38" s="188"/>
      <c r="D38" s="188"/>
      <c r="E38" s="188"/>
    </row>
    <row r="39" spans="2:5" x14ac:dyDescent="0.2">
      <c r="B39" s="188"/>
      <c r="C39" s="188"/>
      <c r="D39" s="188"/>
      <c r="E39" s="188"/>
    </row>
    <row r="40" spans="2:5" x14ac:dyDescent="0.2">
      <c r="B40" s="188"/>
      <c r="C40" s="188"/>
      <c r="D40" s="188"/>
      <c r="E40" s="188"/>
    </row>
    <row r="41" spans="2:5" x14ac:dyDescent="0.2">
      <c r="B41" s="188"/>
      <c r="C41" s="188"/>
      <c r="D41" s="188"/>
      <c r="E41" s="188"/>
    </row>
    <row r="42" spans="2:5" x14ac:dyDescent="0.2">
      <c r="B42" s="188"/>
      <c r="C42" s="188"/>
      <c r="D42" s="188"/>
      <c r="E42" s="188"/>
    </row>
    <row r="43" spans="2:5" x14ac:dyDescent="0.2">
      <c r="B43" s="188"/>
      <c r="C43" s="188"/>
      <c r="D43" s="188"/>
      <c r="E43" s="188"/>
    </row>
    <row r="44" spans="2:5" x14ac:dyDescent="0.2">
      <c r="B44" s="188"/>
      <c r="C44" s="188"/>
      <c r="D44" s="188"/>
      <c r="E44" s="188"/>
    </row>
    <row r="45" spans="2:5" x14ac:dyDescent="0.2">
      <c r="B45" s="188"/>
      <c r="C45" s="188"/>
      <c r="D45" s="188"/>
      <c r="E45" s="188"/>
    </row>
    <row r="46" spans="2:5" x14ac:dyDescent="0.2">
      <c r="B46" s="188"/>
      <c r="C46" s="188"/>
      <c r="D46" s="188"/>
      <c r="E46" s="188"/>
    </row>
    <row r="47" spans="2:5" x14ac:dyDescent="0.2">
      <c r="B47" s="188"/>
      <c r="C47" s="188"/>
      <c r="D47" s="188"/>
      <c r="E47" s="188"/>
    </row>
    <row r="48" spans="2:5" x14ac:dyDescent="0.2">
      <c r="B48" s="188"/>
      <c r="C48" s="188"/>
      <c r="D48" s="188"/>
      <c r="E48" s="188"/>
    </row>
    <row r="49" spans="2:5" x14ac:dyDescent="0.2">
      <c r="B49" s="188"/>
      <c r="C49" s="188"/>
      <c r="D49" s="188"/>
      <c r="E49" s="188"/>
    </row>
    <row r="50" spans="2:5" x14ac:dyDescent="0.2">
      <c r="B50" s="188"/>
      <c r="C50" s="188"/>
      <c r="D50" s="188"/>
      <c r="E50" s="188"/>
    </row>
    <row r="51" spans="2:5" x14ac:dyDescent="0.2">
      <c r="B51" s="188"/>
      <c r="C51" s="188"/>
      <c r="D51" s="188"/>
      <c r="E51" s="188"/>
    </row>
    <row r="52" spans="2:5" x14ac:dyDescent="0.2">
      <c r="B52" s="188"/>
      <c r="C52" s="188"/>
      <c r="D52" s="188"/>
      <c r="E52" s="188"/>
    </row>
    <row r="53" spans="2:5" x14ac:dyDescent="0.2">
      <c r="B53" s="188"/>
      <c r="C53" s="188"/>
      <c r="D53" s="188"/>
      <c r="E53" s="188"/>
    </row>
    <row r="54" spans="2:5" x14ac:dyDescent="0.2">
      <c r="B54" s="188"/>
      <c r="C54" s="188"/>
      <c r="D54" s="188"/>
      <c r="E54" s="188"/>
    </row>
    <row r="55" spans="2:5" x14ac:dyDescent="0.2">
      <c r="B55" s="188"/>
      <c r="C55" s="188"/>
      <c r="D55" s="188"/>
      <c r="E55" s="188"/>
    </row>
    <row r="56" spans="2:5" x14ac:dyDescent="0.2">
      <c r="B56" s="188"/>
      <c r="C56" s="188"/>
      <c r="D56" s="188"/>
      <c r="E56" s="188"/>
    </row>
    <row r="57" spans="2:5" x14ac:dyDescent="0.2">
      <c r="B57" s="188"/>
      <c r="C57" s="188"/>
      <c r="D57" s="188"/>
      <c r="E57" s="188"/>
    </row>
    <row r="58" spans="2:5" x14ac:dyDescent="0.2">
      <c r="B58" s="188"/>
      <c r="C58" s="188"/>
      <c r="D58" s="188"/>
      <c r="E58" s="188"/>
    </row>
    <row r="59" spans="2:5" x14ac:dyDescent="0.2">
      <c r="B59" s="188"/>
      <c r="C59" s="188"/>
      <c r="D59" s="188"/>
      <c r="E59" s="188"/>
    </row>
    <row r="60" spans="2:5" x14ac:dyDescent="0.2">
      <c r="B60" s="188"/>
      <c r="C60" s="188"/>
      <c r="D60" s="188"/>
      <c r="E60" s="188"/>
    </row>
    <row r="61" spans="2:5" x14ac:dyDescent="0.2">
      <c r="B61" s="188"/>
      <c r="C61" s="188"/>
      <c r="D61" s="188"/>
      <c r="E61" s="188"/>
    </row>
    <row r="62" spans="2:5" x14ac:dyDescent="0.2">
      <c r="B62" s="188"/>
      <c r="C62" s="188"/>
      <c r="D62" s="188"/>
      <c r="E62" s="188"/>
    </row>
    <row r="63" spans="2:5" x14ac:dyDescent="0.2">
      <c r="B63" s="188"/>
      <c r="C63" s="188"/>
      <c r="D63" s="188"/>
      <c r="E63" s="188"/>
    </row>
    <row r="64" spans="2:5" x14ac:dyDescent="0.2">
      <c r="B64" s="188"/>
      <c r="C64" s="188"/>
      <c r="D64" s="188"/>
      <c r="E64" s="188"/>
    </row>
    <row r="65" spans="2:5" x14ac:dyDescent="0.2">
      <c r="B65" s="188"/>
      <c r="C65" s="188"/>
      <c r="D65" s="188"/>
      <c r="E65" s="188"/>
    </row>
    <row r="66" spans="2:5" x14ac:dyDescent="0.2">
      <c r="B66" s="188"/>
      <c r="C66" s="188"/>
      <c r="D66" s="188"/>
      <c r="E66" s="188"/>
    </row>
    <row r="67" spans="2:5" x14ac:dyDescent="0.2">
      <c r="B67" s="188"/>
      <c r="C67" s="188"/>
      <c r="D67" s="188"/>
      <c r="E67" s="188"/>
    </row>
    <row r="68" spans="2:5" x14ac:dyDescent="0.2">
      <c r="B68" s="188"/>
      <c r="C68" s="188"/>
      <c r="D68" s="188"/>
      <c r="E68" s="188"/>
    </row>
    <row r="69" spans="2:5" x14ac:dyDescent="0.2">
      <c r="B69" s="188"/>
      <c r="C69" s="188"/>
      <c r="D69" s="188"/>
      <c r="E69" s="188"/>
    </row>
    <row r="70" spans="2:5" x14ac:dyDescent="0.2">
      <c r="B70" s="188"/>
      <c r="C70" s="188"/>
      <c r="D70" s="188"/>
      <c r="E70" s="188"/>
    </row>
    <row r="71" spans="2:5" x14ac:dyDescent="0.2">
      <c r="B71" s="188"/>
      <c r="C71" s="188"/>
      <c r="D71" s="188"/>
      <c r="E71" s="188"/>
    </row>
    <row r="72" spans="2:5" x14ac:dyDescent="0.2">
      <c r="B72" s="188"/>
      <c r="C72" s="188"/>
      <c r="D72" s="188"/>
      <c r="E72" s="188"/>
    </row>
    <row r="73" spans="2:5" x14ac:dyDescent="0.2">
      <c r="B73" s="188"/>
      <c r="C73" s="188"/>
      <c r="D73" s="188"/>
      <c r="E73" s="188"/>
    </row>
    <row r="74" spans="2:5" x14ac:dyDescent="0.2">
      <c r="B74" s="188"/>
      <c r="C74" s="188"/>
      <c r="D74" s="188"/>
      <c r="E74" s="188"/>
    </row>
    <row r="75" spans="2:5" x14ac:dyDescent="0.2">
      <c r="B75" s="188"/>
      <c r="C75" s="188"/>
      <c r="D75" s="188"/>
      <c r="E75" s="188"/>
    </row>
    <row r="76" spans="2:5" x14ac:dyDescent="0.2">
      <c r="B76" s="188"/>
      <c r="C76" s="188"/>
      <c r="D76" s="188"/>
      <c r="E76" s="188"/>
    </row>
    <row r="77" spans="2:5" x14ac:dyDescent="0.2">
      <c r="B77" s="188"/>
      <c r="C77" s="188"/>
      <c r="D77" s="188"/>
      <c r="E77" s="188"/>
    </row>
    <row r="78" spans="2:5" x14ac:dyDescent="0.2">
      <c r="B78" s="188"/>
      <c r="C78" s="188"/>
      <c r="D78" s="188"/>
      <c r="E78" s="188"/>
    </row>
    <row r="79" spans="2:5" x14ac:dyDescent="0.2">
      <c r="B79" s="188"/>
      <c r="C79" s="188"/>
      <c r="D79" s="188"/>
      <c r="E79" s="188"/>
    </row>
    <row r="80" spans="2:5" x14ac:dyDescent="0.2">
      <c r="B80" s="188"/>
      <c r="C80" s="188"/>
      <c r="D80" s="188"/>
      <c r="E80" s="188"/>
    </row>
    <row r="81" spans="2:5" x14ac:dyDescent="0.2">
      <c r="B81" s="188"/>
      <c r="C81" s="188"/>
      <c r="D81" s="188"/>
      <c r="E81" s="188"/>
    </row>
    <row r="82" spans="2:5" x14ac:dyDescent="0.2">
      <c r="B82" s="188"/>
      <c r="C82" s="188"/>
      <c r="D82" s="188"/>
      <c r="E82" s="188"/>
    </row>
    <row r="83" spans="2:5" x14ac:dyDescent="0.2">
      <c r="B83" s="188"/>
      <c r="C83" s="188"/>
      <c r="D83" s="188"/>
      <c r="E83" s="188"/>
    </row>
    <row r="84" spans="2:5" x14ac:dyDescent="0.2">
      <c r="B84" s="188"/>
      <c r="C84" s="188"/>
      <c r="D84" s="188"/>
      <c r="E84" s="188"/>
    </row>
    <row r="85" spans="2:5" x14ac:dyDescent="0.2">
      <c r="B85" s="188"/>
      <c r="C85" s="188"/>
      <c r="D85" s="188"/>
      <c r="E85" s="188"/>
    </row>
    <row r="86" spans="2:5" x14ac:dyDescent="0.2">
      <c r="B86" s="188"/>
      <c r="C86" s="188"/>
      <c r="D86" s="188"/>
      <c r="E86" s="188"/>
    </row>
    <row r="87" spans="2:5" x14ac:dyDescent="0.2">
      <c r="B87" s="188"/>
      <c r="C87" s="188"/>
      <c r="D87" s="188"/>
      <c r="E87" s="188"/>
    </row>
    <row r="88" spans="2:5" x14ac:dyDescent="0.2">
      <c r="B88" s="188"/>
      <c r="C88" s="188"/>
      <c r="D88" s="188"/>
      <c r="E88" s="188"/>
    </row>
    <row r="89" spans="2:5" x14ac:dyDescent="0.2">
      <c r="B89" s="188"/>
      <c r="C89" s="188"/>
      <c r="D89" s="188"/>
      <c r="E89" s="188"/>
    </row>
    <row r="90" spans="2:5" x14ac:dyDescent="0.2">
      <c r="B90" s="188"/>
      <c r="C90" s="188"/>
      <c r="D90" s="188"/>
      <c r="E90" s="188"/>
    </row>
    <row r="91" spans="2:5" x14ac:dyDescent="0.2">
      <c r="B91" s="188"/>
      <c r="C91" s="188"/>
      <c r="D91" s="188"/>
      <c r="E91" s="188"/>
    </row>
    <row r="92" spans="2:5" x14ac:dyDescent="0.2">
      <c r="B92" s="188"/>
      <c r="C92" s="188"/>
      <c r="D92" s="188"/>
      <c r="E92" s="188"/>
    </row>
    <row r="93" spans="2:5" x14ac:dyDescent="0.2">
      <c r="B93" s="188"/>
      <c r="C93" s="188"/>
      <c r="D93" s="188"/>
      <c r="E93" s="188"/>
    </row>
    <row r="94" spans="2:5" x14ac:dyDescent="0.2">
      <c r="B94" s="188"/>
      <c r="C94" s="188"/>
      <c r="D94" s="188"/>
      <c r="E94" s="188"/>
    </row>
    <row r="95" spans="2:5" x14ac:dyDescent="0.2">
      <c r="B95" s="188"/>
      <c r="C95" s="188"/>
      <c r="D95" s="188"/>
      <c r="E95" s="188"/>
    </row>
    <row r="96" spans="2:5" x14ac:dyDescent="0.2">
      <c r="B96" s="188"/>
      <c r="C96" s="188"/>
      <c r="D96" s="188"/>
      <c r="E96" s="188"/>
    </row>
    <row r="97" spans="2:5" x14ac:dyDescent="0.2">
      <c r="B97" s="188"/>
      <c r="C97" s="188"/>
      <c r="D97" s="188"/>
      <c r="E97" s="188"/>
    </row>
    <row r="98" spans="2:5" x14ac:dyDescent="0.2">
      <c r="B98" s="188"/>
      <c r="C98" s="188"/>
      <c r="D98" s="188"/>
      <c r="E98" s="188"/>
    </row>
    <row r="99" spans="2:5" x14ac:dyDescent="0.2">
      <c r="B99" s="188"/>
      <c r="C99" s="188"/>
      <c r="D99" s="188"/>
      <c r="E99" s="188"/>
    </row>
    <row r="100" spans="2:5" x14ac:dyDescent="0.2">
      <c r="B100" s="188"/>
      <c r="C100" s="188"/>
      <c r="D100" s="188"/>
      <c r="E100" s="188"/>
    </row>
    <row r="101" spans="2:5" x14ac:dyDescent="0.2">
      <c r="B101" s="188"/>
      <c r="C101" s="188"/>
      <c r="D101" s="188"/>
      <c r="E101" s="188"/>
    </row>
    <row r="102" spans="2:5" x14ac:dyDescent="0.2">
      <c r="B102" s="188"/>
      <c r="C102" s="188"/>
      <c r="D102" s="188"/>
      <c r="E102" s="188"/>
    </row>
    <row r="103" spans="2:5" x14ac:dyDescent="0.2">
      <c r="B103" s="188"/>
      <c r="C103" s="188"/>
      <c r="D103" s="188"/>
      <c r="E103" s="188"/>
    </row>
    <row r="104" spans="2:5" x14ac:dyDescent="0.2">
      <c r="B104" s="188"/>
      <c r="C104" s="188"/>
      <c r="D104" s="188"/>
      <c r="E104" s="188"/>
    </row>
    <row r="105" spans="2:5" x14ac:dyDescent="0.2">
      <c r="B105" s="188"/>
      <c r="C105" s="188"/>
      <c r="D105" s="188"/>
      <c r="E105" s="188"/>
    </row>
    <row r="106" spans="2:5" x14ac:dyDescent="0.2">
      <c r="B106" s="188"/>
      <c r="C106" s="188"/>
      <c r="D106" s="188"/>
      <c r="E106" s="188"/>
    </row>
    <row r="107" spans="2:5" x14ac:dyDescent="0.2">
      <c r="B107" s="188"/>
      <c r="C107" s="188"/>
      <c r="D107" s="188"/>
      <c r="E107" s="188"/>
    </row>
    <row r="108" spans="2:5" x14ac:dyDescent="0.2">
      <c r="B108" s="188"/>
      <c r="C108" s="188"/>
      <c r="D108" s="188"/>
      <c r="E108" s="188"/>
    </row>
    <row r="109" spans="2:5" x14ac:dyDescent="0.2">
      <c r="B109" s="188"/>
      <c r="C109" s="188"/>
      <c r="D109" s="188"/>
      <c r="E109" s="188"/>
    </row>
    <row r="110" spans="2:5" x14ac:dyDescent="0.2">
      <c r="B110" s="188"/>
      <c r="C110" s="188"/>
      <c r="D110" s="188"/>
      <c r="E110" s="188"/>
    </row>
    <row r="111" spans="2:5" x14ac:dyDescent="0.2">
      <c r="B111" s="188"/>
      <c r="C111" s="188"/>
      <c r="D111" s="188"/>
      <c r="E111" s="188"/>
    </row>
    <row r="112" spans="2:5" x14ac:dyDescent="0.2">
      <c r="B112" s="188"/>
      <c r="C112" s="188"/>
      <c r="D112" s="188"/>
      <c r="E112" s="188"/>
    </row>
    <row r="113" spans="2:5" x14ac:dyDescent="0.2">
      <c r="B113" s="188"/>
      <c r="C113" s="188"/>
      <c r="D113" s="188"/>
      <c r="E113" s="188"/>
    </row>
    <row r="114" spans="2:5" x14ac:dyDescent="0.2">
      <c r="B114" s="188"/>
      <c r="C114" s="188"/>
      <c r="D114" s="188"/>
      <c r="E114" s="188"/>
    </row>
    <row r="115" spans="2:5" x14ac:dyDescent="0.2">
      <c r="B115" s="188"/>
      <c r="C115" s="188"/>
      <c r="D115" s="188"/>
      <c r="E115" s="188"/>
    </row>
    <row r="116" spans="2:5" x14ac:dyDescent="0.2">
      <c r="B116" s="188"/>
      <c r="C116" s="188"/>
      <c r="D116" s="188"/>
      <c r="E116" s="188"/>
    </row>
    <row r="117" spans="2:5" x14ac:dyDescent="0.2">
      <c r="B117" s="188"/>
      <c r="C117" s="188"/>
      <c r="D117" s="188"/>
      <c r="E117" s="188"/>
    </row>
    <row r="118" spans="2:5" x14ac:dyDescent="0.2">
      <c r="B118" s="188"/>
      <c r="C118" s="188"/>
      <c r="D118" s="188"/>
      <c r="E118" s="188"/>
    </row>
    <row r="119" spans="2:5" x14ac:dyDescent="0.2">
      <c r="B119" s="188"/>
      <c r="C119" s="188"/>
      <c r="D119" s="188"/>
      <c r="E119" s="188"/>
    </row>
    <row r="120" spans="2:5" x14ac:dyDescent="0.2">
      <c r="B120" s="188"/>
      <c r="C120" s="188"/>
      <c r="D120" s="188"/>
      <c r="E120" s="188"/>
    </row>
    <row r="121" spans="2:5" x14ac:dyDescent="0.2">
      <c r="B121" s="188"/>
      <c r="C121" s="188"/>
      <c r="D121" s="188"/>
      <c r="E121" s="188"/>
    </row>
    <row r="122" spans="2:5" x14ac:dyDescent="0.2">
      <c r="B122" s="188"/>
      <c r="C122" s="188"/>
      <c r="D122" s="188"/>
      <c r="E122" s="188"/>
    </row>
    <row r="123" spans="2:5" x14ac:dyDescent="0.2">
      <c r="B123" s="188"/>
      <c r="C123" s="188"/>
      <c r="D123" s="188"/>
      <c r="E123" s="188"/>
    </row>
    <row r="124" spans="2:5" x14ac:dyDescent="0.2">
      <c r="B124" s="188"/>
      <c r="C124" s="188"/>
      <c r="D124" s="188"/>
      <c r="E124" s="188"/>
    </row>
    <row r="125" spans="2:5" x14ac:dyDescent="0.2">
      <c r="B125" s="188"/>
      <c r="C125" s="188"/>
      <c r="D125" s="188"/>
      <c r="E125" s="188"/>
    </row>
    <row r="126" spans="2:5" x14ac:dyDescent="0.2">
      <c r="B126" s="188"/>
      <c r="C126" s="188"/>
      <c r="D126" s="188"/>
      <c r="E126" s="188"/>
    </row>
    <row r="127" spans="2:5" x14ac:dyDescent="0.2">
      <c r="B127" s="188"/>
      <c r="C127" s="188"/>
      <c r="D127" s="188"/>
      <c r="E127" s="188"/>
    </row>
    <row r="128" spans="2:5" x14ac:dyDescent="0.2">
      <c r="B128" s="188"/>
      <c r="C128" s="188"/>
      <c r="D128" s="188"/>
      <c r="E128" s="188"/>
    </row>
    <row r="129" spans="2:5" x14ac:dyDescent="0.2">
      <c r="B129" s="188"/>
      <c r="C129" s="188"/>
      <c r="D129" s="188"/>
      <c r="E129" s="188"/>
    </row>
    <row r="130" spans="2:5" x14ac:dyDescent="0.2">
      <c r="B130" s="188"/>
      <c r="C130" s="188"/>
      <c r="D130" s="188"/>
      <c r="E130" s="188"/>
    </row>
    <row r="131" spans="2:5" x14ac:dyDescent="0.2">
      <c r="B131" s="188"/>
      <c r="C131" s="188"/>
      <c r="D131" s="188"/>
      <c r="E131" s="188"/>
    </row>
    <row r="132" spans="2:5" x14ac:dyDescent="0.2">
      <c r="B132" s="188"/>
      <c r="C132" s="188"/>
      <c r="D132" s="188"/>
      <c r="E132" s="188"/>
    </row>
    <row r="133" spans="2:5" x14ac:dyDescent="0.2">
      <c r="B133" s="188"/>
      <c r="C133" s="188"/>
      <c r="D133" s="188"/>
      <c r="E133" s="188"/>
    </row>
    <row r="134" spans="2:5" x14ac:dyDescent="0.2">
      <c r="B134" s="188"/>
      <c r="C134" s="188"/>
      <c r="D134" s="188"/>
      <c r="E134" s="188"/>
    </row>
    <row r="135" spans="2:5" x14ac:dyDescent="0.2">
      <c r="B135" s="188"/>
      <c r="C135" s="188"/>
      <c r="D135" s="188"/>
      <c r="E135" s="188"/>
    </row>
    <row r="136" spans="2:5" x14ac:dyDescent="0.2">
      <c r="B136" s="188"/>
      <c r="C136" s="188"/>
      <c r="D136" s="188"/>
      <c r="E136" s="188"/>
    </row>
    <row r="137" spans="2:5" x14ac:dyDescent="0.2">
      <c r="B137" s="188"/>
      <c r="C137" s="188"/>
      <c r="D137" s="188"/>
      <c r="E137" s="188"/>
    </row>
    <row r="138" spans="2:5" x14ac:dyDescent="0.2">
      <c r="B138" s="188"/>
      <c r="C138" s="188"/>
      <c r="D138" s="188"/>
      <c r="E138" s="188"/>
    </row>
    <row r="139" spans="2:5" x14ac:dyDescent="0.2">
      <c r="B139" s="188"/>
      <c r="C139" s="188"/>
      <c r="D139" s="188"/>
      <c r="E139" s="188"/>
    </row>
    <row r="140" spans="2:5" x14ac:dyDescent="0.2">
      <c r="B140" s="188"/>
      <c r="C140" s="188"/>
      <c r="D140" s="188"/>
      <c r="E140" s="188"/>
    </row>
    <row r="141" spans="2:5" x14ac:dyDescent="0.2">
      <c r="B141" s="188"/>
      <c r="C141" s="188"/>
      <c r="D141" s="188"/>
      <c r="E141" s="188"/>
    </row>
    <row r="142" spans="2:5" x14ac:dyDescent="0.2">
      <c r="B142" s="188"/>
      <c r="C142" s="188"/>
      <c r="D142" s="188"/>
      <c r="E142" s="188"/>
    </row>
    <row r="143" spans="2:5" x14ac:dyDescent="0.2">
      <c r="B143" s="188"/>
      <c r="C143" s="188"/>
      <c r="D143" s="188"/>
      <c r="E143" s="188"/>
    </row>
    <row r="144" spans="2:5" x14ac:dyDescent="0.2">
      <c r="B144" s="188"/>
      <c r="C144" s="188"/>
      <c r="D144" s="188"/>
      <c r="E144" s="188"/>
    </row>
    <row r="145" spans="2:5" x14ac:dyDescent="0.2">
      <c r="B145" s="188"/>
      <c r="C145" s="188"/>
      <c r="D145" s="188"/>
      <c r="E145" s="188"/>
    </row>
    <row r="146" spans="2:5" x14ac:dyDescent="0.2">
      <c r="B146" s="188"/>
      <c r="C146" s="188"/>
      <c r="D146" s="188"/>
      <c r="E146" s="188"/>
    </row>
    <row r="147" spans="2:5" x14ac:dyDescent="0.2">
      <c r="B147" s="188"/>
      <c r="C147" s="188"/>
      <c r="D147" s="188"/>
      <c r="E147" s="188"/>
    </row>
    <row r="148" spans="2:5" x14ac:dyDescent="0.2">
      <c r="B148" s="188"/>
      <c r="C148" s="188"/>
      <c r="D148" s="188"/>
      <c r="E148" s="188"/>
    </row>
    <row r="149" spans="2:5" x14ac:dyDescent="0.2">
      <c r="B149" s="188"/>
      <c r="C149" s="188"/>
      <c r="D149" s="188"/>
      <c r="E149" s="188"/>
    </row>
    <row r="150" spans="2:5" x14ac:dyDescent="0.2">
      <c r="B150" s="188"/>
      <c r="C150" s="188"/>
      <c r="D150" s="188"/>
      <c r="E150" s="188"/>
    </row>
    <row r="151" spans="2:5" x14ac:dyDescent="0.2">
      <c r="B151" s="188"/>
      <c r="C151" s="188"/>
      <c r="D151" s="188"/>
      <c r="E151" s="188"/>
    </row>
    <row r="152" spans="2:5" x14ac:dyDescent="0.2">
      <c r="B152" s="188"/>
      <c r="C152" s="188"/>
      <c r="D152" s="188"/>
      <c r="E152" s="188"/>
    </row>
    <row r="153" spans="2:5" x14ac:dyDescent="0.2">
      <c r="B153" s="188"/>
      <c r="C153" s="188"/>
      <c r="D153" s="188"/>
      <c r="E153" s="188"/>
    </row>
    <row r="154" spans="2:5" x14ac:dyDescent="0.2">
      <c r="B154" s="188"/>
      <c r="C154" s="188"/>
      <c r="D154" s="188"/>
      <c r="E154" s="188"/>
    </row>
    <row r="155" spans="2:5" x14ac:dyDescent="0.2">
      <c r="B155" s="188"/>
      <c r="C155" s="188"/>
      <c r="D155" s="188"/>
      <c r="E155" s="188"/>
    </row>
    <row r="156" spans="2:5" x14ac:dyDescent="0.2">
      <c r="B156" s="188"/>
      <c r="C156" s="188"/>
      <c r="D156" s="188"/>
      <c r="E156" s="188"/>
    </row>
    <row r="157" spans="2:5" x14ac:dyDescent="0.2">
      <c r="B157" s="188"/>
      <c r="C157" s="188"/>
      <c r="D157" s="188"/>
      <c r="E157" s="188"/>
    </row>
    <row r="158" spans="2:5" x14ac:dyDescent="0.2">
      <c r="B158" s="188"/>
      <c r="C158" s="188"/>
      <c r="D158" s="188"/>
      <c r="E158" s="188"/>
    </row>
    <row r="159" spans="2:5" x14ac:dyDescent="0.2">
      <c r="B159" s="188"/>
      <c r="C159" s="188"/>
      <c r="D159" s="188"/>
      <c r="E159" s="188"/>
    </row>
    <row r="160" spans="2:5" x14ac:dyDescent="0.2">
      <c r="B160" s="188"/>
      <c r="C160" s="188"/>
      <c r="D160" s="188"/>
      <c r="E160" s="188"/>
    </row>
    <row r="161" spans="2:5" x14ac:dyDescent="0.2">
      <c r="B161" s="188"/>
      <c r="C161" s="188"/>
      <c r="D161" s="188"/>
      <c r="E161" s="188"/>
    </row>
    <row r="162" spans="2:5" x14ac:dyDescent="0.2">
      <c r="B162" s="188"/>
      <c r="C162" s="188"/>
      <c r="D162" s="188"/>
      <c r="E162" s="188"/>
    </row>
    <row r="163" spans="2:5" x14ac:dyDescent="0.2">
      <c r="B163" s="188"/>
      <c r="C163" s="188"/>
      <c r="D163" s="188"/>
      <c r="E163" s="188"/>
    </row>
    <row r="164" spans="2:5" x14ac:dyDescent="0.2">
      <c r="B164" s="188"/>
      <c r="C164" s="188"/>
      <c r="D164" s="188"/>
      <c r="E164" s="188"/>
    </row>
    <row r="165" spans="2:5" x14ac:dyDescent="0.2">
      <c r="B165" s="188"/>
      <c r="C165" s="188"/>
      <c r="D165" s="188"/>
      <c r="E165" s="188"/>
    </row>
    <row r="166" spans="2:5" x14ac:dyDescent="0.2">
      <c r="B166" s="188"/>
      <c r="C166" s="188"/>
      <c r="D166" s="188"/>
      <c r="E166" s="188"/>
    </row>
    <row r="167" spans="2:5" x14ac:dyDescent="0.2">
      <c r="B167" s="188"/>
      <c r="C167" s="188"/>
      <c r="D167" s="188"/>
      <c r="E167" s="188"/>
    </row>
    <row r="168" spans="2:5" x14ac:dyDescent="0.2">
      <c r="B168" s="188"/>
      <c r="C168" s="188"/>
      <c r="D168" s="188"/>
      <c r="E168" s="188"/>
    </row>
    <row r="169" spans="2:5" x14ac:dyDescent="0.2">
      <c r="B169" s="188"/>
      <c r="C169" s="188"/>
      <c r="D169" s="188"/>
      <c r="E169" s="188"/>
    </row>
    <row r="170" spans="2:5" x14ac:dyDescent="0.2">
      <c r="B170" s="188"/>
      <c r="C170" s="188"/>
      <c r="D170" s="188"/>
      <c r="E170" s="188"/>
    </row>
    <row r="171" spans="2:5" x14ac:dyDescent="0.2">
      <c r="B171" s="188"/>
      <c r="C171" s="188"/>
      <c r="D171" s="188"/>
      <c r="E171" s="188"/>
    </row>
    <row r="172" spans="2:5" x14ac:dyDescent="0.2">
      <c r="B172" s="188"/>
      <c r="C172" s="188"/>
      <c r="D172" s="188"/>
      <c r="E172" s="188"/>
    </row>
    <row r="173" spans="2:5" x14ac:dyDescent="0.2">
      <c r="B173" s="188"/>
      <c r="C173" s="188"/>
      <c r="D173" s="188"/>
      <c r="E173" s="188"/>
    </row>
    <row r="174" spans="2:5" x14ac:dyDescent="0.2">
      <c r="B174" s="188"/>
      <c r="C174" s="188"/>
      <c r="D174" s="188"/>
      <c r="E174" s="188"/>
    </row>
    <row r="175" spans="2:5" x14ac:dyDescent="0.2">
      <c r="B175" s="188"/>
      <c r="C175" s="188"/>
      <c r="D175" s="188"/>
      <c r="E175" s="188"/>
    </row>
    <row r="176" spans="2:5" x14ac:dyDescent="0.2">
      <c r="B176" s="188"/>
      <c r="C176" s="188"/>
      <c r="D176" s="188"/>
      <c r="E176" s="188"/>
    </row>
    <row r="177" spans="2:5" x14ac:dyDescent="0.2">
      <c r="B177" s="188"/>
      <c r="C177" s="188"/>
      <c r="D177" s="188"/>
      <c r="E177" s="188"/>
    </row>
    <row r="178" spans="2:5" x14ac:dyDescent="0.2">
      <c r="B178" s="188"/>
      <c r="C178" s="188"/>
      <c r="D178" s="188"/>
      <c r="E178" s="188"/>
    </row>
    <row r="179" spans="2:5" x14ac:dyDescent="0.2">
      <c r="B179" s="188"/>
      <c r="C179" s="188"/>
      <c r="D179" s="188"/>
      <c r="E179" s="188"/>
    </row>
    <row r="180" spans="2:5" x14ac:dyDescent="0.2">
      <c r="B180" s="188"/>
      <c r="C180" s="188"/>
      <c r="D180" s="188"/>
      <c r="E180" s="188"/>
    </row>
    <row r="181" spans="2:5" x14ac:dyDescent="0.2">
      <c r="B181" s="188"/>
      <c r="C181" s="188"/>
      <c r="D181" s="188"/>
      <c r="E181" s="188"/>
    </row>
    <row r="182" spans="2:5" x14ac:dyDescent="0.2">
      <c r="B182" s="188"/>
      <c r="C182" s="188"/>
      <c r="D182" s="188"/>
      <c r="E182" s="188"/>
    </row>
    <row r="183" spans="2:5" x14ac:dyDescent="0.2">
      <c r="B183" s="188"/>
      <c r="C183" s="188"/>
      <c r="D183" s="188"/>
      <c r="E183" s="188"/>
    </row>
    <row r="184" spans="2:5" x14ac:dyDescent="0.2">
      <c r="B184" s="188"/>
      <c r="C184" s="188"/>
      <c r="D184" s="188"/>
      <c r="E184" s="188"/>
    </row>
    <row r="185" spans="2:5" x14ac:dyDescent="0.2">
      <c r="B185" s="188"/>
      <c r="C185" s="188"/>
      <c r="D185" s="188"/>
      <c r="E185" s="188"/>
    </row>
    <row r="186" spans="2:5" x14ac:dyDescent="0.2">
      <c r="B186" s="188"/>
      <c r="C186" s="188"/>
      <c r="D186" s="188"/>
      <c r="E186" s="188"/>
    </row>
    <row r="187" spans="2:5" x14ac:dyDescent="0.2">
      <c r="B187" s="188"/>
      <c r="C187" s="188"/>
      <c r="D187" s="188"/>
      <c r="E187" s="188"/>
    </row>
    <row r="188" spans="2:5" x14ac:dyDescent="0.2">
      <c r="B188" s="188"/>
      <c r="C188" s="188"/>
      <c r="D188" s="188"/>
      <c r="E188" s="188"/>
    </row>
    <row r="189" spans="2:5" x14ac:dyDescent="0.2">
      <c r="B189" s="188"/>
      <c r="C189" s="188"/>
      <c r="D189" s="188"/>
      <c r="E189" s="188"/>
    </row>
    <row r="190" spans="2:5" x14ac:dyDescent="0.2">
      <c r="B190" s="188"/>
      <c r="C190" s="188"/>
      <c r="D190" s="188"/>
      <c r="E190" s="188"/>
    </row>
    <row r="191" spans="2:5" x14ac:dyDescent="0.2">
      <c r="B191" s="188"/>
      <c r="C191" s="188"/>
      <c r="D191" s="188"/>
      <c r="E191" s="188"/>
    </row>
    <row r="192" spans="2:5" x14ac:dyDescent="0.2">
      <c r="B192" s="188"/>
      <c r="C192" s="188"/>
      <c r="D192" s="188"/>
      <c r="E192" s="188"/>
    </row>
    <row r="193" spans="2:5" x14ac:dyDescent="0.2">
      <c r="B193" s="188"/>
      <c r="C193" s="188"/>
      <c r="D193" s="188"/>
      <c r="E193" s="188"/>
    </row>
    <row r="194" spans="2:5" x14ac:dyDescent="0.2">
      <c r="B194" s="188"/>
      <c r="C194" s="188"/>
      <c r="D194" s="188"/>
      <c r="E194" s="188"/>
    </row>
    <row r="195" spans="2:5" x14ac:dyDescent="0.2">
      <c r="B195" s="188"/>
      <c r="C195" s="188"/>
      <c r="D195" s="188"/>
      <c r="E195" s="188"/>
    </row>
    <row r="196" spans="2:5" x14ac:dyDescent="0.2">
      <c r="B196" s="188"/>
      <c r="C196" s="188"/>
      <c r="D196" s="188"/>
      <c r="E196" s="188"/>
    </row>
    <row r="197" spans="2:5" x14ac:dyDescent="0.2">
      <c r="B197" s="188"/>
      <c r="C197" s="188"/>
      <c r="D197" s="188"/>
      <c r="E197" s="188"/>
    </row>
    <row r="198" spans="2:5" x14ac:dyDescent="0.2">
      <c r="B198" s="188"/>
      <c r="C198" s="188"/>
      <c r="D198" s="188"/>
      <c r="E198" s="188"/>
    </row>
    <row r="199" spans="2:5" x14ac:dyDescent="0.2">
      <c r="B199" s="188"/>
      <c r="C199" s="188"/>
      <c r="D199" s="188"/>
      <c r="E199" s="188"/>
    </row>
    <row r="200" spans="2:5" x14ac:dyDescent="0.2">
      <c r="B200" s="188"/>
      <c r="C200" s="188"/>
      <c r="D200" s="188"/>
      <c r="E200" s="188"/>
    </row>
    <row r="201" spans="2:5" x14ac:dyDescent="0.2">
      <c r="B201" s="188"/>
      <c r="C201" s="188"/>
      <c r="D201" s="188"/>
      <c r="E201" s="188"/>
    </row>
    <row r="202" spans="2:5" x14ac:dyDescent="0.2">
      <c r="B202" s="188"/>
      <c r="C202" s="188"/>
      <c r="D202" s="188"/>
      <c r="E202" s="188"/>
    </row>
    <row r="203" spans="2:5" x14ac:dyDescent="0.2">
      <c r="B203" s="188"/>
      <c r="C203" s="188"/>
      <c r="D203" s="188"/>
      <c r="E203" s="188"/>
    </row>
    <row r="204" spans="2:5" x14ac:dyDescent="0.2">
      <c r="B204" s="188"/>
      <c r="C204" s="188"/>
      <c r="D204" s="188"/>
      <c r="E204" s="188"/>
    </row>
    <row r="205" spans="2:5" x14ac:dyDescent="0.2">
      <c r="B205" s="188"/>
      <c r="C205" s="188"/>
      <c r="D205" s="188"/>
      <c r="E205" s="188"/>
    </row>
    <row r="206" spans="2:5" x14ac:dyDescent="0.2">
      <c r="B206" s="188"/>
      <c r="C206" s="188"/>
      <c r="D206" s="188"/>
      <c r="E206" s="188"/>
    </row>
    <row r="207" spans="2:5" x14ac:dyDescent="0.2">
      <c r="B207" s="188"/>
      <c r="C207" s="188"/>
      <c r="D207" s="188"/>
      <c r="E207" s="188"/>
    </row>
    <row r="208" spans="2:5" x14ac:dyDescent="0.2">
      <c r="B208" s="188"/>
      <c r="C208" s="188"/>
      <c r="D208" s="188"/>
      <c r="E208" s="188"/>
    </row>
    <row r="209" spans="2:5" x14ac:dyDescent="0.2">
      <c r="B209" s="188"/>
      <c r="C209" s="188"/>
      <c r="D209" s="188"/>
      <c r="E209" s="188"/>
    </row>
    <row r="210" spans="2:5" x14ac:dyDescent="0.2">
      <c r="B210" s="188"/>
      <c r="C210" s="188"/>
      <c r="D210" s="188"/>
      <c r="E210" s="188"/>
    </row>
    <row r="211" spans="2:5" x14ac:dyDescent="0.2">
      <c r="B211" s="188"/>
      <c r="C211" s="188"/>
      <c r="D211" s="188"/>
      <c r="E211" s="188"/>
    </row>
    <row r="212" spans="2:5" x14ac:dyDescent="0.2">
      <c r="B212" s="188"/>
      <c r="C212" s="188"/>
      <c r="D212" s="188"/>
      <c r="E212" s="188"/>
    </row>
    <row r="213" spans="2:5" x14ac:dyDescent="0.2">
      <c r="B213" s="188"/>
      <c r="C213" s="188"/>
      <c r="D213" s="188"/>
      <c r="E213" s="188"/>
    </row>
    <row r="214" spans="2:5" x14ac:dyDescent="0.2">
      <c r="B214" s="188"/>
      <c r="C214" s="188"/>
      <c r="D214" s="188"/>
      <c r="E214" s="188"/>
    </row>
    <row r="215" spans="2:5" x14ac:dyDescent="0.2">
      <c r="B215" s="188"/>
      <c r="C215" s="188"/>
      <c r="D215" s="188"/>
      <c r="E215" s="188"/>
    </row>
    <row r="216" spans="2:5" x14ac:dyDescent="0.2">
      <c r="B216" s="188"/>
      <c r="C216" s="188"/>
      <c r="D216" s="188"/>
      <c r="E216" s="188"/>
    </row>
    <row r="217" spans="2:5" x14ac:dyDescent="0.2">
      <c r="B217" s="188"/>
      <c r="C217" s="188"/>
      <c r="D217" s="188"/>
      <c r="E217" s="188"/>
    </row>
    <row r="218" spans="2:5" x14ac:dyDescent="0.2">
      <c r="B218" s="188"/>
      <c r="C218" s="188"/>
      <c r="D218" s="188"/>
      <c r="E218" s="188"/>
    </row>
    <row r="219" spans="2:5" x14ac:dyDescent="0.2">
      <c r="B219" s="188"/>
      <c r="C219" s="188"/>
      <c r="D219" s="188"/>
      <c r="E219" s="188"/>
    </row>
    <row r="220" spans="2:5" x14ac:dyDescent="0.2">
      <c r="B220" s="188"/>
      <c r="C220" s="188"/>
      <c r="D220" s="188"/>
      <c r="E220" s="188"/>
    </row>
    <row r="221" spans="2:5" x14ac:dyDescent="0.2">
      <c r="B221" s="188"/>
      <c r="C221" s="188"/>
      <c r="D221" s="188"/>
      <c r="E221" s="188"/>
    </row>
    <row r="222" spans="2:5" x14ac:dyDescent="0.2">
      <c r="B222" s="188"/>
      <c r="C222" s="188"/>
      <c r="D222" s="188"/>
      <c r="E222" s="188"/>
    </row>
    <row r="223" spans="2:5" x14ac:dyDescent="0.2">
      <c r="B223" s="188"/>
      <c r="C223" s="188"/>
      <c r="D223" s="188"/>
      <c r="E223" s="188"/>
    </row>
    <row r="224" spans="2:5" x14ac:dyDescent="0.2">
      <c r="B224" s="188"/>
      <c r="C224" s="188"/>
      <c r="D224" s="188"/>
      <c r="E224" s="188"/>
    </row>
    <row r="225" spans="2:5" x14ac:dyDescent="0.2">
      <c r="B225" s="188"/>
      <c r="C225" s="188"/>
      <c r="D225" s="188"/>
      <c r="E225" s="188"/>
    </row>
    <row r="226" spans="2:5" x14ac:dyDescent="0.2">
      <c r="B226" s="188"/>
      <c r="C226" s="188"/>
      <c r="D226" s="188"/>
      <c r="E226" s="188"/>
    </row>
    <row r="227" spans="2:5" x14ac:dyDescent="0.2">
      <c r="B227" s="188"/>
      <c r="C227" s="188"/>
      <c r="D227" s="188"/>
      <c r="E227" s="188"/>
    </row>
    <row r="228" spans="2:5" x14ac:dyDescent="0.2">
      <c r="B228" s="188"/>
      <c r="C228" s="188"/>
      <c r="D228" s="188"/>
      <c r="E228" s="188"/>
    </row>
    <row r="229" spans="2:5" x14ac:dyDescent="0.2">
      <c r="B229" s="188"/>
      <c r="C229" s="188"/>
      <c r="D229" s="188"/>
      <c r="E229" s="188"/>
    </row>
    <row r="230" spans="2:5" x14ac:dyDescent="0.2">
      <c r="B230" s="188"/>
      <c r="C230" s="188"/>
      <c r="D230" s="188"/>
      <c r="E230" s="188"/>
    </row>
    <row r="231" spans="2:5" x14ac:dyDescent="0.2">
      <c r="B231" s="188"/>
      <c r="C231" s="188"/>
      <c r="D231" s="188"/>
      <c r="E231" s="188"/>
    </row>
    <row r="232" spans="2:5" x14ac:dyDescent="0.2">
      <c r="B232" s="188"/>
      <c r="C232" s="188"/>
      <c r="D232" s="188"/>
      <c r="E232" s="188"/>
    </row>
    <row r="233" spans="2:5" x14ac:dyDescent="0.2">
      <c r="B233" s="188"/>
      <c r="C233" s="188"/>
      <c r="D233" s="188"/>
      <c r="E233" s="188"/>
    </row>
    <row r="234" spans="2:5" x14ac:dyDescent="0.2">
      <c r="B234" s="188"/>
      <c r="C234" s="188"/>
      <c r="D234" s="188"/>
      <c r="E234" s="188"/>
    </row>
    <row r="235" spans="2:5" x14ac:dyDescent="0.2">
      <c r="B235" s="188"/>
      <c r="C235" s="188"/>
      <c r="D235" s="188"/>
      <c r="E235" s="188"/>
    </row>
    <row r="236" spans="2:5" x14ac:dyDescent="0.2">
      <c r="B236" s="188"/>
      <c r="C236" s="188"/>
      <c r="D236" s="188"/>
      <c r="E236" s="188"/>
    </row>
    <row r="237" spans="2:5" x14ac:dyDescent="0.2">
      <c r="B237" s="188"/>
      <c r="C237" s="188"/>
      <c r="D237" s="188"/>
      <c r="E237" s="188"/>
    </row>
    <row r="238" spans="2:5" x14ac:dyDescent="0.2">
      <c r="B238" s="188"/>
      <c r="C238" s="188"/>
      <c r="D238" s="188"/>
      <c r="E238" s="188"/>
    </row>
    <row r="239" spans="2:5" x14ac:dyDescent="0.2">
      <c r="B239" s="188"/>
      <c r="C239" s="188"/>
      <c r="D239" s="188"/>
      <c r="E239" s="188"/>
    </row>
    <row r="240" spans="2:5" x14ac:dyDescent="0.2">
      <c r="B240" s="188"/>
      <c r="C240" s="188"/>
      <c r="D240" s="188"/>
      <c r="E240" s="188"/>
    </row>
    <row r="241" spans="2:5" x14ac:dyDescent="0.2">
      <c r="B241" s="188"/>
      <c r="C241" s="188"/>
      <c r="D241" s="188"/>
      <c r="E241" s="188"/>
    </row>
    <row r="242" spans="2:5" x14ac:dyDescent="0.2">
      <c r="B242" s="188"/>
      <c r="C242" s="188"/>
      <c r="D242" s="188"/>
      <c r="E242" s="188"/>
    </row>
    <row r="243" spans="2:5" x14ac:dyDescent="0.2">
      <c r="B243" s="188"/>
      <c r="C243" s="188"/>
      <c r="D243" s="188"/>
      <c r="E243" s="188"/>
    </row>
    <row r="244" spans="2:5" x14ac:dyDescent="0.2">
      <c r="B244" s="188"/>
      <c r="C244" s="188"/>
      <c r="D244" s="188"/>
      <c r="E244" s="188"/>
    </row>
    <row r="245" spans="2:5" x14ac:dyDescent="0.2">
      <c r="B245" s="188"/>
      <c r="C245" s="188"/>
      <c r="D245" s="188"/>
      <c r="E245" s="188"/>
    </row>
    <row r="246" spans="2:5" x14ac:dyDescent="0.2">
      <c r="B246" s="188"/>
      <c r="C246" s="188"/>
      <c r="D246" s="188"/>
      <c r="E246" s="188"/>
    </row>
    <row r="247" spans="2:5" x14ac:dyDescent="0.2">
      <c r="B247" s="188"/>
      <c r="C247" s="188"/>
      <c r="D247" s="188"/>
      <c r="E247" s="188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E20"/>
  <sheetViews>
    <sheetView workbookViewId="0">
      <selection activeCell="N8" sqref="N8"/>
    </sheetView>
  </sheetViews>
  <sheetFormatPr defaultRowHeight="12.75" x14ac:dyDescent="0.2"/>
  <cols>
    <col min="1" max="1" width="52.7109375" style="170" bestFit="1" customWidth="1"/>
    <col min="2" max="4" width="10.140625" style="170" bestFit="1" customWidth="1"/>
    <col min="5" max="16384" width="9.140625" style="170"/>
  </cols>
  <sheetData>
    <row r="2" spans="1:5" ht="18.75" x14ac:dyDescent="0.2">
      <c r="A2" s="5" t="s">
        <v>184</v>
      </c>
      <c r="B2" s="5"/>
      <c r="C2" s="5"/>
      <c r="D2" s="5"/>
    </row>
    <row r="4" spans="1:5" x14ac:dyDescent="0.2">
      <c r="D4" s="141" t="s">
        <v>80</v>
      </c>
    </row>
    <row r="5" spans="1:5" x14ac:dyDescent="0.2">
      <c r="A5" s="80"/>
      <c r="B5" s="125">
        <f>MT_ALL!B5</f>
        <v>42369</v>
      </c>
      <c r="C5" s="125">
        <f>MT_ALL!C5</f>
        <v>42400</v>
      </c>
      <c r="D5" s="125">
        <f>MT_ALL!D5</f>
        <v>42429</v>
      </c>
      <c r="E5" s="116"/>
    </row>
    <row r="6" spans="1:5" x14ac:dyDescent="0.2">
      <c r="A6" s="229" t="str">
        <f>MT_ALL!A6</f>
        <v>Загальна сума державного та гарантованого державою боргу</v>
      </c>
      <c r="B6" s="11">
        <f t="shared" ref="B6:D6" si="0">SUM(B7:B8)</f>
        <v>1572180.1589905</v>
      </c>
      <c r="C6" s="11">
        <f t="shared" si="0"/>
        <v>1645619.66269745</v>
      </c>
      <c r="D6" s="11">
        <f t="shared" si="0"/>
        <v>1740938.6519851899</v>
      </c>
    </row>
    <row r="7" spans="1:5" x14ac:dyDescent="0.2">
      <c r="A7" s="54" t="str">
        <f>MT_ALL!A7</f>
        <v>Внутрішній борг</v>
      </c>
      <c r="B7" s="174">
        <f>MT_ALL!B7/DMLMLR</f>
        <v>529460.57801733003</v>
      </c>
      <c r="C7" s="174">
        <f>MT_ALL!C7/DMLMLR</f>
        <v>549606.23667476</v>
      </c>
      <c r="D7" s="174">
        <f>MT_ALL!D7/DMLMLR</f>
        <v>565468.42217392998</v>
      </c>
    </row>
    <row r="8" spans="1:5" x14ac:dyDescent="0.2">
      <c r="A8" s="54" t="str">
        <f>MT_ALL!A8</f>
        <v>Зовнішній борг</v>
      </c>
      <c r="B8" s="174">
        <f>MT_ALL!B8/DMLMLR</f>
        <v>1042719.58097317</v>
      </c>
      <c r="C8" s="174">
        <f>MT_ALL!C8/DMLMLR</f>
        <v>1096013.42602269</v>
      </c>
      <c r="D8" s="174">
        <f>MT_ALL!D8/DMLMLR</f>
        <v>1175470.22981126</v>
      </c>
    </row>
    <row r="10" spans="1:5" x14ac:dyDescent="0.2">
      <c r="D10" s="141" t="s">
        <v>48</v>
      </c>
    </row>
    <row r="11" spans="1:5" x14ac:dyDescent="0.2">
      <c r="A11" s="80"/>
      <c r="B11" s="125">
        <f>MT_ALL!B11</f>
        <v>42369</v>
      </c>
      <c r="C11" s="125">
        <f>MT_ALL!C11</f>
        <v>42400</v>
      </c>
      <c r="D11" s="125">
        <f>MT_ALL!D11</f>
        <v>42429</v>
      </c>
    </row>
    <row r="12" spans="1:5" x14ac:dyDescent="0.2">
      <c r="A12" s="229" t="str">
        <f>MT_ALL!A12</f>
        <v>Загальна сума державного та гарантованого державою боргу</v>
      </c>
      <c r="B12" s="11">
        <f t="shared" ref="B12:D12" si="1">SUM(B13:B14)</f>
        <v>65505.68611232</v>
      </c>
      <c r="C12" s="11">
        <f t="shared" si="1"/>
        <v>65427.59130349</v>
      </c>
      <c r="D12" s="11">
        <f t="shared" si="1"/>
        <v>64349.583056180003</v>
      </c>
    </row>
    <row r="13" spans="1:5" x14ac:dyDescent="0.2">
      <c r="A13" s="54" t="str">
        <f>MT_ALL!A13</f>
        <v>Внутрішній борг</v>
      </c>
      <c r="B13" s="174">
        <f>MT_ALL!B13/DMLMLR</f>
        <v>22060.244326389999</v>
      </c>
      <c r="C13" s="174">
        <f>MT_ALL!C13/DMLMLR</f>
        <v>21851.593685870001</v>
      </c>
      <c r="D13" s="174">
        <f>MT_ALL!D13/DMLMLR</f>
        <v>20901.171420940002</v>
      </c>
    </row>
    <row r="14" spans="1:5" x14ac:dyDescent="0.2">
      <c r="A14" s="54" t="str">
        <f>MT_ALL!A14</f>
        <v>Зовнішній борг</v>
      </c>
      <c r="B14" s="174">
        <f>MT_ALL!B14/DMLMLR</f>
        <v>43445.441785930001</v>
      </c>
      <c r="C14" s="174">
        <f>MT_ALL!C14/DMLMLR</f>
        <v>43575.99761762</v>
      </c>
      <c r="D14" s="174">
        <f>MT_ALL!D14/DMLMLR</f>
        <v>43448.411635240001</v>
      </c>
    </row>
    <row r="16" spans="1:5" x14ac:dyDescent="0.2">
      <c r="D16" s="141" t="s">
        <v>17</v>
      </c>
    </row>
    <row r="17" spans="1:4" x14ac:dyDescent="0.2">
      <c r="A17" s="80"/>
      <c r="B17" s="125">
        <f>MT_ALL!B17</f>
        <v>42369</v>
      </c>
      <c r="C17" s="125">
        <f>MT_ALL!C17</f>
        <v>42400</v>
      </c>
      <c r="D17" s="125">
        <f>MT_ALL!D17</f>
        <v>42429</v>
      </c>
    </row>
    <row r="18" spans="1:4" x14ac:dyDescent="0.2">
      <c r="A18" s="229" t="str">
        <f>MT_ALL!A18</f>
        <v>Загальна сума державного та гарантованого державою боргу</v>
      </c>
      <c r="B18" s="11">
        <f t="shared" ref="B18:D18" si="2">SUM(B19:B20)</f>
        <v>1</v>
      </c>
      <c r="C18" s="11">
        <f t="shared" si="2"/>
        <v>1</v>
      </c>
      <c r="D18" s="11">
        <f t="shared" si="2"/>
        <v>1</v>
      </c>
    </row>
    <row r="19" spans="1:4" x14ac:dyDescent="0.2">
      <c r="A19" s="54" t="str">
        <f>MT_ALL!A19</f>
        <v>Внутрішній борг</v>
      </c>
      <c r="B19" s="102">
        <f>MT_ALL!B19</f>
        <v>0.33676800000000001</v>
      </c>
      <c r="C19" s="102">
        <f>MT_ALL!C19</f>
        <v>0.33398099999999997</v>
      </c>
      <c r="D19" s="102">
        <f>MT_ALL!D19</f>
        <v>0.32480700000000001</v>
      </c>
    </row>
    <row r="20" spans="1:4" x14ac:dyDescent="0.2">
      <c r="A20" s="54" t="str">
        <f>MT_ALL!A20</f>
        <v>Зовнішній борг</v>
      </c>
      <c r="B20" s="102">
        <f>MT_ALL!B20</f>
        <v>0.66323200000000004</v>
      </c>
      <c r="C20" s="102">
        <f>MT_ALL!C20</f>
        <v>0.66601900000000003</v>
      </c>
      <c r="D20" s="102">
        <f>MT_ALL!D20</f>
        <v>0.67519300000000004</v>
      </c>
    </row>
  </sheetData>
  <mergeCells count="1">
    <mergeCell ref="A2:D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K247"/>
  <sheetViews>
    <sheetView workbookViewId="0">
      <selection activeCell="A4" sqref="A4"/>
    </sheetView>
  </sheetViews>
  <sheetFormatPr defaultRowHeight="12.75" x14ac:dyDescent="0.2"/>
  <cols>
    <col min="1" max="1" width="63.28515625" style="170" bestFit="1" customWidth="1"/>
    <col min="2" max="2" width="14.7109375" style="170" customWidth="1"/>
    <col min="3" max="3" width="14.42578125" style="170" bestFit="1" customWidth="1"/>
    <col min="4" max="4" width="13" style="170" customWidth="1"/>
    <col min="5" max="16384" width="9.140625" style="170"/>
  </cols>
  <sheetData>
    <row r="2" spans="1:11" ht="18.75" x14ac:dyDescent="0.2">
      <c r="A2" s="5" t="s">
        <v>184</v>
      </c>
      <c r="B2" s="5"/>
      <c r="C2" s="5"/>
      <c r="D2" s="5"/>
      <c r="E2" s="188"/>
      <c r="F2" s="188"/>
      <c r="G2" s="188"/>
      <c r="H2" s="188"/>
      <c r="I2" s="188"/>
      <c r="J2" s="188"/>
      <c r="K2" s="188"/>
    </row>
    <row r="3" spans="1:11" x14ac:dyDescent="0.2">
      <c r="A3" s="61"/>
    </row>
    <row r="4" spans="1:11" s="193" customFormat="1" x14ac:dyDescent="0.2">
      <c r="A4" s="182" t="str">
        <f>$A$2 &amp; " (" &amp;D4 &amp; ")"</f>
        <v>Державний та гарантований державою борг України за поточний рік (млрд. грн)</v>
      </c>
      <c r="D4" s="193" t="str">
        <f>VALUAH</f>
        <v>млрд. грн</v>
      </c>
    </row>
    <row r="5" spans="1:11" s="181" customFormat="1" x14ac:dyDescent="0.2">
      <c r="A5" s="77"/>
      <c r="B5" s="20">
        <v>42369</v>
      </c>
      <c r="C5" s="20">
        <v>42400</v>
      </c>
      <c r="D5" s="244">
        <v>42429</v>
      </c>
    </row>
    <row r="6" spans="1:11" s="150" customFormat="1" x14ac:dyDescent="0.2">
      <c r="A6" s="242" t="s">
        <v>171</v>
      </c>
      <c r="B6" s="74">
        <f t="shared" ref="B6:D6" si="0">SUM(B7:B8)</f>
        <v>1572180.1589905</v>
      </c>
      <c r="C6" s="74">
        <f t="shared" si="0"/>
        <v>1645619.6626974498</v>
      </c>
      <c r="D6" s="74">
        <f t="shared" si="0"/>
        <v>1740938.6519851901</v>
      </c>
    </row>
    <row r="7" spans="1:11" s="47" customFormat="1" x14ac:dyDescent="0.2">
      <c r="A7" s="35" t="s">
        <v>74</v>
      </c>
      <c r="B7" s="152">
        <v>1334271.60129128</v>
      </c>
      <c r="C7" s="152">
        <v>1392400.3449641599</v>
      </c>
      <c r="D7" s="226">
        <v>1483853.51281361</v>
      </c>
    </row>
    <row r="8" spans="1:11" s="47" customFormat="1" x14ac:dyDescent="0.2">
      <c r="A8" s="35" t="s">
        <v>112</v>
      </c>
      <c r="B8" s="152">
        <v>237908.55769921999</v>
      </c>
      <c r="C8" s="152">
        <v>253219.31773328999</v>
      </c>
      <c r="D8" s="226">
        <v>257085.13917158</v>
      </c>
    </row>
    <row r="9" spans="1:11" x14ac:dyDescent="0.2">
      <c r="B9" s="188"/>
      <c r="C9" s="188"/>
      <c r="D9" s="188"/>
      <c r="E9" s="188"/>
      <c r="F9" s="188"/>
      <c r="G9" s="188"/>
      <c r="H9" s="188"/>
      <c r="I9" s="188"/>
    </row>
    <row r="10" spans="1:11" x14ac:dyDescent="0.2">
      <c r="A10" s="182" t="str">
        <f>$A$2 &amp; " (" &amp;D10 &amp; ")"</f>
        <v>Державний та гарантований державою борг України за поточний рік (млрд. дол. США)</v>
      </c>
      <c r="B10" s="188"/>
      <c r="C10" s="188"/>
      <c r="D10" s="193" t="str">
        <f>VALUSD</f>
        <v>млрд. дол. США</v>
      </c>
      <c r="E10" s="188"/>
      <c r="F10" s="188"/>
      <c r="G10" s="188"/>
      <c r="H10" s="188"/>
      <c r="I10" s="188"/>
    </row>
    <row r="11" spans="1:11" s="46" customFormat="1" x14ac:dyDescent="0.2">
      <c r="A11" s="10"/>
      <c r="B11" s="20">
        <v>42369</v>
      </c>
      <c r="C11" s="20">
        <v>42400</v>
      </c>
      <c r="D11" s="244">
        <v>42429</v>
      </c>
      <c r="E11" s="181"/>
      <c r="F11" s="181"/>
      <c r="G11" s="181"/>
      <c r="H11" s="181"/>
      <c r="I11" s="181"/>
      <c r="J11" s="181"/>
      <c r="K11" s="181"/>
    </row>
    <row r="12" spans="1:11" s="205" customFormat="1" x14ac:dyDescent="0.2">
      <c r="A12" s="242" t="s">
        <v>171</v>
      </c>
      <c r="B12" s="74">
        <f t="shared" ref="B12:D12" si="1">SUM(B13:B14)</f>
        <v>65505.68611232</v>
      </c>
      <c r="C12" s="74">
        <f t="shared" si="1"/>
        <v>65427.59130349</v>
      </c>
      <c r="D12" s="74">
        <f t="shared" si="1"/>
        <v>64349.583056180003</v>
      </c>
      <c r="E12" s="221"/>
      <c r="F12" s="221"/>
      <c r="G12" s="221"/>
      <c r="H12" s="221"/>
      <c r="I12" s="221"/>
    </row>
    <row r="13" spans="1:11" s="108" customFormat="1" x14ac:dyDescent="0.2">
      <c r="A13" s="160" t="s">
        <v>74</v>
      </c>
      <c r="B13" s="152">
        <v>55593.105028710001</v>
      </c>
      <c r="C13" s="152">
        <v>55359.936907720003</v>
      </c>
      <c r="D13" s="105">
        <v>54847.053201540002</v>
      </c>
      <c r="E13" s="127"/>
      <c r="F13" s="127"/>
      <c r="G13" s="127"/>
      <c r="H13" s="127"/>
      <c r="I13" s="127"/>
    </row>
    <row r="14" spans="1:11" s="108" customFormat="1" x14ac:dyDescent="0.2">
      <c r="A14" s="160" t="s">
        <v>112</v>
      </c>
      <c r="B14" s="152">
        <v>9912.5810836100009</v>
      </c>
      <c r="C14" s="152">
        <v>10067.65439577</v>
      </c>
      <c r="D14" s="105">
        <v>9502.5298546400008</v>
      </c>
      <c r="E14" s="127"/>
      <c r="F14" s="127"/>
      <c r="G14" s="127"/>
      <c r="H14" s="127"/>
      <c r="I14" s="127"/>
    </row>
    <row r="15" spans="1:11" x14ac:dyDescent="0.2">
      <c r="B15" s="188"/>
      <c r="C15" s="188"/>
      <c r="D15" s="188"/>
      <c r="E15" s="188"/>
      <c r="F15" s="188"/>
      <c r="G15" s="188"/>
      <c r="H15" s="188"/>
      <c r="I15" s="188"/>
    </row>
    <row r="16" spans="1:11" s="193" customFormat="1" x14ac:dyDescent="0.2">
      <c r="A16" s="13"/>
      <c r="B16" s="29"/>
      <c r="C16" s="29"/>
      <c r="D16" s="141" t="s">
        <v>17</v>
      </c>
    </row>
    <row r="17" spans="1:11" s="46" customFormat="1" x14ac:dyDescent="0.2">
      <c r="A17" s="91"/>
      <c r="B17" s="20">
        <v>42369</v>
      </c>
      <c r="C17" s="20">
        <v>42400</v>
      </c>
      <c r="D17" s="20">
        <v>42429</v>
      </c>
      <c r="E17" s="181"/>
      <c r="F17" s="181"/>
      <c r="G17" s="181"/>
      <c r="H17" s="181"/>
      <c r="I17" s="181"/>
      <c r="J17" s="181"/>
      <c r="K17" s="181"/>
    </row>
    <row r="18" spans="1:11" s="205" customFormat="1" x14ac:dyDescent="0.2">
      <c r="A18" s="242" t="s">
        <v>171</v>
      </c>
      <c r="B18" s="74">
        <f t="shared" ref="B18:D18" si="2">SUM(B19:B20)</f>
        <v>1</v>
      </c>
      <c r="C18" s="74">
        <f t="shared" si="2"/>
        <v>1</v>
      </c>
      <c r="D18" s="74">
        <f t="shared" si="2"/>
        <v>1</v>
      </c>
      <c r="E18" s="221"/>
      <c r="F18" s="221"/>
      <c r="G18" s="221"/>
      <c r="H18" s="221"/>
      <c r="I18" s="221"/>
    </row>
    <row r="19" spans="1:11" s="108" customFormat="1" x14ac:dyDescent="0.2">
      <c r="A19" s="160" t="s">
        <v>74</v>
      </c>
      <c r="B19" s="184">
        <v>0.84867599999999999</v>
      </c>
      <c r="C19" s="184">
        <v>0.84612500000000002</v>
      </c>
      <c r="D19" s="220">
        <v>0.85233000000000003</v>
      </c>
      <c r="E19" s="127"/>
      <c r="F19" s="127"/>
      <c r="G19" s="127"/>
      <c r="H19" s="127"/>
      <c r="I19" s="127"/>
    </row>
    <row r="20" spans="1:11" s="108" customFormat="1" x14ac:dyDescent="0.2">
      <c r="A20" s="160" t="s">
        <v>112</v>
      </c>
      <c r="B20" s="184">
        <v>0.15132399999999999</v>
      </c>
      <c r="C20" s="184">
        <v>0.15387500000000001</v>
      </c>
      <c r="D20" s="220">
        <v>0.14767</v>
      </c>
      <c r="E20" s="127"/>
      <c r="F20" s="127"/>
      <c r="G20" s="127"/>
      <c r="H20" s="127"/>
      <c r="I20" s="127"/>
    </row>
    <row r="21" spans="1:11" x14ac:dyDescent="0.2">
      <c r="B21" s="188"/>
      <c r="C21" s="188"/>
      <c r="D21" s="188"/>
      <c r="E21" s="188"/>
      <c r="F21" s="188"/>
      <c r="G21" s="188"/>
      <c r="H21" s="188"/>
      <c r="I21" s="188"/>
    </row>
    <row r="22" spans="1:11" x14ac:dyDescent="0.2">
      <c r="B22" s="188"/>
      <c r="C22" s="188"/>
      <c r="D22" s="188"/>
      <c r="E22" s="188"/>
      <c r="F22" s="188"/>
      <c r="G22" s="188"/>
      <c r="H22" s="188"/>
      <c r="I22" s="188"/>
    </row>
    <row r="23" spans="1:11" x14ac:dyDescent="0.2">
      <c r="B23" s="188"/>
      <c r="C23" s="188"/>
      <c r="D23" s="188"/>
      <c r="E23" s="188"/>
      <c r="F23" s="188"/>
      <c r="G23" s="188"/>
      <c r="H23" s="188"/>
      <c r="I23" s="188"/>
    </row>
    <row r="24" spans="1:11" x14ac:dyDescent="0.2">
      <c r="B24" s="188"/>
      <c r="C24" s="188"/>
      <c r="D24" s="188"/>
      <c r="E24" s="188"/>
      <c r="F24" s="188"/>
      <c r="G24" s="188"/>
      <c r="H24" s="188"/>
      <c r="I24" s="188"/>
    </row>
    <row r="25" spans="1:11" s="13" customFormat="1" x14ac:dyDescent="0.2">
      <c r="B25" s="29"/>
      <c r="C25" s="29"/>
      <c r="D25" s="29"/>
      <c r="E25" s="29"/>
      <c r="F25" s="29"/>
      <c r="G25" s="29"/>
      <c r="H25" s="29"/>
      <c r="I25" s="29"/>
    </row>
    <row r="26" spans="1:11" x14ac:dyDescent="0.2">
      <c r="B26" s="188"/>
      <c r="C26" s="188"/>
      <c r="D26" s="188"/>
      <c r="E26" s="188"/>
      <c r="F26" s="188"/>
      <c r="G26" s="188"/>
      <c r="H26" s="188"/>
      <c r="I26" s="188"/>
    </row>
    <row r="27" spans="1:11" x14ac:dyDescent="0.2">
      <c r="B27" s="188"/>
      <c r="C27" s="188"/>
      <c r="D27" s="188"/>
      <c r="E27" s="188"/>
      <c r="F27" s="188"/>
      <c r="G27" s="188"/>
      <c r="H27" s="188"/>
      <c r="I27" s="188"/>
    </row>
    <row r="28" spans="1:11" x14ac:dyDescent="0.2">
      <c r="B28" s="188"/>
      <c r="C28" s="188"/>
      <c r="D28" s="188"/>
      <c r="E28" s="188"/>
      <c r="F28" s="188"/>
      <c r="G28" s="188"/>
      <c r="H28" s="188"/>
      <c r="I28" s="188"/>
    </row>
    <row r="29" spans="1:11" x14ac:dyDescent="0.2">
      <c r="B29" s="188"/>
      <c r="C29" s="188"/>
      <c r="D29" s="188"/>
      <c r="E29" s="188"/>
      <c r="F29" s="188"/>
      <c r="G29" s="188"/>
      <c r="H29" s="188"/>
      <c r="I29" s="188"/>
    </row>
    <row r="30" spans="1:11" x14ac:dyDescent="0.2">
      <c r="B30" s="188"/>
      <c r="C30" s="188"/>
      <c r="D30" s="188"/>
      <c r="E30" s="188"/>
      <c r="F30" s="188"/>
      <c r="G30" s="188"/>
      <c r="H30" s="188"/>
      <c r="I30" s="188"/>
    </row>
    <row r="31" spans="1:11" x14ac:dyDescent="0.2">
      <c r="B31" s="188"/>
      <c r="C31" s="188"/>
      <c r="D31" s="188"/>
      <c r="E31" s="188"/>
      <c r="F31" s="188"/>
      <c r="G31" s="188"/>
      <c r="H31" s="188"/>
      <c r="I31" s="188"/>
    </row>
    <row r="32" spans="1:11" x14ac:dyDescent="0.2">
      <c r="B32" s="188"/>
      <c r="C32" s="188"/>
      <c r="D32" s="188"/>
      <c r="E32" s="188"/>
      <c r="F32" s="188"/>
      <c r="G32" s="188"/>
      <c r="H32" s="188"/>
      <c r="I32" s="188"/>
    </row>
    <row r="33" spans="2:9" x14ac:dyDescent="0.2">
      <c r="B33" s="188"/>
      <c r="C33" s="188"/>
      <c r="D33" s="188"/>
      <c r="E33" s="188"/>
      <c r="F33" s="188"/>
      <c r="G33" s="188"/>
      <c r="H33" s="188"/>
      <c r="I33" s="188"/>
    </row>
    <row r="34" spans="2:9" x14ac:dyDescent="0.2">
      <c r="B34" s="188"/>
      <c r="C34" s="188"/>
      <c r="D34" s="188"/>
      <c r="E34" s="188"/>
      <c r="F34" s="188"/>
      <c r="G34" s="188"/>
      <c r="H34" s="188"/>
      <c r="I34" s="188"/>
    </row>
    <row r="35" spans="2:9" x14ac:dyDescent="0.2">
      <c r="B35" s="188"/>
      <c r="C35" s="188"/>
      <c r="D35" s="188"/>
      <c r="E35" s="188"/>
      <c r="F35" s="188"/>
      <c r="G35" s="188"/>
      <c r="H35" s="188"/>
      <c r="I35" s="188"/>
    </row>
    <row r="36" spans="2:9" x14ac:dyDescent="0.2">
      <c r="B36" s="188"/>
      <c r="C36" s="188"/>
      <c r="D36" s="188"/>
      <c r="E36" s="188"/>
      <c r="F36" s="188"/>
      <c r="G36" s="188"/>
      <c r="H36" s="188"/>
      <c r="I36" s="188"/>
    </row>
    <row r="37" spans="2:9" x14ac:dyDescent="0.2">
      <c r="B37" s="188"/>
      <c r="C37" s="188"/>
      <c r="D37" s="188"/>
      <c r="E37" s="188"/>
      <c r="F37" s="188"/>
      <c r="G37" s="188"/>
      <c r="H37" s="188"/>
      <c r="I37" s="188"/>
    </row>
    <row r="38" spans="2:9" x14ac:dyDescent="0.2">
      <c r="B38" s="188"/>
      <c r="C38" s="188"/>
      <c r="D38" s="188"/>
      <c r="E38" s="188"/>
      <c r="F38" s="188"/>
      <c r="G38" s="188"/>
      <c r="H38" s="188"/>
      <c r="I38" s="188"/>
    </row>
    <row r="39" spans="2:9" x14ac:dyDescent="0.2">
      <c r="B39" s="188"/>
      <c r="C39" s="188"/>
      <c r="D39" s="188"/>
      <c r="E39" s="188"/>
      <c r="F39" s="188"/>
      <c r="G39" s="188"/>
      <c r="H39" s="188"/>
      <c r="I39" s="188"/>
    </row>
    <row r="40" spans="2:9" x14ac:dyDescent="0.2">
      <c r="B40" s="188"/>
      <c r="C40" s="188"/>
      <c r="D40" s="188"/>
      <c r="E40" s="188"/>
      <c r="F40" s="188"/>
      <c r="G40" s="188"/>
      <c r="H40" s="188"/>
      <c r="I40" s="188"/>
    </row>
    <row r="41" spans="2:9" x14ac:dyDescent="0.2">
      <c r="B41" s="188"/>
      <c r="C41" s="188"/>
      <c r="D41" s="188"/>
      <c r="E41" s="188"/>
      <c r="F41" s="188"/>
      <c r="G41" s="188"/>
      <c r="H41" s="188"/>
      <c r="I41" s="188"/>
    </row>
    <row r="42" spans="2:9" x14ac:dyDescent="0.2">
      <c r="B42" s="188"/>
      <c r="C42" s="188"/>
      <c r="D42" s="188"/>
      <c r="E42" s="188"/>
      <c r="F42" s="188"/>
      <c r="G42" s="188"/>
      <c r="H42" s="188"/>
      <c r="I42" s="188"/>
    </row>
    <row r="43" spans="2:9" x14ac:dyDescent="0.2">
      <c r="B43" s="188"/>
      <c r="C43" s="188"/>
      <c r="D43" s="188"/>
      <c r="E43" s="188"/>
      <c r="F43" s="188"/>
      <c r="G43" s="188"/>
      <c r="H43" s="188"/>
      <c r="I43" s="188"/>
    </row>
    <row r="44" spans="2:9" x14ac:dyDescent="0.2">
      <c r="B44" s="188"/>
      <c r="C44" s="188"/>
      <c r="D44" s="188"/>
      <c r="E44" s="188"/>
      <c r="F44" s="188"/>
      <c r="G44" s="188"/>
      <c r="H44" s="188"/>
      <c r="I44" s="188"/>
    </row>
    <row r="45" spans="2:9" x14ac:dyDescent="0.2">
      <c r="B45" s="188"/>
      <c r="C45" s="188"/>
      <c r="D45" s="188"/>
      <c r="E45" s="188"/>
      <c r="F45" s="188"/>
      <c r="G45" s="188"/>
      <c r="H45" s="188"/>
      <c r="I45" s="188"/>
    </row>
    <row r="46" spans="2:9" x14ac:dyDescent="0.2">
      <c r="B46" s="188"/>
      <c r="C46" s="188"/>
      <c r="D46" s="188"/>
      <c r="E46" s="188"/>
      <c r="F46" s="188"/>
      <c r="G46" s="188"/>
      <c r="H46" s="188"/>
      <c r="I46" s="188"/>
    </row>
    <row r="47" spans="2:9" x14ac:dyDescent="0.2">
      <c r="B47" s="188"/>
      <c r="C47" s="188"/>
      <c r="D47" s="188"/>
      <c r="E47" s="188"/>
      <c r="F47" s="188"/>
      <c r="G47" s="188"/>
      <c r="H47" s="188"/>
      <c r="I47" s="188"/>
    </row>
    <row r="48" spans="2:9" x14ac:dyDescent="0.2">
      <c r="B48" s="188"/>
      <c r="C48" s="188"/>
      <c r="D48" s="188"/>
      <c r="E48" s="188"/>
      <c r="F48" s="188"/>
      <c r="G48" s="188"/>
      <c r="H48" s="188"/>
      <c r="I48" s="188"/>
    </row>
    <row r="49" spans="2:9" x14ac:dyDescent="0.2">
      <c r="B49" s="188"/>
      <c r="C49" s="188"/>
      <c r="D49" s="188"/>
      <c r="E49" s="188"/>
      <c r="F49" s="188"/>
      <c r="G49" s="188"/>
      <c r="H49" s="188"/>
      <c r="I49" s="188"/>
    </row>
    <row r="50" spans="2:9" x14ac:dyDescent="0.2">
      <c r="B50" s="188"/>
      <c r="C50" s="188"/>
      <c r="D50" s="188"/>
      <c r="E50" s="188"/>
      <c r="F50" s="188"/>
      <c r="G50" s="188"/>
      <c r="H50" s="188"/>
      <c r="I50" s="188"/>
    </row>
    <row r="51" spans="2:9" x14ac:dyDescent="0.2">
      <c r="B51" s="188"/>
      <c r="C51" s="188"/>
      <c r="D51" s="188"/>
      <c r="E51" s="188"/>
      <c r="F51" s="188"/>
      <c r="G51" s="188"/>
      <c r="H51" s="188"/>
      <c r="I51" s="188"/>
    </row>
    <row r="52" spans="2:9" x14ac:dyDescent="0.2">
      <c r="B52" s="188"/>
      <c r="C52" s="188"/>
      <c r="D52" s="188"/>
      <c r="E52" s="188"/>
      <c r="F52" s="188"/>
      <c r="G52" s="188"/>
      <c r="H52" s="188"/>
      <c r="I52" s="188"/>
    </row>
    <row r="53" spans="2:9" x14ac:dyDescent="0.2">
      <c r="B53" s="188"/>
      <c r="C53" s="188"/>
      <c r="D53" s="188"/>
      <c r="E53" s="188"/>
      <c r="F53" s="188"/>
      <c r="G53" s="188"/>
      <c r="H53" s="188"/>
      <c r="I53" s="188"/>
    </row>
    <row r="54" spans="2:9" x14ac:dyDescent="0.2">
      <c r="B54" s="188"/>
      <c r="C54" s="188"/>
      <c r="D54" s="188"/>
      <c r="E54" s="188"/>
      <c r="F54" s="188"/>
      <c r="G54" s="188"/>
      <c r="H54" s="188"/>
      <c r="I54" s="188"/>
    </row>
    <row r="55" spans="2:9" x14ac:dyDescent="0.2">
      <c r="B55" s="188"/>
      <c r="C55" s="188"/>
      <c r="D55" s="188"/>
      <c r="E55" s="188"/>
      <c r="F55" s="188"/>
      <c r="G55" s="188"/>
      <c r="H55" s="188"/>
      <c r="I55" s="188"/>
    </row>
    <row r="56" spans="2:9" x14ac:dyDescent="0.2">
      <c r="B56" s="188"/>
      <c r="C56" s="188"/>
      <c r="D56" s="188"/>
      <c r="E56" s="188"/>
      <c r="F56" s="188"/>
      <c r="G56" s="188"/>
      <c r="H56" s="188"/>
      <c r="I56" s="188"/>
    </row>
    <row r="57" spans="2:9" x14ac:dyDescent="0.2">
      <c r="B57" s="188"/>
      <c r="C57" s="188"/>
      <c r="D57" s="188"/>
      <c r="E57" s="188"/>
      <c r="F57" s="188"/>
      <c r="G57" s="188"/>
      <c r="H57" s="188"/>
      <c r="I57" s="188"/>
    </row>
    <row r="58" spans="2:9" x14ac:dyDescent="0.2">
      <c r="B58" s="188"/>
      <c r="C58" s="188"/>
      <c r="D58" s="188"/>
      <c r="E58" s="188"/>
      <c r="F58" s="188"/>
      <c r="G58" s="188"/>
      <c r="H58" s="188"/>
      <c r="I58" s="188"/>
    </row>
    <row r="59" spans="2:9" x14ac:dyDescent="0.2">
      <c r="B59" s="188"/>
      <c r="C59" s="188"/>
      <c r="D59" s="188"/>
      <c r="E59" s="188"/>
      <c r="F59" s="188"/>
      <c r="G59" s="188"/>
      <c r="H59" s="188"/>
      <c r="I59" s="188"/>
    </row>
    <row r="60" spans="2:9" x14ac:dyDescent="0.2">
      <c r="B60" s="188"/>
      <c r="C60" s="188"/>
      <c r="D60" s="188"/>
      <c r="E60" s="188"/>
      <c r="F60" s="188"/>
      <c r="G60" s="188"/>
      <c r="H60" s="188"/>
      <c r="I60" s="188"/>
    </row>
    <row r="61" spans="2:9" x14ac:dyDescent="0.2">
      <c r="B61" s="188"/>
      <c r="C61" s="188"/>
      <c r="D61" s="188"/>
      <c r="E61" s="188"/>
      <c r="F61" s="188"/>
      <c r="G61" s="188"/>
      <c r="H61" s="188"/>
      <c r="I61" s="188"/>
    </row>
    <row r="62" spans="2:9" x14ac:dyDescent="0.2">
      <c r="B62" s="188"/>
      <c r="C62" s="188"/>
      <c r="D62" s="188"/>
      <c r="E62" s="188"/>
      <c r="F62" s="188"/>
      <c r="G62" s="188"/>
      <c r="H62" s="188"/>
      <c r="I62" s="188"/>
    </row>
    <row r="63" spans="2:9" x14ac:dyDescent="0.2">
      <c r="B63" s="188"/>
      <c r="C63" s="188"/>
      <c r="D63" s="188"/>
      <c r="E63" s="188"/>
      <c r="F63" s="188"/>
      <c r="G63" s="188"/>
      <c r="H63" s="188"/>
      <c r="I63" s="188"/>
    </row>
    <row r="64" spans="2:9" x14ac:dyDescent="0.2">
      <c r="B64" s="188"/>
      <c r="C64" s="188"/>
      <c r="D64" s="188"/>
      <c r="E64" s="188"/>
      <c r="F64" s="188"/>
      <c r="G64" s="188"/>
      <c r="H64" s="188"/>
      <c r="I64" s="188"/>
    </row>
    <row r="65" spans="2:9" x14ac:dyDescent="0.2">
      <c r="B65" s="188"/>
      <c r="C65" s="188"/>
      <c r="D65" s="188"/>
      <c r="E65" s="188"/>
      <c r="F65" s="188"/>
      <c r="G65" s="188"/>
      <c r="H65" s="188"/>
      <c r="I65" s="188"/>
    </row>
    <row r="66" spans="2:9" x14ac:dyDescent="0.2">
      <c r="B66" s="188"/>
      <c r="C66" s="188"/>
      <c r="D66" s="188"/>
      <c r="E66" s="188"/>
      <c r="F66" s="188"/>
      <c r="G66" s="188"/>
      <c r="H66" s="188"/>
      <c r="I66" s="188"/>
    </row>
    <row r="67" spans="2:9" x14ac:dyDescent="0.2">
      <c r="B67" s="188"/>
      <c r="C67" s="188"/>
      <c r="D67" s="188"/>
      <c r="E67" s="188"/>
      <c r="F67" s="188"/>
      <c r="G67" s="188"/>
      <c r="H67" s="188"/>
      <c r="I67" s="188"/>
    </row>
    <row r="68" spans="2:9" x14ac:dyDescent="0.2">
      <c r="B68" s="188"/>
      <c r="C68" s="188"/>
      <c r="D68" s="188"/>
      <c r="E68" s="188"/>
      <c r="F68" s="188"/>
      <c r="G68" s="188"/>
      <c r="H68" s="188"/>
      <c r="I68" s="188"/>
    </row>
    <row r="69" spans="2:9" x14ac:dyDescent="0.2">
      <c r="B69" s="188"/>
      <c r="C69" s="188"/>
      <c r="D69" s="188"/>
      <c r="E69" s="188"/>
      <c r="F69" s="188"/>
      <c r="G69" s="188"/>
      <c r="H69" s="188"/>
      <c r="I69" s="188"/>
    </row>
    <row r="70" spans="2:9" x14ac:dyDescent="0.2">
      <c r="B70" s="188"/>
      <c r="C70" s="188"/>
      <c r="D70" s="188"/>
      <c r="E70" s="188"/>
      <c r="F70" s="188"/>
      <c r="G70" s="188"/>
      <c r="H70" s="188"/>
      <c r="I70" s="188"/>
    </row>
    <row r="71" spans="2:9" x14ac:dyDescent="0.2">
      <c r="B71" s="188"/>
      <c r="C71" s="188"/>
      <c r="D71" s="188"/>
      <c r="E71" s="188"/>
      <c r="F71" s="188"/>
      <c r="G71" s="188"/>
      <c r="H71" s="188"/>
      <c r="I71" s="188"/>
    </row>
    <row r="72" spans="2:9" x14ac:dyDescent="0.2">
      <c r="B72" s="188"/>
      <c r="C72" s="188"/>
      <c r="D72" s="188"/>
      <c r="E72" s="188"/>
      <c r="F72" s="188"/>
      <c r="G72" s="188"/>
      <c r="H72" s="188"/>
      <c r="I72" s="188"/>
    </row>
    <row r="73" spans="2:9" x14ac:dyDescent="0.2">
      <c r="B73" s="188"/>
      <c r="C73" s="188"/>
      <c r="D73" s="188"/>
      <c r="E73" s="188"/>
      <c r="F73" s="188"/>
      <c r="G73" s="188"/>
      <c r="H73" s="188"/>
      <c r="I73" s="188"/>
    </row>
    <row r="74" spans="2:9" x14ac:dyDescent="0.2">
      <c r="B74" s="188"/>
      <c r="C74" s="188"/>
      <c r="D74" s="188"/>
      <c r="E74" s="188"/>
      <c r="F74" s="188"/>
      <c r="G74" s="188"/>
      <c r="H74" s="188"/>
      <c r="I74" s="188"/>
    </row>
    <row r="75" spans="2:9" x14ac:dyDescent="0.2">
      <c r="B75" s="188"/>
      <c r="C75" s="188"/>
      <c r="D75" s="188"/>
      <c r="E75" s="188"/>
      <c r="F75" s="188"/>
      <c r="G75" s="188"/>
      <c r="H75" s="188"/>
      <c r="I75" s="188"/>
    </row>
    <row r="76" spans="2:9" x14ac:dyDescent="0.2">
      <c r="B76" s="188"/>
      <c r="C76" s="188"/>
      <c r="D76" s="188"/>
      <c r="E76" s="188"/>
      <c r="F76" s="188"/>
      <c r="G76" s="188"/>
      <c r="H76" s="188"/>
      <c r="I76" s="188"/>
    </row>
    <row r="77" spans="2:9" x14ac:dyDescent="0.2">
      <c r="B77" s="188"/>
      <c r="C77" s="188"/>
      <c r="D77" s="188"/>
      <c r="E77" s="188"/>
      <c r="F77" s="188"/>
      <c r="G77" s="188"/>
      <c r="H77" s="188"/>
      <c r="I77" s="188"/>
    </row>
    <row r="78" spans="2:9" x14ac:dyDescent="0.2">
      <c r="B78" s="188"/>
      <c r="C78" s="188"/>
      <c r="D78" s="188"/>
      <c r="E78" s="188"/>
      <c r="F78" s="188"/>
      <c r="G78" s="188"/>
      <c r="H78" s="188"/>
      <c r="I78" s="188"/>
    </row>
    <row r="79" spans="2:9" x14ac:dyDescent="0.2">
      <c r="B79" s="188"/>
      <c r="C79" s="188"/>
      <c r="D79" s="188"/>
      <c r="E79" s="188"/>
      <c r="F79" s="188"/>
      <c r="G79" s="188"/>
      <c r="H79" s="188"/>
      <c r="I79" s="188"/>
    </row>
    <row r="80" spans="2:9" x14ac:dyDescent="0.2">
      <c r="B80" s="188"/>
      <c r="C80" s="188"/>
      <c r="D80" s="188"/>
      <c r="E80" s="188"/>
      <c r="F80" s="188"/>
      <c r="G80" s="188"/>
      <c r="H80" s="188"/>
      <c r="I80" s="188"/>
    </row>
    <row r="81" spans="2:9" x14ac:dyDescent="0.2">
      <c r="B81" s="188"/>
      <c r="C81" s="188"/>
      <c r="D81" s="188"/>
      <c r="E81" s="188"/>
      <c r="F81" s="188"/>
      <c r="G81" s="188"/>
      <c r="H81" s="188"/>
      <c r="I81" s="188"/>
    </row>
    <row r="82" spans="2:9" x14ac:dyDescent="0.2">
      <c r="B82" s="188"/>
      <c r="C82" s="188"/>
      <c r="D82" s="188"/>
      <c r="E82" s="188"/>
      <c r="F82" s="188"/>
      <c r="G82" s="188"/>
      <c r="H82" s="188"/>
      <c r="I82" s="188"/>
    </row>
    <row r="83" spans="2:9" x14ac:dyDescent="0.2">
      <c r="B83" s="188"/>
      <c r="C83" s="188"/>
      <c r="D83" s="188"/>
      <c r="E83" s="188"/>
      <c r="F83" s="188"/>
      <c r="G83" s="188"/>
      <c r="H83" s="188"/>
      <c r="I83" s="188"/>
    </row>
    <row r="84" spans="2:9" x14ac:dyDescent="0.2">
      <c r="B84" s="188"/>
      <c r="C84" s="188"/>
      <c r="D84" s="188"/>
      <c r="E84" s="188"/>
      <c r="F84" s="188"/>
      <c r="G84" s="188"/>
      <c r="H84" s="188"/>
      <c r="I84" s="188"/>
    </row>
    <row r="85" spans="2:9" x14ac:dyDescent="0.2">
      <c r="B85" s="188"/>
      <c r="C85" s="188"/>
      <c r="D85" s="188"/>
      <c r="E85" s="188"/>
      <c r="F85" s="188"/>
      <c r="G85" s="188"/>
      <c r="H85" s="188"/>
      <c r="I85" s="188"/>
    </row>
    <row r="86" spans="2:9" x14ac:dyDescent="0.2">
      <c r="B86" s="188"/>
      <c r="C86" s="188"/>
      <c r="D86" s="188"/>
      <c r="E86" s="188"/>
      <c r="F86" s="188"/>
      <c r="G86" s="188"/>
      <c r="H86" s="188"/>
      <c r="I86" s="188"/>
    </row>
    <row r="87" spans="2:9" x14ac:dyDescent="0.2">
      <c r="B87" s="188"/>
      <c r="C87" s="188"/>
      <c r="D87" s="188"/>
      <c r="E87" s="188"/>
      <c r="F87" s="188"/>
      <c r="G87" s="188"/>
      <c r="H87" s="188"/>
      <c r="I87" s="188"/>
    </row>
    <row r="88" spans="2:9" x14ac:dyDescent="0.2">
      <c r="B88" s="188"/>
      <c r="C88" s="188"/>
      <c r="D88" s="188"/>
      <c r="E88" s="188"/>
      <c r="F88" s="188"/>
      <c r="G88" s="188"/>
      <c r="H88" s="188"/>
      <c r="I88" s="188"/>
    </row>
    <row r="89" spans="2:9" x14ac:dyDescent="0.2">
      <c r="B89" s="188"/>
      <c r="C89" s="188"/>
      <c r="D89" s="188"/>
      <c r="E89" s="188"/>
      <c r="F89" s="188"/>
      <c r="G89" s="188"/>
      <c r="H89" s="188"/>
      <c r="I89" s="188"/>
    </row>
    <row r="90" spans="2:9" x14ac:dyDescent="0.2">
      <c r="B90" s="188"/>
      <c r="C90" s="188"/>
      <c r="D90" s="188"/>
      <c r="E90" s="188"/>
      <c r="F90" s="188"/>
      <c r="G90" s="188"/>
      <c r="H90" s="188"/>
      <c r="I90" s="188"/>
    </row>
    <row r="91" spans="2:9" x14ac:dyDescent="0.2">
      <c r="B91" s="188"/>
      <c r="C91" s="188"/>
      <c r="D91" s="188"/>
      <c r="E91" s="188"/>
      <c r="F91" s="188"/>
      <c r="G91" s="188"/>
      <c r="H91" s="188"/>
      <c r="I91" s="188"/>
    </row>
    <row r="92" spans="2:9" x14ac:dyDescent="0.2">
      <c r="B92" s="188"/>
      <c r="C92" s="188"/>
      <c r="D92" s="188"/>
      <c r="E92" s="188"/>
      <c r="F92" s="188"/>
      <c r="G92" s="188"/>
      <c r="H92" s="188"/>
      <c r="I92" s="188"/>
    </row>
    <row r="93" spans="2:9" x14ac:dyDescent="0.2">
      <c r="B93" s="188"/>
      <c r="C93" s="188"/>
      <c r="D93" s="188"/>
      <c r="E93" s="188"/>
      <c r="F93" s="188"/>
      <c r="G93" s="188"/>
      <c r="H93" s="188"/>
      <c r="I93" s="188"/>
    </row>
    <row r="94" spans="2:9" x14ac:dyDescent="0.2">
      <c r="B94" s="188"/>
      <c r="C94" s="188"/>
      <c r="D94" s="188"/>
      <c r="E94" s="188"/>
      <c r="F94" s="188"/>
      <c r="G94" s="188"/>
      <c r="H94" s="188"/>
      <c r="I94" s="188"/>
    </row>
    <row r="95" spans="2:9" x14ac:dyDescent="0.2">
      <c r="B95" s="188"/>
      <c r="C95" s="188"/>
      <c r="D95" s="188"/>
      <c r="E95" s="188"/>
      <c r="F95" s="188"/>
      <c r="G95" s="188"/>
      <c r="H95" s="188"/>
      <c r="I95" s="188"/>
    </row>
    <row r="96" spans="2:9" x14ac:dyDescent="0.2">
      <c r="B96" s="188"/>
      <c r="C96" s="188"/>
      <c r="D96" s="188"/>
      <c r="E96" s="188"/>
      <c r="F96" s="188"/>
      <c r="G96" s="188"/>
      <c r="H96" s="188"/>
      <c r="I96" s="188"/>
    </row>
    <row r="97" spans="2:9" x14ac:dyDescent="0.2">
      <c r="B97" s="188"/>
      <c r="C97" s="188"/>
      <c r="D97" s="188"/>
      <c r="E97" s="188"/>
      <c r="F97" s="188"/>
      <c r="G97" s="188"/>
      <c r="H97" s="188"/>
      <c r="I97" s="188"/>
    </row>
    <row r="98" spans="2:9" x14ac:dyDescent="0.2">
      <c r="B98" s="188"/>
      <c r="C98" s="188"/>
      <c r="D98" s="188"/>
      <c r="E98" s="188"/>
      <c r="F98" s="188"/>
      <c r="G98" s="188"/>
      <c r="H98" s="188"/>
      <c r="I98" s="188"/>
    </row>
    <row r="99" spans="2:9" x14ac:dyDescent="0.2">
      <c r="B99" s="188"/>
      <c r="C99" s="188"/>
      <c r="D99" s="188"/>
      <c r="E99" s="188"/>
      <c r="F99" s="188"/>
      <c r="G99" s="188"/>
      <c r="H99" s="188"/>
      <c r="I99" s="188"/>
    </row>
    <row r="100" spans="2:9" x14ac:dyDescent="0.2">
      <c r="B100" s="188"/>
      <c r="C100" s="188"/>
      <c r="D100" s="188"/>
      <c r="E100" s="188"/>
      <c r="F100" s="188"/>
      <c r="G100" s="188"/>
      <c r="H100" s="188"/>
      <c r="I100" s="188"/>
    </row>
    <row r="101" spans="2:9" x14ac:dyDescent="0.2">
      <c r="B101" s="188"/>
      <c r="C101" s="188"/>
      <c r="D101" s="188"/>
      <c r="E101" s="188"/>
      <c r="F101" s="188"/>
      <c r="G101" s="188"/>
      <c r="H101" s="188"/>
      <c r="I101" s="188"/>
    </row>
    <row r="102" spans="2:9" x14ac:dyDescent="0.2">
      <c r="B102" s="188"/>
      <c r="C102" s="188"/>
      <c r="D102" s="188"/>
      <c r="E102" s="188"/>
      <c r="F102" s="188"/>
      <c r="G102" s="188"/>
      <c r="H102" s="188"/>
      <c r="I102" s="188"/>
    </row>
    <row r="103" spans="2:9" x14ac:dyDescent="0.2">
      <c r="B103" s="188"/>
      <c r="C103" s="188"/>
      <c r="D103" s="188"/>
      <c r="E103" s="188"/>
      <c r="F103" s="188"/>
      <c r="G103" s="188"/>
      <c r="H103" s="188"/>
      <c r="I103" s="188"/>
    </row>
    <row r="104" spans="2:9" x14ac:dyDescent="0.2">
      <c r="B104" s="188"/>
      <c r="C104" s="188"/>
      <c r="D104" s="188"/>
      <c r="E104" s="188"/>
      <c r="F104" s="188"/>
      <c r="G104" s="188"/>
      <c r="H104" s="188"/>
      <c r="I104" s="188"/>
    </row>
    <row r="105" spans="2:9" x14ac:dyDescent="0.2">
      <c r="B105" s="188"/>
      <c r="C105" s="188"/>
      <c r="D105" s="188"/>
      <c r="E105" s="188"/>
      <c r="F105" s="188"/>
      <c r="G105" s="188"/>
      <c r="H105" s="188"/>
      <c r="I105" s="188"/>
    </row>
    <row r="106" spans="2:9" x14ac:dyDescent="0.2">
      <c r="B106" s="188"/>
      <c r="C106" s="188"/>
      <c r="D106" s="188"/>
      <c r="E106" s="188"/>
      <c r="F106" s="188"/>
      <c r="G106" s="188"/>
      <c r="H106" s="188"/>
      <c r="I106" s="188"/>
    </row>
    <row r="107" spans="2:9" x14ac:dyDescent="0.2">
      <c r="B107" s="188"/>
      <c r="C107" s="188"/>
      <c r="D107" s="188"/>
      <c r="E107" s="188"/>
      <c r="F107" s="188"/>
      <c r="G107" s="188"/>
      <c r="H107" s="188"/>
      <c r="I107" s="188"/>
    </row>
    <row r="108" spans="2:9" x14ac:dyDescent="0.2">
      <c r="B108" s="188"/>
      <c r="C108" s="188"/>
      <c r="D108" s="188"/>
      <c r="E108" s="188"/>
      <c r="F108" s="188"/>
      <c r="G108" s="188"/>
      <c r="H108" s="188"/>
      <c r="I108" s="188"/>
    </row>
    <row r="109" spans="2:9" x14ac:dyDescent="0.2">
      <c r="B109" s="188"/>
      <c r="C109" s="188"/>
      <c r="D109" s="188"/>
      <c r="E109" s="188"/>
      <c r="F109" s="188"/>
      <c r="G109" s="188"/>
      <c r="H109" s="188"/>
      <c r="I109" s="188"/>
    </row>
    <row r="110" spans="2:9" x14ac:dyDescent="0.2">
      <c r="B110" s="188"/>
      <c r="C110" s="188"/>
      <c r="D110" s="188"/>
      <c r="E110" s="188"/>
      <c r="F110" s="188"/>
      <c r="G110" s="188"/>
      <c r="H110" s="188"/>
      <c r="I110" s="188"/>
    </row>
    <row r="111" spans="2:9" x14ac:dyDescent="0.2">
      <c r="B111" s="188"/>
      <c r="C111" s="188"/>
      <c r="D111" s="188"/>
      <c r="E111" s="188"/>
      <c r="F111" s="188"/>
      <c r="G111" s="188"/>
      <c r="H111" s="188"/>
      <c r="I111" s="188"/>
    </row>
    <row r="112" spans="2:9" x14ac:dyDescent="0.2">
      <c r="B112" s="188"/>
      <c r="C112" s="188"/>
      <c r="D112" s="188"/>
      <c r="E112" s="188"/>
      <c r="F112" s="188"/>
      <c r="G112" s="188"/>
      <c r="H112" s="188"/>
      <c r="I112" s="188"/>
    </row>
    <row r="113" spans="2:9" x14ac:dyDescent="0.2">
      <c r="B113" s="188"/>
      <c r="C113" s="188"/>
      <c r="D113" s="188"/>
      <c r="E113" s="188"/>
      <c r="F113" s="188"/>
      <c r="G113" s="188"/>
      <c r="H113" s="188"/>
      <c r="I113" s="188"/>
    </row>
    <row r="114" spans="2:9" x14ac:dyDescent="0.2">
      <c r="B114" s="188"/>
      <c r="C114" s="188"/>
      <c r="D114" s="188"/>
      <c r="E114" s="188"/>
      <c r="F114" s="188"/>
      <c r="G114" s="188"/>
      <c r="H114" s="188"/>
      <c r="I114" s="188"/>
    </row>
    <row r="115" spans="2:9" x14ac:dyDescent="0.2">
      <c r="B115" s="188"/>
      <c r="C115" s="188"/>
      <c r="D115" s="188"/>
      <c r="E115" s="188"/>
      <c r="F115" s="188"/>
      <c r="G115" s="188"/>
      <c r="H115" s="188"/>
      <c r="I115" s="188"/>
    </row>
    <row r="116" spans="2:9" x14ac:dyDescent="0.2">
      <c r="B116" s="188"/>
      <c r="C116" s="188"/>
      <c r="D116" s="188"/>
      <c r="E116" s="188"/>
      <c r="F116" s="188"/>
      <c r="G116" s="188"/>
      <c r="H116" s="188"/>
      <c r="I116" s="188"/>
    </row>
    <row r="117" spans="2:9" x14ac:dyDescent="0.2">
      <c r="B117" s="188"/>
      <c r="C117" s="188"/>
      <c r="D117" s="188"/>
      <c r="E117" s="188"/>
      <c r="F117" s="188"/>
      <c r="G117" s="188"/>
      <c r="H117" s="188"/>
      <c r="I117" s="188"/>
    </row>
    <row r="118" spans="2:9" x14ac:dyDescent="0.2">
      <c r="B118" s="188"/>
      <c r="C118" s="188"/>
      <c r="D118" s="188"/>
      <c r="E118" s="188"/>
      <c r="F118" s="188"/>
      <c r="G118" s="188"/>
      <c r="H118" s="188"/>
      <c r="I118" s="188"/>
    </row>
    <row r="119" spans="2:9" x14ac:dyDescent="0.2">
      <c r="B119" s="188"/>
      <c r="C119" s="188"/>
      <c r="D119" s="188"/>
      <c r="E119" s="188"/>
      <c r="F119" s="188"/>
      <c r="G119" s="188"/>
      <c r="H119" s="188"/>
      <c r="I119" s="188"/>
    </row>
    <row r="120" spans="2:9" x14ac:dyDescent="0.2">
      <c r="B120" s="188"/>
      <c r="C120" s="188"/>
      <c r="D120" s="188"/>
      <c r="E120" s="188"/>
      <c r="F120" s="188"/>
      <c r="G120" s="188"/>
      <c r="H120" s="188"/>
      <c r="I120" s="188"/>
    </row>
    <row r="121" spans="2:9" x14ac:dyDescent="0.2">
      <c r="B121" s="188"/>
      <c r="C121" s="188"/>
      <c r="D121" s="188"/>
      <c r="E121" s="188"/>
      <c r="F121" s="188"/>
      <c r="G121" s="188"/>
      <c r="H121" s="188"/>
      <c r="I121" s="188"/>
    </row>
    <row r="122" spans="2:9" x14ac:dyDescent="0.2">
      <c r="B122" s="188"/>
      <c r="C122" s="188"/>
      <c r="D122" s="188"/>
      <c r="E122" s="188"/>
      <c r="F122" s="188"/>
      <c r="G122" s="188"/>
      <c r="H122" s="188"/>
      <c r="I122" s="188"/>
    </row>
    <row r="123" spans="2:9" x14ac:dyDescent="0.2">
      <c r="B123" s="188"/>
      <c r="C123" s="188"/>
      <c r="D123" s="188"/>
      <c r="E123" s="188"/>
      <c r="F123" s="188"/>
      <c r="G123" s="188"/>
      <c r="H123" s="188"/>
      <c r="I123" s="188"/>
    </row>
    <row r="124" spans="2:9" x14ac:dyDescent="0.2">
      <c r="B124" s="188"/>
      <c r="C124" s="188"/>
      <c r="D124" s="188"/>
      <c r="E124" s="188"/>
      <c r="F124" s="188"/>
      <c r="G124" s="188"/>
      <c r="H124" s="188"/>
      <c r="I124" s="188"/>
    </row>
    <row r="125" spans="2:9" x14ac:dyDescent="0.2">
      <c r="B125" s="188"/>
      <c r="C125" s="188"/>
      <c r="D125" s="188"/>
      <c r="E125" s="188"/>
      <c r="F125" s="188"/>
      <c r="G125" s="188"/>
      <c r="H125" s="188"/>
      <c r="I125" s="188"/>
    </row>
    <row r="126" spans="2:9" x14ac:dyDescent="0.2">
      <c r="B126" s="188"/>
      <c r="C126" s="188"/>
      <c r="D126" s="188"/>
      <c r="E126" s="188"/>
      <c r="F126" s="188"/>
      <c r="G126" s="188"/>
      <c r="H126" s="188"/>
      <c r="I126" s="188"/>
    </row>
    <row r="127" spans="2:9" x14ac:dyDescent="0.2">
      <c r="B127" s="188"/>
      <c r="C127" s="188"/>
      <c r="D127" s="188"/>
      <c r="E127" s="188"/>
      <c r="F127" s="188"/>
      <c r="G127" s="188"/>
      <c r="H127" s="188"/>
      <c r="I127" s="188"/>
    </row>
    <row r="128" spans="2:9" x14ac:dyDescent="0.2">
      <c r="B128" s="188"/>
      <c r="C128" s="188"/>
      <c r="D128" s="188"/>
      <c r="E128" s="188"/>
      <c r="F128" s="188"/>
      <c r="G128" s="188"/>
      <c r="H128" s="188"/>
      <c r="I128" s="188"/>
    </row>
    <row r="129" spans="2:9" x14ac:dyDescent="0.2">
      <c r="B129" s="188"/>
      <c r="C129" s="188"/>
      <c r="D129" s="188"/>
      <c r="E129" s="188"/>
      <c r="F129" s="188"/>
      <c r="G129" s="188"/>
      <c r="H129" s="188"/>
      <c r="I129" s="188"/>
    </row>
    <row r="130" spans="2:9" x14ac:dyDescent="0.2">
      <c r="B130" s="188"/>
      <c r="C130" s="188"/>
      <c r="D130" s="188"/>
      <c r="E130" s="188"/>
      <c r="F130" s="188"/>
      <c r="G130" s="188"/>
      <c r="H130" s="188"/>
      <c r="I130" s="188"/>
    </row>
    <row r="131" spans="2:9" x14ac:dyDescent="0.2">
      <c r="B131" s="188"/>
      <c r="C131" s="188"/>
      <c r="D131" s="188"/>
      <c r="E131" s="188"/>
      <c r="F131" s="188"/>
      <c r="G131" s="188"/>
      <c r="H131" s="188"/>
      <c r="I131" s="188"/>
    </row>
    <row r="132" spans="2:9" x14ac:dyDescent="0.2">
      <c r="B132" s="188"/>
      <c r="C132" s="188"/>
      <c r="D132" s="188"/>
      <c r="E132" s="188"/>
      <c r="F132" s="188"/>
      <c r="G132" s="188"/>
      <c r="H132" s="188"/>
      <c r="I132" s="188"/>
    </row>
    <row r="133" spans="2:9" x14ac:dyDescent="0.2">
      <c r="B133" s="188"/>
      <c r="C133" s="188"/>
      <c r="D133" s="188"/>
      <c r="E133" s="188"/>
      <c r="F133" s="188"/>
      <c r="G133" s="188"/>
      <c r="H133" s="188"/>
      <c r="I133" s="188"/>
    </row>
    <row r="134" spans="2:9" x14ac:dyDescent="0.2">
      <c r="B134" s="188"/>
      <c r="C134" s="188"/>
      <c r="D134" s="188"/>
      <c r="E134" s="188"/>
      <c r="F134" s="188"/>
      <c r="G134" s="188"/>
      <c r="H134" s="188"/>
      <c r="I134" s="188"/>
    </row>
    <row r="135" spans="2:9" x14ac:dyDescent="0.2">
      <c r="B135" s="188"/>
      <c r="C135" s="188"/>
      <c r="D135" s="188"/>
      <c r="E135" s="188"/>
      <c r="F135" s="188"/>
      <c r="G135" s="188"/>
      <c r="H135" s="188"/>
      <c r="I135" s="188"/>
    </row>
    <row r="136" spans="2:9" x14ac:dyDescent="0.2">
      <c r="B136" s="188"/>
      <c r="C136" s="188"/>
      <c r="D136" s="188"/>
      <c r="E136" s="188"/>
      <c r="F136" s="188"/>
      <c r="G136" s="188"/>
      <c r="H136" s="188"/>
      <c r="I136" s="188"/>
    </row>
    <row r="137" spans="2:9" x14ac:dyDescent="0.2">
      <c r="B137" s="188"/>
      <c r="C137" s="188"/>
      <c r="D137" s="188"/>
      <c r="E137" s="188"/>
      <c r="F137" s="188"/>
      <c r="G137" s="188"/>
      <c r="H137" s="188"/>
      <c r="I137" s="188"/>
    </row>
    <row r="138" spans="2:9" x14ac:dyDescent="0.2">
      <c r="B138" s="188"/>
      <c r="C138" s="188"/>
      <c r="D138" s="188"/>
      <c r="E138" s="188"/>
      <c r="F138" s="188"/>
      <c r="G138" s="188"/>
      <c r="H138" s="188"/>
      <c r="I138" s="188"/>
    </row>
    <row r="139" spans="2:9" x14ac:dyDescent="0.2">
      <c r="B139" s="188"/>
      <c r="C139" s="188"/>
      <c r="D139" s="188"/>
      <c r="E139" s="188"/>
      <c r="F139" s="188"/>
      <c r="G139" s="188"/>
      <c r="H139" s="188"/>
      <c r="I139" s="188"/>
    </row>
    <row r="140" spans="2:9" x14ac:dyDescent="0.2">
      <c r="B140" s="188"/>
      <c r="C140" s="188"/>
      <c r="D140" s="188"/>
      <c r="E140" s="188"/>
      <c r="F140" s="188"/>
      <c r="G140" s="188"/>
      <c r="H140" s="188"/>
      <c r="I140" s="188"/>
    </row>
    <row r="141" spans="2:9" x14ac:dyDescent="0.2">
      <c r="B141" s="188"/>
      <c r="C141" s="188"/>
      <c r="D141" s="188"/>
      <c r="E141" s="188"/>
      <c r="F141" s="188"/>
      <c r="G141" s="188"/>
      <c r="H141" s="188"/>
      <c r="I141" s="188"/>
    </row>
    <row r="142" spans="2:9" x14ac:dyDescent="0.2">
      <c r="B142" s="188"/>
      <c r="C142" s="188"/>
      <c r="D142" s="188"/>
      <c r="E142" s="188"/>
      <c r="F142" s="188"/>
      <c r="G142" s="188"/>
      <c r="H142" s="188"/>
      <c r="I142" s="188"/>
    </row>
    <row r="143" spans="2:9" x14ac:dyDescent="0.2">
      <c r="B143" s="188"/>
      <c r="C143" s="188"/>
      <c r="D143" s="188"/>
      <c r="E143" s="188"/>
      <c r="F143" s="188"/>
      <c r="G143" s="188"/>
      <c r="H143" s="188"/>
      <c r="I143" s="188"/>
    </row>
    <row r="144" spans="2:9" x14ac:dyDescent="0.2">
      <c r="B144" s="188"/>
      <c r="C144" s="188"/>
      <c r="D144" s="188"/>
      <c r="E144" s="188"/>
      <c r="F144" s="188"/>
      <c r="G144" s="188"/>
      <c r="H144" s="188"/>
      <c r="I144" s="188"/>
    </row>
    <row r="145" spans="2:9" x14ac:dyDescent="0.2">
      <c r="B145" s="188"/>
      <c r="C145" s="188"/>
      <c r="D145" s="188"/>
      <c r="E145" s="188"/>
      <c r="F145" s="188"/>
      <c r="G145" s="188"/>
      <c r="H145" s="188"/>
      <c r="I145" s="188"/>
    </row>
    <row r="146" spans="2:9" x14ac:dyDescent="0.2">
      <c r="B146" s="188"/>
      <c r="C146" s="188"/>
      <c r="D146" s="188"/>
      <c r="E146" s="188"/>
      <c r="F146" s="188"/>
      <c r="G146" s="188"/>
      <c r="H146" s="188"/>
      <c r="I146" s="188"/>
    </row>
    <row r="147" spans="2:9" x14ac:dyDescent="0.2">
      <c r="B147" s="188"/>
      <c r="C147" s="188"/>
      <c r="D147" s="188"/>
      <c r="E147" s="188"/>
      <c r="F147" s="188"/>
      <c r="G147" s="188"/>
      <c r="H147" s="188"/>
      <c r="I147" s="188"/>
    </row>
    <row r="148" spans="2:9" x14ac:dyDescent="0.2">
      <c r="B148" s="188"/>
      <c r="C148" s="188"/>
      <c r="D148" s="188"/>
      <c r="E148" s="188"/>
      <c r="F148" s="188"/>
      <c r="G148" s="188"/>
      <c r="H148" s="188"/>
      <c r="I148" s="188"/>
    </row>
    <row r="149" spans="2:9" x14ac:dyDescent="0.2">
      <c r="B149" s="188"/>
      <c r="C149" s="188"/>
      <c r="D149" s="188"/>
      <c r="E149" s="188"/>
      <c r="F149" s="188"/>
      <c r="G149" s="188"/>
      <c r="H149" s="188"/>
      <c r="I149" s="188"/>
    </row>
    <row r="150" spans="2:9" x14ac:dyDescent="0.2">
      <c r="B150" s="188"/>
      <c r="C150" s="188"/>
      <c r="D150" s="188"/>
      <c r="E150" s="188"/>
      <c r="F150" s="188"/>
      <c r="G150" s="188"/>
      <c r="H150" s="188"/>
      <c r="I150" s="188"/>
    </row>
    <row r="151" spans="2:9" x14ac:dyDescent="0.2">
      <c r="B151" s="188"/>
      <c r="C151" s="188"/>
      <c r="D151" s="188"/>
      <c r="E151" s="188"/>
      <c r="F151" s="188"/>
      <c r="G151" s="188"/>
      <c r="H151" s="188"/>
      <c r="I151" s="188"/>
    </row>
    <row r="152" spans="2:9" x14ac:dyDescent="0.2">
      <c r="B152" s="188"/>
      <c r="C152" s="188"/>
      <c r="D152" s="188"/>
      <c r="E152" s="188"/>
      <c r="F152" s="188"/>
      <c r="G152" s="188"/>
      <c r="H152" s="188"/>
      <c r="I152" s="188"/>
    </row>
    <row r="153" spans="2:9" x14ac:dyDescent="0.2">
      <c r="B153" s="188"/>
      <c r="C153" s="188"/>
      <c r="D153" s="188"/>
      <c r="E153" s="188"/>
      <c r="F153" s="188"/>
      <c r="G153" s="188"/>
      <c r="H153" s="188"/>
      <c r="I153" s="188"/>
    </row>
    <row r="154" spans="2:9" x14ac:dyDescent="0.2">
      <c r="B154" s="188"/>
      <c r="C154" s="188"/>
      <c r="D154" s="188"/>
      <c r="E154" s="188"/>
      <c r="F154" s="188"/>
      <c r="G154" s="188"/>
      <c r="H154" s="188"/>
      <c r="I154" s="188"/>
    </row>
    <row r="155" spans="2:9" x14ac:dyDescent="0.2">
      <c r="B155" s="188"/>
      <c r="C155" s="188"/>
      <c r="D155" s="188"/>
      <c r="E155" s="188"/>
      <c r="F155" s="188"/>
      <c r="G155" s="188"/>
      <c r="H155" s="188"/>
      <c r="I155" s="188"/>
    </row>
    <row r="156" spans="2:9" x14ac:dyDescent="0.2">
      <c r="B156" s="188"/>
      <c r="C156" s="188"/>
      <c r="D156" s="188"/>
      <c r="E156" s="188"/>
      <c r="F156" s="188"/>
      <c r="G156" s="188"/>
      <c r="H156" s="188"/>
      <c r="I156" s="188"/>
    </row>
    <row r="157" spans="2:9" x14ac:dyDescent="0.2">
      <c r="B157" s="188"/>
      <c r="C157" s="188"/>
      <c r="D157" s="188"/>
      <c r="E157" s="188"/>
      <c r="F157" s="188"/>
      <c r="G157" s="188"/>
      <c r="H157" s="188"/>
      <c r="I157" s="188"/>
    </row>
    <row r="158" spans="2:9" x14ac:dyDescent="0.2">
      <c r="B158" s="188"/>
      <c r="C158" s="188"/>
      <c r="D158" s="188"/>
      <c r="E158" s="188"/>
      <c r="F158" s="188"/>
      <c r="G158" s="188"/>
      <c r="H158" s="188"/>
      <c r="I158" s="188"/>
    </row>
    <row r="159" spans="2:9" x14ac:dyDescent="0.2">
      <c r="B159" s="188"/>
      <c r="C159" s="188"/>
      <c r="D159" s="188"/>
      <c r="E159" s="188"/>
      <c r="F159" s="188"/>
      <c r="G159" s="188"/>
      <c r="H159" s="188"/>
      <c r="I159" s="188"/>
    </row>
    <row r="160" spans="2:9" x14ac:dyDescent="0.2">
      <c r="B160" s="188"/>
      <c r="C160" s="188"/>
      <c r="D160" s="188"/>
      <c r="E160" s="188"/>
      <c r="F160" s="188"/>
      <c r="G160" s="188"/>
      <c r="H160" s="188"/>
      <c r="I160" s="188"/>
    </row>
    <row r="161" spans="2:9" x14ac:dyDescent="0.2">
      <c r="B161" s="188"/>
      <c r="C161" s="188"/>
      <c r="D161" s="188"/>
      <c r="E161" s="188"/>
      <c r="F161" s="188"/>
      <c r="G161" s="188"/>
      <c r="H161" s="188"/>
      <c r="I161" s="188"/>
    </row>
    <row r="162" spans="2:9" x14ac:dyDescent="0.2">
      <c r="B162" s="188"/>
      <c r="C162" s="188"/>
      <c r="D162" s="188"/>
      <c r="E162" s="188"/>
      <c r="F162" s="188"/>
      <c r="G162" s="188"/>
      <c r="H162" s="188"/>
      <c r="I162" s="188"/>
    </row>
    <row r="163" spans="2:9" x14ac:dyDescent="0.2">
      <c r="B163" s="188"/>
      <c r="C163" s="188"/>
      <c r="D163" s="188"/>
      <c r="E163" s="188"/>
      <c r="F163" s="188"/>
      <c r="G163" s="188"/>
      <c r="H163" s="188"/>
      <c r="I163" s="188"/>
    </row>
    <row r="164" spans="2:9" x14ac:dyDescent="0.2">
      <c r="B164" s="188"/>
      <c r="C164" s="188"/>
      <c r="D164" s="188"/>
      <c r="E164" s="188"/>
      <c r="F164" s="188"/>
      <c r="G164" s="188"/>
      <c r="H164" s="188"/>
      <c r="I164" s="188"/>
    </row>
    <row r="165" spans="2:9" x14ac:dyDescent="0.2">
      <c r="B165" s="188"/>
      <c r="C165" s="188"/>
      <c r="D165" s="188"/>
      <c r="E165" s="188"/>
      <c r="F165" s="188"/>
      <c r="G165" s="188"/>
      <c r="H165" s="188"/>
      <c r="I165" s="188"/>
    </row>
    <row r="166" spans="2:9" x14ac:dyDescent="0.2">
      <c r="B166" s="188"/>
      <c r="C166" s="188"/>
      <c r="D166" s="188"/>
      <c r="E166" s="188"/>
      <c r="F166" s="188"/>
      <c r="G166" s="188"/>
      <c r="H166" s="188"/>
      <c r="I166" s="188"/>
    </row>
    <row r="167" spans="2:9" x14ac:dyDescent="0.2">
      <c r="B167" s="188"/>
      <c r="C167" s="188"/>
      <c r="D167" s="188"/>
      <c r="E167" s="188"/>
      <c r="F167" s="188"/>
      <c r="G167" s="188"/>
      <c r="H167" s="188"/>
      <c r="I167" s="188"/>
    </row>
    <row r="168" spans="2:9" x14ac:dyDescent="0.2">
      <c r="B168" s="188"/>
      <c r="C168" s="188"/>
      <c r="D168" s="188"/>
      <c r="E168" s="188"/>
      <c r="F168" s="188"/>
      <c r="G168" s="188"/>
      <c r="H168" s="188"/>
      <c r="I168" s="188"/>
    </row>
    <row r="169" spans="2:9" x14ac:dyDescent="0.2">
      <c r="B169" s="188"/>
      <c r="C169" s="188"/>
      <c r="D169" s="188"/>
      <c r="E169" s="188"/>
      <c r="F169" s="188"/>
      <c r="G169" s="188"/>
      <c r="H169" s="188"/>
      <c r="I169" s="188"/>
    </row>
    <row r="170" spans="2:9" x14ac:dyDescent="0.2">
      <c r="B170" s="188"/>
      <c r="C170" s="188"/>
      <c r="D170" s="188"/>
      <c r="E170" s="188"/>
      <c r="F170" s="188"/>
      <c r="G170" s="188"/>
      <c r="H170" s="188"/>
      <c r="I170" s="188"/>
    </row>
    <row r="171" spans="2:9" x14ac:dyDescent="0.2">
      <c r="B171" s="188"/>
      <c r="C171" s="188"/>
      <c r="D171" s="188"/>
      <c r="E171" s="188"/>
      <c r="F171" s="188"/>
      <c r="G171" s="188"/>
      <c r="H171" s="188"/>
      <c r="I171" s="188"/>
    </row>
    <row r="172" spans="2:9" x14ac:dyDescent="0.2">
      <c r="B172" s="188"/>
      <c r="C172" s="188"/>
      <c r="D172" s="188"/>
      <c r="E172" s="188"/>
      <c r="F172" s="188"/>
      <c r="G172" s="188"/>
      <c r="H172" s="188"/>
      <c r="I172" s="188"/>
    </row>
    <row r="173" spans="2:9" x14ac:dyDescent="0.2">
      <c r="B173" s="188"/>
      <c r="C173" s="188"/>
      <c r="D173" s="188"/>
      <c r="E173" s="188"/>
      <c r="F173" s="188"/>
      <c r="G173" s="188"/>
      <c r="H173" s="188"/>
      <c r="I173" s="188"/>
    </row>
    <row r="174" spans="2:9" x14ac:dyDescent="0.2">
      <c r="B174" s="188"/>
      <c r="C174" s="188"/>
      <c r="D174" s="188"/>
      <c r="E174" s="188"/>
      <c r="F174" s="188"/>
      <c r="G174" s="188"/>
      <c r="H174" s="188"/>
      <c r="I174" s="188"/>
    </row>
    <row r="175" spans="2:9" x14ac:dyDescent="0.2">
      <c r="B175" s="188"/>
      <c r="C175" s="188"/>
      <c r="D175" s="188"/>
      <c r="E175" s="188"/>
      <c r="F175" s="188"/>
      <c r="G175" s="188"/>
      <c r="H175" s="188"/>
      <c r="I175" s="188"/>
    </row>
    <row r="176" spans="2:9" x14ac:dyDescent="0.2">
      <c r="B176" s="188"/>
      <c r="C176" s="188"/>
      <c r="D176" s="188"/>
      <c r="E176" s="188"/>
      <c r="F176" s="188"/>
      <c r="G176" s="188"/>
      <c r="H176" s="188"/>
      <c r="I176" s="188"/>
    </row>
    <row r="177" spans="2:9" x14ac:dyDescent="0.2">
      <c r="B177" s="188"/>
      <c r="C177" s="188"/>
      <c r="D177" s="188"/>
      <c r="E177" s="188"/>
      <c r="F177" s="188"/>
      <c r="G177" s="188"/>
      <c r="H177" s="188"/>
      <c r="I177" s="188"/>
    </row>
    <row r="178" spans="2:9" x14ac:dyDescent="0.2">
      <c r="B178" s="188"/>
      <c r="C178" s="188"/>
      <c r="D178" s="188"/>
      <c r="E178" s="188"/>
      <c r="F178" s="188"/>
      <c r="G178" s="188"/>
      <c r="H178" s="188"/>
      <c r="I178" s="188"/>
    </row>
    <row r="179" spans="2:9" x14ac:dyDescent="0.2">
      <c r="B179" s="188"/>
      <c r="C179" s="188"/>
      <c r="D179" s="188"/>
      <c r="E179" s="188"/>
      <c r="F179" s="188"/>
      <c r="G179" s="188"/>
      <c r="H179" s="188"/>
      <c r="I179" s="188"/>
    </row>
    <row r="180" spans="2:9" x14ac:dyDescent="0.2">
      <c r="B180" s="188"/>
      <c r="C180" s="188"/>
      <c r="D180" s="188"/>
      <c r="E180" s="188"/>
      <c r="F180" s="188"/>
      <c r="G180" s="188"/>
      <c r="H180" s="188"/>
      <c r="I180" s="188"/>
    </row>
    <row r="181" spans="2:9" x14ac:dyDescent="0.2">
      <c r="B181" s="188"/>
      <c r="C181" s="188"/>
      <c r="D181" s="188"/>
      <c r="E181" s="188"/>
      <c r="F181" s="188"/>
      <c r="G181" s="188"/>
      <c r="H181" s="188"/>
      <c r="I181" s="188"/>
    </row>
    <row r="182" spans="2:9" x14ac:dyDescent="0.2">
      <c r="B182" s="188"/>
      <c r="C182" s="188"/>
      <c r="D182" s="188"/>
      <c r="E182" s="188"/>
      <c r="F182" s="188"/>
      <c r="G182" s="188"/>
      <c r="H182" s="188"/>
      <c r="I182" s="188"/>
    </row>
    <row r="183" spans="2:9" x14ac:dyDescent="0.2">
      <c r="B183" s="188"/>
      <c r="C183" s="188"/>
      <c r="D183" s="188"/>
      <c r="E183" s="188"/>
      <c r="F183" s="188"/>
      <c r="G183" s="188"/>
      <c r="H183" s="188"/>
      <c r="I183" s="188"/>
    </row>
    <row r="184" spans="2:9" x14ac:dyDescent="0.2">
      <c r="B184" s="188"/>
      <c r="C184" s="188"/>
      <c r="D184" s="188"/>
      <c r="E184" s="188"/>
      <c r="F184" s="188"/>
      <c r="G184" s="188"/>
      <c r="H184" s="188"/>
      <c r="I184" s="188"/>
    </row>
    <row r="185" spans="2:9" x14ac:dyDescent="0.2">
      <c r="B185" s="188"/>
      <c r="C185" s="188"/>
      <c r="D185" s="188"/>
      <c r="E185" s="188"/>
      <c r="F185" s="188"/>
      <c r="G185" s="188"/>
      <c r="H185" s="188"/>
      <c r="I185" s="188"/>
    </row>
    <row r="186" spans="2:9" x14ac:dyDescent="0.2">
      <c r="B186" s="188"/>
      <c r="C186" s="188"/>
      <c r="D186" s="188"/>
      <c r="E186" s="188"/>
      <c r="F186" s="188"/>
      <c r="G186" s="188"/>
      <c r="H186" s="188"/>
      <c r="I186" s="188"/>
    </row>
    <row r="187" spans="2:9" x14ac:dyDescent="0.2">
      <c r="B187" s="188"/>
      <c r="C187" s="188"/>
      <c r="D187" s="188"/>
      <c r="E187" s="188"/>
      <c r="F187" s="188"/>
      <c r="G187" s="188"/>
      <c r="H187" s="188"/>
      <c r="I187" s="188"/>
    </row>
    <row r="188" spans="2:9" x14ac:dyDescent="0.2">
      <c r="B188" s="188"/>
      <c r="C188" s="188"/>
      <c r="D188" s="188"/>
      <c r="E188" s="188"/>
      <c r="F188" s="188"/>
      <c r="G188" s="188"/>
      <c r="H188" s="188"/>
      <c r="I188" s="188"/>
    </row>
    <row r="189" spans="2:9" x14ac:dyDescent="0.2">
      <c r="B189" s="188"/>
      <c r="C189" s="188"/>
      <c r="D189" s="188"/>
      <c r="E189" s="188"/>
      <c r="F189" s="188"/>
      <c r="G189" s="188"/>
      <c r="H189" s="188"/>
      <c r="I189" s="188"/>
    </row>
    <row r="190" spans="2:9" x14ac:dyDescent="0.2">
      <c r="B190" s="188"/>
      <c r="C190" s="188"/>
      <c r="D190" s="188"/>
      <c r="E190" s="188"/>
      <c r="F190" s="188"/>
      <c r="G190" s="188"/>
      <c r="H190" s="188"/>
      <c r="I190" s="188"/>
    </row>
    <row r="191" spans="2:9" x14ac:dyDescent="0.2">
      <c r="B191" s="188"/>
      <c r="C191" s="188"/>
      <c r="D191" s="188"/>
      <c r="E191" s="188"/>
      <c r="F191" s="188"/>
      <c r="G191" s="188"/>
      <c r="H191" s="188"/>
      <c r="I191" s="188"/>
    </row>
    <row r="192" spans="2:9" x14ac:dyDescent="0.2">
      <c r="B192" s="188"/>
      <c r="C192" s="188"/>
      <c r="D192" s="188"/>
      <c r="E192" s="188"/>
      <c r="F192" s="188"/>
      <c r="G192" s="188"/>
      <c r="H192" s="188"/>
      <c r="I192" s="188"/>
    </row>
    <row r="193" spans="2:9" x14ac:dyDescent="0.2">
      <c r="B193" s="188"/>
      <c r="C193" s="188"/>
      <c r="D193" s="188"/>
      <c r="E193" s="188"/>
      <c r="F193" s="188"/>
      <c r="G193" s="188"/>
      <c r="H193" s="188"/>
      <c r="I193" s="188"/>
    </row>
    <row r="194" spans="2:9" x14ac:dyDescent="0.2">
      <c r="B194" s="188"/>
      <c r="C194" s="188"/>
      <c r="D194" s="188"/>
      <c r="E194" s="188"/>
      <c r="F194" s="188"/>
      <c r="G194" s="188"/>
      <c r="H194" s="188"/>
      <c r="I194" s="188"/>
    </row>
    <row r="195" spans="2:9" x14ac:dyDescent="0.2">
      <c r="B195" s="188"/>
      <c r="C195" s="188"/>
      <c r="D195" s="188"/>
      <c r="E195" s="188"/>
      <c r="F195" s="188"/>
      <c r="G195" s="188"/>
      <c r="H195" s="188"/>
      <c r="I195" s="188"/>
    </row>
    <row r="196" spans="2:9" x14ac:dyDescent="0.2">
      <c r="B196" s="188"/>
      <c r="C196" s="188"/>
      <c r="D196" s="188"/>
      <c r="E196" s="188"/>
      <c r="F196" s="188"/>
      <c r="G196" s="188"/>
      <c r="H196" s="188"/>
      <c r="I196" s="188"/>
    </row>
    <row r="197" spans="2:9" x14ac:dyDescent="0.2">
      <c r="B197" s="188"/>
      <c r="C197" s="188"/>
      <c r="D197" s="188"/>
      <c r="E197" s="188"/>
      <c r="F197" s="188"/>
      <c r="G197" s="188"/>
      <c r="H197" s="188"/>
      <c r="I197" s="188"/>
    </row>
    <row r="198" spans="2:9" x14ac:dyDescent="0.2">
      <c r="B198" s="188"/>
      <c r="C198" s="188"/>
      <c r="D198" s="188"/>
      <c r="E198" s="188"/>
      <c r="F198" s="188"/>
      <c r="G198" s="188"/>
      <c r="H198" s="188"/>
      <c r="I198" s="188"/>
    </row>
    <row r="199" spans="2:9" x14ac:dyDescent="0.2">
      <c r="B199" s="188"/>
      <c r="C199" s="188"/>
      <c r="D199" s="188"/>
      <c r="E199" s="188"/>
      <c r="F199" s="188"/>
      <c r="G199" s="188"/>
      <c r="H199" s="188"/>
      <c r="I199" s="188"/>
    </row>
    <row r="200" spans="2:9" x14ac:dyDescent="0.2">
      <c r="B200" s="188"/>
      <c r="C200" s="188"/>
      <c r="D200" s="188"/>
      <c r="E200" s="188"/>
      <c r="F200" s="188"/>
      <c r="G200" s="188"/>
      <c r="H200" s="188"/>
      <c r="I200" s="188"/>
    </row>
    <row r="201" spans="2:9" x14ac:dyDescent="0.2">
      <c r="B201" s="188"/>
      <c r="C201" s="188"/>
      <c r="D201" s="188"/>
      <c r="E201" s="188"/>
      <c r="F201" s="188"/>
      <c r="G201" s="188"/>
      <c r="H201" s="188"/>
      <c r="I201" s="188"/>
    </row>
    <row r="202" spans="2:9" x14ac:dyDescent="0.2">
      <c r="B202" s="188"/>
      <c r="C202" s="188"/>
      <c r="D202" s="188"/>
      <c r="E202" s="188"/>
      <c r="F202" s="188"/>
      <c r="G202" s="188"/>
      <c r="H202" s="188"/>
      <c r="I202" s="188"/>
    </row>
    <row r="203" spans="2:9" x14ac:dyDescent="0.2">
      <c r="B203" s="188"/>
      <c r="C203" s="188"/>
      <c r="D203" s="188"/>
      <c r="E203" s="188"/>
      <c r="F203" s="188"/>
      <c r="G203" s="188"/>
      <c r="H203" s="188"/>
      <c r="I203" s="188"/>
    </row>
    <row r="204" spans="2:9" x14ac:dyDescent="0.2">
      <c r="B204" s="188"/>
      <c r="C204" s="188"/>
      <c r="D204" s="188"/>
      <c r="E204" s="188"/>
      <c r="F204" s="188"/>
      <c r="G204" s="188"/>
      <c r="H204" s="188"/>
      <c r="I204" s="188"/>
    </row>
    <row r="205" spans="2:9" x14ac:dyDescent="0.2">
      <c r="B205" s="188"/>
      <c r="C205" s="188"/>
      <c r="D205" s="188"/>
      <c r="E205" s="188"/>
      <c r="F205" s="188"/>
      <c r="G205" s="188"/>
      <c r="H205" s="188"/>
      <c r="I205" s="188"/>
    </row>
    <row r="206" spans="2:9" x14ac:dyDescent="0.2">
      <c r="B206" s="188"/>
      <c r="C206" s="188"/>
      <c r="D206" s="188"/>
      <c r="E206" s="188"/>
      <c r="F206" s="188"/>
      <c r="G206" s="188"/>
      <c r="H206" s="188"/>
      <c r="I206" s="188"/>
    </row>
    <row r="207" spans="2:9" x14ac:dyDescent="0.2">
      <c r="B207" s="188"/>
      <c r="C207" s="188"/>
      <c r="D207" s="188"/>
      <c r="E207" s="188"/>
      <c r="F207" s="188"/>
      <c r="G207" s="188"/>
      <c r="H207" s="188"/>
      <c r="I207" s="188"/>
    </row>
    <row r="208" spans="2:9" x14ac:dyDescent="0.2">
      <c r="B208" s="188"/>
      <c r="C208" s="188"/>
      <c r="D208" s="188"/>
      <c r="E208" s="188"/>
      <c r="F208" s="188"/>
      <c r="G208" s="188"/>
      <c r="H208" s="188"/>
      <c r="I208" s="188"/>
    </row>
    <row r="209" spans="2:9" x14ac:dyDescent="0.2">
      <c r="B209" s="188"/>
      <c r="C209" s="188"/>
      <c r="D209" s="188"/>
      <c r="E209" s="188"/>
      <c r="F209" s="188"/>
      <c r="G209" s="188"/>
      <c r="H209" s="188"/>
      <c r="I209" s="188"/>
    </row>
    <row r="210" spans="2:9" x14ac:dyDescent="0.2">
      <c r="B210" s="188"/>
      <c r="C210" s="188"/>
      <c r="D210" s="188"/>
      <c r="E210" s="188"/>
      <c r="F210" s="188"/>
      <c r="G210" s="188"/>
      <c r="H210" s="188"/>
      <c r="I210" s="188"/>
    </row>
    <row r="211" spans="2:9" x14ac:dyDescent="0.2">
      <c r="B211" s="188"/>
      <c r="C211" s="188"/>
      <c r="D211" s="188"/>
      <c r="E211" s="188"/>
      <c r="F211" s="188"/>
      <c r="G211" s="188"/>
      <c r="H211" s="188"/>
      <c r="I211" s="188"/>
    </row>
    <row r="212" spans="2:9" x14ac:dyDescent="0.2">
      <c r="B212" s="188"/>
      <c r="C212" s="188"/>
      <c r="D212" s="188"/>
      <c r="E212" s="188"/>
      <c r="F212" s="188"/>
      <c r="G212" s="188"/>
      <c r="H212" s="188"/>
      <c r="I212" s="188"/>
    </row>
    <row r="213" spans="2:9" x14ac:dyDescent="0.2">
      <c r="B213" s="188"/>
      <c r="C213" s="188"/>
      <c r="D213" s="188"/>
      <c r="E213" s="188"/>
      <c r="F213" s="188"/>
      <c r="G213" s="188"/>
      <c r="H213" s="188"/>
      <c r="I213" s="188"/>
    </row>
    <row r="214" spans="2:9" x14ac:dyDescent="0.2">
      <c r="B214" s="188"/>
      <c r="C214" s="188"/>
      <c r="D214" s="188"/>
      <c r="E214" s="188"/>
      <c r="F214" s="188"/>
      <c r="G214" s="188"/>
      <c r="H214" s="188"/>
      <c r="I214" s="188"/>
    </row>
    <row r="215" spans="2:9" x14ac:dyDescent="0.2">
      <c r="B215" s="188"/>
      <c r="C215" s="188"/>
      <c r="D215" s="188"/>
      <c r="E215" s="188"/>
      <c r="F215" s="188"/>
      <c r="G215" s="188"/>
      <c r="H215" s="188"/>
      <c r="I215" s="188"/>
    </row>
    <row r="216" spans="2:9" x14ac:dyDescent="0.2">
      <c r="B216" s="188"/>
      <c r="C216" s="188"/>
      <c r="D216" s="188"/>
      <c r="E216" s="188"/>
      <c r="F216" s="188"/>
      <c r="G216" s="188"/>
      <c r="H216" s="188"/>
      <c r="I216" s="188"/>
    </row>
    <row r="217" spans="2:9" x14ac:dyDescent="0.2">
      <c r="B217" s="188"/>
      <c r="C217" s="188"/>
      <c r="D217" s="188"/>
      <c r="E217" s="188"/>
      <c r="F217" s="188"/>
      <c r="G217" s="188"/>
      <c r="H217" s="188"/>
      <c r="I217" s="188"/>
    </row>
    <row r="218" spans="2:9" x14ac:dyDescent="0.2">
      <c r="B218" s="188"/>
      <c r="C218" s="188"/>
      <c r="D218" s="188"/>
      <c r="E218" s="188"/>
      <c r="F218" s="188"/>
      <c r="G218" s="188"/>
      <c r="H218" s="188"/>
      <c r="I218" s="188"/>
    </row>
    <row r="219" spans="2:9" x14ac:dyDescent="0.2">
      <c r="B219" s="188"/>
      <c r="C219" s="188"/>
      <c r="D219" s="188"/>
      <c r="E219" s="188"/>
      <c r="F219" s="188"/>
      <c r="G219" s="188"/>
      <c r="H219" s="188"/>
      <c r="I219" s="188"/>
    </row>
    <row r="220" spans="2:9" x14ac:dyDescent="0.2">
      <c r="B220" s="188"/>
      <c r="C220" s="188"/>
      <c r="D220" s="188"/>
      <c r="E220" s="188"/>
      <c r="F220" s="188"/>
      <c r="G220" s="188"/>
      <c r="H220" s="188"/>
      <c r="I220" s="188"/>
    </row>
    <row r="221" spans="2:9" x14ac:dyDescent="0.2">
      <c r="B221" s="188"/>
      <c r="C221" s="188"/>
      <c r="D221" s="188"/>
      <c r="E221" s="188"/>
      <c r="F221" s="188"/>
      <c r="G221" s="188"/>
      <c r="H221" s="188"/>
      <c r="I221" s="188"/>
    </row>
    <row r="222" spans="2:9" x14ac:dyDescent="0.2">
      <c r="B222" s="188"/>
      <c r="C222" s="188"/>
      <c r="D222" s="188"/>
      <c r="E222" s="188"/>
      <c r="F222" s="188"/>
      <c r="G222" s="188"/>
      <c r="H222" s="188"/>
      <c r="I222" s="188"/>
    </row>
    <row r="223" spans="2:9" x14ac:dyDescent="0.2">
      <c r="B223" s="188"/>
      <c r="C223" s="188"/>
      <c r="D223" s="188"/>
      <c r="E223" s="188"/>
      <c r="F223" s="188"/>
      <c r="G223" s="188"/>
      <c r="H223" s="188"/>
      <c r="I223" s="188"/>
    </row>
    <row r="224" spans="2:9" x14ac:dyDescent="0.2">
      <c r="B224" s="188"/>
      <c r="C224" s="188"/>
      <c r="D224" s="188"/>
      <c r="E224" s="188"/>
      <c r="F224" s="188"/>
      <c r="G224" s="188"/>
      <c r="H224" s="188"/>
      <c r="I224" s="188"/>
    </row>
    <row r="225" spans="2:9" x14ac:dyDescent="0.2">
      <c r="B225" s="188"/>
      <c r="C225" s="188"/>
      <c r="D225" s="188"/>
      <c r="E225" s="188"/>
      <c r="F225" s="188"/>
      <c r="G225" s="188"/>
      <c r="H225" s="188"/>
      <c r="I225" s="188"/>
    </row>
    <row r="226" spans="2:9" x14ac:dyDescent="0.2">
      <c r="B226" s="188"/>
      <c r="C226" s="188"/>
      <c r="D226" s="188"/>
      <c r="E226" s="188"/>
      <c r="F226" s="188"/>
      <c r="G226" s="188"/>
      <c r="H226" s="188"/>
      <c r="I226" s="188"/>
    </row>
    <row r="227" spans="2:9" x14ac:dyDescent="0.2">
      <c r="B227" s="188"/>
      <c r="C227" s="188"/>
      <c r="D227" s="188"/>
      <c r="E227" s="188"/>
      <c r="F227" s="188"/>
      <c r="G227" s="188"/>
      <c r="H227" s="188"/>
      <c r="I227" s="188"/>
    </row>
    <row r="228" spans="2:9" x14ac:dyDescent="0.2">
      <c r="B228" s="188"/>
      <c r="C228" s="188"/>
      <c r="D228" s="188"/>
      <c r="E228" s="188"/>
      <c r="F228" s="188"/>
      <c r="G228" s="188"/>
      <c r="H228" s="188"/>
      <c r="I228" s="188"/>
    </row>
    <row r="229" spans="2:9" x14ac:dyDescent="0.2">
      <c r="B229" s="188"/>
      <c r="C229" s="188"/>
      <c r="D229" s="188"/>
      <c r="E229" s="188"/>
      <c r="F229" s="188"/>
      <c r="G229" s="188"/>
      <c r="H229" s="188"/>
      <c r="I229" s="188"/>
    </row>
    <row r="230" spans="2:9" x14ac:dyDescent="0.2">
      <c r="B230" s="188"/>
      <c r="C230" s="188"/>
      <c r="D230" s="188"/>
      <c r="E230" s="188"/>
      <c r="F230" s="188"/>
      <c r="G230" s="188"/>
      <c r="H230" s="188"/>
      <c r="I230" s="188"/>
    </row>
    <row r="231" spans="2:9" x14ac:dyDescent="0.2">
      <c r="B231" s="188"/>
      <c r="C231" s="188"/>
      <c r="D231" s="188"/>
      <c r="E231" s="188"/>
      <c r="F231" s="188"/>
      <c r="G231" s="188"/>
      <c r="H231" s="188"/>
      <c r="I231" s="188"/>
    </row>
    <row r="232" spans="2:9" x14ac:dyDescent="0.2">
      <c r="B232" s="188"/>
      <c r="C232" s="188"/>
      <c r="D232" s="188"/>
      <c r="E232" s="188"/>
      <c r="F232" s="188"/>
      <c r="G232" s="188"/>
      <c r="H232" s="188"/>
      <c r="I232" s="188"/>
    </row>
    <row r="233" spans="2:9" x14ac:dyDescent="0.2">
      <c r="B233" s="188"/>
      <c r="C233" s="188"/>
      <c r="D233" s="188"/>
      <c r="E233" s="188"/>
      <c r="F233" s="188"/>
      <c r="G233" s="188"/>
      <c r="H233" s="188"/>
      <c r="I233" s="188"/>
    </row>
    <row r="234" spans="2:9" x14ac:dyDescent="0.2">
      <c r="B234" s="188"/>
      <c r="C234" s="188"/>
      <c r="D234" s="188"/>
      <c r="E234" s="188"/>
      <c r="F234" s="188"/>
      <c r="G234" s="188"/>
      <c r="H234" s="188"/>
      <c r="I234" s="188"/>
    </row>
    <row r="235" spans="2:9" x14ac:dyDescent="0.2">
      <c r="B235" s="188"/>
      <c r="C235" s="188"/>
      <c r="D235" s="188"/>
      <c r="E235" s="188"/>
      <c r="F235" s="188"/>
      <c r="G235" s="188"/>
      <c r="H235" s="188"/>
      <c r="I235" s="188"/>
    </row>
    <row r="236" spans="2:9" x14ac:dyDescent="0.2">
      <c r="B236" s="188"/>
      <c r="C236" s="188"/>
      <c r="D236" s="188"/>
      <c r="E236" s="188"/>
      <c r="F236" s="188"/>
      <c r="G236" s="188"/>
      <c r="H236" s="188"/>
      <c r="I236" s="188"/>
    </row>
    <row r="237" spans="2:9" x14ac:dyDescent="0.2">
      <c r="B237" s="188"/>
      <c r="C237" s="188"/>
      <c r="D237" s="188"/>
      <c r="E237" s="188"/>
      <c r="F237" s="188"/>
      <c r="G237" s="188"/>
      <c r="H237" s="188"/>
      <c r="I237" s="188"/>
    </row>
    <row r="238" spans="2:9" x14ac:dyDescent="0.2">
      <c r="B238" s="188"/>
      <c r="C238" s="188"/>
      <c r="D238" s="188"/>
      <c r="E238" s="188"/>
      <c r="F238" s="188"/>
      <c r="G238" s="188"/>
      <c r="H238" s="188"/>
      <c r="I238" s="188"/>
    </row>
    <row r="239" spans="2:9" x14ac:dyDescent="0.2">
      <c r="B239" s="188"/>
      <c r="C239" s="188"/>
      <c r="D239" s="188"/>
      <c r="E239" s="188"/>
      <c r="F239" s="188"/>
      <c r="G239" s="188"/>
      <c r="H239" s="188"/>
      <c r="I239" s="188"/>
    </row>
    <row r="240" spans="2:9" x14ac:dyDescent="0.2">
      <c r="B240" s="188"/>
      <c r="C240" s="188"/>
      <c r="D240" s="188"/>
      <c r="E240" s="188"/>
      <c r="F240" s="188"/>
      <c r="G240" s="188"/>
      <c r="H240" s="188"/>
      <c r="I240" s="188"/>
    </row>
    <row r="241" spans="2:9" x14ac:dyDescent="0.2">
      <c r="B241" s="188"/>
      <c r="C241" s="188"/>
      <c r="D241" s="188"/>
      <c r="E241" s="188"/>
      <c r="F241" s="188"/>
      <c r="G241" s="188"/>
      <c r="H241" s="188"/>
      <c r="I241" s="188"/>
    </row>
    <row r="242" spans="2:9" x14ac:dyDescent="0.2">
      <c r="B242" s="188"/>
      <c r="C242" s="188"/>
      <c r="D242" s="188"/>
      <c r="E242" s="188"/>
      <c r="F242" s="188"/>
      <c r="G242" s="188"/>
      <c r="H242" s="188"/>
      <c r="I242" s="188"/>
    </row>
    <row r="243" spans="2:9" x14ac:dyDescent="0.2">
      <c r="B243" s="188"/>
      <c r="C243" s="188"/>
      <c r="D243" s="188"/>
      <c r="E243" s="188"/>
      <c r="F243" s="188"/>
      <c r="G243" s="188"/>
      <c r="H243" s="188"/>
      <c r="I243" s="188"/>
    </row>
    <row r="244" spans="2:9" x14ac:dyDescent="0.2">
      <c r="B244" s="188"/>
      <c r="C244" s="188"/>
      <c r="D244" s="188"/>
      <c r="E244" s="188"/>
      <c r="F244" s="188"/>
      <c r="G244" s="188"/>
      <c r="H244" s="188"/>
      <c r="I244" s="188"/>
    </row>
    <row r="245" spans="2:9" x14ac:dyDescent="0.2">
      <c r="B245" s="188"/>
      <c r="C245" s="188"/>
      <c r="D245" s="188"/>
      <c r="E245" s="188"/>
      <c r="F245" s="188"/>
      <c r="G245" s="188"/>
      <c r="H245" s="188"/>
      <c r="I245" s="188"/>
    </row>
    <row r="246" spans="2:9" x14ac:dyDescent="0.2">
      <c r="B246" s="188"/>
      <c r="C246" s="188"/>
      <c r="D246" s="188"/>
      <c r="E246" s="188"/>
      <c r="F246" s="188"/>
      <c r="G246" s="188"/>
      <c r="H246" s="188"/>
      <c r="I246" s="188"/>
    </row>
    <row r="247" spans="2:9" x14ac:dyDescent="0.2">
      <c r="B247" s="188"/>
      <c r="C247" s="188"/>
      <c r="D247" s="188"/>
      <c r="E247" s="188"/>
      <c r="F247" s="188"/>
      <c r="G247" s="188"/>
      <c r="H247" s="188"/>
      <c r="I247" s="188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170" bestFit="1" customWidth="1"/>
    <col min="2" max="2" width="20" style="170" customWidth="1"/>
    <col min="3" max="3" width="20.85546875" style="170" customWidth="1"/>
    <col min="4" max="4" width="11.42578125" style="170" bestFit="1" customWidth="1"/>
    <col min="5" max="16384" width="9.140625" style="170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29.02.2016 
(за видами відсоткових ставок)</v>
      </c>
      <c r="B2" s="3"/>
      <c r="C2" s="3"/>
      <c r="D2" s="3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19" x14ac:dyDescent="0.2">
      <c r="A3" s="1"/>
      <c r="B3" s="1"/>
      <c r="C3" s="1"/>
      <c r="D3" s="1"/>
    </row>
    <row r="4" spans="1:19" s="193" customFormat="1" x14ac:dyDescent="0.2">
      <c r="D4" s="193" t="str">
        <f>VALVAL</f>
        <v>млрд. одиниць</v>
      </c>
    </row>
    <row r="5" spans="1:19" s="181" customFormat="1" x14ac:dyDescent="0.2">
      <c r="A5" s="90"/>
      <c r="B5" s="223" t="s">
        <v>172</v>
      </c>
      <c r="C5" s="223" t="s">
        <v>3</v>
      </c>
      <c r="D5" s="223" t="s">
        <v>67</v>
      </c>
    </row>
    <row r="6" spans="1:19" s="146" customFormat="1" ht="15.75" x14ac:dyDescent="0.2">
      <c r="A6" s="71" t="s">
        <v>171</v>
      </c>
      <c r="B6" s="151">
        <f t="shared" ref="B6:D6" si="0">SUM(B$7+ B$8)</f>
        <v>64349.583056179996</v>
      </c>
      <c r="C6" s="151">
        <f t="shared" si="0"/>
        <v>1740938.6519851899</v>
      </c>
      <c r="D6" s="64">
        <f t="shared" si="0"/>
        <v>1</v>
      </c>
    </row>
    <row r="7" spans="1:19" s="47" customFormat="1" ht="14.25" x14ac:dyDescent="0.2">
      <c r="A7" s="107" t="s">
        <v>81</v>
      </c>
      <c r="B7" s="217">
        <v>21104.121207529999</v>
      </c>
      <c r="C7" s="217">
        <v>570959.10465102002</v>
      </c>
      <c r="D7" s="88">
        <v>0.32795999999999997</v>
      </c>
    </row>
    <row r="8" spans="1:19" s="47" customFormat="1" ht="14.25" x14ac:dyDescent="0.2">
      <c r="A8" s="107" t="s">
        <v>86</v>
      </c>
      <c r="B8" s="217">
        <v>43245.461848649997</v>
      </c>
      <c r="C8" s="217">
        <v>1169979.54733417</v>
      </c>
      <c r="D8" s="88">
        <v>0.67203999999999997</v>
      </c>
    </row>
    <row r="9" spans="1:19" x14ac:dyDescent="0.2">
      <c r="B9" s="115"/>
      <c r="C9" s="115"/>
      <c r="D9" s="115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</row>
    <row r="10" spans="1:19" x14ac:dyDescent="0.2">
      <c r="B10" s="115"/>
      <c r="C10" s="115"/>
      <c r="D10" s="115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</row>
    <row r="11" spans="1:19" x14ac:dyDescent="0.2">
      <c r="B11" s="115"/>
      <c r="C11" s="115"/>
      <c r="D11" s="115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</row>
    <row r="12" spans="1:19" x14ac:dyDescent="0.2"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</row>
    <row r="13" spans="1:19" x14ac:dyDescent="0.2"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</row>
    <row r="14" spans="1:19" x14ac:dyDescent="0.2"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</row>
    <row r="15" spans="1:19" x14ac:dyDescent="0.2"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9" x14ac:dyDescent="0.2"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</row>
    <row r="17" spans="2:17" x14ac:dyDescent="0.2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</row>
    <row r="18" spans="2:17" x14ac:dyDescent="0.2"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2:17" x14ac:dyDescent="0.2"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</row>
    <row r="20" spans="2:17" x14ac:dyDescent="0.2"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</row>
    <row r="21" spans="2:17" x14ac:dyDescent="0.2"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</row>
    <row r="22" spans="2:17" x14ac:dyDescent="0.2"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</row>
    <row r="23" spans="2:17" x14ac:dyDescent="0.2"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</row>
    <row r="24" spans="2:17" x14ac:dyDescent="0.2"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</row>
    <row r="25" spans="2:17" x14ac:dyDescent="0.2"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</row>
    <row r="26" spans="2:17" x14ac:dyDescent="0.2"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</row>
    <row r="27" spans="2:17" x14ac:dyDescent="0.2"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</row>
    <row r="28" spans="2:17" x14ac:dyDescent="0.2"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</row>
    <row r="29" spans="2:17" x14ac:dyDescent="0.2"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</row>
    <row r="30" spans="2:17" x14ac:dyDescent="0.2"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</row>
    <row r="31" spans="2:17" x14ac:dyDescent="0.2"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</row>
    <row r="32" spans="2:17" x14ac:dyDescent="0.2"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</row>
    <row r="33" spans="2:17" x14ac:dyDescent="0.2"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</row>
    <row r="34" spans="2:17" x14ac:dyDescent="0.2"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</row>
    <row r="35" spans="2:17" x14ac:dyDescent="0.2"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</row>
    <row r="36" spans="2:17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</row>
    <row r="37" spans="2:17" x14ac:dyDescent="0.2"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</row>
    <row r="38" spans="2:17" x14ac:dyDescent="0.2"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</row>
    <row r="39" spans="2:17" x14ac:dyDescent="0.2"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</row>
    <row r="40" spans="2:17" x14ac:dyDescent="0.2"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</row>
    <row r="41" spans="2:17" x14ac:dyDescent="0.2"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</row>
    <row r="42" spans="2:17" x14ac:dyDescent="0.2"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</row>
    <row r="43" spans="2:17" x14ac:dyDescent="0.2"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</row>
    <row r="44" spans="2:17" x14ac:dyDescent="0.2"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</row>
    <row r="45" spans="2:17" x14ac:dyDescent="0.2"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</row>
    <row r="46" spans="2:17" x14ac:dyDescent="0.2"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</row>
    <row r="47" spans="2:17" x14ac:dyDescent="0.2"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</row>
    <row r="48" spans="2:17" x14ac:dyDescent="0.2"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</row>
    <row r="49" spans="2:17" x14ac:dyDescent="0.2"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</row>
    <row r="50" spans="2:17" x14ac:dyDescent="0.2"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</row>
    <row r="51" spans="2:17" x14ac:dyDescent="0.2"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</row>
    <row r="52" spans="2:17" x14ac:dyDescent="0.2"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</row>
    <row r="53" spans="2:17" x14ac:dyDescent="0.2"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</row>
    <row r="54" spans="2:17" x14ac:dyDescent="0.2"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</row>
    <row r="55" spans="2:17" x14ac:dyDescent="0.2"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</row>
    <row r="56" spans="2:17" x14ac:dyDescent="0.2"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</row>
    <row r="57" spans="2:17" x14ac:dyDescent="0.2"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</row>
    <row r="58" spans="2:17" x14ac:dyDescent="0.2"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</row>
    <row r="59" spans="2:17" x14ac:dyDescent="0.2"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</row>
    <row r="60" spans="2:17" x14ac:dyDescent="0.2"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</row>
    <row r="61" spans="2:17" x14ac:dyDescent="0.2"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</row>
    <row r="62" spans="2:17" x14ac:dyDescent="0.2"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</row>
    <row r="63" spans="2:17" x14ac:dyDescent="0.2"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</row>
    <row r="64" spans="2:17" x14ac:dyDescent="0.2"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</row>
    <row r="65" spans="2:17" x14ac:dyDescent="0.2"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</row>
    <row r="66" spans="2:17" x14ac:dyDescent="0.2"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</row>
    <row r="67" spans="2:17" x14ac:dyDescent="0.2"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</row>
    <row r="68" spans="2:17" x14ac:dyDescent="0.2"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</row>
    <row r="69" spans="2:17" x14ac:dyDescent="0.2"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</row>
    <row r="70" spans="2:17" x14ac:dyDescent="0.2"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2:17" x14ac:dyDescent="0.2"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</row>
    <row r="72" spans="2:17" x14ac:dyDescent="0.2"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2:17" x14ac:dyDescent="0.2"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</row>
    <row r="74" spans="2:17" x14ac:dyDescent="0.2"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</row>
    <row r="75" spans="2:17" x14ac:dyDescent="0.2"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</row>
    <row r="76" spans="2:17" x14ac:dyDescent="0.2"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</row>
    <row r="77" spans="2:17" x14ac:dyDescent="0.2">
      <c r="B77" s="188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</row>
    <row r="78" spans="2:17" x14ac:dyDescent="0.2">
      <c r="B78" s="188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</row>
    <row r="79" spans="2:17" x14ac:dyDescent="0.2">
      <c r="B79" s="188"/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</row>
    <row r="80" spans="2:17" x14ac:dyDescent="0.2"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</row>
    <row r="81" spans="2:17" x14ac:dyDescent="0.2">
      <c r="B81" s="188"/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</row>
    <row r="82" spans="2:17" x14ac:dyDescent="0.2">
      <c r="B82" s="188"/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</row>
    <row r="83" spans="2:17" x14ac:dyDescent="0.2">
      <c r="B83" s="188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</row>
    <row r="84" spans="2:17" x14ac:dyDescent="0.2">
      <c r="B84" s="188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</row>
    <row r="85" spans="2:17" x14ac:dyDescent="0.2"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</row>
    <row r="86" spans="2:17" x14ac:dyDescent="0.2">
      <c r="B86" s="188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</row>
    <row r="87" spans="2:17" x14ac:dyDescent="0.2">
      <c r="B87" s="188"/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</row>
    <row r="88" spans="2:17" x14ac:dyDescent="0.2">
      <c r="B88" s="188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</row>
    <row r="89" spans="2:17" x14ac:dyDescent="0.2">
      <c r="B89" s="188"/>
      <c r="C89" s="188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</row>
    <row r="90" spans="2:17" x14ac:dyDescent="0.2">
      <c r="B90" s="188"/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</row>
    <row r="91" spans="2:17" x14ac:dyDescent="0.2">
      <c r="B91" s="188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</row>
    <row r="92" spans="2:17" x14ac:dyDescent="0.2">
      <c r="B92" s="188"/>
      <c r="C92" s="188"/>
      <c r="D92" s="188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</row>
    <row r="93" spans="2:17" x14ac:dyDescent="0.2">
      <c r="B93" s="188"/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</row>
    <row r="94" spans="2:17" x14ac:dyDescent="0.2"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</row>
    <row r="95" spans="2:17" x14ac:dyDescent="0.2">
      <c r="B95" s="188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</row>
    <row r="96" spans="2:17" x14ac:dyDescent="0.2"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</row>
    <row r="97" spans="2:17" x14ac:dyDescent="0.2"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</row>
    <row r="98" spans="2:17" x14ac:dyDescent="0.2"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</row>
    <row r="99" spans="2:17" x14ac:dyDescent="0.2">
      <c r="B99" s="188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</row>
    <row r="100" spans="2:17" x14ac:dyDescent="0.2">
      <c r="B100" s="188"/>
      <c r="C100" s="188"/>
      <c r="D100" s="188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</row>
    <row r="101" spans="2:17" x14ac:dyDescent="0.2">
      <c r="B101" s="188"/>
      <c r="C101" s="188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</row>
    <row r="102" spans="2:17" x14ac:dyDescent="0.2"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</row>
    <row r="103" spans="2:17" x14ac:dyDescent="0.2"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</row>
    <row r="104" spans="2:17" x14ac:dyDescent="0.2"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</row>
    <row r="105" spans="2:17" x14ac:dyDescent="0.2"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</row>
    <row r="106" spans="2:17" x14ac:dyDescent="0.2"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</row>
    <row r="107" spans="2:17" x14ac:dyDescent="0.2"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</row>
    <row r="108" spans="2:17" x14ac:dyDescent="0.2"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</row>
    <row r="109" spans="2:17" x14ac:dyDescent="0.2"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</row>
    <row r="110" spans="2:17" x14ac:dyDescent="0.2"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</row>
    <row r="111" spans="2:17" x14ac:dyDescent="0.2"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</row>
    <row r="112" spans="2:17" x14ac:dyDescent="0.2">
      <c r="B112" s="188"/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</row>
    <row r="113" spans="2:17" x14ac:dyDescent="0.2"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</row>
    <row r="114" spans="2:17" x14ac:dyDescent="0.2">
      <c r="B114" s="188"/>
      <c r="C114" s="188"/>
      <c r="D114" s="188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</row>
    <row r="115" spans="2:17" x14ac:dyDescent="0.2">
      <c r="B115" s="188"/>
      <c r="C115" s="188"/>
      <c r="D115" s="188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</row>
    <row r="116" spans="2:17" x14ac:dyDescent="0.2">
      <c r="B116" s="188"/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</row>
    <row r="117" spans="2:17" x14ac:dyDescent="0.2">
      <c r="B117" s="188"/>
      <c r="C117" s="188"/>
      <c r="D117" s="188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</row>
    <row r="118" spans="2:17" x14ac:dyDescent="0.2">
      <c r="B118" s="188"/>
      <c r="C118" s="188"/>
      <c r="D118" s="188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</row>
    <row r="119" spans="2:17" x14ac:dyDescent="0.2">
      <c r="B119" s="188"/>
      <c r="C119" s="188"/>
      <c r="D119" s="188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</row>
    <row r="120" spans="2:17" x14ac:dyDescent="0.2">
      <c r="B120" s="188"/>
      <c r="C120" s="188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</row>
    <row r="121" spans="2:17" x14ac:dyDescent="0.2">
      <c r="B121" s="188"/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</row>
    <row r="122" spans="2:17" x14ac:dyDescent="0.2"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</row>
    <row r="123" spans="2:17" x14ac:dyDescent="0.2">
      <c r="B123" s="188"/>
      <c r="C123" s="188"/>
      <c r="D123" s="188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</row>
    <row r="124" spans="2:17" x14ac:dyDescent="0.2">
      <c r="B124" s="188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</row>
    <row r="125" spans="2:17" x14ac:dyDescent="0.2"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</row>
    <row r="126" spans="2:17" x14ac:dyDescent="0.2">
      <c r="B126" s="188"/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</row>
    <row r="127" spans="2:17" x14ac:dyDescent="0.2">
      <c r="B127" s="188"/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</row>
    <row r="128" spans="2:17" x14ac:dyDescent="0.2">
      <c r="B128" s="188"/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</row>
    <row r="129" spans="2:17" x14ac:dyDescent="0.2">
      <c r="B129" s="188"/>
      <c r="C129" s="188"/>
      <c r="D129" s="188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</row>
    <row r="130" spans="2:17" x14ac:dyDescent="0.2">
      <c r="B130" s="188"/>
      <c r="C130" s="188"/>
      <c r="D130" s="188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</row>
    <row r="131" spans="2:17" x14ac:dyDescent="0.2">
      <c r="B131" s="188"/>
      <c r="C131" s="188"/>
      <c r="D131" s="188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</row>
    <row r="132" spans="2:17" x14ac:dyDescent="0.2">
      <c r="B132" s="188"/>
      <c r="C132" s="188"/>
      <c r="D132" s="188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</row>
    <row r="133" spans="2:17" x14ac:dyDescent="0.2"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</row>
    <row r="134" spans="2:17" x14ac:dyDescent="0.2"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</row>
    <row r="135" spans="2:17" x14ac:dyDescent="0.2"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</row>
    <row r="136" spans="2:17" x14ac:dyDescent="0.2"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</row>
    <row r="137" spans="2:17" x14ac:dyDescent="0.2">
      <c r="B137" s="188"/>
      <c r="C137" s="188"/>
      <c r="D137" s="188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</row>
    <row r="138" spans="2:17" x14ac:dyDescent="0.2"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</row>
    <row r="139" spans="2:17" x14ac:dyDescent="0.2"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2:17" x14ac:dyDescent="0.2"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</row>
    <row r="141" spans="2:17" x14ac:dyDescent="0.2"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2:17" x14ac:dyDescent="0.2">
      <c r="B142" s="188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</row>
    <row r="143" spans="2:17" x14ac:dyDescent="0.2"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</row>
    <row r="144" spans="2:17" x14ac:dyDescent="0.2">
      <c r="B144" s="188"/>
      <c r="C144" s="188"/>
      <c r="D144" s="188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</row>
    <row r="145" spans="2:17" x14ac:dyDescent="0.2"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</row>
    <row r="146" spans="2:17" x14ac:dyDescent="0.2">
      <c r="B146" s="188"/>
      <c r="C146" s="188"/>
      <c r="D146" s="188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</row>
    <row r="147" spans="2:17" x14ac:dyDescent="0.2">
      <c r="B147" s="188"/>
      <c r="C147" s="188"/>
      <c r="D147" s="188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</row>
    <row r="148" spans="2:17" x14ac:dyDescent="0.2">
      <c r="B148" s="188"/>
      <c r="C148" s="188"/>
      <c r="D148" s="188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</row>
    <row r="149" spans="2:17" x14ac:dyDescent="0.2"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</row>
    <row r="150" spans="2:17" x14ac:dyDescent="0.2">
      <c r="B150" s="188"/>
      <c r="C150" s="188"/>
      <c r="D150" s="188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</row>
    <row r="151" spans="2:17" x14ac:dyDescent="0.2">
      <c r="B151" s="188"/>
      <c r="C151" s="188"/>
      <c r="D151" s="188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</row>
    <row r="152" spans="2:17" x14ac:dyDescent="0.2">
      <c r="B152" s="188"/>
      <c r="C152" s="188"/>
      <c r="D152" s="188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</row>
    <row r="153" spans="2:17" x14ac:dyDescent="0.2">
      <c r="B153" s="188"/>
      <c r="C153" s="188"/>
      <c r="D153" s="188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</row>
    <row r="154" spans="2:17" x14ac:dyDescent="0.2">
      <c r="B154" s="188"/>
      <c r="C154" s="188"/>
      <c r="D154" s="188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</row>
    <row r="155" spans="2:17" x14ac:dyDescent="0.2">
      <c r="B155" s="188"/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</row>
    <row r="156" spans="2:17" x14ac:dyDescent="0.2">
      <c r="B156" s="188"/>
      <c r="C156" s="188"/>
      <c r="D156" s="188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</row>
    <row r="157" spans="2:17" x14ac:dyDescent="0.2">
      <c r="B157" s="188"/>
      <c r="C157" s="188"/>
      <c r="D157" s="188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</row>
    <row r="158" spans="2:17" x14ac:dyDescent="0.2">
      <c r="B158" s="188"/>
      <c r="C158" s="188"/>
      <c r="D158" s="188"/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</row>
    <row r="159" spans="2:17" x14ac:dyDescent="0.2">
      <c r="B159" s="188"/>
      <c r="C159" s="188"/>
      <c r="D159" s="188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</row>
    <row r="160" spans="2:17" x14ac:dyDescent="0.2">
      <c r="B160" s="188"/>
      <c r="C160" s="188"/>
      <c r="D160" s="188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</row>
    <row r="161" spans="2:17" x14ac:dyDescent="0.2"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</row>
    <row r="162" spans="2:17" x14ac:dyDescent="0.2">
      <c r="B162" s="188"/>
      <c r="C162" s="188"/>
      <c r="D162" s="188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</row>
    <row r="163" spans="2:17" x14ac:dyDescent="0.2"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</row>
    <row r="164" spans="2:17" x14ac:dyDescent="0.2">
      <c r="B164" s="188"/>
      <c r="C164" s="188"/>
      <c r="D164" s="188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</row>
    <row r="165" spans="2:17" x14ac:dyDescent="0.2">
      <c r="B165" s="188"/>
      <c r="C165" s="188"/>
      <c r="D165" s="188"/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</row>
    <row r="166" spans="2:17" x14ac:dyDescent="0.2">
      <c r="B166" s="188"/>
      <c r="C166" s="188"/>
      <c r="D166" s="188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</row>
    <row r="167" spans="2:17" x14ac:dyDescent="0.2">
      <c r="B167" s="188"/>
      <c r="C167" s="188"/>
      <c r="D167" s="188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</row>
    <row r="168" spans="2:17" x14ac:dyDescent="0.2">
      <c r="B168" s="188"/>
      <c r="C168" s="188"/>
      <c r="D168" s="188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</row>
    <row r="169" spans="2:17" x14ac:dyDescent="0.2">
      <c r="B169" s="188"/>
      <c r="C169" s="188"/>
      <c r="D169" s="188"/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</row>
    <row r="170" spans="2:17" x14ac:dyDescent="0.2">
      <c r="B170" s="188"/>
      <c r="C170" s="188"/>
      <c r="D170" s="188"/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</row>
    <row r="171" spans="2:17" x14ac:dyDescent="0.2">
      <c r="B171" s="188"/>
      <c r="C171" s="188"/>
      <c r="D171" s="188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</row>
    <row r="172" spans="2:17" x14ac:dyDescent="0.2">
      <c r="B172" s="188"/>
      <c r="C172" s="188"/>
      <c r="D172" s="188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</row>
    <row r="173" spans="2:17" x14ac:dyDescent="0.2">
      <c r="B173" s="188"/>
      <c r="C173" s="188"/>
      <c r="D173" s="188"/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P173" s="188"/>
      <c r="Q173" s="188"/>
    </row>
    <row r="174" spans="2:17" x14ac:dyDescent="0.2">
      <c r="B174" s="188"/>
      <c r="C174" s="188"/>
      <c r="D174" s="188"/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88"/>
      <c r="P174" s="188"/>
      <c r="Q174" s="188"/>
    </row>
    <row r="175" spans="2:17" x14ac:dyDescent="0.2">
      <c r="B175" s="188"/>
      <c r="C175" s="188"/>
      <c r="D175" s="188"/>
      <c r="E175" s="188"/>
      <c r="F175" s="188"/>
      <c r="G175" s="188"/>
      <c r="H175" s="188"/>
      <c r="I175" s="188"/>
      <c r="J175" s="188"/>
      <c r="K175" s="188"/>
      <c r="L175" s="188"/>
      <c r="M175" s="188"/>
      <c r="N175" s="188"/>
      <c r="O175" s="188"/>
      <c r="P175" s="188"/>
      <c r="Q175" s="188"/>
    </row>
    <row r="176" spans="2:17" x14ac:dyDescent="0.2">
      <c r="B176" s="188"/>
      <c r="C176" s="188"/>
      <c r="D176" s="188"/>
      <c r="E176" s="188"/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</row>
    <row r="177" spans="2:17" x14ac:dyDescent="0.2">
      <c r="B177" s="188"/>
      <c r="C177" s="188"/>
      <c r="D177" s="188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</row>
    <row r="178" spans="2:17" x14ac:dyDescent="0.2">
      <c r="B178" s="188"/>
      <c r="C178" s="188"/>
      <c r="D178" s="188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</row>
    <row r="179" spans="2:17" x14ac:dyDescent="0.2">
      <c r="B179" s="188"/>
      <c r="C179" s="188"/>
      <c r="D179" s="188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</row>
    <row r="180" spans="2:17" x14ac:dyDescent="0.2">
      <c r="B180" s="188"/>
      <c r="C180" s="188"/>
      <c r="D180" s="188"/>
      <c r="E180" s="18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</row>
    <row r="181" spans="2:17" x14ac:dyDescent="0.2">
      <c r="B181" s="188"/>
      <c r="C181" s="188"/>
      <c r="D181" s="188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</row>
    <row r="182" spans="2:17" x14ac:dyDescent="0.2">
      <c r="B182" s="188"/>
      <c r="C182" s="188"/>
      <c r="D182" s="188"/>
      <c r="E182" s="188"/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</row>
    <row r="183" spans="2:17" x14ac:dyDescent="0.2">
      <c r="B183" s="188"/>
      <c r="C183" s="188"/>
      <c r="D183" s="188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</row>
    <row r="184" spans="2:17" x14ac:dyDescent="0.2">
      <c r="B184" s="188"/>
      <c r="C184" s="188"/>
      <c r="D184" s="188"/>
      <c r="E184" s="188"/>
      <c r="F184" s="188"/>
      <c r="G184" s="188"/>
      <c r="H184" s="188"/>
      <c r="I184" s="188"/>
      <c r="J184" s="188"/>
      <c r="K184" s="188"/>
      <c r="L184" s="188"/>
      <c r="M184" s="188"/>
      <c r="N184" s="188"/>
      <c r="O184" s="188"/>
      <c r="P184" s="188"/>
      <c r="Q184" s="188"/>
    </row>
    <row r="185" spans="2:17" x14ac:dyDescent="0.2">
      <c r="B185" s="188"/>
      <c r="C185" s="188"/>
      <c r="D185" s="188"/>
      <c r="E185" s="188"/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</row>
    <row r="186" spans="2:17" x14ac:dyDescent="0.2">
      <c r="B186" s="188"/>
      <c r="C186" s="188"/>
      <c r="D186" s="188"/>
      <c r="E186" s="18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</row>
    <row r="187" spans="2:17" x14ac:dyDescent="0.2">
      <c r="B187" s="188"/>
      <c r="C187" s="188"/>
      <c r="D187" s="188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 s="188"/>
      <c r="Q187" s="188"/>
    </row>
    <row r="188" spans="2:17" x14ac:dyDescent="0.2">
      <c r="B188" s="188"/>
      <c r="C188" s="188"/>
      <c r="D188" s="188"/>
      <c r="E188" s="188"/>
      <c r="F188" s="188"/>
      <c r="G188" s="188"/>
      <c r="H188" s="188"/>
      <c r="I188" s="188"/>
      <c r="J188" s="188"/>
      <c r="K188" s="188"/>
      <c r="L188" s="188"/>
      <c r="M188" s="188"/>
      <c r="N188" s="188"/>
      <c r="O188" s="188"/>
      <c r="P188" s="188"/>
      <c r="Q188" s="188"/>
    </row>
    <row r="189" spans="2:17" x14ac:dyDescent="0.2">
      <c r="B189" s="188"/>
      <c r="C189" s="188"/>
      <c r="D189" s="188"/>
      <c r="E189" s="188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</row>
    <row r="190" spans="2:17" x14ac:dyDescent="0.2">
      <c r="B190" s="188"/>
      <c r="C190" s="188"/>
      <c r="D190" s="188"/>
      <c r="E190" s="188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</row>
    <row r="191" spans="2:17" x14ac:dyDescent="0.2">
      <c r="B191" s="188"/>
      <c r="C191" s="188"/>
      <c r="D191" s="188"/>
      <c r="E191" s="188"/>
      <c r="F191" s="188"/>
      <c r="G191" s="188"/>
      <c r="H191" s="188"/>
      <c r="I191" s="188"/>
      <c r="J191" s="188"/>
      <c r="K191" s="188"/>
      <c r="L191" s="188"/>
      <c r="M191" s="188"/>
      <c r="N191" s="188"/>
      <c r="O191" s="188"/>
      <c r="P191" s="188"/>
      <c r="Q191" s="188"/>
    </row>
    <row r="192" spans="2:17" x14ac:dyDescent="0.2">
      <c r="B192" s="188"/>
      <c r="C192" s="188"/>
      <c r="D192" s="188"/>
      <c r="E192" s="188"/>
      <c r="F192" s="188"/>
      <c r="G192" s="188"/>
      <c r="H192" s="188"/>
      <c r="I192" s="188"/>
      <c r="J192" s="188"/>
      <c r="K192" s="188"/>
      <c r="L192" s="188"/>
      <c r="M192" s="188"/>
      <c r="N192" s="188"/>
      <c r="O192" s="188"/>
      <c r="P192" s="188"/>
      <c r="Q192" s="188"/>
    </row>
    <row r="193" spans="2:17" x14ac:dyDescent="0.2">
      <c r="B193" s="188"/>
      <c r="C193" s="188"/>
      <c r="D193" s="188"/>
      <c r="E193" s="188"/>
      <c r="F193" s="188"/>
      <c r="G193" s="188"/>
      <c r="H193" s="188"/>
      <c r="I193" s="188"/>
      <c r="J193" s="188"/>
      <c r="K193" s="188"/>
      <c r="L193" s="188"/>
      <c r="M193" s="188"/>
      <c r="N193" s="188"/>
      <c r="O193" s="188"/>
      <c r="P193" s="188"/>
      <c r="Q193" s="188"/>
    </row>
    <row r="194" spans="2:17" x14ac:dyDescent="0.2">
      <c r="B194" s="188"/>
      <c r="C194" s="188"/>
      <c r="D194" s="188"/>
      <c r="E194" s="188"/>
      <c r="F194" s="188"/>
      <c r="G194" s="188"/>
      <c r="H194" s="188"/>
      <c r="I194" s="188"/>
      <c r="J194" s="188"/>
      <c r="K194" s="188"/>
      <c r="L194" s="188"/>
      <c r="M194" s="188"/>
      <c r="N194" s="188"/>
      <c r="O194" s="188"/>
      <c r="P194" s="188"/>
      <c r="Q194" s="188"/>
    </row>
    <row r="195" spans="2:17" x14ac:dyDescent="0.2">
      <c r="B195" s="188"/>
      <c r="C195" s="188"/>
      <c r="D195" s="188"/>
      <c r="E195" s="188"/>
      <c r="F195" s="188"/>
      <c r="G195" s="188"/>
      <c r="H195" s="188"/>
      <c r="I195" s="188"/>
      <c r="J195" s="188"/>
      <c r="K195" s="188"/>
      <c r="L195" s="188"/>
      <c r="M195" s="188"/>
      <c r="N195" s="188"/>
      <c r="O195" s="188"/>
      <c r="P195" s="188"/>
      <c r="Q195" s="188"/>
    </row>
    <row r="196" spans="2:17" x14ac:dyDescent="0.2">
      <c r="B196" s="188"/>
      <c r="C196" s="188"/>
      <c r="D196" s="188"/>
      <c r="E196" s="188"/>
      <c r="F196" s="188"/>
      <c r="G196" s="188"/>
      <c r="H196" s="188"/>
      <c r="I196" s="188"/>
      <c r="J196" s="188"/>
      <c r="K196" s="188"/>
      <c r="L196" s="188"/>
      <c r="M196" s="188"/>
      <c r="N196" s="188"/>
      <c r="O196" s="188"/>
      <c r="P196" s="188"/>
      <c r="Q196" s="188"/>
    </row>
    <row r="197" spans="2:17" x14ac:dyDescent="0.2">
      <c r="B197" s="188"/>
      <c r="C197" s="188"/>
      <c r="D197" s="188"/>
      <c r="E197" s="188"/>
      <c r="F197" s="188"/>
      <c r="G197" s="188"/>
      <c r="H197" s="188"/>
      <c r="I197" s="188"/>
      <c r="J197" s="188"/>
      <c r="K197" s="188"/>
      <c r="L197" s="188"/>
      <c r="M197" s="188"/>
      <c r="N197" s="188"/>
      <c r="O197" s="188"/>
      <c r="P197" s="188"/>
      <c r="Q197" s="188"/>
    </row>
    <row r="198" spans="2:17" x14ac:dyDescent="0.2">
      <c r="B198" s="188"/>
      <c r="C198" s="188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  <c r="P198" s="188"/>
      <c r="Q198" s="188"/>
    </row>
    <row r="199" spans="2:17" x14ac:dyDescent="0.2">
      <c r="B199" s="188"/>
      <c r="C199" s="188"/>
      <c r="D199" s="188"/>
      <c r="E199" s="188"/>
      <c r="F199" s="188"/>
      <c r="G199" s="188"/>
      <c r="H199" s="188"/>
      <c r="I199" s="188"/>
      <c r="J199" s="188"/>
      <c r="K199" s="188"/>
      <c r="L199" s="188"/>
      <c r="M199" s="188"/>
      <c r="N199" s="188"/>
      <c r="O199" s="188"/>
      <c r="P199" s="188"/>
      <c r="Q199" s="188"/>
    </row>
    <row r="200" spans="2:17" x14ac:dyDescent="0.2">
      <c r="B200" s="188"/>
      <c r="C200" s="188"/>
      <c r="D200" s="188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  <c r="P200" s="188"/>
      <c r="Q200" s="188"/>
    </row>
    <row r="201" spans="2:17" x14ac:dyDescent="0.2">
      <c r="B201" s="188"/>
      <c r="C201" s="188"/>
      <c r="D201" s="188"/>
      <c r="E201" s="188"/>
      <c r="F201" s="188"/>
      <c r="G201" s="188"/>
      <c r="H201" s="188"/>
      <c r="I201" s="188"/>
      <c r="J201" s="188"/>
      <c r="K201" s="188"/>
      <c r="L201" s="188"/>
      <c r="M201" s="188"/>
      <c r="N201" s="188"/>
      <c r="O201" s="188"/>
      <c r="P201" s="188"/>
      <c r="Q201" s="188"/>
    </row>
    <row r="202" spans="2:17" x14ac:dyDescent="0.2">
      <c r="B202" s="188"/>
      <c r="C202" s="188"/>
      <c r="D202" s="188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</row>
    <row r="203" spans="2:17" x14ac:dyDescent="0.2">
      <c r="B203" s="188"/>
      <c r="C203" s="188"/>
      <c r="D203" s="188"/>
      <c r="E203" s="188"/>
      <c r="F203" s="188"/>
      <c r="G203" s="188"/>
      <c r="H203" s="188"/>
      <c r="I203" s="188"/>
      <c r="J203" s="188"/>
      <c r="K203" s="188"/>
      <c r="L203" s="188"/>
      <c r="M203" s="188"/>
      <c r="N203" s="188"/>
      <c r="O203" s="188"/>
      <c r="P203" s="188"/>
      <c r="Q203" s="188"/>
    </row>
    <row r="204" spans="2:17" x14ac:dyDescent="0.2">
      <c r="B204" s="188"/>
      <c r="C204" s="188"/>
      <c r="D204" s="188"/>
      <c r="E204" s="188"/>
      <c r="F204" s="188"/>
      <c r="G204" s="188"/>
      <c r="H204" s="188"/>
      <c r="I204" s="188"/>
      <c r="J204" s="188"/>
      <c r="K204" s="188"/>
      <c r="L204" s="188"/>
      <c r="M204" s="188"/>
      <c r="N204" s="188"/>
      <c r="O204" s="188"/>
      <c r="P204" s="188"/>
      <c r="Q204" s="188"/>
    </row>
    <row r="205" spans="2:17" x14ac:dyDescent="0.2">
      <c r="B205" s="188"/>
      <c r="C205" s="188"/>
      <c r="D205" s="188"/>
      <c r="E205" s="188"/>
      <c r="F205" s="188"/>
      <c r="G205" s="188"/>
      <c r="H205" s="188"/>
      <c r="I205" s="188"/>
      <c r="J205" s="188"/>
      <c r="K205" s="188"/>
      <c r="L205" s="188"/>
      <c r="M205" s="188"/>
      <c r="N205" s="188"/>
      <c r="O205" s="188"/>
      <c r="P205" s="188"/>
      <c r="Q205" s="188"/>
    </row>
    <row r="206" spans="2:17" x14ac:dyDescent="0.2">
      <c r="B206" s="188"/>
      <c r="C206" s="188"/>
      <c r="D206" s="188"/>
      <c r="E206" s="18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P206" s="188"/>
      <c r="Q206" s="188"/>
    </row>
    <row r="207" spans="2:17" x14ac:dyDescent="0.2">
      <c r="B207" s="188"/>
      <c r="C207" s="188"/>
      <c r="D207" s="188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</row>
    <row r="208" spans="2:17" x14ac:dyDescent="0.2">
      <c r="B208" s="188"/>
      <c r="C208" s="188"/>
      <c r="D208" s="188"/>
      <c r="E208" s="188"/>
      <c r="F208" s="188"/>
      <c r="G208" s="188"/>
      <c r="H208" s="188"/>
      <c r="I208" s="188"/>
      <c r="J208" s="188"/>
      <c r="K208" s="188"/>
      <c r="L208" s="188"/>
      <c r="M208" s="188"/>
      <c r="N208" s="188"/>
      <c r="O208" s="188"/>
      <c r="P208" s="188"/>
      <c r="Q208" s="188"/>
    </row>
    <row r="209" spans="2:17" x14ac:dyDescent="0.2">
      <c r="B209" s="188"/>
      <c r="C209" s="188"/>
      <c r="D209" s="188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</row>
    <row r="210" spans="2:17" x14ac:dyDescent="0.2">
      <c r="B210" s="188"/>
      <c r="C210" s="188"/>
      <c r="D210" s="188"/>
      <c r="E210" s="188"/>
      <c r="F210" s="188"/>
      <c r="G210" s="188"/>
      <c r="H210" s="188"/>
      <c r="I210" s="188"/>
      <c r="J210" s="188"/>
      <c r="K210" s="188"/>
      <c r="L210" s="188"/>
      <c r="M210" s="188"/>
      <c r="N210" s="188"/>
      <c r="O210" s="188"/>
      <c r="P210" s="188"/>
      <c r="Q210" s="188"/>
    </row>
    <row r="211" spans="2:17" x14ac:dyDescent="0.2">
      <c r="B211" s="188"/>
      <c r="C211" s="188"/>
      <c r="D211" s="188"/>
      <c r="E211" s="188"/>
      <c r="F211" s="188"/>
      <c r="G211" s="188"/>
      <c r="H211" s="188"/>
      <c r="I211" s="188"/>
      <c r="J211" s="188"/>
      <c r="K211" s="188"/>
      <c r="L211" s="188"/>
      <c r="M211" s="188"/>
      <c r="N211" s="188"/>
      <c r="O211" s="188"/>
      <c r="P211" s="188"/>
      <c r="Q211" s="188"/>
    </row>
    <row r="212" spans="2:17" x14ac:dyDescent="0.2">
      <c r="B212" s="188"/>
      <c r="C212" s="188"/>
      <c r="D212" s="188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  <c r="O212" s="188"/>
      <c r="P212" s="188"/>
      <c r="Q212" s="188"/>
    </row>
    <row r="213" spans="2:17" x14ac:dyDescent="0.2">
      <c r="B213" s="188"/>
      <c r="C213" s="188"/>
      <c r="D213" s="188"/>
      <c r="E213" s="188"/>
      <c r="F213" s="188"/>
      <c r="G213" s="188"/>
      <c r="H213" s="188"/>
      <c r="I213" s="188"/>
      <c r="J213" s="188"/>
      <c r="K213" s="188"/>
      <c r="L213" s="188"/>
      <c r="M213" s="188"/>
      <c r="N213" s="188"/>
      <c r="O213" s="188"/>
      <c r="P213" s="188"/>
      <c r="Q213" s="188"/>
    </row>
    <row r="214" spans="2:17" x14ac:dyDescent="0.2">
      <c r="B214" s="188"/>
      <c r="C214" s="188"/>
      <c r="D214" s="188"/>
      <c r="E214" s="188"/>
      <c r="F214" s="188"/>
      <c r="G214" s="188"/>
      <c r="H214" s="188"/>
      <c r="I214" s="188"/>
      <c r="J214" s="188"/>
      <c r="K214" s="188"/>
      <c r="L214" s="188"/>
      <c r="M214" s="188"/>
      <c r="N214" s="188"/>
      <c r="O214" s="188"/>
      <c r="P214" s="188"/>
      <c r="Q214" s="188"/>
    </row>
    <row r="215" spans="2:17" x14ac:dyDescent="0.2">
      <c r="B215" s="188"/>
      <c r="C215" s="188"/>
      <c r="D215" s="188"/>
      <c r="E215" s="188"/>
      <c r="F215" s="188"/>
      <c r="G215" s="188"/>
      <c r="H215" s="188"/>
      <c r="I215" s="188"/>
      <c r="J215" s="188"/>
      <c r="K215" s="188"/>
      <c r="L215" s="188"/>
      <c r="M215" s="188"/>
      <c r="N215" s="188"/>
      <c r="O215" s="188"/>
      <c r="P215" s="188"/>
      <c r="Q215" s="188"/>
    </row>
    <row r="216" spans="2:17" x14ac:dyDescent="0.2">
      <c r="B216" s="188"/>
      <c r="C216" s="188"/>
      <c r="D216" s="188"/>
      <c r="E216" s="188"/>
      <c r="F216" s="188"/>
      <c r="G216" s="188"/>
      <c r="H216" s="188"/>
      <c r="I216" s="188"/>
      <c r="J216" s="188"/>
      <c r="K216" s="188"/>
      <c r="L216" s="188"/>
      <c r="M216" s="188"/>
      <c r="N216" s="188"/>
      <c r="O216" s="188"/>
      <c r="P216" s="188"/>
      <c r="Q216" s="188"/>
    </row>
    <row r="217" spans="2:17" x14ac:dyDescent="0.2">
      <c r="B217" s="188"/>
      <c r="C217" s="188"/>
      <c r="D217" s="188"/>
      <c r="E217" s="188"/>
      <c r="F217" s="188"/>
      <c r="G217" s="188"/>
      <c r="H217" s="188"/>
      <c r="I217" s="188"/>
      <c r="J217" s="188"/>
      <c r="K217" s="188"/>
      <c r="L217" s="188"/>
      <c r="M217" s="188"/>
      <c r="N217" s="188"/>
      <c r="O217" s="188"/>
      <c r="P217" s="188"/>
      <c r="Q217" s="188"/>
    </row>
    <row r="218" spans="2:17" x14ac:dyDescent="0.2">
      <c r="B218" s="188"/>
      <c r="C218" s="188"/>
      <c r="D218" s="188"/>
      <c r="E218" s="188"/>
      <c r="F218" s="188"/>
      <c r="G218" s="188"/>
      <c r="H218" s="188"/>
      <c r="I218" s="188"/>
      <c r="J218" s="188"/>
      <c r="K218" s="188"/>
      <c r="L218" s="188"/>
      <c r="M218" s="188"/>
      <c r="N218" s="188"/>
      <c r="O218" s="188"/>
      <c r="P218" s="188"/>
      <c r="Q218" s="188"/>
    </row>
    <row r="219" spans="2:17" x14ac:dyDescent="0.2">
      <c r="B219" s="188"/>
      <c r="C219" s="188"/>
      <c r="D219" s="188"/>
      <c r="E219" s="188"/>
      <c r="F219" s="188"/>
      <c r="G219" s="188"/>
      <c r="H219" s="188"/>
      <c r="I219" s="188"/>
      <c r="J219" s="188"/>
      <c r="K219" s="188"/>
      <c r="L219" s="188"/>
      <c r="M219" s="188"/>
      <c r="N219" s="188"/>
      <c r="O219" s="188"/>
      <c r="P219" s="188"/>
      <c r="Q219" s="188"/>
    </row>
    <row r="220" spans="2:17" x14ac:dyDescent="0.2">
      <c r="B220" s="188"/>
      <c r="C220" s="188"/>
      <c r="D220" s="188"/>
      <c r="E220" s="188"/>
      <c r="F220" s="188"/>
      <c r="G220" s="188"/>
      <c r="H220" s="188"/>
      <c r="I220" s="188"/>
      <c r="J220" s="188"/>
      <c r="K220" s="188"/>
      <c r="L220" s="188"/>
      <c r="M220" s="188"/>
      <c r="N220" s="188"/>
      <c r="O220" s="188"/>
      <c r="P220" s="188"/>
      <c r="Q220" s="188"/>
    </row>
    <row r="221" spans="2:17" x14ac:dyDescent="0.2">
      <c r="B221" s="188"/>
      <c r="C221" s="188"/>
      <c r="D221" s="188"/>
      <c r="E221" s="188"/>
      <c r="F221" s="188"/>
      <c r="G221" s="188"/>
      <c r="H221" s="188"/>
      <c r="I221" s="188"/>
      <c r="J221" s="188"/>
      <c r="K221" s="188"/>
      <c r="L221" s="188"/>
      <c r="M221" s="188"/>
      <c r="N221" s="188"/>
      <c r="O221" s="188"/>
      <c r="P221" s="188"/>
      <c r="Q221" s="188"/>
    </row>
    <row r="222" spans="2:17" x14ac:dyDescent="0.2">
      <c r="B222" s="188"/>
      <c r="C222" s="188"/>
      <c r="D222" s="188"/>
      <c r="E222" s="188"/>
      <c r="F222" s="188"/>
      <c r="G222" s="188"/>
      <c r="H222" s="188"/>
      <c r="I222" s="188"/>
      <c r="J222" s="188"/>
      <c r="K222" s="188"/>
      <c r="L222" s="188"/>
      <c r="M222" s="188"/>
      <c r="N222" s="188"/>
      <c r="O222" s="188"/>
      <c r="P222" s="188"/>
      <c r="Q222" s="188"/>
    </row>
    <row r="223" spans="2:17" x14ac:dyDescent="0.2">
      <c r="B223" s="188"/>
      <c r="C223" s="188"/>
      <c r="D223" s="188"/>
      <c r="E223" s="188"/>
      <c r="F223" s="188"/>
      <c r="G223" s="188"/>
      <c r="H223" s="188"/>
      <c r="I223" s="188"/>
      <c r="J223" s="188"/>
      <c r="K223" s="188"/>
      <c r="L223" s="188"/>
      <c r="M223" s="188"/>
      <c r="N223" s="188"/>
      <c r="O223" s="188"/>
      <c r="P223" s="188"/>
      <c r="Q223" s="188"/>
    </row>
    <row r="224" spans="2:17" x14ac:dyDescent="0.2">
      <c r="B224" s="188"/>
      <c r="C224" s="188"/>
      <c r="D224" s="188"/>
      <c r="E224" s="188"/>
      <c r="F224" s="188"/>
      <c r="G224" s="188"/>
      <c r="H224" s="188"/>
      <c r="I224" s="188"/>
      <c r="J224" s="188"/>
      <c r="K224" s="188"/>
      <c r="L224" s="188"/>
      <c r="M224" s="188"/>
      <c r="N224" s="188"/>
      <c r="O224" s="188"/>
      <c r="P224" s="188"/>
      <c r="Q224" s="188"/>
    </row>
    <row r="225" spans="2:17" x14ac:dyDescent="0.2">
      <c r="B225" s="188"/>
      <c r="C225" s="188"/>
      <c r="D225" s="188"/>
      <c r="E225" s="188"/>
      <c r="F225" s="188"/>
      <c r="G225" s="188"/>
      <c r="H225" s="188"/>
      <c r="I225" s="188"/>
      <c r="J225" s="188"/>
      <c r="K225" s="188"/>
      <c r="L225" s="188"/>
      <c r="M225" s="188"/>
      <c r="N225" s="188"/>
      <c r="O225" s="188"/>
      <c r="P225" s="188"/>
      <c r="Q225" s="188"/>
    </row>
    <row r="226" spans="2:17" x14ac:dyDescent="0.2">
      <c r="B226" s="188"/>
      <c r="C226" s="188"/>
      <c r="D226" s="188"/>
      <c r="E226" s="188"/>
      <c r="F226" s="188"/>
      <c r="G226" s="188"/>
      <c r="H226" s="188"/>
      <c r="I226" s="188"/>
      <c r="J226" s="188"/>
      <c r="K226" s="188"/>
      <c r="L226" s="188"/>
      <c r="M226" s="188"/>
      <c r="N226" s="188"/>
      <c r="O226" s="188"/>
      <c r="P226" s="188"/>
      <c r="Q226" s="188"/>
    </row>
    <row r="227" spans="2:17" x14ac:dyDescent="0.2">
      <c r="B227" s="188"/>
      <c r="C227" s="188"/>
      <c r="D227" s="188"/>
      <c r="E227" s="188"/>
      <c r="F227" s="188"/>
      <c r="G227" s="188"/>
      <c r="H227" s="188"/>
      <c r="I227" s="188"/>
      <c r="J227" s="188"/>
      <c r="K227" s="188"/>
      <c r="L227" s="188"/>
      <c r="M227" s="188"/>
      <c r="N227" s="188"/>
      <c r="O227" s="188"/>
      <c r="P227" s="188"/>
      <c r="Q227" s="188"/>
    </row>
    <row r="228" spans="2:17" x14ac:dyDescent="0.2">
      <c r="B228" s="188"/>
      <c r="C228" s="188"/>
      <c r="D228" s="188"/>
      <c r="E228" s="188"/>
      <c r="F228" s="188"/>
      <c r="G228" s="188"/>
      <c r="H228" s="188"/>
      <c r="I228" s="188"/>
      <c r="J228" s="188"/>
      <c r="K228" s="188"/>
      <c r="L228" s="188"/>
      <c r="M228" s="188"/>
      <c r="N228" s="188"/>
      <c r="O228" s="188"/>
      <c r="P228" s="188"/>
      <c r="Q228" s="188"/>
    </row>
    <row r="229" spans="2:17" x14ac:dyDescent="0.2">
      <c r="B229" s="188"/>
      <c r="C229" s="188"/>
      <c r="D229" s="188"/>
      <c r="E229" s="188"/>
      <c r="F229" s="188"/>
      <c r="G229" s="188"/>
      <c r="H229" s="188"/>
      <c r="I229" s="188"/>
      <c r="J229" s="188"/>
      <c r="K229" s="188"/>
      <c r="L229" s="188"/>
      <c r="M229" s="188"/>
      <c r="N229" s="188"/>
      <c r="O229" s="188"/>
      <c r="P229" s="188"/>
      <c r="Q229" s="188"/>
    </row>
    <row r="230" spans="2:17" x14ac:dyDescent="0.2">
      <c r="B230" s="188"/>
      <c r="C230" s="188"/>
      <c r="D230" s="188"/>
      <c r="E230" s="188"/>
      <c r="F230" s="188"/>
      <c r="G230" s="188"/>
      <c r="H230" s="188"/>
      <c r="I230" s="188"/>
      <c r="J230" s="188"/>
      <c r="K230" s="188"/>
      <c r="L230" s="188"/>
      <c r="M230" s="188"/>
      <c r="N230" s="188"/>
      <c r="O230" s="188"/>
      <c r="P230" s="188"/>
      <c r="Q230" s="188"/>
    </row>
    <row r="231" spans="2:17" x14ac:dyDescent="0.2">
      <c r="B231" s="188"/>
      <c r="C231" s="188"/>
      <c r="D231" s="188"/>
      <c r="E231" s="188"/>
      <c r="F231" s="188"/>
      <c r="G231" s="188"/>
      <c r="H231" s="188"/>
      <c r="I231" s="188"/>
      <c r="J231" s="188"/>
      <c r="K231" s="188"/>
      <c r="L231" s="188"/>
      <c r="M231" s="188"/>
      <c r="N231" s="188"/>
      <c r="O231" s="188"/>
      <c r="P231" s="188"/>
      <c r="Q231" s="188"/>
    </row>
    <row r="232" spans="2:17" x14ac:dyDescent="0.2">
      <c r="B232" s="188"/>
      <c r="C232" s="188"/>
      <c r="D232" s="188"/>
      <c r="E232" s="188"/>
      <c r="F232" s="188"/>
      <c r="G232" s="188"/>
      <c r="H232" s="188"/>
      <c r="I232" s="188"/>
      <c r="J232" s="188"/>
      <c r="K232" s="188"/>
      <c r="L232" s="188"/>
      <c r="M232" s="188"/>
      <c r="N232" s="188"/>
      <c r="O232" s="188"/>
      <c r="P232" s="188"/>
      <c r="Q232" s="188"/>
    </row>
    <row r="233" spans="2:17" x14ac:dyDescent="0.2">
      <c r="B233" s="188"/>
      <c r="C233" s="188"/>
      <c r="D233" s="188"/>
      <c r="E233" s="188"/>
      <c r="F233" s="188"/>
      <c r="G233" s="188"/>
      <c r="H233" s="188"/>
      <c r="I233" s="188"/>
      <c r="J233" s="188"/>
      <c r="K233" s="188"/>
      <c r="L233" s="188"/>
      <c r="M233" s="188"/>
      <c r="N233" s="188"/>
      <c r="O233" s="188"/>
      <c r="P233" s="188"/>
      <c r="Q233" s="188"/>
    </row>
    <row r="234" spans="2:17" x14ac:dyDescent="0.2">
      <c r="B234" s="188"/>
      <c r="C234" s="188"/>
      <c r="D234" s="188"/>
      <c r="E234" s="188"/>
      <c r="F234" s="188"/>
      <c r="G234" s="188"/>
      <c r="H234" s="188"/>
      <c r="I234" s="188"/>
      <c r="J234" s="188"/>
      <c r="K234" s="188"/>
      <c r="L234" s="188"/>
      <c r="M234" s="188"/>
      <c r="N234" s="188"/>
      <c r="O234" s="188"/>
      <c r="P234" s="188"/>
      <c r="Q234" s="188"/>
    </row>
    <row r="235" spans="2:17" x14ac:dyDescent="0.2">
      <c r="B235" s="188"/>
      <c r="C235" s="188"/>
      <c r="D235" s="188"/>
      <c r="E235" s="188"/>
      <c r="F235" s="188"/>
      <c r="G235" s="188"/>
      <c r="H235" s="188"/>
      <c r="I235" s="188"/>
      <c r="J235" s="188"/>
      <c r="K235" s="188"/>
      <c r="L235" s="188"/>
      <c r="M235" s="188"/>
      <c r="N235" s="188"/>
      <c r="O235" s="188"/>
      <c r="P235" s="188"/>
      <c r="Q235" s="188"/>
    </row>
    <row r="236" spans="2:17" x14ac:dyDescent="0.2">
      <c r="B236" s="188"/>
      <c r="C236" s="188"/>
      <c r="D236" s="188"/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  <c r="Q236" s="188"/>
    </row>
    <row r="237" spans="2:17" x14ac:dyDescent="0.2">
      <c r="B237" s="188"/>
      <c r="C237" s="188"/>
      <c r="D237" s="188"/>
      <c r="E237" s="188"/>
      <c r="F237" s="188"/>
      <c r="G237" s="188"/>
      <c r="H237" s="188"/>
      <c r="I237" s="188"/>
      <c r="J237" s="188"/>
      <c r="K237" s="188"/>
      <c r="L237" s="188"/>
      <c r="M237" s="188"/>
      <c r="N237" s="188"/>
      <c r="O237" s="188"/>
      <c r="P237" s="188"/>
      <c r="Q237" s="188"/>
    </row>
    <row r="238" spans="2:17" x14ac:dyDescent="0.2">
      <c r="B238" s="188"/>
      <c r="C238" s="188"/>
      <c r="D238" s="188"/>
      <c r="E238" s="188"/>
      <c r="F238" s="188"/>
      <c r="G238" s="188"/>
      <c r="H238" s="188"/>
      <c r="I238" s="188"/>
      <c r="J238" s="188"/>
      <c r="K238" s="188"/>
      <c r="L238" s="188"/>
      <c r="M238" s="188"/>
      <c r="N238" s="188"/>
      <c r="O238" s="188"/>
      <c r="P238" s="188"/>
      <c r="Q238" s="188"/>
    </row>
    <row r="239" spans="2:17" x14ac:dyDescent="0.2">
      <c r="B239" s="188"/>
      <c r="C239" s="188"/>
      <c r="D239" s="188"/>
      <c r="E239" s="188"/>
      <c r="F239" s="188"/>
      <c r="G239" s="188"/>
      <c r="H239" s="188"/>
      <c r="I239" s="188"/>
      <c r="J239" s="188"/>
      <c r="K239" s="188"/>
      <c r="L239" s="188"/>
      <c r="M239" s="188"/>
      <c r="N239" s="188"/>
      <c r="O239" s="188"/>
      <c r="P239" s="188"/>
      <c r="Q239" s="188"/>
    </row>
    <row r="240" spans="2:17" x14ac:dyDescent="0.2">
      <c r="B240" s="188"/>
      <c r="C240" s="188"/>
      <c r="D240" s="188"/>
      <c r="E240" s="188"/>
      <c r="F240" s="188"/>
      <c r="G240" s="188"/>
      <c r="H240" s="188"/>
      <c r="I240" s="188"/>
      <c r="J240" s="188"/>
      <c r="K240" s="188"/>
      <c r="L240" s="188"/>
      <c r="M240" s="188"/>
      <c r="N240" s="188"/>
      <c r="O240" s="188"/>
      <c r="P240" s="188"/>
      <c r="Q240" s="188"/>
    </row>
    <row r="241" spans="2:17" x14ac:dyDescent="0.2">
      <c r="B241" s="188"/>
      <c r="C241" s="188"/>
      <c r="D241" s="188"/>
      <c r="E241" s="188"/>
      <c r="F241" s="188"/>
      <c r="G241" s="188"/>
      <c r="H241" s="188"/>
      <c r="I241" s="188"/>
      <c r="J241" s="188"/>
      <c r="K241" s="188"/>
      <c r="L241" s="188"/>
      <c r="M241" s="188"/>
      <c r="N241" s="188"/>
      <c r="O241" s="188"/>
      <c r="P241" s="188"/>
      <c r="Q241" s="188"/>
    </row>
    <row r="242" spans="2:17" x14ac:dyDescent="0.2">
      <c r="B242" s="188"/>
      <c r="C242" s="188"/>
      <c r="D242" s="188"/>
      <c r="E242" s="188"/>
      <c r="F242" s="188"/>
      <c r="G242" s="188"/>
      <c r="H242" s="188"/>
      <c r="I242" s="188"/>
      <c r="J242" s="188"/>
      <c r="K242" s="188"/>
      <c r="L242" s="188"/>
      <c r="M242" s="188"/>
      <c r="N242" s="188"/>
      <c r="O242" s="188"/>
      <c r="P242" s="188"/>
      <c r="Q242" s="188"/>
    </row>
    <row r="243" spans="2:17" x14ac:dyDescent="0.2">
      <c r="B243" s="188"/>
      <c r="C243" s="188"/>
      <c r="D243" s="188"/>
      <c r="E243" s="188"/>
      <c r="F243" s="188"/>
      <c r="G243" s="188"/>
      <c r="H243" s="188"/>
      <c r="I243" s="188"/>
      <c r="J243" s="188"/>
      <c r="K243" s="188"/>
      <c r="L243" s="188"/>
      <c r="M243" s="188"/>
      <c r="N243" s="188"/>
      <c r="O243" s="188"/>
      <c r="P243" s="188"/>
      <c r="Q243" s="188"/>
    </row>
    <row r="244" spans="2:17" x14ac:dyDescent="0.2">
      <c r="B244" s="188"/>
      <c r="C244" s="188"/>
      <c r="D244" s="188"/>
      <c r="E244" s="188"/>
      <c r="F244" s="188"/>
      <c r="G244" s="188"/>
      <c r="H244" s="188"/>
      <c r="I244" s="188"/>
      <c r="J244" s="188"/>
      <c r="K244" s="188"/>
      <c r="L244" s="188"/>
      <c r="M244" s="188"/>
      <c r="N244" s="188"/>
      <c r="O244" s="188"/>
      <c r="P244" s="188"/>
      <c r="Q244" s="188"/>
    </row>
    <row r="245" spans="2:17" x14ac:dyDescent="0.2">
      <c r="B245" s="188"/>
      <c r="C245" s="188"/>
      <c r="D245" s="188"/>
      <c r="E245" s="188"/>
      <c r="F245" s="188"/>
      <c r="G245" s="188"/>
      <c r="H245" s="188"/>
      <c r="I245" s="188"/>
      <c r="J245" s="188"/>
      <c r="K245" s="188"/>
      <c r="L245" s="188"/>
      <c r="M245" s="188"/>
      <c r="N245" s="188"/>
      <c r="O245" s="188"/>
      <c r="P245" s="188"/>
      <c r="Q245" s="188"/>
    </row>
    <row r="246" spans="2:17" x14ac:dyDescent="0.2">
      <c r="B246" s="188"/>
      <c r="C246" s="188"/>
      <c r="D246" s="188"/>
      <c r="E246" s="188"/>
      <c r="F246" s="188"/>
      <c r="G246" s="188"/>
      <c r="H246" s="188"/>
      <c r="I246" s="188"/>
      <c r="J246" s="188"/>
      <c r="K246" s="188"/>
      <c r="L246" s="188"/>
      <c r="M246" s="188"/>
      <c r="N246" s="188"/>
      <c r="O246" s="188"/>
      <c r="P246" s="188"/>
      <c r="Q246" s="188"/>
    </row>
    <row r="247" spans="2:17" x14ac:dyDescent="0.2">
      <c r="B247" s="188"/>
      <c r="C247" s="188"/>
      <c r="D247" s="188"/>
      <c r="E247" s="188"/>
      <c r="F247" s="188"/>
      <c r="G247" s="188"/>
      <c r="H247" s="188"/>
      <c r="I247" s="188"/>
      <c r="J247" s="188"/>
      <c r="K247" s="188"/>
      <c r="L247" s="188"/>
      <c r="M247" s="188"/>
      <c r="N247" s="188"/>
      <c r="O247" s="188"/>
      <c r="P247" s="188"/>
      <c r="Q247" s="18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MFWF-347-90689</_dlc_DocId>
    <_dlc_DocIdUrl xmlns="acedc1b3-a6a6-4744-bb8f-c9b717f8a9c9">
      <Url>http://workflow/12000/12100/12130/_layouts/DocIdRedir.aspx?ID=MFWF-347-90689</Url>
      <Description>MFWF-347-90689</Description>
    </_dlc_DocIdUrl>
  </documentManagement>
</p:properties>
</file>

<file path=customXml/itemProps1.xml><?xml version="1.0" encoding="utf-8"?>
<ds:datastoreItem xmlns:ds="http://schemas.openxmlformats.org/officeDocument/2006/customXml" ds:itemID="{D532F342-03D5-4BFF-AAB5-52C91C4753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A193A9-061D-4A07-84A1-7E2DFD1A602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6EE5FDB-039B-4F87-A41B-3BA9057558B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215F7D8-B8B8-498F-ADCC-FD458E032707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acedc1b3-a6a6-4744-bb8f-c9b717f8a9c9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37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2016-03-28T12:35:25Z</cp:lastPrinted>
  <dcterms:created xsi:type="dcterms:W3CDTF">2016-03-25T10:37:50Z</dcterms:created>
  <dcterms:modified xsi:type="dcterms:W3CDTF">2016-04-04T09:45:59Z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fbfbe8ef-a39f-49d2-a7f8-39e042b770db</vt:lpwstr>
  </property>
</Properties>
</file>