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120" yWindow="45" windowWidth="15480" windowHeight="11640" tabRatio="917" firstSheet="6" activeTab="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DATA!$A$8</definedName>
    <definedName name="SRATED">SRATE!$A$7</definedName>
    <definedName name="YKT2UAH">YKT2_UAH!$A$6</definedName>
    <definedName name="YKT2USD">YKT2_USD!$A$6</definedName>
    <definedName name="YKT2UФР">YKT2_UAH!$A$6</definedName>
  </definedNames>
  <calcPr calcId="144525"/>
</workbook>
</file>

<file path=xl/calcChain.xml><?xml version="1.0" encoding="utf-8"?>
<calcChain xmlns="http://schemas.openxmlformats.org/spreadsheetml/2006/main">
  <c r="G113" i="49" l="1"/>
  <c r="G109" i="49"/>
  <c r="G95" i="49"/>
  <c r="G93" i="49"/>
  <c r="G88" i="49"/>
  <c r="G85" i="49"/>
  <c r="G81" i="49"/>
  <c r="G68" i="49"/>
  <c r="G64" i="49"/>
  <c r="G52" i="49"/>
  <c r="G49" i="49"/>
  <c r="G41" i="49"/>
  <c r="G34" i="49"/>
  <c r="G31" i="49"/>
  <c r="G9" i="49"/>
  <c r="G113" i="48"/>
  <c r="G109" i="48"/>
  <c r="G95" i="48"/>
  <c r="G93" i="48"/>
  <c r="G88" i="48"/>
  <c r="G85" i="48"/>
  <c r="G81" i="48"/>
  <c r="G68" i="48"/>
  <c r="G64" i="48"/>
  <c r="G52" i="48"/>
  <c r="G49" i="48"/>
  <c r="G41" i="48"/>
  <c r="G34" i="48"/>
  <c r="G31" i="48"/>
  <c r="G9" i="48"/>
  <c r="N100" i="8"/>
  <c r="N97" i="8"/>
  <c r="N86" i="8"/>
  <c r="N84" i="8"/>
  <c r="N79" i="8"/>
  <c r="N76" i="8"/>
  <c r="N72" i="8"/>
  <c r="N62" i="8"/>
  <c r="N58" i="8"/>
  <c r="N48" i="8"/>
  <c r="N46" i="8"/>
  <c r="N40" i="8"/>
  <c r="N33" i="8"/>
  <c r="N30" i="8"/>
  <c r="N9" i="8"/>
  <c r="N6" i="7"/>
  <c r="N9" i="7"/>
  <c r="N30" i="7"/>
  <c r="N33" i="7"/>
  <c r="N40" i="7"/>
  <c r="N46" i="7"/>
  <c r="N58" i="7"/>
  <c r="N48" i="7"/>
  <c r="N100" i="7"/>
  <c r="N97" i="7"/>
  <c r="N86" i="7"/>
  <c r="N84" i="7"/>
  <c r="N76" i="7"/>
  <c r="N72" i="7"/>
  <c r="N62" i="7"/>
  <c r="N79" i="7"/>
  <c r="D87" i="31"/>
  <c r="D84" i="31"/>
  <c r="D83" i="31"/>
  <c r="D82" i="31"/>
  <c r="D81" i="31"/>
  <c r="D80" i="31"/>
  <c r="D79" i="31"/>
  <c r="D78" i="31"/>
  <c r="D77" i="31"/>
  <c r="D75" i="31"/>
  <c r="D73" i="31"/>
  <c r="D72" i="31"/>
  <c r="D71" i="31"/>
  <c r="D70" i="31"/>
  <c r="D67" i="31"/>
  <c r="D65" i="31"/>
  <c r="D64" i="31"/>
  <c r="D63" i="31"/>
  <c r="D61" i="31"/>
  <c r="D59" i="31"/>
  <c r="D58" i="31"/>
  <c r="D57" i="31"/>
  <c r="D56" i="31"/>
  <c r="D55" i="31"/>
  <c r="D53" i="31"/>
  <c r="D52" i="31"/>
  <c r="D51" i="31"/>
  <c r="D50" i="31"/>
  <c r="D49" i="31"/>
  <c r="D48" i="31"/>
  <c r="D44" i="31"/>
  <c r="D42" i="31"/>
  <c r="D41" i="31"/>
  <c r="D40" i="31"/>
  <c r="D38" i="31"/>
  <c r="D37" i="31"/>
  <c r="D36" i="31"/>
  <c r="D35" i="31"/>
  <c r="D34" i="31"/>
  <c r="D33" i="31"/>
  <c r="D32" i="31"/>
  <c r="D29" i="31"/>
  <c r="D27" i="31"/>
  <c r="D26" i="31"/>
  <c r="D25" i="31"/>
  <c r="D24" i="31"/>
  <c r="D23" i="31"/>
  <c r="D22" i="31"/>
  <c r="D21" i="31"/>
  <c r="D20" i="31"/>
  <c r="D19" i="31"/>
  <c r="D18" i="31"/>
  <c r="D17" i="31"/>
  <c r="D16" i="31"/>
  <c r="D15" i="31"/>
  <c r="D14" i="31"/>
  <c r="D13" i="31"/>
  <c r="D12" i="31"/>
  <c r="D11" i="31"/>
  <c r="D76" i="31"/>
  <c r="D86" i="31"/>
  <c r="D74" i="31"/>
  <c r="D69" i="31"/>
  <c r="D66" i="31"/>
  <c r="D62" i="31"/>
  <c r="D60" i="31"/>
  <c r="D54" i="31"/>
  <c r="D47" i="31"/>
  <c r="D43" i="31"/>
  <c r="D39" i="31"/>
  <c r="D31" i="31"/>
  <c r="D28" i="31"/>
  <c r="D10" i="31"/>
  <c r="B10" i="30"/>
  <c r="B9" i="30" s="1"/>
  <c r="C10" i="30"/>
  <c r="C9" i="30" s="1"/>
  <c r="B28" i="30"/>
  <c r="C28" i="30"/>
  <c r="B31" i="30"/>
  <c r="B30" i="30" s="1"/>
  <c r="C31" i="30"/>
  <c r="C30" i="30" s="1"/>
  <c r="B38" i="30"/>
  <c r="C38" i="30"/>
  <c r="B44" i="30"/>
  <c r="C44" i="30"/>
  <c r="B46" i="30"/>
  <c r="C46" i="30"/>
  <c r="B50" i="30"/>
  <c r="C50" i="30"/>
  <c r="B54" i="30"/>
  <c r="B53" i="30" s="1"/>
  <c r="B52" i="30" s="1"/>
  <c r="C54" i="30"/>
  <c r="C53" i="30" s="1"/>
  <c r="B62" i="30"/>
  <c r="C62" i="30"/>
  <c r="B66" i="30"/>
  <c r="C66" i="30"/>
  <c r="B69" i="30"/>
  <c r="B68" i="30" s="1"/>
  <c r="C69" i="30"/>
  <c r="B74" i="30"/>
  <c r="C74" i="30"/>
  <c r="B76" i="30"/>
  <c r="C76" i="30"/>
  <c r="B86" i="30"/>
  <c r="C86" i="30"/>
  <c r="C68" i="30" l="1"/>
  <c r="B8" i="30"/>
  <c r="B7" i="30" s="1"/>
  <c r="C52" i="30"/>
  <c r="C8" i="30"/>
  <c r="A2" i="30"/>
  <c r="C7" i="30" l="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A4" i="56"/>
  <c r="D6" i="53"/>
  <c r="C6" i="53"/>
  <c r="B6" i="53"/>
  <c r="I7" i="51"/>
  <c r="G7" i="51"/>
  <c r="F7" i="51"/>
  <c r="E7" i="51"/>
  <c r="D7" i="51"/>
  <c r="C7" i="51"/>
  <c r="B7" i="51"/>
  <c r="B1" i="51"/>
  <c r="F113" i="49"/>
  <c r="E113" i="49"/>
  <c r="D113" i="49"/>
  <c r="C113" i="49"/>
  <c r="B113" i="49"/>
  <c r="F109" i="49"/>
  <c r="E109" i="49"/>
  <c r="D109" i="49"/>
  <c r="C109" i="49"/>
  <c r="B109" i="49"/>
  <c r="F95" i="49"/>
  <c r="E95" i="49"/>
  <c r="D95" i="49"/>
  <c r="C95" i="49"/>
  <c r="B95" i="49"/>
  <c r="F93" i="49"/>
  <c r="E93" i="49"/>
  <c r="D93" i="49"/>
  <c r="C93" i="49"/>
  <c r="B93" i="49"/>
  <c r="F88" i="49"/>
  <c r="F87" i="49" s="1"/>
  <c r="E88" i="49"/>
  <c r="D88" i="49"/>
  <c r="C88" i="49"/>
  <c r="B88" i="49"/>
  <c r="B87" i="49" s="1"/>
  <c r="G87" i="49"/>
  <c r="F85" i="49"/>
  <c r="E85" i="49"/>
  <c r="D85" i="49"/>
  <c r="C85" i="49"/>
  <c r="B85" i="49"/>
  <c r="F81" i="49"/>
  <c r="F67" i="49" s="1"/>
  <c r="E81" i="49"/>
  <c r="D81" i="49"/>
  <c r="C81" i="49"/>
  <c r="B81" i="49"/>
  <c r="B67" i="49" s="1"/>
  <c r="F68" i="49"/>
  <c r="E68" i="49"/>
  <c r="D68" i="49"/>
  <c r="D67" i="49" s="1"/>
  <c r="C68" i="49"/>
  <c r="C67" i="49" s="1"/>
  <c r="B68" i="49"/>
  <c r="G67" i="49"/>
  <c r="E67" i="49"/>
  <c r="F64" i="49"/>
  <c r="E64" i="49"/>
  <c r="D64" i="49"/>
  <c r="C64" i="49"/>
  <c r="B64" i="49"/>
  <c r="F52" i="49"/>
  <c r="E52" i="49"/>
  <c r="D52" i="49"/>
  <c r="C52" i="49"/>
  <c r="B52" i="49"/>
  <c r="F49" i="49"/>
  <c r="E49" i="49"/>
  <c r="D49" i="49"/>
  <c r="C49" i="49"/>
  <c r="C33" i="49" s="1"/>
  <c r="B49" i="49"/>
  <c r="F41" i="49"/>
  <c r="E41" i="49"/>
  <c r="D41" i="49"/>
  <c r="C41" i="49"/>
  <c r="B41" i="49"/>
  <c r="F34" i="49"/>
  <c r="F33" i="49" s="1"/>
  <c r="E34" i="49"/>
  <c r="E33" i="49" s="1"/>
  <c r="D34" i="49"/>
  <c r="C34" i="49"/>
  <c r="B34" i="49"/>
  <c r="B33" i="49" s="1"/>
  <c r="G33" i="49"/>
  <c r="F31" i="49"/>
  <c r="F8" i="49" s="1"/>
  <c r="E31" i="49"/>
  <c r="D31" i="49"/>
  <c r="C31" i="49"/>
  <c r="B31" i="49"/>
  <c r="B8" i="49" s="1"/>
  <c r="F9" i="49"/>
  <c r="E9" i="49"/>
  <c r="E8" i="49" s="1"/>
  <c r="D9" i="49"/>
  <c r="D8" i="49" s="1"/>
  <c r="C9" i="49"/>
  <c r="C8" i="49" s="1"/>
  <c r="C7" i="49" s="1"/>
  <c r="B9" i="49"/>
  <c r="G8" i="49"/>
  <c r="F113" i="48"/>
  <c r="E113" i="48"/>
  <c r="D113" i="48"/>
  <c r="C113" i="48"/>
  <c r="B113" i="48"/>
  <c r="F109" i="48"/>
  <c r="E109" i="48"/>
  <c r="D109" i="48"/>
  <c r="C109" i="48"/>
  <c r="B109" i="48"/>
  <c r="F95" i="48"/>
  <c r="E95" i="48"/>
  <c r="D95" i="48"/>
  <c r="C95" i="48"/>
  <c r="B95" i="48"/>
  <c r="F93" i="48"/>
  <c r="E93" i="48"/>
  <c r="D93" i="48"/>
  <c r="C93" i="48"/>
  <c r="B93" i="48"/>
  <c r="F88" i="48"/>
  <c r="E88" i="48"/>
  <c r="D88" i="48"/>
  <c r="D87" i="48" s="1"/>
  <c r="C88" i="48"/>
  <c r="B88" i="48"/>
  <c r="G87" i="48"/>
  <c r="G66" i="48" s="1"/>
  <c r="E87" i="48"/>
  <c r="F85" i="48"/>
  <c r="E85" i="48"/>
  <c r="D85" i="48"/>
  <c r="C85" i="48"/>
  <c r="B85" i="48"/>
  <c r="F81" i="48"/>
  <c r="E81" i="48"/>
  <c r="E67" i="48" s="1"/>
  <c r="D81" i="48"/>
  <c r="C81" i="48"/>
  <c r="B81" i="48"/>
  <c r="F68" i="48"/>
  <c r="F67" i="48" s="1"/>
  <c r="E68" i="48"/>
  <c r="D68" i="48"/>
  <c r="C68" i="48"/>
  <c r="C67" i="48" s="1"/>
  <c r="B68" i="48"/>
  <c r="G67" i="48"/>
  <c r="B67" i="48"/>
  <c r="F64" i="48"/>
  <c r="E64" i="48"/>
  <c r="D64" i="48"/>
  <c r="C64" i="48"/>
  <c r="B64" i="48"/>
  <c r="F52" i="48"/>
  <c r="E52" i="48"/>
  <c r="D52" i="48"/>
  <c r="C52" i="48"/>
  <c r="B52" i="48"/>
  <c r="F49" i="48"/>
  <c r="E49" i="48"/>
  <c r="D49" i="48"/>
  <c r="C49" i="48"/>
  <c r="B49" i="48"/>
  <c r="B33" i="48" s="1"/>
  <c r="F41" i="48"/>
  <c r="E41" i="48"/>
  <c r="D41" i="48"/>
  <c r="C41" i="48"/>
  <c r="C33" i="48" s="1"/>
  <c r="B41" i="48"/>
  <c r="F34" i="48"/>
  <c r="E34" i="48"/>
  <c r="D34" i="48"/>
  <c r="D33" i="48" s="1"/>
  <c r="C34" i="48"/>
  <c r="B34" i="48"/>
  <c r="G33" i="48"/>
  <c r="F33" i="48"/>
  <c r="F31" i="48"/>
  <c r="E31" i="48"/>
  <c r="D31" i="48"/>
  <c r="C31" i="48"/>
  <c r="B31" i="48"/>
  <c r="F9" i="48"/>
  <c r="F8" i="48" s="1"/>
  <c r="F7" i="48" s="1"/>
  <c r="E9" i="48"/>
  <c r="D9" i="48"/>
  <c r="D8" i="48" s="1"/>
  <c r="C9" i="48"/>
  <c r="C8" i="48" s="1"/>
  <c r="B9" i="48"/>
  <c r="G8" i="48"/>
  <c r="B8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6" i="47"/>
  <c r="F6" i="47"/>
  <c r="E6" i="47"/>
  <c r="D6" i="47"/>
  <c r="C6" i="47"/>
  <c r="B6" i="47"/>
  <c r="G20" i="46"/>
  <c r="F20" i="46"/>
  <c r="F18" i="46" s="1"/>
  <c r="E20" i="46"/>
  <c r="D20" i="46"/>
  <c r="C20" i="46"/>
  <c r="B20" i="46"/>
  <c r="B18" i="46" s="1"/>
  <c r="A20" i="46"/>
  <c r="G19" i="46"/>
  <c r="F19" i="46"/>
  <c r="E19" i="46"/>
  <c r="E18" i="46" s="1"/>
  <c r="D19" i="46"/>
  <c r="C19" i="46"/>
  <c r="B19" i="46"/>
  <c r="A19" i="46"/>
  <c r="G18" i="46"/>
  <c r="D18" i="46"/>
  <c r="C18" i="46"/>
  <c r="G17" i="46"/>
  <c r="F17" i="46"/>
  <c r="E17" i="46"/>
  <c r="D17" i="46"/>
  <c r="C17" i="46"/>
  <c r="B17" i="46"/>
  <c r="G14" i="46"/>
  <c r="F14" i="46"/>
  <c r="E14" i="46"/>
  <c r="D14" i="46"/>
  <c r="D12" i="46" s="1"/>
  <c r="C14" i="46"/>
  <c r="B14" i="46"/>
  <c r="A14" i="46"/>
  <c r="G13" i="46"/>
  <c r="G12" i="46" s="1"/>
  <c r="F13" i="46"/>
  <c r="E13" i="46"/>
  <c r="D13" i="46"/>
  <c r="C13" i="46"/>
  <c r="C12" i="46" s="1"/>
  <c r="B13" i="46"/>
  <c r="A13" i="46"/>
  <c r="F12" i="46"/>
  <c r="E12" i="46"/>
  <c r="B12" i="46"/>
  <c r="G11" i="46"/>
  <c r="F11" i="46"/>
  <c r="E11" i="46"/>
  <c r="D11" i="46"/>
  <c r="C11" i="46"/>
  <c r="B11" i="46"/>
  <c r="G8" i="46"/>
  <c r="F8" i="46"/>
  <c r="F6" i="46" s="1"/>
  <c r="E8" i="46"/>
  <c r="D8" i="46"/>
  <c r="C8" i="46"/>
  <c r="B8" i="46"/>
  <c r="B6" i="46" s="1"/>
  <c r="A8" i="46"/>
  <c r="G7" i="46"/>
  <c r="F7" i="46"/>
  <c r="E7" i="46"/>
  <c r="E6" i="46" s="1"/>
  <c r="D7" i="46"/>
  <c r="C7" i="46"/>
  <c r="B7" i="46"/>
  <c r="A7" i="46"/>
  <c r="G6" i="46"/>
  <c r="D6" i="46"/>
  <c r="C6" i="46"/>
  <c r="G5" i="46"/>
  <c r="F5" i="46"/>
  <c r="E5" i="46"/>
  <c r="D5" i="46"/>
  <c r="C5" i="46"/>
  <c r="B5" i="46"/>
  <c r="G20" i="43"/>
  <c r="F20" i="43"/>
  <c r="E20" i="43"/>
  <c r="D20" i="43"/>
  <c r="D18" i="43" s="1"/>
  <c r="C20" i="43"/>
  <c r="B20" i="43"/>
  <c r="A20" i="43"/>
  <c r="G19" i="43"/>
  <c r="G18" i="43" s="1"/>
  <c r="F19" i="43"/>
  <c r="E19" i="43"/>
  <c r="D19" i="43"/>
  <c r="C19" i="43"/>
  <c r="C18" i="43" s="1"/>
  <c r="B19" i="43"/>
  <c r="A19" i="43"/>
  <c r="F18" i="43"/>
  <c r="E18" i="43"/>
  <c r="B18" i="43"/>
  <c r="G17" i="43"/>
  <c r="F17" i="43"/>
  <c r="E17" i="43"/>
  <c r="D17" i="43"/>
  <c r="C17" i="43"/>
  <c r="B17" i="43"/>
  <c r="G14" i="43"/>
  <c r="F14" i="43"/>
  <c r="F12" i="43" s="1"/>
  <c r="E14" i="43"/>
  <c r="D14" i="43"/>
  <c r="C14" i="43"/>
  <c r="B14" i="43"/>
  <c r="B12" i="43" s="1"/>
  <c r="A14" i="43"/>
  <c r="G13" i="43"/>
  <c r="F13" i="43"/>
  <c r="E13" i="43"/>
  <c r="E12" i="43" s="1"/>
  <c r="D13" i="43"/>
  <c r="C13" i="43"/>
  <c r="B13" i="43"/>
  <c r="A13" i="43"/>
  <c r="G12" i="43"/>
  <c r="D12" i="43"/>
  <c r="C12" i="43"/>
  <c r="G11" i="43"/>
  <c r="F11" i="43"/>
  <c r="E11" i="43"/>
  <c r="D11" i="43"/>
  <c r="C11" i="43"/>
  <c r="B11" i="43"/>
  <c r="G8" i="43"/>
  <c r="F8" i="43"/>
  <c r="E8" i="43"/>
  <c r="D8" i="43"/>
  <c r="D6" i="43" s="1"/>
  <c r="C8" i="43"/>
  <c r="B8" i="43"/>
  <c r="A8" i="43"/>
  <c r="G7" i="43"/>
  <c r="G6" i="43" s="1"/>
  <c r="F7" i="43"/>
  <c r="E7" i="43"/>
  <c r="D7" i="43"/>
  <c r="C7" i="43"/>
  <c r="C6" i="43" s="1"/>
  <c r="B7" i="43"/>
  <c r="A7" i="43"/>
  <c r="F6" i="43"/>
  <c r="E6" i="43"/>
  <c r="B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6" i="40"/>
  <c r="F6" i="40"/>
  <c r="E6" i="40"/>
  <c r="D6" i="40"/>
  <c r="C6" i="40"/>
  <c r="B6" i="40"/>
  <c r="C17" i="36"/>
  <c r="B17" i="36"/>
  <c r="C9" i="36"/>
  <c r="B9" i="36"/>
  <c r="B8" i="36" s="1"/>
  <c r="C8" i="36"/>
  <c r="A3" i="36"/>
  <c r="A2" i="36"/>
  <c r="A1" i="36"/>
  <c r="D7" i="35"/>
  <c r="C7" i="35"/>
  <c r="B7" i="35"/>
  <c r="A2" i="35"/>
  <c r="C86" i="31"/>
  <c r="B86" i="31"/>
  <c r="C76" i="31"/>
  <c r="B76" i="31"/>
  <c r="C74" i="31"/>
  <c r="B74" i="31"/>
  <c r="C69" i="31"/>
  <c r="B69" i="31"/>
  <c r="D68" i="31"/>
  <c r="C66" i="31"/>
  <c r="B66" i="31"/>
  <c r="C62" i="31"/>
  <c r="B62" i="31"/>
  <c r="C60" i="31"/>
  <c r="B60" i="31"/>
  <c r="C54" i="31"/>
  <c r="B54" i="31"/>
  <c r="C47" i="31"/>
  <c r="B47" i="31"/>
  <c r="D46" i="31"/>
  <c r="C43" i="31"/>
  <c r="B43" i="31"/>
  <c r="C39" i="31"/>
  <c r="B39" i="31"/>
  <c r="C31" i="31"/>
  <c r="B31" i="31"/>
  <c r="D30" i="31"/>
  <c r="C28" i="31"/>
  <c r="B28" i="31"/>
  <c r="C10" i="31"/>
  <c r="B10" i="31"/>
  <c r="D9" i="31"/>
  <c r="A2" i="31"/>
  <c r="C23" i="29"/>
  <c r="B23" i="29"/>
  <c r="C19" i="29"/>
  <c r="B19" i="29"/>
  <c r="B18" i="29" s="1"/>
  <c r="B7" i="29" s="1"/>
  <c r="D18" i="29"/>
  <c r="C18" i="29"/>
  <c r="C12" i="29"/>
  <c r="B12" i="29"/>
  <c r="C9" i="29"/>
  <c r="C8" i="29" s="1"/>
  <c r="B9" i="29"/>
  <c r="D8" i="29"/>
  <c r="B8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7" i="28"/>
  <c r="M7" i="28"/>
  <c r="L7" i="28"/>
  <c r="K7" i="28"/>
  <c r="G7" i="28"/>
  <c r="F7" i="28"/>
  <c r="E7" i="28"/>
  <c r="N7" i="27"/>
  <c r="M7" i="27"/>
  <c r="L7" i="27"/>
  <c r="K7" i="27"/>
  <c r="G7" i="27"/>
  <c r="F7" i="27"/>
  <c r="E7" i="27"/>
  <c r="G32" i="26"/>
  <c r="F32" i="26"/>
  <c r="E32" i="26"/>
  <c r="D32" i="26"/>
  <c r="C32" i="26"/>
  <c r="B32" i="26"/>
  <c r="G25" i="26"/>
  <c r="G24" i="26" s="1"/>
  <c r="F25" i="26"/>
  <c r="E25" i="26"/>
  <c r="D25" i="26"/>
  <c r="D24" i="26" s="1"/>
  <c r="C25" i="26"/>
  <c r="C24" i="26" s="1"/>
  <c r="B25" i="26"/>
  <c r="F24" i="26"/>
  <c r="E24" i="26"/>
  <c r="B24" i="26"/>
  <c r="H8" i="26"/>
  <c r="G8" i="26"/>
  <c r="F8" i="26"/>
  <c r="E8" i="26"/>
  <c r="D8" i="26"/>
  <c r="C8" i="26"/>
  <c r="B8" i="26"/>
  <c r="C31" i="25"/>
  <c r="B31" i="25"/>
  <c r="C24" i="25"/>
  <c r="B24" i="25"/>
  <c r="C23" i="25"/>
  <c r="B23" i="25"/>
  <c r="B21" i="25"/>
  <c r="D7" i="25"/>
  <c r="C7" i="25"/>
  <c r="B7" i="25"/>
  <c r="A2" i="25"/>
  <c r="D7" i="24"/>
  <c r="C7" i="24"/>
  <c r="B7" i="24"/>
  <c r="A2" i="24"/>
  <c r="G25" i="21"/>
  <c r="F25" i="21"/>
  <c r="E25" i="21"/>
  <c r="D25" i="21"/>
  <c r="C25" i="21"/>
  <c r="B25" i="21"/>
  <c r="G21" i="21"/>
  <c r="G20" i="21" s="1"/>
  <c r="F21" i="21"/>
  <c r="E21" i="21"/>
  <c r="D21" i="21"/>
  <c r="D20" i="21" s="1"/>
  <c r="C21" i="21"/>
  <c r="C20" i="21" s="1"/>
  <c r="B21" i="21"/>
  <c r="F20" i="21"/>
  <c r="E20" i="21"/>
  <c r="B20" i="21"/>
  <c r="H13" i="21"/>
  <c r="H12" i="21"/>
  <c r="H11" i="21"/>
  <c r="H7" i="21"/>
  <c r="G7" i="21"/>
  <c r="F7" i="21"/>
  <c r="E7" i="21"/>
  <c r="D7" i="21"/>
  <c r="C7" i="21"/>
  <c r="B7" i="21"/>
  <c r="C27" i="20"/>
  <c r="B27" i="20"/>
  <c r="C23" i="20"/>
  <c r="C22" i="20" s="1"/>
  <c r="B23" i="20"/>
  <c r="B22" i="20"/>
  <c r="B20" i="20"/>
  <c r="D7" i="20"/>
  <c r="C7" i="20"/>
  <c r="B7" i="20"/>
  <c r="A2" i="20"/>
  <c r="D7" i="19"/>
  <c r="C7" i="19"/>
  <c r="B7" i="19"/>
  <c r="A2" i="19"/>
  <c r="C18" i="18"/>
  <c r="B18" i="18"/>
  <c r="C15" i="18"/>
  <c r="C14" i="18" s="1"/>
  <c r="B15" i="18"/>
  <c r="B14" i="18" s="1"/>
  <c r="D9" i="18"/>
  <c r="C9" i="18"/>
  <c r="B9" i="18"/>
  <c r="A9" i="18"/>
  <c r="D8" i="18"/>
  <c r="C8" i="18"/>
  <c r="B8" i="18"/>
  <c r="A8" i="18"/>
  <c r="D7" i="18"/>
  <c r="C7" i="18"/>
  <c r="B7" i="18"/>
  <c r="A2" i="18"/>
  <c r="D6" i="17"/>
  <c r="C6" i="17"/>
  <c r="B6" i="17"/>
  <c r="A2" i="17"/>
  <c r="N18" i="13"/>
  <c r="M18" i="13"/>
  <c r="L18" i="13"/>
  <c r="K18" i="13"/>
  <c r="J18" i="13"/>
  <c r="I18" i="13"/>
  <c r="H18" i="13"/>
  <c r="G18" i="13"/>
  <c r="F18" i="13"/>
  <c r="E18" i="13"/>
  <c r="D18" i="13"/>
  <c r="C18" i="13"/>
  <c r="B18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N6" i="13"/>
  <c r="M6" i="13"/>
  <c r="L6" i="13"/>
  <c r="K6" i="13"/>
  <c r="J6" i="13"/>
  <c r="I6" i="13"/>
  <c r="H6" i="13"/>
  <c r="G6" i="13"/>
  <c r="F6" i="13"/>
  <c r="E6" i="13"/>
  <c r="D6" i="13"/>
  <c r="C6" i="13"/>
  <c r="B6" i="13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A20" i="12"/>
  <c r="N19" i="12"/>
  <c r="N18" i="12" s="1"/>
  <c r="M19" i="12"/>
  <c r="L19" i="12"/>
  <c r="K19" i="12"/>
  <c r="K18" i="12" s="1"/>
  <c r="J19" i="12"/>
  <c r="J18" i="12" s="1"/>
  <c r="I19" i="12"/>
  <c r="H19" i="12"/>
  <c r="G19" i="12"/>
  <c r="G18" i="12" s="1"/>
  <c r="F19" i="12"/>
  <c r="F18" i="12" s="1"/>
  <c r="E19" i="12"/>
  <c r="D19" i="12"/>
  <c r="C19" i="12"/>
  <c r="C18" i="12" s="1"/>
  <c r="B19" i="12"/>
  <c r="B18" i="12" s="1"/>
  <c r="A19" i="12"/>
  <c r="M18" i="12"/>
  <c r="L18" i="12"/>
  <c r="I18" i="12"/>
  <c r="H18" i="12"/>
  <c r="E18" i="12"/>
  <c r="D18" i="12"/>
  <c r="A18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14" i="12"/>
  <c r="N13" i="12"/>
  <c r="N12" i="12" s="1"/>
  <c r="M13" i="12"/>
  <c r="M12" i="12" s="1"/>
  <c r="L13" i="12"/>
  <c r="K13" i="12"/>
  <c r="J13" i="12"/>
  <c r="J12" i="12" s="1"/>
  <c r="I13" i="12"/>
  <c r="I12" i="12" s="1"/>
  <c r="H13" i="12"/>
  <c r="G13" i="12"/>
  <c r="F13" i="12"/>
  <c r="F12" i="12" s="1"/>
  <c r="E13" i="12"/>
  <c r="E12" i="12" s="1"/>
  <c r="D13" i="12"/>
  <c r="C13" i="12"/>
  <c r="B13" i="12"/>
  <c r="B12" i="12" s="1"/>
  <c r="A13" i="12"/>
  <c r="L12" i="12"/>
  <c r="K12" i="12"/>
  <c r="H12" i="12"/>
  <c r="G12" i="12"/>
  <c r="D12" i="12"/>
  <c r="C12" i="12"/>
  <c r="A12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A8" i="12"/>
  <c r="N7" i="12"/>
  <c r="M7" i="12"/>
  <c r="M6" i="12" s="1"/>
  <c r="L7" i="12"/>
  <c r="L6" i="12" s="1"/>
  <c r="K7" i="12"/>
  <c r="J7" i="12"/>
  <c r="I7" i="12"/>
  <c r="I6" i="12" s="1"/>
  <c r="H7" i="12"/>
  <c r="H6" i="12" s="1"/>
  <c r="G7" i="12"/>
  <c r="F7" i="12"/>
  <c r="E7" i="12"/>
  <c r="E6" i="12" s="1"/>
  <c r="D7" i="12"/>
  <c r="D6" i="12" s="1"/>
  <c r="C7" i="12"/>
  <c r="B7" i="12"/>
  <c r="A7" i="12"/>
  <c r="N6" i="12"/>
  <c r="K6" i="12"/>
  <c r="J6" i="12"/>
  <c r="G6" i="12"/>
  <c r="F6" i="12"/>
  <c r="C6" i="12"/>
  <c r="B6" i="12"/>
  <c r="A6" i="12"/>
  <c r="N5" i="12"/>
  <c r="M5" i="12"/>
  <c r="L5" i="12"/>
  <c r="K5" i="12"/>
  <c r="J5" i="12"/>
  <c r="I5" i="12"/>
  <c r="H5" i="12"/>
  <c r="G5" i="12"/>
  <c r="F5" i="12"/>
  <c r="E5" i="12"/>
  <c r="D5" i="12"/>
  <c r="C5" i="12"/>
  <c r="B5" i="12"/>
  <c r="N18" i="11"/>
  <c r="M18" i="11"/>
  <c r="L18" i="11"/>
  <c r="K18" i="11"/>
  <c r="J18" i="11"/>
  <c r="I18" i="11"/>
  <c r="H18" i="11"/>
  <c r="G18" i="11"/>
  <c r="F18" i="11"/>
  <c r="E18" i="11"/>
  <c r="D18" i="11"/>
  <c r="C18" i="11"/>
  <c r="B18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N6" i="11"/>
  <c r="M6" i="11"/>
  <c r="L6" i="11"/>
  <c r="K6" i="11"/>
  <c r="J6" i="11"/>
  <c r="I6" i="11"/>
  <c r="H6" i="11"/>
  <c r="G6" i="11"/>
  <c r="F6" i="11"/>
  <c r="E6" i="11"/>
  <c r="D6" i="11"/>
  <c r="C6" i="11"/>
  <c r="B6" i="11"/>
  <c r="M100" i="8"/>
  <c r="L100" i="8"/>
  <c r="K100" i="8"/>
  <c r="J100" i="8"/>
  <c r="I100" i="8"/>
  <c r="H100" i="8"/>
  <c r="G100" i="8"/>
  <c r="F100" i="8"/>
  <c r="E100" i="8"/>
  <c r="D100" i="8"/>
  <c r="C100" i="8"/>
  <c r="B100" i="8"/>
  <c r="M97" i="8"/>
  <c r="L97" i="8"/>
  <c r="K97" i="8"/>
  <c r="J97" i="8"/>
  <c r="I97" i="8"/>
  <c r="H97" i="8"/>
  <c r="G97" i="8"/>
  <c r="F97" i="8"/>
  <c r="E97" i="8"/>
  <c r="D97" i="8"/>
  <c r="C97" i="8"/>
  <c r="B97" i="8"/>
  <c r="M86" i="8"/>
  <c r="L86" i="8"/>
  <c r="K86" i="8"/>
  <c r="J86" i="8"/>
  <c r="I86" i="8"/>
  <c r="H86" i="8"/>
  <c r="G86" i="8"/>
  <c r="F86" i="8"/>
  <c r="E86" i="8"/>
  <c r="D86" i="8"/>
  <c r="C86" i="8"/>
  <c r="B86" i="8"/>
  <c r="M84" i="8"/>
  <c r="L84" i="8"/>
  <c r="K84" i="8"/>
  <c r="J84" i="8"/>
  <c r="I84" i="8"/>
  <c r="H84" i="8"/>
  <c r="G84" i="8"/>
  <c r="F84" i="8"/>
  <c r="E84" i="8"/>
  <c r="D84" i="8"/>
  <c r="C84" i="8"/>
  <c r="B84" i="8"/>
  <c r="M79" i="8"/>
  <c r="L79" i="8"/>
  <c r="K79" i="8"/>
  <c r="K78" i="8" s="1"/>
  <c r="K60" i="8" s="1"/>
  <c r="J79" i="8"/>
  <c r="J78" i="8" s="1"/>
  <c r="J60" i="8" s="1"/>
  <c r="I79" i="8"/>
  <c r="H79" i="8"/>
  <c r="H78" i="8" s="1"/>
  <c r="G79" i="8"/>
  <c r="F79" i="8"/>
  <c r="E79" i="8"/>
  <c r="D79" i="8"/>
  <c r="D78" i="8" s="1"/>
  <c r="C79" i="8"/>
  <c r="C78" i="8" s="1"/>
  <c r="B79" i="8"/>
  <c r="N78" i="8"/>
  <c r="L78" i="8"/>
  <c r="B78" i="8"/>
  <c r="M76" i="8"/>
  <c r="L76" i="8"/>
  <c r="K76" i="8"/>
  <c r="J76" i="8"/>
  <c r="I76" i="8"/>
  <c r="H76" i="8"/>
  <c r="G76" i="8"/>
  <c r="F76" i="8"/>
  <c r="E76" i="8"/>
  <c r="D76" i="8"/>
  <c r="C76" i="8"/>
  <c r="B76" i="8"/>
  <c r="M72" i="8"/>
  <c r="L72" i="8"/>
  <c r="K72" i="8"/>
  <c r="J72" i="8"/>
  <c r="I72" i="8"/>
  <c r="H72" i="8"/>
  <c r="G72" i="8"/>
  <c r="F72" i="8"/>
  <c r="E72" i="8"/>
  <c r="D72" i="8"/>
  <c r="C72" i="8"/>
  <c r="B72" i="8"/>
  <c r="M62" i="8"/>
  <c r="M61" i="8" s="1"/>
  <c r="L62" i="8"/>
  <c r="L61" i="8" s="1"/>
  <c r="K62" i="8"/>
  <c r="J62" i="8"/>
  <c r="I62" i="8"/>
  <c r="H62" i="8"/>
  <c r="H61" i="8" s="1"/>
  <c r="G62" i="8"/>
  <c r="F62" i="8"/>
  <c r="F61" i="8" s="1"/>
  <c r="E62" i="8"/>
  <c r="E61" i="8" s="1"/>
  <c r="D62" i="8"/>
  <c r="D61" i="8" s="1"/>
  <c r="C62" i="8"/>
  <c r="B62" i="8"/>
  <c r="B61" i="8" s="1"/>
  <c r="B60" i="8" s="1"/>
  <c r="N61" i="8"/>
  <c r="K61" i="8"/>
  <c r="J61" i="8"/>
  <c r="I61" i="8"/>
  <c r="G61" i="8"/>
  <c r="C61" i="8"/>
  <c r="M58" i="8"/>
  <c r="L58" i="8"/>
  <c r="K58" i="8"/>
  <c r="J58" i="8"/>
  <c r="I58" i="8"/>
  <c r="H58" i="8"/>
  <c r="G58" i="8"/>
  <c r="F58" i="8"/>
  <c r="E58" i="8"/>
  <c r="D58" i="8"/>
  <c r="C58" i="8"/>
  <c r="B58" i="8"/>
  <c r="M48" i="8"/>
  <c r="L48" i="8"/>
  <c r="K48" i="8"/>
  <c r="J48" i="8"/>
  <c r="I48" i="8"/>
  <c r="H48" i="8"/>
  <c r="G48" i="8"/>
  <c r="F48" i="8"/>
  <c r="E48" i="8"/>
  <c r="D48" i="8"/>
  <c r="C48" i="8"/>
  <c r="B48" i="8"/>
  <c r="M46" i="8"/>
  <c r="L46" i="8"/>
  <c r="K46" i="8"/>
  <c r="J46" i="8"/>
  <c r="I46" i="8"/>
  <c r="H46" i="8"/>
  <c r="G46" i="8"/>
  <c r="F46" i="8"/>
  <c r="E46" i="8"/>
  <c r="D46" i="8"/>
  <c r="C46" i="8"/>
  <c r="B46" i="8"/>
  <c r="M40" i="8"/>
  <c r="L40" i="8"/>
  <c r="K40" i="8"/>
  <c r="J40" i="8"/>
  <c r="I40" i="8"/>
  <c r="H40" i="8"/>
  <c r="G40" i="8"/>
  <c r="F40" i="8"/>
  <c r="E40" i="8"/>
  <c r="D40" i="8"/>
  <c r="C40" i="8"/>
  <c r="B40" i="8"/>
  <c r="M33" i="8"/>
  <c r="L33" i="8"/>
  <c r="K33" i="8"/>
  <c r="K32" i="8" s="1"/>
  <c r="J33" i="8"/>
  <c r="J32" i="8" s="1"/>
  <c r="I33" i="8"/>
  <c r="H33" i="8"/>
  <c r="G33" i="8"/>
  <c r="F33" i="8"/>
  <c r="F32" i="8" s="1"/>
  <c r="E33" i="8"/>
  <c r="D33" i="8"/>
  <c r="D32" i="8" s="1"/>
  <c r="C33" i="8"/>
  <c r="C32" i="8" s="1"/>
  <c r="B33" i="8"/>
  <c r="B32" i="8" s="1"/>
  <c r="N32" i="8"/>
  <c r="M32" i="8"/>
  <c r="L32" i="8"/>
  <c r="I32" i="8"/>
  <c r="H32" i="8"/>
  <c r="G32" i="8"/>
  <c r="E32" i="8"/>
  <c r="M30" i="8"/>
  <c r="L30" i="8"/>
  <c r="K30" i="8"/>
  <c r="J30" i="8"/>
  <c r="I30" i="8"/>
  <c r="H30" i="8"/>
  <c r="G30" i="8"/>
  <c r="F30" i="8"/>
  <c r="E30" i="8"/>
  <c r="D30" i="8"/>
  <c r="C30" i="8"/>
  <c r="B30" i="8"/>
  <c r="M9" i="8"/>
  <c r="M8" i="8" s="1"/>
  <c r="M7" i="8" s="1"/>
  <c r="L9" i="8"/>
  <c r="K9" i="8"/>
  <c r="K8" i="8" s="1"/>
  <c r="J9" i="8"/>
  <c r="I9" i="8"/>
  <c r="H9" i="8"/>
  <c r="G9" i="8"/>
  <c r="G8" i="8" s="1"/>
  <c r="F9" i="8"/>
  <c r="F8" i="8" s="1"/>
  <c r="E9" i="8"/>
  <c r="E8" i="8" s="1"/>
  <c r="E7" i="8" s="1"/>
  <c r="D9" i="8"/>
  <c r="C9" i="8"/>
  <c r="C8" i="8" s="1"/>
  <c r="B9" i="8"/>
  <c r="B8" i="8" s="1"/>
  <c r="N8" i="8"/>
  <c r="L8" i="8"/>
  <c r="J8" i="8"/>
  <c r="I8" i="8"/>
  <c r="I7" i="8" s="1"/>
  <c r="H8" i="8"/>
  <c r="D8" i="8"/>
  <c r="M100" i="7"/>
  <c r="L100" i="7"/>
  <c r="K100" i="7"/>
  <c r="J100" i="7"/>
  <c r="I100" i="7"/>
  <c r="H100" i="7"/>
  <c r="G100" i="7"/>
  <c r="F100" i="7"/>
  <c r="E100" i="7"/>
  <c r="D100" i="7"/>
  <c r="C100" i="7"/>
  <c r="B100" i="7"/>
  <c r="M97" i="7"/>
  <c r="L97" i="7"/>
  <c r="K97" i="7"/>
  <c r="J97" i="7"/>
  <c r="I97" i="7"/>
  <c r="H97" i="7"/>
  <c r="G97" i="7"/>
  <c r="F97" i="7"/>
  <c r="E97" i="7"/>
  <c r="D97" i="7"/>
  <c r="C97" i="7"/>
  <c r="B97" i="7"/>
  <c r="M86" i="7"/>
  <c r="L86" i="7"/>
  <c r="K86" i="7"/>
  <c r="J86" i="7"/>
  <c r="I86" i="7"/>
  <c r="H86" i="7"/>
  <c r="G86" i="7"/>
  <c r="F86" i="7"/>
  <c r="E86" i="7"/>
  <c r="D86" i="7"/>
  <c r="C86" i="7"/>
  <c r="B86" i="7"/>
  <c r="M84" i="7"/>
  <c r="L84" i="7"/>
  <c r="K84" i="7"/>
  <c r="J84" i="7"/>
  <c r="I84" i="7"/>
  <c r="H84" i="7"/>
  <c r="G84" i="7"/>
  <c r="F84" i="7"/>
  <c r="E84" i="7"/>
  <c r="D84" i="7"/>
  <c r="C84" i="7"/>
  <c r="B84" i="7"/>
  <c r="M79" i="7"/>
  <c r="M78" i="7" s="1"/>
  <c r="L79" i="7"/>
  <c r="K79" i="7"/>
  <c r="J79" i="7"/>
  <c r="I79" i="7"/>
  <c r="I78" i="7" s="1"/>
  <c r="H79" i="7"/>
  <c r="G79" i="7"/>
  <c r="G78" i="7" s="1"/>
  <c r="F79" i="7"/>
  <c r="E79" i="7"/>
  <c r="E78" i="7" s="1"/>
  <c r="D79" i="7"/>
  <c r="C79" i="7"/>
  <c r="B79" i="7"/>
  <c r="N78" i="7"/>
  <c r="L78" i="7"/>
  <c r="L60" i="7" s="1"/>
  <c r="K78" i="7"/>
  <c r="J78" i="7"/>
  <c r="F78" i="7"/>
  <c r="D78" i="7"/>
  <c r="D60" i="7" s="1"/>
  <c r="M76" i="7"/>
  <c r="L76" i="7"/>
  <c r="K76" i="7"/>
  <c r="J76" i="7"/>
  <c r="I76" i="7"/>
  <c r="H76" i="7"/>
  <c r="G76" i="7"/>
  <c r="F76" i="7"/>
  <c r="E76" i="7"/>
  <c r="D76" i="7"/>
  <c r="C76" i="7"/>
  <c r="B76" i="7"/>
  <c r="M72" i="7"/>
  <c r="L72" i="7"/>
  <c r="K72" i="7"/>
  <c r="J72" i="7"/>
  <c r="I72" i="7"/>
  <c r="H72" i="7"/>
  <c r="G72" i="7"/>
  <c r="F72" i="7"/>
  <c r="E72" i="7"/>
  <c r="D72" i="7"/>
  <c r="C72" i="7"/>
  <c r="B72" i="7"/>
  <c r="M62" i="7"/>
  <c r="M61" i="7" s="1"/>
  <c r="L62" i="7"/>
  <c r="K62" i="7"/>
  <c r="K61" i="7" s="1"/>
  <c r="J62" i="7"/>
  <c r="J61" i="7" s="1"/>
  <c r="I62" i="7"/>
  <c r="H62" i="7"/>
  <c r="G62" i="7"/>
  <c r="G61" i="7" s="1"/>
  <c r="F62" i="7"/>
  <c r="F61" i="7" s="1"/>
  <c r="E62" i="7"/>
  <c r="E61" i="7" s="1"/>
  <c r="D62" i="7"/>
  <c r="C62" i="7"/>
  <c r="C61" i="7" s="1"/>
  <c r="B62" i="7"/>
  <c r="B61" i="7" s="1"/>
  <c r="N61" i="7"/>
  <c r="L61" i="7"/>
  <c r="I61" i="7"/>
  <c r="H61" i="7"/>
  <c r="D61" i="7"/>
  <c r="M58" i="7"/>
  <c r="L58" i="7"/>
  <c r="K58" i="7"/>
  <c r="J58" i="7"/>
  <c r="I58" i="7"/>
  <c r="H58" i="7"/>
  <c r="G58" i="7"/>
  <c r="F58" i="7"/>
  <c r="E58" i="7"/>
  <c r="D58" i="7"/>
  <c r="C58" i="7"/>
  <c r="B58" i="7"/>
  <c r="M48" i="7"/>
  <c r="L48" i="7"/>
  <c r="K48" i="7"/>
  <c r="J48" i="7"/>
  <c r="I48" i="7"/>
  <c r="H48" i="7"/>
  <c r="G48" i="7"/>
  <c r="F48" i="7"/>
  <c r="E48" i="7"/>
  <c r="D48" i="7"/>
  <c r="C48" i="7"/>
  <c r="B48" i="7"/>
  <c r="M46" i="7"/>
  <c r="L46" i="7"/>
  <c r="K46" i="7"/>
  <c r="J46" i="7"/>
  <c r="I46" i="7"/>
  <c r="H46" i="7"/>
  <c r="G46" i="7"/>
  <c r="F46" i="7"/>
  <c r="E46" i="7"/>
  <c r="D46" i="7"/>
  <c r="C46" i="7"/>
  <c r="B46" i="7"/>
  <c r="M40" i="7"/>
  <c r="L40" i="7"/>
  <c r="K40" i="7"/>
  <c r="J40" i="7"/>
  <c r="I40" i="7"/>
  <c r="H40" i="7"/>
  <c r="G40" i="7"/>
  <c r="F40" i="7"/>
  <c r="E40" i="7"/>
  <c r="D40" i="7"/>
  <c r="C40" i="7"/>
  <c r="B40" i="7"/>
  <c r="M33" i="7"/>
  <c r="L33" i="7"/>
  <c r="L32" i="7" s="1"/>
  <c r="K33" i="7"/>
  <c r="J33" i="7"/>
  <c r="I33" i="7"/>
  <c r="H33" i="7"/>
  <c r="H32" i="7" s="1"/>
  <c r="G33" i="7"/>
  <c r="F33" i="7"/>
  <c r="F32" i="7" s="1"/>
  <c r="E33" i="7"/>
  <c r="E32" i="7" s="1"/>
  <c r="D33" i="7"/>
  <c r="D32" i="7" s="1"/>
  <c r="C33" i="7"/>
  <c r="B33" i="7"/>
  <c r="N32" i="7"/>
  <c r="M32" i="7"/>
  <c r="K32" i="7"/>
  <c r="J32" i="7"/>
  <c r="I32" i="7"/>
  <c r="G32" i="7"/>
  <c r="C32" i="7"/>
  <c r="B32" i="7"/>
  <c r="M30" i="7"/>
  <c r="L30" i="7"/>
  <c r="K30" i="7"/>
  <c r="J30" i="7"/>
  <c r="I30" i="7"/>
  <c r="H30" i="7"/>
  <c r="G30" i="7"/>
  <c r="F30" i="7"/>
  <c r="E30" i="7"/>
  <c r="D30" i="7"/>
  <c r="C30" i="7"/>
  <c r="B30" i="7"/>
  <c r="M9" i="7"/>
  <c r="M8" i="7" s="1"/>
  <c r="L9" i="7"/>
  <c r="K9" i="7"/>
  <c r="J9" i="7"/>
  <c r="I9" i="7"/>
  <c r="I8" i="7" s="1"/>
  <c r="I7" i="7" s="1"/>
  <c r="H9" i="7"/>
  <c r="H8" i="7" s="1"/>
  <c r="G9" i="7"/>
  <c r="F9" i="7"/>
  <c r="F8" i="7" s="1"/>
  <c r="E9" i="7"/>
  <c r="E8" i="7" s="1"/>
  <c r="D9" i="7"/>
  <c r="D8" i="7" s="1"/>
  <c r="C9" i="7"/>
  <c r="C8" i="7" s="1"/>
  <c r="C7" i="7" s="1"/>
  <c r="B9" i="7"/>
  <c r="B8" i="7" s="1"/>
  <c r="B7" i="7" s="1"/>
  <c r="N8" i="7"/>
  <c r="L8" i="7"/>
  <c r="K8" i="7"/>
  <c r="J8" i="7"/>
  <c r="J7" i="7" s="1"/>
  <c r="G8" i="7"/>
  <c r="K7" i="7"/>
  <c r="M100" i="6"/>
  <c r="L100" i="6"/>
  <c r="K100" i="6"/>
  <c r="J100" i="6"/>
  <c r="I100" i="6"/>
  <c r="H100" i="6"/>
  <c r="G100" i="6"/>
  <c r="F100" i="6"/>
  <c r="E100" i="6"/>
  <c r="D100" i="6"/>
  <c r="C100" i="6"/>
  <c r="B100" i="6"/>
  <c r="M97" i="6"/>
  <c r="L97" i="6"/>
  <c r="K97" i="6"/>
  <c r="J97" i="6"/>
  <c r="I97" i="6"/>
  <c r="H97" i="6"/>
  <c r="G97" i="6"/>
  <c r="F97" i="6"/>
  <c r="E97" i="6"/>
  <c r="D97" i="6"/>
  <c r="C97" i="6"/>
  <c r="B97" i="6"/>
  <c r="M86" i="6"/>
  <c r="L86" i="6"/>
  <c r="K86" i="6"/>
  <c r="J86" i="6"/>
  <c r="I86" i="6"/>
  <c r="H86" i="6"/>
  <c r="G86" i="6"/>
  <c r="F86" i="6"/>
  <c r="E86" i="6"/>
  <c r="D86" i="6"/>
  <c r="C86" i="6"/>
  <c r="B86" i="6"/>
  <c r="M84" i="6"/>
  <c r="L84" i="6"/>
  <c r="K84" i="6"/>
  <c r="J84" i="6"/>
  <c r="I84" i="6"/>
  <c r="H84" i="6"/>
  <c r="G84" i="6"/>
  <c r="F84" i="6"/>
  <c r="E84" i="6"/>
  <c r="D84" i="6"/>
  <c r="C84" i="6"/>
  <c r="B84" i="6"/>
  <c r="M79" i="6"/>
  <c r="M78" i="6" s="1"/>
  <c r="L79" i="6"/>
  <c r="K79" i="6"/>
  <c r="K78" i="6" s="1"/>
  <c r="J79" i="6"/>
  <c r="I79" i="6"/>
  <c r="I78" i="6" s="1"/>
  <c r="H79" i="6"/>
  <c r="G79" i="6"/>
  <c r="G78" i="6" s="1"/>
  <c r="F79" i="6"/>
  <c r="E79" i="6"/>
  <c r="E78" i="6" s="1"/>
  <c r="D79" i="6"/>
  <c r="C79" i="6"/>
  <c r="C78" i="6" s="1"/>
  <c r="B79" i="6"/>
  <c r="N78" i="6"/>
  <c r="L78" i="6"/>
  <c r="J78" i="6"/>
  <c r="H78" i="6"/>
  <c r="F78" i="6"/>
  <c r="D78" i="6"/>
  <c r="B78" i="6"/>
  <c r="M76" i="6"/>
  <c r="L76" i="6"/>
  <c r="K76" i="6"/>
  <c r="J76" i="6"/>
  <c r="I76" i="6"/>
  <c r="H76" i="6"/>
  <c r="G76" i="6"/>
  <c r="F76" i="6"/>
  <c r="E76" i="6"/>
  <c r="D76" i="6"/>
  <c r="C76" i="6"/>
  <c r="B76" i="6"/>
  <c r="M66" i="6"/>
  <c r="L66" i="6"/>
  <c r="K66" i="6"/>
  <c r="J66" i="6"/>
  <c r="I66" i="6"/>
  <c r="H66" i="6"/>
  <c r="G66" i="6"/>
  <c r="F66" i="6"/>
  <c r="E66" i="6"/>
  <c r="D66" i="6"/>
  <c r="C66" i="6"/>
  <c r="B66" i="6"/>
  <c r="M64" i="6"/>
  <c r="L64" i="6"/>
  <c r="K64" i="6"/>
  <c r="J64" i="6"/>
  <c r="I64" i="6"/>
  <c r="H64" i="6"/>
  <c r="G64" i="6"/>
  <c r="F64" i="6"/>
  <c r="E64" i="6"/>
  <c r="D64" i="6"/>
  <c r="C64" i="6"/>
  <c r="B64" i="6"/>
  <c r="M58" i="6"/>
  <c r="L58" i="6"/>
  <c r="K58" i="6"/>
  <c r="J58" i="6"/>
  <c r="I58" i="6"/>
  <c r="H58" i="6"/>
  <c r="G58" i="6"/>
  <c r="F58" i="6"/>
  <c r="E58" i="6"/>
  <c r="D58" i="6"/>
  <c r="C58" i="6"/>
  <c r="B58" i="6"/>
  <c r="M51" i="6"/>
  <c r="L51" i="6"/>
  <c r="L50" i="6" s="1"/>
  <c r="L49" i="6" s="1"/>
  <c r="K51" i="6"/>
  <c r="J51" i="6"/>
  <c r="J50" i="6" s="1"/>
  <c r="J49" i="6" s="1"/>
  <c r="I51" i="6"/>
  <c r="H51" i="6"/>
  <c r="H50" i="6" s="1"/>
  <c r="H49" i="6" s="1"/>
  <c r="G51" i="6"/>
  <c r="F51" i="6"/>
  <c r="F50" i="6" s="1"/>
  <c r="F49" i="6" s="1"/>
  <c r="E51" i="6"/>
  <c r="D51" i="6"/>
  <c r="D50" i="6" s="1"/>
  <c r="D49" i="6" s="1"/>
  <c r="C51" i="6"/>
  <c r="B51" i="6"/>
  <c r="B50" i="6" s="1"/>
  <c r="B49" i="6" s="1"/>
  <c r="N50" i="6"/>
  <c r="M50" i="6"/>
  <c r="M49" i="6" s="1"/>
  <c r="K50" i="6"/>
  <c r="K49" i="6" s="1"/>
  <c r="I50" i="6"/>
  <c r="I49" i="6" s="1"/>
  <c r="G50" i="6"/>
  <c r="G49" i="6" s="1"/>
  <c r="E50" i="6"/>
  <c r="E49" i="6" s="1"/>
  <c r="C50" i="6"/>
  <c r="C49" i="6" s="1"/>
  <c r="N49" i="6"/>
  <c r="M47" i="6"/>
  <c r="L47" i="6"/>
  <c r="K47" i="6"/>
  <c r="J47" i="6"/>
  <c r="I47" i="6"/>
  <c r="H47" i="6"/>
  <c r="G47" i="6"/>
  <c r="F47" i="6"/>
  <c r="E47" i="6"/>
  <c r="D47" i="6"/>
  <c r="C47" i="6"/>
  <c r="B47" i="6"/>
  <c r="M43" i="6"/>
  <c r="L43" i="6"/>
  <c r="K43" i="6"/>
  <c r="J43" i="6"/>
  <c r="I43" i="6"/>
  <c r="H43" i="6"/>
  <c r="G43" i="6"/>
  <c r="F43" i="6"/>
  <c r="E43" i="6"/>
  <c r="D43" i="6"/>
  <c r="C43" i="6"/>
  <c r="B43" i="6"/>
  <c r="M33" i="6"/>
  <c r="L33" i="6"/>
  <c r="L32" i="6" s="1"/>
  <c r="K33" i="6"/>
  <c r="J33" i="6"/>
  <c r="J32" i="6" s="1"/>
  <c r="I33" i="6"/>
  <c r="H33" i="6"/>
  <c r="H32" i="6" s="1"/>
  <c r="G33" i="6"/>
  <c r="F33" i="6"/>
  <c r="F32" i="6" s="1"/>
  <c r="E33" i="6"/>
  <c r="D33" i="6"/>
  <c r="D32" i="6" s="1"/>
  <c r="C33" i="6"/>
  <c r="B33" i="6"/>
  <c r="B32" i="6" s="1"/>
  <c r="N32" i="6"/>
  <c r="M32" i="6"/>
  <c r="K32" i="6"/>
  <c r="I32" i="6"/>
  <c r="G32" i="6"/>
  <c r="E32" i="6"/>
  <c r="C32" i="6"/>
  <c r="M30" i="6"/>
  <c r="L30" i="6"/>
  <c r="K30" i="6"/>
  <c r="J30" i="6"/>
  <c r="I30" i="6"/>
  <c r="H30" i="6"/>
  <c r="G30" i="6"/>
  <c r="F30" i="6"/>
  <c r="E30" i="6"/>
  <c r="D30" i="6"/>
  <c r="C30" i="6"/>
  <c r="B30" i="6"/>
  <c r="M9" i="6"/>
  <c r="M8" i="6" s="1"/>
  <c r="M7" i="6" s="1"/>
  <c r="M6" i="6" s="1"/>
  <c r="L9" i="6"/>
  <c r="K9" i="6"/>
  <c r="K8" i="6" s="1"/>
  <c r="K7" i="6" s="1"/>
  <c r="K6" i="6" s="1"/>
  <c r="J9" i="6"/>
  <c r="I9" i="6"/>
  <c r="I8" i="6" s="1"/>
  <c r="I7" i="6" s="1"/>
  <c r="I6" i="6" s="1"/>
  <c r="H9" i="6"/>
  <c r="G9" i="6"/>
  <c r="G8" i="6" s="1"/>
  <c r="G7" i="6" s="1"/>
  <c r="F9" i="6"/>
  <c r="E9" i="6"/>
  <c r="E8" i="6" s="1"/>
  <c r="E7" i="6" s="1"/>
  <c r="E6" i="6" s="1"/>
  <c r="D9" i="6"/>
  <c r="C9" i="6"/>
  <c r="C8" i="6" s="1"/>
  <c r="C7" i="6" s="1"/>
  <c r="C6" i="6" s="1"/>
  <c r="B9" i="6"/>
  <c r="N8" i="6"/>
  <c r="N7" i="6" s="1"/>
  <c r="L8" i="6"/>
  <c r="L7" i="6" s="1"/>
  <c r="L6" i="6" s="1"/>
  <c r="J8" i="6"/>
  <c r="J7" i="6" s="1"/>
  <c r="J6" i="6" s="1"/>
  <c r="H8" i="6"/>
  <c r="F8" i="6"/>
  <c r="F7" i="6" s="1"/>
  <c r="F6" i="6" s="1"/>
  <c r="D8" i="6"/>
  <c r="D7" i="6" s="1"/>
  <c r="D6" i="6" s="1"/>
  <c r="B8" i="6"/>
  <c r="B7" i="6" s="1"/>
  <c r="B6" i="6" s="1"/>
  <c r="M100" i="5"/>
  <c r="L100" i="5"/>
  <c r="K100" i="5"/>
  <c r="J100" i="5"/>
  <c r="I100" i="5"/>
  <c r="H100" i="5"/>
  <c r="G100" i="5"/>
  <c r="F100" i="5"/>
  <c r="E100" i="5"/>
  <c r="D100" i="5"/>
  <c r="C100" i="5"/>
  <c r="B100" i="5"/>
  <c r="M97" i="5"/>
  <c r="L97" i="5"/>
  <c r="K97" i="5"/>
  <c r="J97" i="5"/>
  <c r="I97" i="5"/>
  <c r="H97" i="5"/>
  <c r="G97" i="5"/>
  <c r="F97" i="5"/>
  <c r="E97" i="5"/>
  <c r="D97" i="5"/>
  <c r="C97" i="5"/>
  <c r="B97" i="5"/>
  <c r="M86" i="5"/>
  <c r="L86" i="5"/>
  <c r="K86" i="5"/>
  <c r="J86" i="5"/>
  <c r="I86" i="5"/>
  <c r="H86" i="5"/>
  <c r="G86" i="5"/>
  <c r="F86" i="5"/>
  <c r="E86" i="5"/>
  <c r="D86" i="5"/>
  <c r="C86" i="5"/>
  <c r="B86" i="5"/>
  <c r="M84" i="5"/>
  <c r="L84" i="5"/>
  <c r="K84" i="5"/>
  <c r="J84" i="5"/>
  <c r="I84" i="5"/>
  <c r="H84" i="5"/>
  <c r="G84" i="5"/>
  <c r="F84" i="5"/>
  <c r="E84" i="5"/>
  <c r="D84" i="5"/>
  <c r="C84" i="5"/>
  <c r="B84" i="5"/>
  <c r="M79" i="5"/>
  <c r="M78" i="5" s="1"/>
  <c r="L79" i="5"/>
  <c r="K79" i="5"/>
  <c r="K78" i="5" s="1"/>
  <c r="J79" i="5"/>
  <c r="I79" i="5"/>
  <c r="I78" i="5" s="1"/>
  <c r="H79" i="5"/>
  <c r="G79" i="5"/>
  <c r="G78" i="5" s="1"/>
  <c r="F79" i="5"/>
  <c r="E79" i="5"/>
  <c r="E78" i="5" s="1"/>
  <c r="D79" i="5"/>
  <c r="C79" i="5"/>
  <c r="C78" i="5" s="1"/>
  <c r="B79" i="5"/>
  <c r="N78" i="5"/>
  <c r="N49" i="5" s="1"/>
  <c r="L78" i="5"/>
  <c r="J78" i="5"/>
  <c r="H78" i="5"/>
  <c r="F78" i="5"/>
  <c r="D78" i="5"/>
  <c r="B78" i="5"/>
  <c r="M76" i="5"/>
  <c r="L76" i="5"/>
  <c r="K76" i="5"/>
  <c r="J76" i="5"/>
  <c r="I76" i="5"/>
  <c r="H76" i="5"/>
  <c r="G76" i="5"/>
  <c r="F76" i="5"/>
  <c r="E76" i="5"/>
  <c r="D76" i="5"/>
  <c r="C76" i="5"/>
  <c r="B76" i="5"/>
  <c r="M66" i="5"/>
  <c r="L66" i="5"/>
  <c r="K66" i="5"/>
  <c r="J66" i="5"/>
  <c r="I66" i="5"/>
  <c r="H66" i="5"/>
  <c r="G66" i="5"/>
  <c r="F66" i="5"/>
  <c r="E66" i="5"/>
  <c r="D66" i="5"/>
  <c r="C66" i="5"/>
  <c r="B66" i="5"/>
  <c r="M64" i="5"/>
  <c r="L64" i="5"/>
  <c r="K64" i="5"/>
  <c r="J64" i="5"/>
  <c r="I64" i="5"/>
  <c r="H64" i="5"/>
  <c r="G64" i="5"/>
  <c r="F64" i="5"/>
  <c r="E64" i="5"/>
  <c r="D64" i="5"/>
  <c r="C64" i="5"/>
  <c r="B64" i="5"/>
  <c r="M58" i="5"/>
  <c r="L58" i="5"/>
  <c r="K58" i="5"/>
  <c r="J58" i="5"/>
  <c r="I58" i="5"/>
  <c r="H58" i="5"/>
  <c r="G58" i="5"/>
  <c r="F58" i="5"/>
  <c r="E58" i="5"/>
  <c r="D58" i="5"/>
  <c r="C58" i="5"/>
  <c r="B58" i="5"/>
  <c r="M51" i="5"/>
  <c r="L51" i="5"/>
  <c r="L50" i="5" s="1"/>
  <c r="L49" i="5" s="1"/>
  <c r="K51" i="5"/>
  <c r="J51" i="5"/>
  <c r="J50" i="5" s="1"/>
  <c r="J49" i="5" s="1"/>
  <c r="I51" i="5"/>
  <c r="H51" i="5"/>
  <c r="H50" i="5" s="1"/>
  <c r="H49" i="5" s="1"/>
  <c r="G51" i="5"/>
  <c r="F51" i="5"/>
  <c r="F50" i="5" s="1"/>
  <c r="F49" i="5" s="1"/>
  <c r="E51" i="5"/>
  <c r="D51" i="5"/>
  <c r="D50" i="5" s="1"/>
  <c r="D49" i="5" s="1"/>
  <c r="C51" i="5"/>
  <c r="B51" i="5"/>
  <c r="B50" i="5" s="1"/>
  <c r="B49" i="5" s="1"/>
  <c r="N50" i="5"/>
  <c r="M50" i="5"/>
  <c r="M49" i="5" s="1"/>
  <c r="K50" i="5"/>
  <c r="I50" i="5"/>
  <c r="I49" i="5" s="1"/>
  <c r="G50" i="5"/>
  <c r="E50" i="5"/>
  <c r="E49" i="5" s="1"/>
  <c r="C50" i="5"/>
  <c r="M47" i="5"/>
  <c r="L47" i="5"/>
  <c r="K47" i="5"/>
  <c r="J47" i="5"/>
  <c r="I47" i="5"/>
  <c r="H47" i="5"/>
  <c r="G47" i="5"/>
  <c r="F47" i="5"/>
  <c r="E47" i="5"/>
  <c r="D47" i="5"/>
  <c r="C47" i="5"/>
  <c r="B47" i="5"/>
  <c r="M43" i="5"/>
  <c r="L43" i="5"/>
  <c r="K43" i="5"/>
  <c r="J43" i="5"/>
  <c r="I43" i="5"/>
  <c r="H43" i="5"/>
  <c r="G43" i="5"/>
  <c r="F43" i="5"/>
  <c r="E43" i="5"/>
  <c r="D43" i="5"/>
  <c r="C43" i="5"/>
  <c r="B43" i="5"/>
  <c r="M33" i="5"/>
  <c r="L33" i="5"/>
  <c r="L32" i="5" s="1"/>
  <c r="K33" i="5"/>
  <c r="J33" i="5"/>
  <c r="J32" i="5" s="1"/>
  <c r="I33" i="5"/>
  <c r="H33" i="5"/>
  <c r="H32" i="5" s="1"/>
  <c r="G33" i="5"/>
  <c r="F33" i="5"/>
  <c r="F32" i="5" s="1"/>
  <c r="E33" i="5"/>
  <c r="D33" i="5"/>
  <c r="D32" i="5" s="1"/>
  <c r="C33" i="5"/>
  <c r="B33" i="5"/>
  <c r="B32" i="5" s="1"/>
  <c r="N32" i="5"/>
  <c r="M32" i="5"/>
  <c r="K32" i="5"/>
  <c r="I32" i="5"/>
  <c r="G32" i="5"/>
  <c r="E32" i="5"/>
  <c r="C32" i="5"/>
  <c r="M30" i="5"/>
  <c r="L30" i="5"/>
  <c r="K30" i="5"/>
  <c r="J30" i="5"/>
  <c r="I30" i="5"/>
  <c r="H30" i="5"/>
  <c r="G30" i="5"/>
  <c r="F30" i="5"/>
  <c r="E30" i="5"/>
  <c r="D30" i="5"/>
  <c r="C30" i="5"/>
  <c r="B30" i="5"/>
  <c r="M9" i="5"/>
  <c r="M8" i="5" s="1"/>
  <c r="M7" i="5" s="1"/>
  <c r="M6" i="5" s="1"/>
  <c r="L9" i="5"/>
  <c r="K9" i="5"/>
  <c r="K8" i="5" s="1"/>
  <c r="K7" i="5" s="1"/>
  <c r="J9" i="5"/>
  <c r="I9" i="5"/>
  <c r="I8" i="5" s="1"/>
  <c r="I7" i="5" s="1"/>
  <c r="H9" i="5"/>
  <c r="G9" i="5"/>
  <c r="G8" i="5" s="1"/>
  <c r="G7" i="5" s="1"/>
  <c r="F9" i="5"/>
  <c r="E9" i="5"/>
  <c r="E8" i="5" s="1"/>
  <c r="E7" i="5" s="1"/>
  <c r="E6" i="5" s="1"/>
  <c r="D9" i="5"/>
  <c r="C9" i="5"/>
  <c r="C8" i="5" s="1"/>
  <c r="C7" i="5" s="1"/>
  <c r="B9" i="5"/>
  <c r="N8" i="5"/>
  <c r="N7" i="5" s="1"/>
  <c r="L8" i="5"/>
  <c r="L7" i="5" s="1"/>
  <c r="L6" i="5" s="1"/>
  <c r="J8" i="5"/>
  <c r="J7" i="5" s="1"/>
  <c r="H8" i="5"/>
  <c r="F8" i="5"/>
  <c r="F7" i="5" s="1"/>
  <c r="D8" i="5"/>
  <c r="D7" i="5" s="1"/>
  <c r="D6" i="5" s="1"/>
  <c r="B8" i="5"/>
  <c r="B7" i="5" s="1"/>
  <c r="F66" i="49" l="1"/>
  <c r="E87" i="49"/>
  <c r="E66" i="49" s="1"/>
  <c r="D87" i="49"/>
  <c r="D66" i="49" s="1"/>
  <c r="G66" i="49"/>
  <c r="E66" i="48"/>
  <c r="E78" i="8"/>
  <c r="I78" i="8"/>
  <c r="I60" i="8" s="1"/>
  <c r="I6" i="8" s="1"/>
  <c r="M78" i="8"/>
  <c r="F78" i="8"/>
  <c r="N60" i="8"/>
  <c r="N7" i="8"/>
  <c r="N7" i="7"/>
  <c r="D87" i="30"/>
  <c r="D81" i="30"/>
  <c r="D77" i="30"/>
  <c r="D71" i="30"/>
  <c r="D64" i="30"/>
  <c r="D59" i="30"/>
  <c r="D55" i="30"/>
  <c r="D47" i="30"/>
  <c r="D41" i="30"/>
  <c r="D36" i="30"/>
  <c r="D32" i="30"/>
  <c r="D25" i="30"/>
  <c r="D21" i="30"/>
  <c r="D17" i="30"/>
  <c r="D13" i="30"/>
  <c r="D46" i="30"/>
  <c r="D50" i="30"/>
  <c r="D10" i="30"/>
  <c r="D57" i="30"/>
  <c r="D39" i="30"/>
  <c r="D27" i="30"/>
  <c r="D19" i="30"/>
  <c r="D11" i="30"/>
  <c r="D31" i="30"/>
  <c r="D82" i="30"/>
  <c r="D72" i="30"/>
  <c r="D60" i="30"/>
  <c r="D48" i="30"/>
  <c r="D37" i="30"/>
  <c r="D26" i="30"/>
  <c r="D14" i="30"/>
  <c r="D54" i="30"/>
  <c r="D53" i="30" s="1"/>
  <c r="D52" i="30" s="1"/>
  <c r="D84" i="30"/>
  <c r="D80" i="30"/>
  <c r="D75" i="30"/>
  <c r="D70" i="30"/>
  <c r="D63" i="30"/>
  <c r="D58" i="30"/>
  <c r="D51" i="30"/>
  <c r="D45" i="30"/>
  <c r="D40" i="30"/>
  <c r="D35" i="30"/>
  <c r="D29" i="30"/>
  <c r="D24" i="30"/>
  <c r="D20" i="30"/>
  <c r="D16" i="30"/>
  <c r="D12" i="30"/>
  <c r="D44" i="30"/>
  <c r="D66" i="30"/>
  <c r="D38" i="30"/>
  <c r="D83" i="30"/>
  <c r="D79" i="30"/>
  <c r="D73" i="30"/>
  <c r="D67" i="30"/>
  <c r="D61" i="30"/>
  <c r="D49" i="30"/>
  <c r="D43" i="30"/>
  <c r="D34" i="30"/>
  <c r="D23" i="30"/>
  <c r="D15" i="30"/>
  <c r="D76" i="30"/>
  <c r="D62" i="30"/>
  <c r="D78" i="30"/>
  <c r="D65" i="30"/>
  <c r="D56" i="30"/>
  <c r="D42" i="30"/>
  <c r="D33" i="30"/>
  <c r="D22" i="30"/>
  <c r="D18" i="30"/>
  <c r="D86" i="30"/>
  <c r="D74" i="30"/>
  <c r="D28" i="30"/>
  <c r="D69" i="30"/>
  <c r="D68" i="30" s="1"/>
  <c r="B46" i="31"/>
  <c r="B30" i="31"/>
  <c r="B9" i="31"/>
  <c r="C9" i="31"/>
  <c r="B68" i="31"/>
  <c r="B45" i="31" s="1"/>
  <c r="C68" i="31"/>
  <c r="C30" i="31"/>
  <c r="C46" i="31"/>
  <c r="D45" i="31"/>
  <c r="D8" i="31"/>
  <c r="E7" i="7"/>
  <c r="G7" i="7"/>
  <c r="M7" i="7"/>
  <c r="H78" i="7"/>
  <c r="H60" i="7" s="1"/>
  <c r="B78" i="7"/>
  <c r="L7" i="7"/>
  <c r="D7" i="7"/>
  <c r="C78" i="7"/>
  <c r="F60" i="8"/>
  <c r="E60" i="8"/>
  <c r="E6" i="8" s="1"/>
  <c r="M60" i="8"/>
  <c r="M6" i="8" s="1"/>
  <c r="B60" i="7"/>
  <c r="B6" i="7" s="1"/>
  <c r="L6" i="7"/>
  <c r="D6" i="7"/>
  <c r="C60" i="7"/>
  <c r="C6" i="7" s="1"/>
  <c r="K60" i="7"/>
  <c r="K6" i="7" s="1"/>
  <c r="B7" i="49"/>
  <c r="F7" i="49"/>
  <c r="F6" i="49" s="1"/>
  <c r="C87" i="49"/>
  <c r="C66" i="49" s="1"/>
  <c r="C6" i="49" s="1"/>
  <c r="G7" i="49"/>
  <c r="G6" i="49" s="1"/>
  <c r="D33" i="49"/>
  <c r="D7" i="49" s="1"/>
  <c r="C7" i="48"/>
  <c r="B66" i="48"/>
  <c r="E33" i="48"/>
  <c r="D67" i="48"/>
  <c r="D66" i="48" s="1"/>
  <c r="B87" i="48"/>
  <c r="F87" i="48"/>
  <c r="F66" i="48" s="1"/>
  <c r="F6" i="48" s="1"/>
  <c r="B7" i="48"/>
  <c r="G7" i="48"/>
  <c r="G6" i="48" s="1"/>
  <c r="E8" i="48"/>
  <c r="C87" i="48"/>
  <c r="C66" i="48" s="1"/>
  <c r="D7" i="8"/>
  <c r="L7" i="8"/>
  <c r="C60" i="8"/>
  <c r="G78" i="8"/>
  <c r="G60" i="8" s="1"/>
  <c r="H7" i="8"/>
  <c r="B7" i="8"/>
  <c r="B6" i="8" s="1"/>
  <c r="F7" i="8"/>
  <c r="F6" i="8" s="1"/>
  <c r="J7" i="8"/>
  <c r="J6" i="8" s="1"/>
  <c r="D60" i="8"/>
  <c r="F7" i="7"/>
  <c r="H7" i="7"/>
  <c r="H6" i="7" s="1"/>
  <c r="G60" i="7"/>
  <c r="G6" i="7" s="1"/>
  <c r="N60" i="7"/>
  <c r="E60" i="7"/>
  <c r="E6" i="7" s="1"/>
  <c r="I60" i="7"/>
  <c r="I6" i="7" s="1"/>
  <c r="M60" i="7"/>
  <c r="B6" i="5"/>
  <c r="J6" i="5"/>
  <c r="G49" i="5"/>
  <c r="G6" i="5" s="1"/>
  <c r="G6" i="6"/>
  <c r="I6" i="5"/>
  <c r="C49" i="5"/>
  <c r="C6" i="5" s="1"/>
  <c r="F6" i="5"/>
  <c r="K49" i="5"/>
  <c r="K6" i="5" s="1"/>
  <c r="H7" i="5"/>
  <c r="H6" i="5" s="1"/>
  <c r="H7" i="6"/>
  <c r="H6" i="6" s="1"/>
  <c r="F60" i="7"/>
  <c r="J60" i="7"/>
  <c r="J6" i="7" s="1"/>
  <c r="C7" i="8"/>
  <c r="C6" i="8" s="1"/>
  <c r="G7" i="8"/>
  <c r="K7" i="8"/>
  <c r="K6" i="8" s="1"/>
  <c r="D7" i="48"/>
  <c r="E7" i="49"/>
  <c r="H60" i="8"/>
  <c r="L60" i="8"/>
  <c r="C7" i="29"/>
  <c r="E7" i="48"/>
  <c r="B66" i="49"/>
  <c r="B6" i="49" s="1"/>
  <c r="E6" i="49" l="1"/>
  <c r="E6" i="48"/>
  <c r="N6" i="8"/>
  <c r="D30" i="30"/>
  <c r="D9" i="30"/>
  <c r="D8" i="30" s="1"/>
  <c r="C45" i="31"/>
  <c r="C8" i="31"/>
  <c r="B8" i="31"/>
  <c r="B7" i="31" s="1"/>
  <c r="D6" i="49"/>
  <c r="D6" i="48"/>
  <c r="C6" i="48"/>
  <c r="L6" i="8"/>
  <c r="G6" i="8"/>
  <c r="H6" i="8"/>
  <c r="M6" i="7"/>
  <c r="F6" i="7"/>
  <c r="B6" i="48"/>
  <c r="D6" i="8"/>
  <c r="C7" i="31" l="1"/>
</calcChain>
</file>

<file path=xl/sharedStrings.xml><?xml version="1.0" encoding="utf-8"?>
<sst xmlns="http://schemas.openxmlformats.org/spreadsheetml/2006/main" count="1258" uniqueCount="199">
  <si>
    <t>Облігації Укравтодору (5 - річні)</t>
  </si>
  <si>
    <t>Облігації ДІУ (7 - річні)</t>
  </si>
  <si>
    <t>Казначейські зобов'язання</t>
  </si>
  <si>
    <t>ОЗДП 2004 року</t>
  </si>
  <si>
    <t>ЄВРО</t>
  </si>
  <si>
    <t>Структура державного та гарантованого державою боргу
в розрізі термінів погашення</t>
  </si>
  <si>
    <t>оріг.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</si>
  <si>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</si>
  <si>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</si>
  <si>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</si>
  <si>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</si>
  <si>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</si>
  <si>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</si>
  <si>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Італія</t>
  </si>
  <si>
    <t>Гарантований державою борг</t>
  </si>
  <si>
    <t>ОЗДП 2010 року</t>
  </si>
  <si>
    <t>Середній термін до погашення, років</t>
  </si>
  <si>
    <t>СПЗ</t>
  </si>
  <si>
    <t>Українська гривня</t>
  </si>
  <si>
    <t xml:space="preserve">            ОВДП (8 - річні)</t>
  </si>
  <si>
    <t>Європейське Співтовариство</t>
  </si>
  <si>
    <t>Сессия</t>
  </si>
  <si>
    <t xml:space="preserve">            ОВДП (18 - місячні)</t>
  </si>
  <si>
    <t>(в розрізі середнього терміну обігу та середньої ставки)</t>
  </si>
  <si>
    <t xml:space="preserve">    Державний борг</t>
  </si>
  <si>
    <t>Японія</t>
  </si>
  <si>
    <t>Канада</t>
  </si>
  <si>
    <t xml:space="preserve">            Казначейські зобов'язання</t>
  </si>
  <si>
    <t>Національний банк України</t>
  </si>
  <si>
    <t>ОВДП (12 - місячні)</t>
  </si>
  <si>
    <t>тис. дол. США</t>
  </si>
  <si>
    <t xml:space="preserve">            ОВДП (3 - річні)</t>
  </si>
  <si>
    <t xml:space="preserve">      Гарантований внутрішній борг</t>
  </si>
  <si>
    <t>ОВДП (12 - річні)</t>
  </si>
  <si>
    <t xml:space="preserve">            ОВДП (15 - річні)</t>
  </si>
  <si>
    <t>ОЗДП 2005 року</t>
  </si>
  <si>
    <t>Облігації ДП "ФІНІНПРО" (5 - річні)</t>
  </si>
  <si>
    <t>Валютна структура боргу на кінець попереднього року та на звітну дату</t>
  </si>
  <si>
    <t xml:space="preserve">            ОВДП (11 - річні)</t>
  </si>
  <si>
    <t>ОВДП (7 - річні)</t>
  </si>
  <si>
    <t>%%</t>
  </si>
  <si>
    <t xml:space="preserve">            ОВДП (6 - місячні)</t>
  </si>
  <si>
    <t>2. Заборгованість за позиками, одержаними від органів управління іноземних держав</t>
  </si>
  <si>
    <t>ОВДП (3 - річні)</t>
  </si>
  <si>
    <t>Облігації НАК "Нафтогаз" (5 - річні)</t>
  </si>
  <si>
    <t>Борг, по якому сплата відсотків здійснюється за плаваючими процентними ставками</t>
  </si>
  <si>
    <t>тис. дол.США</t>
  </si>
  <si>
    <t>ВАТ "Державний експортно-імпортний банк України"</t>
  </si>
  <si>
    <t>Внутрішній борг</t>
  </si>
  <si>
    <t>Aquasafety Invest plc</t>
  </si>
  <si>
    <t>Німеччина</t>
  </si>
  <si>
    <t>ОВДП (1 - місячні)</t>
  </si>
  <si>
    <t>Європейський банк реконструкції та розвитку</t>
  </si>
  <si>
    <t>ОЗДП 2011 року</t>
  </si>
  <si>
    <t>4. Заборгованість за випущеними цінними паперами на зовнішньому ринку</t>
  </si>
  <si>
    <t>FORMAT</t>
  </si>
  <si>
    <t>ОВДП (3 - місячні)</t>
  </si>
  <si>
    <t>IS_OVDP</t>
  </si>
  <si>
    <t xml:space="preserve">      Державний зовнішній борг</t>
  </si>
  <si>
    <t>Зовнішній борг</t>
  </si>
  <si>
    <t>Європейське співтоватиство з атомної енергії</t>
  </si>
  <si>
    <t>2cc9069e-8be1-44c7-bfef-07eebcf774a7</t>
  </si>
  <si>
    <t xml:space="preserve">   Гарантований борг</t>
  </si>
  <si>
    <t>Зміна структури</t>
  </si>
  <si>
    <t>ОЗДП 2006 року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</si>
  <si>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</si>
  <si>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</si>
  <si>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</si>
  <si>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</si>
  <si>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Державний та гарантований державою борг України за станом на ReportDate 
(за ознакою умовності)</t>
  </si>
  <si>
    <t>Облігації ДІУ (10 - річні)</t>
  </si>
  <si>
    <t>SHORT</t>
  </si>
  <si>
    <t xml:space="preserve">      Гарантований зовнішній борг</t>
  </si>
  <si>
    <t>Облігації ДП КАЗ "Авіант" (5 - річні)</t>
  </si>
  <si>
    <t>JSC VTB Bank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</si>
  <si>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</si>
  <si>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</si>
  <si>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</si>
  <si>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 xml:space="preserve">            ОВДП (4 - річні)</t>
  </si>
  <si>
    <t>ОВДП (13 - річні)</t>
  </si>
  <si>
    <t>(за видами відсоткових ставок)</t>
  </si>
  <si>
    <t>ОЗДП 2012 року</t>
  </si>
  <si>
    <t xml:space="preserve">            ОВДП (12 - річні)</t>
  </si>
  <si>
    <t>ОВДП (8 - річні)</t>
  </si>
  <si>
    <t>3</t>
  </si>
  <si>
    <t>ОВДП (4 - річні)</t>
  </si>
  <si>
    <t>ПАТ АБ "Укргазбанк"</t>
  </si>
  <si>
    <t>Європейський Інвестиційний Банк</t>
  </si>
  <si>
    <t>млрд. дол.США</t>
  </si>
  <si>
    <t>2016-2020</t>
  </si>
  <si>
    <t>IS_CHART_DATA</t>
  </si>
  <si>
    <t>млрд. грн.</t>
  </si>
  <si>
    <t>Японська єна</t>
  </si>
  <si>
    <t>Облігації Укравтодору (3 - річні)</t>
  </si>
  <si>
    <t>ОЗДП 2007 року</t>
  </si>
  <si>
    <t>(за ознакою умовності)</t>
  </si>
  <si>
    <t>Експортно-імпортний банк Кореї</t>
  </si>
  <si>
    <t>Облігації ДІУ (5 - річні)</t>
  </si>
  <si>
    <t>Сбербанк Росії</t>
  </si>
  <si>
    <t>Векселі Укравтодору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</si>
  <si>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</si>
  <si>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</si>
  <si>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</si>
  <si>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>ВАТ "Газпромбанк"</t>
  </si>
  <si>
    <t>Державні цінні папери</t>
  </si>
  <si>
    <t>Maglin Capital Limited</t>
  </si>
  <si>
    <t>(в розрізі валют погашеня)</t>
  </si>
  <si>
    <t>2020-31.12.2060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</si>
  <si>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</si>
  <si>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</si>
  <si>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</si>
  <si>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</si>
  <si>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VTB Capital PLC</t>
  </si>
  <si>
    <t>Долар США</t>
  </si>
  <si>
    <t>Сума боргу (тис.грн.)</t>
  </si>
  <si>
    <t>Експортно-імпортний банк Китаю</t>
  </si>
  <si>
    <t>Росія</t>
  </si>
  <si>
    <t>ВАТ "Державний ощадний банк України"</t>
  </si>
  <si>
    <t xml:space="preserve">            ОВДП (6 - річні)</t>
  </si>
  <si>
    <t>Облігації ХДАВП (5 - річні)</t>
  </si>
  <si>
    <t>Зовнішній борг за позиками, одержаними від органів управління іноземних держав</t>
  </si>
  <si>
    <t>UniCredit Bank Austria AG</t>
  </si>
  <si>
    <t xml:space="preserve">            ОВДП (9 - місячні)</t>
  </si>
  <si>
    <t>Міжнародний банк реконструкції та розвитку</t>
  </si>
  <si>
    <t xml:space="preserve">            ОВДП (5 - річні)</t>
  </si>
  <si>
    <t>ОВДП (14 -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</si>
  <si>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</si>
  <si>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</si>
  <si>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</si>
  <si>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</si>
  <si>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>Облігації ДП "ФІНІНПРО" (7 - річні)</t>
  </si>
  <si>
    <t>Фонд чистих технологій (МБРР)</t>
  </si>
  <si>
    <t>Середній термін обігу, років</t>
  </si>
  <si>
    <t>ОВДП (10 - річні)</t>
  </si>
  <si>
    <t>ОВДП (9 - річні)</t>
  </si>
  <si>
    <t xml:space="preserve">            ОВДП (13 - річні)</t>
  </si>
  <si>
    <t>Міжнародний Валютний Фонд</t>
  </si>
  <si>
    <t xml:space="preserve">         в т.ч. ОВДП</t>
  </si>
  <si>
    <t>Державний банк розвитку КНР</t>
  </si>
  <si>
    <t>Загальна сума державного та гарантованого державою боргу</t>
  </si>
  <si>
    <t>Облігації НАК "Нафтогаз України" (3 - річні)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</si>
  <si>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</si>
  <si>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</si>
  <si>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</si>
  <si>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</si>
  <si>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</si>
  <si>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</si>
  <si>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</si>
  <si>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>Канадський долар</t>
  </si>
  <si>
    <t>тис. одиниць</t>
  </si>
  <si>
    <t>LIBOR</t>
  </si>
  <si>
    <t>В тому числі:</t>
  </si>
  <si>
    <t>2</t>
  </si>
  <si>
    <t>ОЗДП 2014 року</t>
  </si>
  <si>
    <t>(за типом кредитора)</t>
  </si>
  <si>
    <t>дол.США</t>
  </si>
  <si>
    <t>Зовнішній борг за позиками, одержаними від міжнародних фінансових організацій</t>
  </si>
  <si>
    <t>ОВДП (18 - місячні)</t>
  </si>
  <si>
    <t>грн.</t>
  </si>
  <si>
    <t xml:space="preserve">            ОВДП (12 - місячні)</t>
  </si>
  <si>
    <t>1. Заборгованість за позиками, одержаними від міжнародних фінансових організацій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</si>
  <si>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</si>
  <si>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</si>
  <si>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</si>
  <si>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ОЗДП 2003 року</t>
  </si>
  <si>
    <t>2015.12.31-2015.12.31</t>
  </si>
  <si>
    <t xml:space="preserve"> </t>
  </si>
  <si>
    <t xml:space="preserve">            ОВДП (7 - річні)</t>
  </si>
  <si>
    <t>Зовнішній борг, не віднесений до інших категорій</t>
  </si>
  <si>
    <t>Облігації ХДАВП (6 - річні)</t>
  </si>
  <si>
    <t>Chase Manhattan Bank Luxembourg S.A.</t>
  </si>
  <si>
    <t>Облігації Укравтодору (12 - місячні)</t>
  </si>
  <si>
    <t>%</t>
  </si>
  <si>
    <t>ОВДП (9 - місячні)</t>
  </si>
  <si>
    <t>1. Заборгованість за випущеними цінними паперами на внутрішньому ринку</t>
  </si>
  <si>
    <t>ОВДП (15 - річні)</t>
  </si>
  <si>
    <t>Державний та гарантований державою борг України за останні 5 років</t>
  </si>
  <si>
    <t xml:space="preserve">            ОВДП (2 - річні)</t>
  </si>
  <si>
    <t>ОЗДП 2015 року</t>
  </si>
  <si>
    <t>ОВДП (11 - річні)</t>
  </si>
  <si>
    <t xml:space="preserve">            ОВДП (14 - річні)</t>
  </si>
  <si>
    <t>курс до UAH</t>
  </si>
  <si>
    <t>тис. грн.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</si>
  <si>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</si>
  <si>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</si>
  <si>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</si>
  <si>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Credit Suisse First Boston International</t>
  </si>
  <si>
    <t>Deutsche Bank AG London</t>
  </si>
  <si>
    <t xml:space="preserve">         в т.ч. ОЗДП</t>
  </si>
  <si>
    <t>Валютна структура боргу на кінець попереднього року та на звітну дату (розширений)</t>
  </si>
  <si>
    <t>Франція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</si>
  <si>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</si>
  <si>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</si>
  <si>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STOP</t>
  </si>
  <si>
    <t>млн. дол. США</t>
  </si>
  <si>
    <t>млн. грн.</t>
  </si>
  <si>
    <t>млн. одиниць</t>
  </si>
  <si>
    <t>млн. дол.США</t>
  </si>
  <si>
    <t>офіційний курс НБУ  24,000667 грн./дол.США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</si>
</sst>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0.5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.5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8"/>
      <name val="Arial Cyr"/>
      <charset val="204"/>
    </font>
    <font>
      <b/>
      <sz val="12"/>
      <color indexed="8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name val="Arial Cyr"/>
      <charset val="204"/>
    </font>
    <font>
      <sz val="8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9" fontId="36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</cellStyleXfs>
  <cellXfs count="297">
    <xf numFmtId="0" fontId="0" fillId="0" borderId="0" xfId="0"/>
    <xf numFmtId="0" fontId="1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1" fillId="0" borderId="0" xfId="0" applyFont="1" applyAlignment="1"/>
    <xf numFmtId="0" fontId="17" fillId="0" borderId="0" xfId="0" applyFont="1" applyAlignment="1">
      <alignment horizontal="center" wrapText="1"/>
    </xf>
    <xf numFmtId="0" fontId="17" fillId="0" borderId="0" xfId="0" applyFont="1" applyAlignment="1">
      <alignment horizontal="center" vertical="center"/>
    </xf>
    <xf numFmtId="4" fontId="6" fillId="8" borderId="1" xfId="4" applyNumberFormat="1" applyFont="1" applyFill="1" applyBorder="1" applyAlignment="1">
      <alignment horizontal="right" vertical="center"/>
    </xf>
    <xf numFmtId="49" fontId="7" fillId="8" borderId="1" xfId="0" applyNumberFormat="1" applyFont="1" applyFill="1" applyBorder="1" applyAlignment="1">
      <alignment horizontal="left" vertical="center" indent="4"/>
    </xf>
    <xf numFmtId="49" fontId="3" fillId="9" borderId="1" xfId="12" applyNumberFormat="1" applyFont="1" applyFill="1" applyBorder="1" applyAlignment="1">
      <alignment horizontal="left"/>
    </xf>
    <xf numFmtId="10" fontId="8" fillId="8" borderId="1" xfId="13" applyNumberFormat="1" applyFont="1" applyFill="1" applyBorder="1" applyAlignment="1">
      <alignment horizontal="right" vertical="center"/>
    </xf>
    <xf numFmtId="49" fontId="9" fillId="0" borderId="0" xfId="0" applyNumberFormat="1" applyFont="1" applyAlignment="1">
      <alignment horizontal="right"/>
    </xf>
    <xf numFmtId="0" fontId="6" fillId="8" borderId="1" xfId="0" applyFont="1" applyFill="1" applyBorder="1" applyAlignment="1">
      <alignment horizontal="left" indent="2"/>
    </xf>
    <xf numFmtId="165" fontId="10" fillId="8" borderId="1" xfId="1" applyNumberFormat="1" applyFont="1" applyFill="1" applyBorder="1" applyAlignment="1"/>
    <xf numFmtId="0" fontId="12" fillId="0" borderId="0" xfId="2" applyNumberFormat="1" applyFont="1" applyFill="1" applyAlignment="1">
      <alignment horizontal="center" vertical="center"/>
    </xf>
    <xf numFmtId="164" fontId="3" fillId="6" borderId="1" xfId="11" applyNumberFormat="1" applyBorder="1" applyAlignment="1">
      <alignment horizontal="right" vertical="center"/>
    </xf>
    <xf numFmtId="164" fontId="2" fillId="11" borderId="1" xfId="8" applyNumberFormat="1" applyFont="1" applyFill="1" applyBorder="1" applyAlignment="1">
      <alignment horizontal="right"/>
    </xf>
    <xf numFmtId="164" fontId="13" fillId="11" borderId="1" xfId="0" applyNumberFormat="1" applyFont="1" applyFill="1" applyBorder="1" applyAlignment="1">
      <alignment horizontal="right" vertical="center"/>
    </xf>
    <xf numFmtId="10" fontId="14" fillId="8" borderId="1" xfId="13" applyNumberFormat="1" applyFont="1" applyFill="1" applyBorder="1" applyAlignment="1">
      <alignment horizontal="right"/>
    </xf>
    <xf numFmtId="49" fontId="3" fillId="6" borderId="1" xfId="11" applyNumberFormat="1" applyBorder="1" applyAlignment="1">
      <alignment horizontal="left" vertical="center"/>
    </xf>
    <xf numFmtId="165" fontId="7" fillId="8" borderId="1" xfId="0" applyNumberFormat="1" applyFont="1" applyFill="1" applyBorder="1" applyAlignment="1">
      <alignment horizontal="right"/>
    </xf>
    <xf numFmtId="4" fontId="15" fillId="0" borderId="0" xfId="0" applyNumberFormat="1" applyFont="1" applyAlignment="1"/>
    <xf numFmtId="10" fontId="2" fillId="11" borderId="1" xfId="13" applyNumberFormat="1" applyFont="1" applyFill="1" applyBorder="1" applyAlignment="1">
      <alignment horizontal="right"/>
    </xf>
    <xf numFmtId="0" fontId="10" fillId="0" borderId="0" xfId="1" applyFont="1" applyAlignment="1">
      <alignment horizontal="center" vertical="center"/>
    </xf>
    <xf numFmtId="164" fontId="16" fillId="11" borderId="1" xfId="9" applyNumberFormat="1" applyFont="1" applyFill="1" applyBorder="1" applyAlignment="1">
      <alignment horizontal="right" vertical="center"/>
    </xf>
    <xf numFmtId="4" fontId="3" fillId="6" borderId="1" xfId="11" applyNumberFormat="1" applyBorder="1" applyAlignment="1">
      <alignment horizontal="right"/>
    </xf>
    <xf numFmtId="49" fontId="16" fillId="11" borderId="1" xfId="9" applyNumberFormat="1" applyFont="1" applyFill="1" applyBorder="1" applyAlignment="1">
      <alignment horizontal="left" vertical="center" wrapText="1" indent="2"/>
    </xf>
    <xf numFmtId="0" fontId="6" fillId="0" borderId="0" xfId="0" applyNumberFormat="1" applyFont="1"/>
    <xf numFmtId="49" fontId="11" fillId="12" borderId="1" xfId="12" applyNumberFormat="1" applyFont="1" applyFill="1" applyBorder="1" applyAlignment="1">
      <alignment horizontal="left" vertical="center"/>
    </xf>
    <xf numFmtId="49" fontId="10" fillId="8" borderId="1" xfId="1" applyNumberFormat="1" applyFont="1" applyFill="1" applyBorder="1" applyAlignment="1">
      <alignment horizontal="center" vertical="center"/>
    </xf>
    <xf numFmtId="0" fontId="10" fillId="0" borderId="1" xfId="1" applyFont="1" applyBorder="1"/>
    <xf numFmtId="166" fontId="0" fillId="0" borderId="0" xfId="0" applyNumberFormat="1"/>
    <xf numFmtId="10" fontId="10" fillId="8" borderId="1" xfId="1" applyNumberFormat="1" applyFont="1" applyFill="1" applyBorder="1" applyAlignment="1">
      <alignment horizontal="center" vertical="center"/>
    </xf>
    <xf numFmtId="0" fontId="18" fillId="10" borderId="1" xfId="0" applyFont="1" applyFill="1" applyBorder="1" applyAlignment="1"/>
    <xf numFmtId="0" fontId="6" fillId="0" borderId="0" xfId="0" applyFont="1" applyAlignment="1">
      <alignment horizontal="right"/>
    </xf>
    <xf numFmtId="49" fontId="19" fillId="0" borderId="1" xfId="0" applyNumberFormat="1" applyFont="1" applyBorder="1" applyAlignment="1">
      <alignment horizontal="left" vertical="center"/>
    </xf>
    <xf numFmtId="49" fontId="10" fillId="13" borderId="1" xfId="1" applyNumberFormat="1" applyFont="1" applyFill="1" applyBorder="1" applyAlignment="1">
      <alignment horizontal="center" vertical="center" wrapText="1"/>
    </xf>
    <xf numFmtId="49" fontId="7" fillId="8" borderId="1" xfId="0" applyNumberFormat="1" applyFont="1" applyFill="1" applyBorder="1" applyAlignment="1">
      <alignment horizontal="left" indent="1"/>
    </xf>
    <xf numFmtId="166" fontId="10" fillId="0" borderId="1" xfId="0" applyNumberFormat="1" applyFont="1" applyBorder="1"/>
    <xf numFmtId="4" fontId="19" fillId="14" borderId="1" xfId="0" applyNumberFormat="1" applyFont="1" applyFill="1" applyBorder="1" applyAlignment="1"/>
    <xf numFmtId="4" fontId="7" fillId="0" borderId="0" xfId="0" applyNumberFormat="1" applyFont="1" applyFill="1" applyBorder="1" applyAlignment="1">
      <alignment horizontal="right" vertical="center"/>
    </xf>
    <xf numFmtId="4" fontId="2" fillId="11" borderId="1" xfId="9" applyNumberFormat="1" applyFont="1" applyFill="1" applyBorder="1" applyAlignment="1">
      <alignment horizontal="right" vertical="center"/>
    </xf>
    <xf numFmtId="0" fontId="6" fillId="0" borderId="0" xfId="0" applyNumberFormat="1" applyFont="1" applyAlignment="1"/>
    <xf numFmtId="164" fontId="14" fillId="8" borderId="1" xfId="0" applyNumberFormat="1" applyFont="1" applyFill="1" applyBorder="1" applyAlignment="1">
      <alignment horizontal="right" vertical="center"/>
    </xf>
    <xf numFmtId="164" fontId="3" fillId="9" borderId="1" xfId="12" applyNumberFormat="1" applyFont="1" applyFill="1" applyBorder="1" applyAlignment="1">
      <alignment horizontal="right"/>
    </xf>
    <xf numFmtId="49" fontId="8" fillId="8" borderId="1" xfId="4" applyNumberFormat="1" applyFont="1" applyFill="1" applyBorder="1" applyAlignment="1">
      <alignment horizontal="left" vertical="center" indent="2"/>
    </xf>
    <xf numFmtId="4" fontId="6" fillId="0" borderId="0" xfId="0" applyNumberFormat="1" applyFont="1"/>
    <xf numFmtId="0" fontId="15" fillId="0" borderId="0" xfId="0" applyFont="1"/>
    <xf numFmtId="4" fontId="11" fillId="6" borderId="1" xfId="11" applyNumberFormat="1" applyFont="1" applyBorder="1" applyAlignment="1">
      <alignment horizontal="right" vertical="center"/>
    </xf>
    <xf numFmtId="0" fontId="8" fillId="15" borderId="1" xfId="0" applyFont="1" applyFill="1" applyBorder="1" applyAlignment="1">
      <alignment horizontal="left" wrapText="1" indent="1"/>
    </xf>
    <xf numFmtId="10" fontId="8" fillId="15" borderId="1" xfId="13" applyNumberFormat="1" applyFont="1" applyFill="1" applyBorder="1" applyAlignment="1">
      <alignment horizontal="right" vertical="center"/>
    </xf>
    <xf numFmtId="4" fontId="11" fillId="9" borderId="1" xfId="12" applyNumberFormat="1" applyFont="1" applyFill="1" applyBorder="1" applyAlignment="1">
      <alignment horizontal="right" vertical="center"/>
    </xf>
    <xf numFmtId="0" fontId="19" fillId="11" borderId="1" xfId="0" applyFont="1" applyFill="1" applyBorder="1" applyAlignment="1">
      <alignment horizontal="left" wrapText="1" indent="3"/>
    </xf>
    <xf numFmtId="0" fontId="8" fillId="8" borderId="1" xfId="0" applyFont="1" applyFill="1" applyBorder="1" applyAlignment="1">
      <alignment horizontal="left" indent="2"/>
    </xf>
    <xf numFmtId="49" fontId="14" fillId="8" borderId="1" xfId="0" applyNumberFormat="1" applyFont="1" applyFill="1" applyBorder="1" applyAlignment="1">
      <alignment horizontal="left" indent="2"/>
    </xf>
    <xf numFmtId="10" fontId="9" fillId="0" borderId="0" xfId="0" applyNumberFormat="1" applyFont="1" applyAlignment="1">
      <alignment horizontal="right"/>
    </xf>
    <xf numFmtId="164" fontId="22" fillId="11" borderId="1" xfId="7" applyNumberFormat="1" applyFont="1" applyFill="1" applyBorder="1" applyAlignment="1">
      <alignment horizontal="right" vertical="center"/>
    </xf>
    <xf numFmtId="4" fontId="23" fillId="11" borderId="1" xfId="0" applyNumberFormat="1" applyFont="1" applyFill="1" applyBorder="1" applyAlignment="1"/>
    <xf numFmtId="4" fontId="8" fillId="11" borderId="1" xfId="0" applyNumberFormat="1" applyFont="1" applyFill="1" applyBorder="1" applyAlignment="1"/>
    <xf numFmtId="49" fontId="14" fillId="8" borderId="1" xfId="0" applyNumberFormat="1" applyFont="1" applyFill="1" applyBorder="1" applyAlignment="1">
      <alignment horizontal="left" vertical="center" indent="4"/>
    </xf>
    <xf numFmtId="0" fontId="10" fillId="0" borderId="0" xfId="1" applyNumberFormat="1" applyFont="1"/>
    <xf numFmtId="0" fontId="24" fillId="0" borderId="0" xfId="0" applyNumberFormat="1" applyFont="1" applyAlignment="1">
      <alignment horizontal="center" vertical="center"/>
    </xf>
    <xf numFmtId="4" fontId="6" fillId="0" borderId="0" xfId="0" applyNumberFormat="1" applyFont="1" applyAlignment="1"/>
    <xf numFmtId="0" fontId="10" fillId="0" borderId="0" xfId="0" applyFont="1"/>
    <xf numFmtId="10" fontId="3" fillId="6" borderId="1" xfId="11" applyNumberFormat="1" applyBorder="1" applyAlignment="1">
      <alignment horizontal="right" vertical="center"/>
    </xf>
    <xf numFmtId="0" fontId="15" fillId="0" borderId="0" xfId="0" applyFont="1" applyAlignment="1"/>
    <xf numFmtId="0" fontId="10" fillId="0" borderId="0" xfId="1" applyFont="1" applyAlignment="1">
      <alignment horizontal="right"/>
    </xf>
    <xf numFmtId="164" fontId="2" fillId="11" borderId="1" xfId="9" applyNumberFormat="1" applyFont="1" applyFill="1" applyBorder="1" applyAlignment="1">
      <alignment horizontal="right"/>
    </xf>
    <xf numFmtId="10" fontId="25" fillId="8" borderId="1" xfId="0" applyNumberFormat="1" applyFont="1" applyFill="1" applyBorder="1" applyAlignment="1">
      <alignment horizontal="right" vertical="center"/>
    </xf>
    <xf numFmtId="0" fontId="10" fillId="0" borderId="0" xfId="1" applyNumberFormat="1" applyFont="1" applyAlignment="1"/>
    <xf numFmtId="4" fontId="7" fillId="8" borderId="1" xfId="0" applyNumberFormat="1" applyFont="1" applyFill="1" applyBorder="1" applyAlignment="1">
      <alignment horizontal="right" vertical="center"/>
    </xf>
    <xf numFmtId="10" fontId="22" fillId="14" borderId="1" xfId="13" applyNumberFormat="1" applyFont="1" applyFill="1" applyBorder="1" applyAlignment="1">
      <alignment horizontal="right" vertical="center"/>
    </xf>
    <xf numFmtId="49" fontId="3" fillId="12" borderId="1" xfId="12" applyNumberFormat="1" applyFill="1" applyBorder="1" applyAlignment="1">
      <alignment horizontal="left" vertical="center"/>
    </xf>
    <xf numFmtId="4" fontId="6" fillId="8" borderId="1" xfId="0" applyNumberFormat="1" applyFont="1" applyFill="1" applyBorder="1" applyAlignment="1">
      <alignment horizontal="center" vertical="center"/>
    </xf>
    <xf numFmtId="10" fontId="6" fillId="8" borderId="1" xfId="5" applyNumberFormat="1" applyFont="1" applyFill="1" applyBorder="1" applyAlignment="1">
      <alignment horizontal="right" vertical="center"/>
    </xf>
    <xf numFmtId="0" fontId="10" fillId="0" borderId="0" xfId="1" applyFont="1"/>
    <xf numFmtId="10" fontId="19" fillId="11" borderId="1" xfId="0" applyNumberFormat="1" applyFont="1" applyFill="1" applyBorder="1" applyAlignment="1"/>
    <xf numFmtId="0" fontId="9" fillId="0" borderId="1" xfId="0" applyFont="1" applyBorder="1" applyAlignment="1">
      <alignment horizontal="right"/>
    </xf>
    <xf numFmtId="165" fontId="3" fillId="6" borderId="1" xfId="11" applyNumberFormat="1" applyBorder="1" applyAlignment="1">
      <alignment horizontal="right"/>
    </xf>
    <xf numFmtId="49" fontId="6" fillId="0" borderId="1" xfId="0" applyNumberFormat="1" applyFont="1" applyBorder="1" applyAlignment="1">
      <alignment horizontal="left" vertical="center" indent="1"/>
    </xf>
    <xf numFmtId="4" fontId="21" fillId="8" borderId="1" xfId="0" applyNumberFormat="1" applyFont="1" applyFill="1" applyBorder="1" applyAlignment="1">
      <alignment horizontal="center" vertical="center"/>
    </xf>
    <xf numFmtId="49" fontId="10" fillId="8" borderId="1" xfId="4" applyNumberFormat="1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indent="1"/>
    </xf>
    <xf numFmtId="4" fontId="9" fillId="0" borderId="0" xfId="0" applyNumberFormat="1" applyFont="1" applyAlignment="1">
      <alignment horizontal="right"/>
    </xf>
    <xf numFmtId="0" fontId="6" fillId="0" borderId="0" xfId="0" applyFont="1"/>
    <xf numFmtId="0" fontId="9" fillId="0" borderId="0" xfId="0" applyFont="1" applyAlignment="1">
      <alignment horizontal="left"/>
    </xf>
    <xf numFmtId="165" fontId="7" fillId="8" borderId="1" xfId="0" applyNumberFormat="1" applyFont="1" applyFill="1" applyBorder="1" applyAlignment="1">
      <alignment horizontal="right" vertical="center"/>
    </xf>
    <xf numFmtId="49" fontId="26" fillId="6" borderId="1" xfId="11" applyNumberFormat="1" applyFont="1" applyBorder="1"/>
    <xf numFmtId="164" fontId="27" fillId="16" borderId="1" xfId="2" applyNumberFormat="1" applyFont="1" applyFill="1" applyBorder="1" applyAlignment="1">
      <alignment horizontal="right" vertical="center"/>
    </xf>
    <xf numFmtId="10" fontId="3" fillId="9" borderId="1" xfId="12" applyNumberFormat="1" applyFont="1" applyFill="1" applyBorder="1" applyAlignment="1">
      <alignment horizontal="right"/>
    </xf>
    <xf numFmtId="10" fontId="3" fillId="6" borderId="1" xfId="13" applyNumberFormat="1" applyFont="1" applyFill="1" applyBorder="1" applyAlignment="1">
      <alignment horizontal="right" vertical="center"/>
    </xf>
    <xf numFmtId="0" fontId="19" fillId="14" borderId="1" xfId="0" applyFont="1" applyFill="1" applyBorder="1" applyAlignment="1">
      <alignment horizontal="left" indent="3"/>
    </xf>
    <xf numFmtId="0" fontId="6" fillId="0" borderId="0" xfId="3" applyNumberFormat="1" applyFont="1"/>
    <xf numFmtId="49" fontId="6" fillId="0" borderId="0" xfId="0" applyNumberFormat="1" applyFont="1" applyAlignment="1">
      <alignment horizontal="left"/>
    </xf>
    <xf numFmtId="0" fontId="9" fillId="0" borderId="1" xfId="0" applyFont="1" applyBorder="1"/>
    <xf numFmtId="10" fontId="13" fillId="11" borderId="1" xfId="13" applyNumberFormat="1" applyFont="1" applyFill="1" applyBorder="1" applyAlignment="1">
      <alignment horizontal="right" vertical="center"/>
    </xf>
    <xf numFmtId="165" fontId="6" fillId="0" borderId="0" xfId="0" applyNumberFormat="1" applyFont="1"/>
    <xf numFmtId="0" fontId="6" fillId="0" borderId="0" xfId="0" applyFont="1" applyAlignment="1"/>
    <xf numFmtId="0" fontId="6" fillId="0" borderId="0" xfId="0" applyFont="1" applyAlignment="1">
      <alignment horizontal="left" vertical="center"/>
    </xf>
    <xf numFmtId="49" fontId="7" fillId="8" borderId="1" xfId="0" applyNumberFormat="1" applyFont="1" applyFill="1" applyBorder="1" applyAlignment="1">
      <alignment horizontal="left" vertical="center" indent="1"/>
    </xf>
    <xf numFmtId="164" fontId="22" fillId="14" borderId="1" xfId="6" applyNumberFormat="1" applyFont="1" applyFill="1" applyBorder="1" applyAlignment="1">
      <alignment horizontal="right" vertical="center"/>
    </xf>
    <xf numFmtId="49" fontId="13" fillId="11" borderId="1" xfId="0" applyNumberFormat="1" applyFont="1" applyFill="1" applyBorder="1" applyAlignment="1">
      <alignment horizontal="left" vertical="center" indent="3"/>
    </xf>
    <xf numFmtId="10" fontId="2" fillId="11" borderId="1" xfId="8" applyNumberFormat="1" applyFont="1" applyFill="1" applyBorder="1" applyAlignment="1">
      <alignment horizontal="right"/>
    </xf>
    <xf numFmtId="4" fontId="25" fillId="8" borderId="1" xfId="0" applyNumberFormat="1" applyFont="1" applyFill="1" applyBorder="1" applyAlignment="1">
      <alignment horizontal="right" vertical="center"/>
    </xf>
    <xf numFmtId="10" fontId="3" fillId="12" borderId="1" xfId="13" applyNumberFormat="1" applyFont="1" applyFill="1" applyBorder="1" applyAlignment="1">
      <alignment horizontal="right" vertical="center"/>
    </xf>
    <xf numFmtId="0" fontId="8" fillId="17" borderId="1" xfId="0" applyFont="1" applyFill="1" applyBorder="1" applyAlignment="1">
      <alignment horizontal="left" indent="1"/>
    </xf>
    <xf numFmtId="49" fontId="26" fillId="6" borderId="1" xfId="11" applyNumberFormat="1" applyFont="1" applyBorder="1" applyAlignment="1">
      <alignment horizontal="left" vertical="center"/>
    </xf>
    <xf numFmtId="4" fontId="10" fillId="8" borderId="1" xfId="1" applyNumberFormat="1" applyFont="1" applyFill="1" applyBorder="1" applyAlignment="1">
      <alignment horizontal="center" vertical="center"/>
    </xf>
    <xf numFmtId="0" fontId="6" fillId="0" borderId="0" xfId="3" applyNumberFormat="1" applyFont="1" applyAlignment="1"/>
    <xf numFmtId="49" fontId="21" fillId="8" borderId="1" xfId="0" applyNumberFormat="1" applyFont="1" applyFill="1" applyBorder="1" applyAlignment="1">
      <alignment horizontal="center" vertical="center" wrapText="1"/>
    </xf>
    <xf numFmtId="0" fontId="28" fillId="0" borderId="0" xfId="2" applyNumberFormat="1" applyFont="1" applyAlignment="1">
      <alignment horizontal="center" vertical="center"/>
    </xf>
    <xf numFmtId="10" fontId="6" fillId="8" borderId="1" xfId="0" applyNumberFormat="1" applyFont="1" applyFill="1" applyBorder="1" applyAlignment="1"/>
    <xf numFmtId="49" fontId="2" fillId="11" borderId="1" xfId="9" applyNumberFormat="1" applyFont="1" applyFill="1" applyBorder="1" applyAlignment="1">
      <alignment horizontal="left" vertical="center" indent="1"/>
    </xf>
    <xf numFmtId="10" fontId="11" fillId="12" borderId="1" xfId="12" applyNumberFormat="1" applyFont="1" applyFill="1" applyBorder="1" applyAlignment="1">
      <alignment horizontal="right" vertical="center"/>
    </xf>
    <xf numFmtId="165" fontId="23" fillId="11" borderId="1" xfId="0" applyNumberFormat="1" applyFont="1" applyFill="1" applyBorder="1" applyAlignment="1"/>
    <xf numFmtId="49" fontId="10" fillId="0" borderId="1" xfId="0" applyNumberFormat="1" applyFont="1" applyBorder="1"/>
    <xf numFmtId="10" fontId="2" fillId="11" borderId="1" xfId="9" applyNumberFormat="1" applyFont="1" applyFill="1" applyBorder="1" applyAlignment="1">
      <alignment horizontal="right"/>
    </xf>
    <xf numFmtId="49" fontId="6" fillId="8" borderId="1" xfId="5" applyNumberFormat="1" applyFont="1" applyFill="1" applyBorder="1" applyAlignment="1">
      <alignment horizontal="left" vertical="center" indent="3"/>
    </xf>
    <xf numFmtId="165" fontId="6" fillId="0" borderId="0" xfId="0" applyNumberFormat="1" applyFont="1" applyAlignment="1"/>
    <xf numFmtId="0" fontId="6" fillId="0" borderId="0" xfId="5" applyNumberFormat="1" applyFont="1" applyAlignment="1">
      <alignment horizontal="center" vertical="center"/>
    </xf>
    <xf numFmtId="0" fontId="29" fillId="0" borderId="0" xfId="0" applyFont="1" applyAlignment="1">
      <alignment horizontal="right"/>
    </xf>
    <xf numFmtId="10" fontId="3" fillId="9" borderId="1" xfId="13" applyNumberFormat="1" applyFont="1" applyFill="1" applyBorder="1" applyAlignment="1">
      <alignment horizontal="right"/>
    </xf>
    <xf numFmtId="4" fontId="6" fillId="0" borderId="0" xfId="0" applyNumberFormat="1" applyFont="1" applyFill="1" applyAlignment="1"/>
    <xf numFmtId="4" fontId="3" fillId="9" borderId="1" xfId="12" applyNumberFormat="1" applyFont="1" applyFill="1" applyBorder="1" applyAlignment="1">
      <alignment horizontal="right"/>
    </xf>
    <xf numFmtId="0" fontId="9" fillId="0" borderId="0" xfId="2" applyNumberFormat="1" applyFont="1" applyAlignment="1">
      <alignment horizontal="center" vertical="center"/>
    </xf>
    <xf numFmtId="10" fontId="11" fillId="6" borderId="1" xfId="13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9" fontId="3" fillId="6" borderId="1" xfId="11" applyNumberFormat="1" applyBorder="1" applyAlignment="1">
      <alignment horizontal="left"/>
    </xf>
    <xf numFmtId="4" fontId="24" fillId="0" borderId="0" xfId="0" applyNumberFormat="1" applyFont="1"/>
    <xf numFmtId="4" fontId="30" fillId="10" borderId="1" xfId="8" applyNumberFormat="1" applyFont="1" applyFill="1" applyBorder="1" applyAlignment="1"/>
    <xf numFmtId="49" fontId="10" fillId="8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1" fillId="0" borderId="0" xfId="0" applyFont="1"/>
    <xf numFmtId="4" fontId="3" fillId="6" borderId="1" xfId="11" applyNumberFormat="1" applyBorder="1" applyAlignment="1">
      <alignment horizontal="right" vertical="center"/>
    </xf>
    <xf numFmtId="4" fontId="2" fillId="11" borderId="1" xfId="8" applyNumberFormat="1" applyFont="1" applyFill="1" applyBorder="1" applyAlignment="1">
      <alignment horizontal="right"/>
    </xf>
    <xf numFmtId="14" fontId="0" fillId="0" borderId="0" xfId="0" applyNumberFormat="1"/>
    <xf numFmtId="4" fontId="7" fillId="0" borderId="1" xfId="0" applyNumberFormat="1" applyFont="1" applyFill="1" applyBorder="1" applyAlignment="1">
      <alignment horizontal="right" vertical="center"/>
    </xf>
    <xf numFmtId="164" fontId="26" fillId="6" borderId="1" xfId="11" applyNumberFormat="1" applyFont="1" applyBorder="1" applyAlignment="1">
      <alignment horizontal="right" vertical="center"/>
    </xf>
    <xf numFmtId="10" fontId="10" fillId="8" borderId="1" xfId="1" applyNumberFormat="1" applyFont="1" applyFill="1" applyBorder="1" applyAlignment="1"/>
    <xf numFmtId="0" fontId="6" fillId="0" borderId="0" xfId="0" applyFont="1" applyAlignment="1">
      <alignment horizontal="center"/>
    </xf>
    <xf numFmtId="165" fontId="9" fillId="0" borderId="0" xfId="0" applyNumberFormat="1" applyFont="1" applyAlignment="1">
      <alignment horizontal="right"/>
    </xf>
    <xf numFmtId="10" fontId="6" fillId="0" borderId="1" xfId="0" applyNumberFormat="1" applyFont="1" applyBorder="1"/>
    <xf numFmtId="4" fontId="6" fillId="8" borderId="1" xfId="0" applyNumberFormat="1" applyFont="1" applyFill="1" applyBorder="1" applyAlignment="1"/>
    <xf numFmtId="0" fontId="8" fillId="11" borderId="1" xfId="0" applyFont="1" applyFill="1" applyBorder="1" applyAlignment="1">
      <alignment horizontal="left" indent="2"/>
    </xf>
    <xf numFmtId="49" fontId="22" fillId="11" borderId="1" xfId="7" applyNumberFormat="1" applyFont="1" applyFill="1" applyBorder="1" applyAlignment="1">
      <alignment horizontal="left" vertical="center" indent="3"/>
    </xf>
    <xf numFmtId="164" fontId="8" fillId="8" borderId="1" xfId="4" applyNumberFormat="1" applyFont="1" applyFill="1" applyBorder="1" applyAlignment="1">
      <alignment horizontal="right" vertical="center"/>
    </xf>
    <xf numFmtId="4" fontId="11" fillId="12" borderId="1" xfId="12" applyNumberFormat="1" applyFont="1" applyFill="1" applyBorder="1" applyAlignment="1">
      <alignment horizontal="right" vertical="center"/>
    </xf>
    <xf numFmtId="4" fontId="24" fillId="0" borderId="0" xfId="0" applyNumberFormat="1" applyFont="1" applyAlignment="1"/>
    <xf numFmtId="0" fontId="31" fillId="0" borderId="0" xfId="0" applyFont="1" applyAlignment="1"/>
    <xf numFmtId="164" fontId="11" fillId="9" borderId="1" xfId="12" applyNumberFormat="1" applyFont="1" applyFill="1" applyBorder="1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28" fillId="0" borderId="0" xfId="2" applyNumberFormat="1" applyFont="1" applyAlignment="1">
      <alignment horizontal="right"/>
    </xf>
    <xf numFmtId="10" fontId="7" fillId="8" borderId="1" xfId="0" applyNumberFormat="1" applyFont="1" applyFill="1" applyBorder="1" applyAlignment="1">
      <alignment horizontal="right"/>
    </xf>
    <xf numFmtId="0" fontId="6" fillId="0" borderId="0" xfId="0" applyNumberFormat="1" applyFont="1" applyAlignment="1">
      <alignment horizontal="center" vertical="center"/>
    </xf>
    <xf numFmtId="10" fontId="8" fillId="8" borderId="1" xfId="0" applyNumberFormat="1" applyFont="1" applyFill="1" applyBorder="1" applyAlignment="1"/>
    <xf numFmtId="10" fontId="22" fillId="11" borderId="1" xfId="13" applyNumberFormat="1" applyFont="1" applyFill="1" applyBorder="1" applyAlignment="1">
      <alignment horizontal="right" vertical="center"/>
    </xf>
    <xf numFmtId="4" fontId="6" fillId="8" borderId="1" xfId="5" applyNumberFormat="1" applyFont="1" applyFill="1" applyBorder="1" applyAlignment="1">
      <alignment horizontal="right" vertical="center"/>
    </xf>
    <xf numFmtId="49" fontId="11" fillId="6" borderId="1" xfId="11" applyNumberFormat="1" applyFont="1" applyBorder="1" applyAlignment="1">
      <alignment horizontal="left" vertical="center"/>
    </xf>
    <xf numFmtId="164" fontId="14" fillId="8" borderId="1" xfId="0" applyNumberFormat="1" applyFont="1" applyFill="1" applyBorder="1" applyAlignment="1">
      <alignment horizontal="right"/>
    </xf>
    <xf numFmtId="49" fontId="10" fillId="13" borderId="1" xfId="1" applyNumberFormat="1" applyFont="1" applyFill="1" applyBorder="1" applyAlignment="1">
      <alignment horizontal="center" vertical="center"/>
    </xf>
    <xf numFmtId="10" fontId="6" fillId="8" borderId="1" xfId="4" applyNumberFormat="1" applyFont="1" applyFill="1" applyBorder="1" applyAlignment="1">
      <alignment horizontal="right" vertical="center"/>
    </xf>
    <xf numFmtId="49" fontId="11" fillId="9" borderId="1" xfId="12" applyNumberFormat="1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wrapText="1" indent="2"/>
    </xf>
    <xf numFmtId="0" fontId="10" fillId="0" borderId="1" xfId="1" applyFont="1" applyBorder="1" applyAlignment="1">
      <alignment horizontal="center" vertical="center"/>
    </xf>
    <xf numFmtId="4" fontId="19" fillId="11" borderId="1" xfId="0" applyNumberFormat="1" applyFont="1" applyFill="1" applyBorder="1" applyAlignment="1"/>
    <xf numFmtId="49" fontId="27" fillId="16" borderId="1" xfId="2" applyNumberFormat="1" applyFont="1" applyFill="1" applyBorder="1" applyAlignment="1">
      <alignment horizontal="left" vertical="center" wrapText="1"/>
    </xf>
    <xf numFmtId="10" fontId="3" fillId="12" borderId="1" xfId="12" applyNumberFormat="1" applyFill="1" applyBorder="1" applyAlignment="1">
      <alignment horizontal="right" vertical="center"/>
    </xf>
    <xf numFmtId="165" fontId="10" fillId="8" borderId="1" xfId="1" applyNumberFormat="1" applyFont="1" applyFill="1" applyBorder="1" applyAlignment="1">
      <alignment horizontal="center" vertical="center"/>
    </xf>
    <xf numFmtId="164" fontId="32" fillId="17" borderId="1" xfId="12" applyNumberFormat="1" applyFont="1" applyFill="1" applyBorder="1" applyAlignment="1">
      <alignment horizontal="right" vertical="center"/>
    </xf>
    <xf numFmtId="4" fontId="26" fillId="6" borderId="1" xfId="11" applyNumberFormat="1" applyFont="1" applyBorder="1"/>
    <xf numFmtId="0" fontId="8" fillId="15" borderId="1" xfId="0" applyFont="1" applyFill="1" applyBorder="1" applyAlignment="1">
      <alignment horizontal="left" indent="1"/>
    </xf>
    <xf numFmtId="0" fontId="6" fillId="8" borderId="1" xfId="0" applyFont="1" applyFill="1" applyBorder="1" applyAlignment="1">
      <alignment horizontal="left" indent="4"/>
    </xf>
    <xf numFmtId="166" fontId="10" fillId="8" borderId="1" xfId="1" applyNumberFormat="1" applyFont="1" applyFill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0" fontId="23" fillId="11" borderId="1" xfId="0" applyNumberFormat="1" applyFont="1" applyFill="1" applyBorder="1" applyAlignment="1">
      <alignment horizontal="right"/>
    </xf>
    <xf numFmtId="0" fontId="24" fillId="0" borderId="0" xfId="0" applyFont="1"/>
    <xf numFmtId="0" fontId="30" fillId="10" borderId="1" xfId="8" applyFont="1" applyFill="1" applyBorder="1" applyAlignment="1"/>
    <xf numFmtId="0" fontId="6" fillId="8" borderId="1" xfId="5" applyNumberFormat="1" applyFont="1" applyFill="1" applyBorder="1" applyAlignment="1">
      <alignment horizontal="left" vertical="center" indent="3"/>
    </xf>
    <xf numFmtId="4" fontId="10" fillId="8" borderId="1" xfId="1" applyNumberFormat="1" applyFont="1" applyFill="1" applyBorder="1" applyAlignment="1"/>
    <xf numFmtId="49" fontId="25" fillId="8" borderId="1" xfId="0" applyNumberFormat="1" applyFont="1" applyFill="1" applyBorder="1" applyAlignment="1">
      <alignment horizontal="left" vertical="center" indent="1"/>
    </xf>
    <xf numFmtId="0" fontId="23" fillId="11" borderId="1" xfId="0" applyFont="1" applyFill="1" applyBorder="1" applyAlignment="1">
      <alignment horizontal="left" indent="1"/>
    </xf>
    <xf numFmtId="4" fontId="6" fillId="0" borderId="1" xfId="0" applyNumberFormat="1" applyFont="1" applyBorder="1"/>
    <xf numFmtId="49" fontId="7" fillId="8" borderId="1" xfId="0" applyNumberFormat="1" applyFont="1" applyFill="1" applyBorder="1" applyAlignment="1">
      <alignment horizontal="left" vertical="center"/>
    </xf>
    <xf numFmtId="0" fontId="10" fillId="0" borderId="0" xfId="1" applyNumberFormat="1" applyFont="1" applyAlignment="1">
      <alignment horizontal="center" vertical="center"/>
    </xf>
    <xf numFmtId="0" fontId="9" fillId="0" borderId="0" xfId="2" applyNumberFormat="1" applyFont="1"/>
    <xf numFmtId="10" fontId="10" fillId="8" borderId="1" xfId="1" applyNumberFormat="1" applyFont="1" applyFill="1" applyBorder="1" applyAlignment="1">
      <alignment horizontal="center"/>
    </xf>
    <xf numFmtId="4" fontId="7" fillId="8" borderId="1" xfId="0" applyNumberFormat="1" applyFont="1" applyFill="1" applyBorder="1" applyAlignment="1">
      <alignment horizontal="right"/>
    </xf>
    <xf numFmtId="0" fontId="9" fillId="0" borderId="0" xfId="0" applyFont="1"/>
    <xf numFmtId="4" fontId="8" fillId="8" borderId="1" xfId="0" applyNumberFormat="1" applyFont="1" applyFill="1" applyBorder="1" applyAlignment="1"/>
    <xf numFmtId="49" fontId="8" fillId="15" borderId="1" xfId="3" applyNumberFormat="1" applyFont="1" applyFill="1" applyBorder="1" applyAlignment="1">
      <alignment horizontal="left" vertical="center" indent="1"/>
    </xf>
    <xf numFmtId="4" fontId="21" fillId="8" borderId="1" xfId="0" applyNumberFormat="1" applyFont="1" applyFill="1" applyBorder="1" applyAlignment="1">
      <alignment horizontal="center" vertical="center" wrapText="1"/>
    </xf>
    <xf numFmtId="164" fontId="11" fillId="6" borderId="1" xfId="11" applyNumberFormat="1" applyFont="1" applyBorder="1" applyAlignment="1">
      <alignment horizontal="right" vertical="center"/>
    </xf>
    <xf numFmtId="0" fontId="24" fillId="0" borderId="0" xfId="0" applyFont="1" applyAlignment="1"/>
    <xf numFmtId="0" fontId="31" fillId="0" borderId="0" xfId="0" applyFont="1" applyAlignment="1">
      <alignment horizontal="center"/>
    </xf>
    <xf numFmtId="49" fontId="6" fillId="0" borderId="0" xfId="0" applyNumberFormat="1" applyFont="1"/>
    <xf numFmtId="10" fontId="6" fillId="0" borderId="0" xfId="0" applyNumberFormat="1" applyFont="1"/>
    <xf numFmtId="0" fontId="6" fillId="0" borderId="0" xfId="0" applyNumberFormat="1" applyFont="1" applyAlignment="1">
      <alignment horizontal="right"/>
    </xf>
    <xf numFmtId="4" fontId="2" fillId="11" borderId="1" xfId="9" applyNumberFormat="1" applyFont="1" applyFill="1" applyBorder="1" applyAlignment="1">
      <alignment horizontal="right"/>
    </xf>
    <xf numFmtId="49" fontId="10" fillId="15" borderId="1" xfId="3" applyNumberFormat="1" applyFont="1" applyFill="1" applyBorder="1" applyAlignment="1">
      <alignment horizontal="left" vertical="center"/>
    </xf>
    <xf numFmtId="4" fontId="3" fillId="12" borderId="1" xfId="12" applyNumberFormat="1" applyFill="1" applyBorder="1" applyAlignment="1">
      <alignment horizontal="right" vertical="center"/>
    </xf>
    <xf numFmtId="49" fontId="22" fillId="14" borderId="1" xfId="6" applyNumberFormat="1" applyFont="1" applyFill="1" applyBorder="1" applyAlignment="1">
      <alignment horizontal="left" vertical="center" indent="3"/>
    </xf>
    <xf numFmtId="49" fontId="6" fillId="0" borderId="1" xfId="0" applyNumberFormat="1" applyFont="1" applyBorder="1" applyAlignment="1">
      <alignment horizontal="left" indent="1"/>
    </xf>
    <xf numFmtId="165" fontId="3" fillId="6" borderId="1" xfId="11" applyNumberFormat="1" applyBorder="1" applyAlignment="1">
      <alignment horizontal="right" vertical="center"/>
    </xf>
    <xf numFmtId="10" fontId="8" fillId="15" borderId="1" xfId="0" applyNumberFormat="1" applyFont="1" applyFill="1" applyBorder="1" applyAlignment="1"/>
    <xf numFmtId="0" fontId="6" fillId="0" borderId="0" xfId="4" applyNumberFormat="1" applyFont="1" applyAlignment="1">
      <alignment horizontal="center" vertical="center"/>
    </xf>
    <xf numFmtId="165" fontId="2" fillId="11" borderId="1" xfId="8" applyNumberFormat="1" applyFont="1" applyFill="1" applyBorder="1" applyAlignment="1">
      <alignment horizontal="right"/>
    </xf>
    <xf numFmtId="10" fontId="11" fillId="9" borderId="1" xfId="12" applyNumberFormat="1" applyFont="1" applyFill="1" applyBorder="1" applyAlignment="1">
      <alignment horizontal="right" vertical="center"/>
    </xf>
    <xf numFmtId="0" fontId="9" fillId="0" borderId="0" xfId="2" applyNumberFormat="1" applyFont="1" applyAlignment="1"/>
    <xf numFmtId="0" fontId="9" fillId="0" borderId="0" xfId="0" applyFont="1" applyAlignment="1"/>
    <xf numFmtId="0" fontId="6" fillId="8" borderId="1" xfId="0" applyFont="1" applyFill="1" applyBorder="1" applyAlignment="1">
      <alignment horizontal="left" indent="3"/>
    </xf>
    <xf numFmtId="49" fontId="32" fillId="17" borderId="1" xfId="12" applyNumberFormat="1" applyFont="1" applyFill="1" applyBorder="1" applyAlignment="1">
      <alignment horizontal="left" vertical="center" wrapText="1" indent="1"/>
    </xf>
    <xf numFmtId="49" fontId="10" fillId="8" borderId="1" xfId="1" applyNumberFormat="1" applyFont="1" applyFill="1" applyBorder="1" applyAlignment="1">
      <alignment horizontal="left" vertical="center" wrapText="1"/>
    </xf>
    <xf numFmtId="49" fontId="10" fillId="8" borderId="1" xfId="1" applyNumberFormat="1" applyFont="1" applyFill="1" applyBorder="1" applyAlignment="1">
      <alignment wrapText="1"/>
    </xf>
    <xf numFmtId="165" fontId="6" fillId="8" borderId="1" xfId="0" applyNumberFormat="1" applyFont="1" applyFill="1" applyBorder="1" applyAlignment="1"/>
    <xf numFmtId="10" fontId="23" fillId="11" borderId="1" xfId="0" applyNumberFormat="1" applyFont="1" applyFill="1" applyBorder="1" applyAlignment="1"/>
    <xf numFmtId="0" fontId="6" fillId="0" borderId="0" xfId="0" applyFont="1" applyAlignment="1">
      <alignment wrapText="1"/>
    </xf>
    <xf numFmtId="0" fontId="28" fillId="0" borderId="0" xfId="2" applyNumberFormat="1" applyFont="1"/>
    <xf numFmtId="4" fontId="8" fillId="17" borderId="1" xfId="0" applyNumberFormat="1" applyFont="1" applyFill="1" applyBorder="1" applyAlignment="1"/>
    <xf numFmtId="10" fontId="6" fillId="0" borderId="0" xfId="0" applyNumberFormat="1" applyFont="1" applyAlignment="1"/>
    <xf numFmtId="4" fontId="23" fillId="11" borderId="1" xfId="0" applyNumberFormat="1" applyFont="1" applyFill="1" applyBorder="1" applyAlignment="1">
      <alignment horizontal="right"/>
    </xf>
    <xf numFmtId="164" fontId="3" fillId="12" borderId="1" xfId="12" applyNumberFormat="1" applyFont="1" applyFill="1" applyBorder="1" applyAlignment="1">
      <alignment horizontal="right" vertical="center"/>
    </xf>
    <xf numFmtId="49" fontId="26" fillId="6" borderId="1" xfId="11" applyNumberFormat="1" applyFont="1" applyBorder="1" applyAlignment="1">
      <alignment horizontal="left" vertical="center" wrapText="1"/>
    </xf>
    <xf numFmtId="49" fontId="2" fillId="11" borderId="1" xfId="8" applyNumberFormat="1" applyFont="1" applyFill="1" applyBorder="1" applyAlignment="1">
      <alignment horizontal="left" indent="1"/>
    </xf>
    <xf numFmtId="4" fontId="18" fillId="10" borderId="1" xfId="0" applyNumberFormat="1" applyFont="1" applyFill="1" applyBorder="1" applyAlignment="1"/>
    <xf numFmtId="164" fontId="8" fillId="15" borderId="1" xfId="3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10" fontId="3" fillId="6" borderId="1" xfId="11" applyNumberFormat="1" applyBorder="1" applyAlignment="1">
      <alignment horizontal="right"/>
    </xf>
    <xf numFmtId="49" fontId="3" fillId="12" borderId="1" xfId="12" applyNumberFormat="1" applyFont="1" applyFill="1" applyBorder="1" applyAlignment="1">
      <alignment horizontal="left" vertical="center"/>
    </xf>
    <xf numFmtId="4" fontId="10" fillId="8" borderId="1" xfId="1" applyNumberFormat="1" applyFont="1" applyFill="1" applyBorder="1" applyAlignment="1">
      <alignment horizontal="center"/>
    </xf>
    <xf numFmtId="0" fontId="23" fillId="11" borderId="1" xfId="0" applyFont="1" applyFill="1" applyBorder="1" applyAlignment="1">
      <alignment horizontal="right" indent="1"/>
    </xf>
    <xf numFmtId="0" fontId="26" fillId="0" borderId="0" xfId="3" applyNumberFormat="1" applyFont="1" applyAlignment="1">
      <alignment horizontal="center" vertical="center"/>
    </xf>
    <xf numFmtId="0" fontId="6" fillId="0" borderId="0" xfId="3" applyNumberFormat="1" applyFont="1" applyAlignment="1">
      <alignment horizontal="center" vertical="center"/>
    </xf>
    <xf numFmtId="0" fontId="6" fillId="0" borderId="1" xfId="0" applyFont="1" applyBorder="1"/>
    <xf numFmtId="166" fontId="10" fillId="0" borderId="1" xfId="1" applyNumberFormat="1" applyFont="1" applyBorder="1" applyAlignment="1">
      <alignment horizontal="center" vertical="center"/>
    </xf>
    <xf numFmtId="10" fontId="7" fillId="8" borderId="1" xfId="0" applyNumberFormat="1" applyFont="1" applyFill="1" applyBorder="1" applyAlignment="1">
      <alignment horizontal="right" vertical="center"/>
    </xf>
    <xf numFmtId="0" fontId="28" fillId="0" borderId="0" xfId="2" applyNumberFormat="1" applyFont="1" applyAlignment="1"/>
    <xf numFmtId="49" fontId="2" fillId="11" borderId="1" xfId="9" applyNumberFormat="1" applyFont="1" applyFill="1" applyBorder="1" applyAlignment="1">
      <alignment horizontal="left" indent="1"/>
    </xf>
    <xf numFmtId="4" fontId="26" fillId="6" borderId="1" xfId="11" applyNumberFormat="1" applyFont="1" applyBorder="1" applyAlignment="1">
      <alignment horizontal="right" vertical="center"/>
    </xf>
    <xf numFmtId="49" fontId="7" fillId="8" borderId="1" xfId="0" applyNumberFormat="1" applyFont="1" applyFill="1" applyBorder="1" applyAlignment="1">
      <alignment horizontal="left" indent="2"/>
    </xf>
    <xf numFmtId="49" fontId="35" fillId="15" borderId="1" xfId="2" applyNumberFormat="1" applyFont="1" applyFill="1" applyBorder="1" applyAlignment="1">
      <alignment horizontal="left" vertical="center"/>
    </xf>
    <xf numFmtId="10" fontId="19" fillId="14" borderId="1" xfId="0" applyNumberFormat="1" applyFont="1" applyFill="1" applyBorder="1" applyAlignment="1"/>
    <xf numFmtId="10" fontId="11" fillId="9" borderId="1" xfId="13" applyNumberFormat="1" applyFont="1" applyFill="1" applyBorder="1" applyAlignment="1">
      <alignment horizontal="right" vertical="center"/>
    </xf>
    <xf numFmtId="49" fontId="21" fillId="8" borderId="1" xfId="0" applyNumberFormat="1" applyFont="1" applyFill="1" applyBorder="1" applyAlignment="1">
      <alignment horizontal="center" vertical="center"/>
    </xf>
    <xf numFmtId="4" fontId="8" fillId="15" borderId="1" xfId="0" applyNumberFormat="1" applyFont="1" applyFill="1" applyBorder="1" applyAlignment="1"/>
    <xf numFmtId="10" fontId="2" fillId="11" borderId="1" xfId="9" applyNumberFormat="1" applyFont="1" applyFill="1" applyBorder="1" applyAlignment="1">
      <alignment horizontal="right" vertical="center"/>
    </xf>
    <xf numFmtId="49" fontId="11" fillId="15" borderId="1" xfId="11" applyNumberFormat="1" applyFont="1" applyFill="1" applyBorder="1" applyAlignment="1">
      <alignment horizontal="left" vertical="center"/>
    </xf>
    <xf numFmtId="4" fontId="11" fillId="15" borderId="1" xfId="11" applyNumberFormat="1" applyFont="1" applyFill="1" applyBorder="1" applyAlignment="1">
      <alignment horizontal="right" vertical="center"/>
    </xf>
    <xf numFmtId="164" fontId="34" fillId="15" borderId="1" xfId="0" applyNumberFormat="1" applyFont="1" applyFill="1" applyBorder="1" applyAlignment="1">
      <alignment horizontal="right" vertical="center"/>
    </xf>
    <xf numFmtId="49" fontId="6" fillId="8" borderId="1" xfId="5" applyNumberFormat="1" applyFont="1" applyFill="1" applyBorder="1" applyAlignment="1">
      <alignment horizontal="left" vertical="center" wrapText="1" indent="3"/>
    </xf>
    <xf numFmtId="49" fontId="7" fillId="8" borderId="1" xfId="0" applyNumberFormat="1" applyFont="1" applyFill="1" applyBorder="1" applyAlignment="1">
      <alignment horizontal="left" vertical="center" wrapText="1" indent="4"/>
    </xf>
    <xf numFmtId="0" fontId="6" fillId="8" borderId="1" xfId="0" applyFont="1" applyFill="1" applyBorder="1" applyAlignment="1">
      <alignment horizontal="left" wrapText="1" indent="4"/>
    </xf>
    <xf numFmtId="0" fontId="6" fillId="8" borderId="1" xfId="0" applyFont="1" applyFill="1" applyBorder="1" applyAlignment="1">
      <alignment horizontal="left" wrapText="1" indent="3"/>
    </xf>
    <xf numFmtId="0" fontId="37" fillId="0" borderId="0" xfId="0" applyFont="1" applyAlignment="1"/>
    <xf numFmtId="0" fontId="37" fillId="0" borderId="0" xfId="0" applyFont="1"/>
    <xf numFmtId="10" fontId="9" fillId="0" borderId="0" xfId="0" applyNumberFormat="1" applyFont="1" applyAlignment="1">
      <alignment horizontal="right" vertical="center"/>
    </xf>
    <xf numFmtId="0" fontId="26" fillId="0" borderId="0" xfId="0" applyFont="1" applyAlignment="1"/>
    <xf numFmtId="0" fontId="26" fillId="0" borderId="0" xfId="0" applyFont="1"/>
    <xf numFmtId="0" fontId="19" fillId="14" borderId="1" xfId="0" applyFont="1" applyFill="1" applyBorder="1" applyAlignment="1">
      <alignment horizontal="left" wrapText="1" indent="3"/>
    </xf>
    <xf numFmtId="49" fontId="32" fillId="7" borderId="1" xfId="12" applyNumberFormat="1" applyFont="1" applyBorder="1" applyAlignment="1">
      <alignment horizontal="left" vertical="center" wrapText="1" indent="1"/>
    </xf>
    <xf numFmtId="164" fontId="32" fillId="7" borderId="1" xfId="12" applyNumberFormat="1" applyFont="1" applyBorder="1" applyAlignment="1">
      <alignment horizontal="right" vertical="center"/>
    </xf>
    <xf numFmtId="49" fontId="16" fillId="5" borderId="1" xfId="14" applyNumberFormat="1" applyFont="1" applyBorder="1" applyAlignment="1">
      <alignment horizontal="left" vertical="center" wrapText="1" indent="2"/>
    </xf>
    <xf numFmtId="164" fontId="16" fillId="5" borderId="1" xfId="14" applyNumberFormat="1" applyFont="1" applyBorder="1" applyAlignment="1">
      <alignment horizontal="right" vertical="center"/>
    </xf>
    <xf numFmtId="49" fontId="11" fillId="7" borderId="1" xfId="12" applyNumberFormat="1" applyFont="1" applyBorder="1" applyAlignment="1">
      <alignment horizontal="left" vertical="center"/>
    </xf>
    <xf numFmtId="164" fontId="11" fillId="7" borderId="1" xfId="12" applyNumberFormat="1" applyFont="1" applyBorder="1" applyAlignment="1">
      <alignment horizontal="right" vertical="center"/>
    </xf>
    <xf numFmtId="10" fontId="11" fillId="7" borderId="1" xfId="12" applyNumberFormat="1" applyFont="1" applyBorder="1" applyAlignment="1">
      <alignment horizontal="right" vertical="center"/>
    </xf>
    <xf numFmtId="49" fontId="38" fillId="8" borderId="1" xfId="0" applyNumberFormat="1" applyFont="1" applyFill="1" applyBorder="1" applyAlignment="1">
      <alignment horizontal="left" indent="1"/>
    </xf>
    <xf numFmtId="4" fontId="38" fillId="8" borderId="1" xfId="0" applyNumberFormat="1" applyFont="1" applyFill="1" applyBorder="1" applyAlignment="1">
      <alignment horizontal="right"/>
    </xf>
    <xf numFmtId="10" fontId="38" fillId="8" borderId="1" xfId="0" applyNumberFormat="1" applyFont="1" applyFill="1" applyBorder="1" applyAlignment="1">
      <alignment horizontal="right"/>
    </xf>
    <xf numFmtId="0" fontId="23" fillId="8" borderId="1" xfId="0" applyFont="1" applyFill="1" applyBorder="1" applyAlignment="1">
      <alignment horizontal="left" indent="1"/>
    </xf>
    <xf numFmtId="4" fontId="23" fillId="8" borderId="1" xfId="0" applyNumberFormat="1" applyFont="1" applyFill="1" applyBorder="1" applyAlignment="1"/>
    <xf numFmtId="49" fontId="38" fillId="8" borderId="1" xfId="0" applyNumberFormat="1" applyFont="1" applyFill="1" applyBorder="1" applyAlignment="1">
      <alignment horizontal="left" vertical="center" indent="1"/>
    </xf>
    <xf numFmtId="4" fontId="38" fillId="8" borderId="1" xfId="0" applyNumberFormat="1" applyFont="1" applyFill="1" applyBorder="1" applyAlignment="1">
      <alignment horizontal="right" vertical="center"/>
    </xf>
    <xf numFmtId="4" fontId="38" fillId="0" borderId="1" xfId="0" applyNumberFormat="1" applyFont="1" applyFill="1" applyBorder="1" applyAlignment="1">
      <alignment horizontal="right" vertical="center"/>
    </xf>
    <xf numFmtId="49" fontId="32" fillId="6" borderId="1" xfId="11" applyNumberFormat="1" applyFont="1" applyBorder="1" applyAlignment="1">
      <alignment horizontal="left" vertical="center" wrapText="1" indent="1"/>
    </xf>
    <xf numFmtId="164" fontId="32" fillId="6" borderId="1" xfId="11" applyNumberFormat="1" applyFont="1" applyBorder="1" applyAlignment="1">
      <alignment horizontal="right" vertical="center"/>
    </xf>
    <xf numFmtId="49" fontId="16" fillId="4" borderId="1" xfId="15" applyNumberFormat="1" applyFont="1" applyBorder="1" applyAlignment="1">
      <alignment horizontal="left" vertical="center" wrapText="1" indent="2"/>
    </xf>
    <xf numFmtId="164" fontId="16" fillId="4" borderId="1" xfId="15" applyNumberFormat="1" applyFont="1" applyBorder="1" applyAlignment="1">
      <alignment horizontal="right" vertical="center"/>
    </xf>
    <xf numFmtId="4" fontId="6" fillId="8" borderId="1" xfId="5" applyNumberFormat="1" applyFont="1" applyFill="1" applyBorder="1" applyAlignment="1">
      <alignment horizontal="right"/>
    </xf>
    <xf numFmtId="49" fontId="22" fillId="5" borderId="1" xfId="14" applyNumberFormat="1" applyFont="1" applyBorder="1" applyAlignment="1">
      <alignment horizontal="left" vertical="center" indent="3"/>
    </xf>
    <xf numFmtId="164" fontId="22" fillId="5" borderId="1" xfId="14" applyNumberFormat="1" applyFont="1" applyBorder="1" applyAlignment="1">
      <alignment horizontal="right" vertical="center"/>
    </xf>
    <xf numFmtId="10" fontId="22" fillId="5" borderId="1" xfId="14" applyNumberFormat="1" applyFont="1" applyBorder="1" applyAlignment="1">
      <alignment horizontal="right" vertical="center"/>
    </xf>
    <xf numFmtId="49" fontId="22" fillId="5" borderId="1" xfId="14" applyNumberFormat="1" applyFont="1" applyBorder="1" applyAlignment="1">
      <alignment horizontal="left" vertical="center" wrapText="1" indent="3"/>
    </xf>
    <xf numFmtId="164" fontId="22" fillId="5" borderId="1" xfId="14" applyNumberFormat="1" applyFont="1" applyBorder="1" applyAlignment="1">
      <alignment horizontal="right"/>
    </xf>
    <xf numFmtId="10" fontId="22" fillId="5" borderId="1" xfId="14" applyNumberFormat="1" applyFont="1" applyBorder="1" applyAlignment="1">
      <alignment horizontal="right"/>
    </xf>
    <xf numFmtId="166" fontId="21" fillId="8" borderId="3" xfId="0" applyNumberFormat="1" applyFont="1" applyFill="1" applyBorder="1" applyAlignment="1">
      <alignment horizontal="center" vertical="center"/>
    </xf>
    <xf numFmtId="166" fontId="21" fillId="8" borderId="2" xfId="0" applyNumberFormat="1" applyFont="1" applyFill="1" applyBorder="1" applyAlignment="1">
      <alignment horizontal="center" vertical="center"/>
    </xf>
    <xf numFmtId="166" fontId="21" fillId="8" borderId="4" xfId="0" applyNumberFormat="1" applyFont="1" applyFill="1" applyBorder="1" applyAlignment="1">
      <alignment horizontal="center" vertical="center"/>
    </xf>
    <xf numFmtId="14" fontId="21" fillId="8" borderId="3" xfId="0" applyNumberFormat="1" applyFont="1" applyFill="1" applyBorder="1" applyAlignment="1">
      <alignment horizontal="center" vertical="center"/>
    </xf>
    <xf numFmtId="14" fontId="21" fillId="8" borderId="2" xfId="0" applyNumberFormat="1" applyFont="1" applyFill="1" applyBorder="1" applyAlignment="1">
      <alignment horizontal="center" vertical="center"/>
    </xf>
    <xf numFmtId="14" fontId="21" fillId="8" borderId="4" xfId="0" applyNumberFormat="1" applyFont="1" applyFill="1" applyBorder="1" applyAlignment="1">
      <alignment horizontal="center" vertical="center"/>
    </xf>
    <xf numFmtId="0" fontId="20" fillId="0" borderId="0" xfId="0" applyFont="1" applyAlignment="1">
      <alignment horizontal="center" wrapText="1"/>
    </xf>
    <xf numFmtId="0" fontId="15" fillId="0" borderId="0" xfId="0" applyFont="1" applyAlignment="1"/>
    <xf numFmtId="0" fontId="17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/>
    </xf>
    <xf numFmtId="10" fontId="22" fillId="14" borderId="1" xfId="13" applyNumberFormat="1" applyFont="1" applyFill="1" applyBorder="1" applyAlignment="1">
      <alignment horizontal="right"/>
    </xf>
  </cellXfs>
  <cellStyles count="16">
    <cellStyle name="20% – Акцентування1" xfId="6" builtinId="30"/>
    <cellStyle name="20% – Акцентування2" xfId="7" builtinId="34"/>
    <cellStyle name="40% – Акцентування1" xfId="8" builtinId="31"/>
    <cellStyle name="40% – Акцентування1 2" xfId="10"/>
    <cellStyle name="40% – Акцентування1 3" xfId="15"/>
    <cellStyle name="40% – Акцентування2" xfId="9" builtinId="35"/>
    <cellStyle name="40% – Акцентування2 2" xfId="14"/>
    <cellStyle name="Акцентування1" xfId="11" builtinId="29"/>
    <cellStyle name="Акцентування2" xfId="12" builtinId="33"/>
    <cellStyle name="Відсотковий" xfId="13" builtinId="5"/>
    <cellStyle name="Звичайний" xfId="0" builtinId="0"/>
    <cellStyle name="РівеньРядків_1" xfId="1" builtinId="1" iLevel="0"/>
    <cellStyle name="РівеньРядків_2" xfId="2" builtinId="1" iLevel="1"/>
    <cellStyle name="РівеньРядків_3" xfId="3" builtinId="1" iLevel="2"/>
    <cellStyle name="РівеньРядків_4" xfId="4" builtinId="1" iLevel="3"/>
    <cellStyle name="РівеньРядків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поточний рік</a:t>
            </a:r>
          </a:p>
          <a:p>
            <a:pPr>
              <a:defRPr/>
            </a:pPr>
            <a:r>
              <a:rPr sz="1000" b="1"/>
              <a:t>(тис. грн.)</a:t>
            </a:r>
          </a:p>
        </c:rich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MK_ALL!$B$5:$N$5</c:f>
              <c:numCache>
                <c:formatCode>dd\.mm\.yyyy;@</c:formatCode>
                <c:ptCount val="13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  <c:pt idx="12">
                  <c:v>42369</c:v>
                </c:pt>
              </c:numCache>
            </c:numRef>
          </c:cat>
          <c:val>
            <c:numRef>
              <c:f>MK_ALL!$B$7:$N$7</c:f>
              <c:numCache>
                <c:formatCode>#,##0.00</c:formatCode>
                <c:ptCount val="13"/>
                <c:pt idx="0">
                  <c:v>947030.46914465004</c:v>
                </c:pt>
                <c:pt idx="1">
                  <c:v>959780.28664514003</c:v>
                </c:pt>
                <c:pt idx="2">
                  <c:v>1372225.02491979</c:v>
                </c:pt>
                <c:pt idx="3">
                  <c:v>1267244.2772156999</c:v>
                </c:pt>
                <c:pt idx="4">
                  <c:v>1185351.4015740301</c:v>
                </c:pt>
                <c:pt idx="5">
                  <c:v>1194191.28076537</c:v>
                </c:pt>
                <c:pt idx="6">
                  <c:v>1208863.5889758801</c:v>
                </c:pt>
                <c:pt idx="7">
                  <c:v>1238354.1457696301</c:v>
                </c:pt>
                <c:pt idx="8">
                  <c:v>1234215.9465560401</c:v>
                </c:pt>
                <c:pt idx="9">
                  <c:v>1259323.2166706801</c:v>
                </c:pt>
                <c:pt idx="10">
                  <c:v>1312352.59816237</c:v>
                </c:pt>
                <c:pt idx="11">
                  <c:v>1316334.10178719</c:v>
                </c:pt>
                <c:pt idx="12">
                  <c:v>1333860.7110635799</c:v>
                </c:pt>
              </c:numCache>
            </c:numRef>
          </c:val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MK_ALL!$B$5:$N$5</c:f>
              <c:numCache>
                <c:formatCode>dd\.mm\.yyyy;@</c:formatCode>
                <c:ptCount val="13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  <c:pt idx="12">
                  <c:v>42369</c:v>
                </c:pt>
              </c:numCache>
            </c:numRef>
          </c:cat>
          <c:val>
            <c:numRef>
              <c:f>MK_ALL!$B$8:$N$8</c:f>
              <c:numCache>
                <c:formatCode>#,##0.00</c:formatCode>
                <c:ptCount val="13"/>
                <c:pt idx="0">
                  <c:v>153802.74755798999</c:v>
                </c:pt>
                <c:pt idx="1">
                  <c:v>153736.70770291</c:v>
                </c:pt>
                <c:pt idx="2">
                  <c:v>241364.21623845</c:v>
                </c:pt>
                <c:pt idx="3">
                  <c:v>257130.55748441999</c:v>
                </c:pt>
                <c:pt idx="4">
                  <c:v>232138.52977686</c:v>
                </c:pt>
                <c:pt idx="5">
                  <c:v>229987.89356344999</c:v>
                </c:pt>
                <c:pt idx="6">
                  <c:v>229359.54429255999</c:v>
                </c:pt>
                <c:pt idx="7">
                  <c:v>230969.39509589001</c:v>
                </c:pt>
                <c:pt idx="8">
                  <c:v>260835.89017190001</c:v>
                </c:pt>
                <c:pt idx="9">
                  <c:v>262129.34798260001</c:v>
                </c:pt>
                <c:pt idx="10">
                  <c:v>275865.05520861002</c:v>
                </c:pt>
                <c:pt idx="11">
                  <c:v>239758.60844814</c:v>
                </c:pt>
                <c:pt idx="12">
                  <c:v>236736.31053645999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482368"/>
        <c:axId val="153483904"/>
        <c:axId val="0"/>
      </c:bar3DChart>
      <c:dateAx>
        <c:axId val="15348236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53483904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53483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53482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31.12.2015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29083.06250837</c:v>
                </c:pt>
                <c:pt idx="1">
                  <c:v>3882.3644601300002</c:v>
                </c:pt>
                <c:pt idx="2">
                  <c:v>288.07592721999998</c:v>
                </c:pt>
                <c:pt idx="3">
                  <c:v>12485.72817446</c:v>
                </c:pt>
                <c:pt idx="4">
                  <c:v>19515.488325999999</c:v>
                </c:pt>
                <c:pt idx="5">
                  <c:v>233.69543640000001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31.12.2015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25616.869826980001</c:v>
                </c:pt>
                <c:pt idx="1">
                  <c:v>3772.4586021099999</c:v>
                </c:pt>
                <c:pt idx="2">
                  <c:v>288.07592721999998</c:v>
                </c:pt>
                <c:pt idx="3">
                  <c:v>7043.5160649400004</c:v>
                </c:pt>
                <c:pt idx="4">
                  <c:v>18621.369220699999</c:v>
                </c:pt>
                <c:pt idx="5">
                  <c:v>233.69543640000001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31.12.2015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21739.232674679999</c:v>
                </c:pt>
                <c:pt idx="1">
                  <c:v>320.97187573000002</c:v>
                </c:pt>
                <c:pt idx="2">
                  <c:v>3.9775980000000002E-2</c:v>
                </c:pt>
                <c:pt idx="3">
                  <c:v>17302.433000000001</c:v>
                </c:pt>
                <c:pt idx="4">
                  <c:v>2842.7914656900002</c:v>
                </c:pt>
                <c:pt idx="5">
                  <c:v>19861.946204960001</c:v>
                </c:pt>
                <c:pt idx="6">
                  <c:v>1557.77312972</c:v>
                </c:pt>
                <c:pt idx="7">
                  <c:v>1814.53576082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31.12.2015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21055.917848519999</c:v>
                </c:pt>
                <c:pt idx="1">
                  <c:v>110.20737257</c:v>
                </c:pt>
                <c:pt idx="2">
                  <c:v>17302.433000000001</c:v>
                </c:pt>
                <c:pt idx="3">
                  <c:v>5.5863759999999998E-2</c:v>
                </c:pt>
                <c:pt idx="4">
                  <c:v>14042.87642853</c:v>
                </c:pt>
                <c:pt idx="5">
                  <c:v>1362.81742308</c:v>
                </c:pt>
                <c:pt idx="6">
                  <c:v>1701.67714189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31.12.2015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683.31482616000005</c:v>
                </c:pt>
                <c:pt idx="1">
                  <c:v>210.76450316</c:v>
                </c:pt>
                <c:pt idx="2">
                  <c:v>3.9775980000000002E-2</c:v>
                </c:pt>
                <c:pt idx="3">
                  <c:v>2842.73560193</c:v>
                </c:pt>
                <c:pt idx="4">
                  <c:v>5819.0697764300003</c:v>
                </c:pt>
                <c:pt idx="5">
                  <c:v>194.95570663999999</c:v>
                </c:pt>
                <c:pt idx="6">
                  <c:v>112.85861893000001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lang="uk-UA" sz="1000" b="1"/>
              <a:t>(тис. дол. США)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19538.225940209999</c:v>
                </c:pt>
                <c:pt idx="1">
                  <c:v>21749.004918350001</c:v>
                </c:pt>
                <c:pt idx="2">
                  <c:v>25836.446091900001</c:v>
                </c:pt>
                <c:pt idx="3">
                  <c:v>35542.190100170003</c:v>
                </c:pt>
                <c:pt idx="4">
                  <c:v>31002.642687809999</c:v>
                </c:pt>
                <c:pt idx="5">
                  <c:v>22060.244326389999</c:v>
                </c:pt>
              </c:numCache>
            </c:numRef>
          </c:val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34759.633463700004</c:v>
                </c:pt>
                <c:pt idx="1">
                  <c:v>37474.653315770003</c:v>
                </c:pt>
                <c:pt idx="2">
                  <c:v>38658.841419490003</c:v>
                </c:pt>
                <c:pt idx="3">
                  <c:v>37620.148314780003</c:v>
                </c:pt>
                <c:pt idx="4">
                  <c:v>38809.28027512</c:v>
                </c:pt>
                <c:pt idx="5">
                  <c:v>43379.479561189997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651904"/>
        <c:axId val="156653440"/>
        <c:axId val="0"/>
      </c:bar3DChart>
      <c:dateAx>
        <c:axId val="15665190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5665344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566534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566519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lang="uk-UA" sz="1000" b="1"/>
              <a:t>(тис. грн.)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155557.49346580001</c:v>
                </c:pt>
                <c:pt idx="1">
                  <c:v>173770.19949564</c:v>
                </c:pt>
                <c:pt idx="2">
                  <c:v>206510.71361042999</c:v>
                </c:pt>
                <c:pt idx="3">
                  <c:v>284088.72546875</c:v>
                </c:pt>
                <c:pt idx="4">
                  <c:v>488866.90736498003</c:v>
                </c:pt>
                <c:pt idx="5">
                  <c:v>529460.57801733003</c:v>
                </c:pt>
              </c:numCache>
            </c:numRef>
          </c:val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276745.77374807</c:v>
                </c:pt>
                <c:pt idx="1">
                  <c:v>299414.98506257002</c:v>
                </c:pt>
                <c:pt idx="2">
                  <c:v>309000.11946607003</c:v>
                </c:pt>
                <c:pt idx="3">
                  <c:v>300697.84548001998</c:v>
                </c:pt>
                <c:pt idx="4">
                  <c:v>611966.30933765997</c:v>
                </c:pt>
                <c:pt idx="5">
                  <c:v>1041136.44358271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753280"/>
        <c:axId val="157095040"/>
        <c:axId val="0"/>
      </c:bar3DChart>
      <c:dateAx>
        <c:axId val="15675328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5709504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57095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56753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lang="uk-UA"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0.35983399999999999</c:v>
                </c:pt>
                <c:pt idx="1">
                  <c:v>0.36723499999999998</c:v>
                </c:pt>
                <c:pt idx="2">
                  <c:v>0.40059400000000001</c:v>
                </c:pt>
                <c:pt idx="3">
                  <c:v>0.48579899999999998</c:v>
                </c:pt>
                <c:pt idx="4">
                  <c:v>0.44408799999999998</c:v>
                </c:pt>
                <c:pt idx="5">
                  <c:v>0.33710800000000002</c:v>
                </c:pt>
              </c:numCache>
            </c:numRef>
          </c:val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0.64016600000000001</c:v>
                </c:pt>
                <c:pt idx="1">
                  <c:v>0.63276500000000002</c:v>
                </c:pt>
                <c:pt idx="2">
                  <c:v>0.59940599999999999</c:v>
                </c:pt>
                <c:pt idx="3">
                  <c:v>0.51420100000000002</c:v>
                </c:pt>
                <c:pt idx="4">
                  <c:v>0.55591199999999996</c:v>
                </c:pt>
                <c:pt idx="5">
                  <c:v>0.66289200000000004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7108864"/>
        <c:axId val="157712768"/>
        <c:axId val="0"/>
      </c:bar3DChart>
      <c:dateAx>
        <c:axId val="15710886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5771276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57712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571088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0.43230326721387002</c:v>
                </c:pt>
                <c:pt idx="1">
                  <c:v>0.47318518455821001</c:v>
                </c:pt>
                <c:pt idx="2">
                  <c:v>0.51551083307650003</c:v>
                </c:pt>
                <c:pt idx="3">
                  <c:v>0.58478657094876996</c:v>
                </c:pt>
                <c:pt idx="4">
                  <c:v>1.10083321670264</c:v>
                </c:pt>
                <c:pt idx="5">
                  <c:v>1.57059702160004</c:v>
                </c:pt>
              </c:numCache>
            </c:numRef>
          </c:val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0.1555574934658</c:v>
                </c:pt>
                <c:pt idx="1">
                  <c:v>0.17377019949563999</c:v>
                </c:pt>
                <c:pt idx="2">
                  <c:v>0.20651071361043</c:v>
                </c:pt>
                <c:pt idx="3">
                  <c:v>0.28408872546874997</c:v>
                </c:pt>
                <c:pt idx="4">
                  <c:v>0.48886690736498001</c:v>
                </c:pt>
                <c:pt idx="5">
                  <c:v>0.52946057801733004</c:v>
                </c:pt>
              </c:numCache>
            </c:numRef>
          </c:val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0.27674577374807002</c:v>
                </c:pt>
                <c:pt idx="1">
                  <c:v>0.29941498506257003</c:v>
                </c:pt>
                <c:pt idx="2">
                  <c:v>0.30900011946607003</c:v>
                </c:pt>
                <c:pt idx="3">
                  <c:v>0.30069784548001999</c:v>
                </c:pt>
                <c:pt idx="4">
                  <c:v>0.61196630933765994</c:v>
                </c:pt>
                <c:pt idx="5">
                  <c:v>1.04113644358271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7475200"/>
        <c:axId val="157476736"/>
        <c:axId val="0"/>
      </c:bar3DChart>
      <c:dateAx>
        <c:axId val="1574752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5747673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57476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574752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5.4297859403910007E-2</c:v>
                </c:pt>
                <c:pt idx="1">
                  <c:v>5.9223658234120007E-2</c:v>
                </c:pt>
                <c:pt idx="2">
                  <c:v>6.4495287511389998E-2</c:v>
                </c:pt>
                <c:pt idx="3">
                  <c:v>7.3162338414950012E-2</c:v>
                </c:pt>
                <c:pt idx="4">
                  <c:v>6.9811922962929998E-2</c:v>
                </c:pt>
                <c:pt idx="5">
                  <c:v>6.5439723887579987E-2</c:v>
                </c:pt>
              </c:numCache>
            </c:numRef>
          </c:val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1.9538225940209999E-2</c:v>
                </c:pt>
                <c:pt idx="1">
                  <c:v>2.1749004918350003E-2</c:v>
                </c:pt>
                <c:pt idx="2">
                  <c:v>2.5836446091900001E-2</c:v>
                </c:pt>
                <c:pt idx="3">
                  <c:v>3.5542190100170006E-2</c:v>
                </c:pt>
                <c:pt idx="4">
                  <c:v>3.100264268781E-2</c:v>
                </c:pt>
                <c:pt idx="5">
                  <c:v>2.2060244326389998E-2</c:v>
                </c:pt>
              </c:numCache>
            </c:numRef>
          </c:val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3.4759633463700007E-2</c:v>
                </c:pt>
                <c:pt idx="1">
                  <c:v>3.7474653315770004E-2</c:v>
                </c:pt>
                <c:pt idx="2">
                  <c:v>3.8658841419490005E-2</c:v>
                </c:pt>
                <c:pt idx="3">
                  <c:v>3.762014831478E-2</c:v>
                </c:pt>
                <c:pt idx="4">
                  <c:v>3.8809280275119998E-2</c:v>
                </c:pt>
                <c:pt idx="5">
                  <c:v>4.3379479561189996E-2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4485888"/>
        <c:axId val="154487424"/>
        <c:axId val="0"/>
      </c:bar3DChart>
      <c:dateAx>
        <c:axId val="15448588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5448742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544874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54485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поточний рік</a:t>
            </a:r>
          </a:p>
          <a:p>
            <a:pPr>
              <a:defRPr/>
            </a:pPr>
            <a:r>
              <a:rPr sz="1000" b="1"/>
              <a:t>(тис. дол. США)</a:t>
            </a:r>
          </a:p>
        </c:rich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MK_ALL!$B$11:$N$11</c:f>
              <c:numCache>
                <c:formatCode>dd\.mm\.yyyy;@</c:formatCode>
                <c:ptCount val="13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  <c:pt idx="12">
                  <c:v>42369</c:v>
                </c:pt>
              </c:numCache>
            </c:numRef>
          </c:cat>
          <c:val>
            <c:numRef>
              <c:f>MK_ALL!$B$13:$N$13</c:f>
              <c:numCache>
                <c:formatCode>#,##0.00</c:formatCode>
                <c:ptCount val="13"/>
                <c:pt idx="0">
                  <c:v>60058.160629949998</c:v>
                </c:pt>
                <c:pt idx="1">
                  <c:v>59400.368666230002</c:v>
                </c:pt>
                <c:pt idx="2">
                  <c:v>49426.182104760002</c:v>
                </c:pt>
                <c:pt idx="3">
                  <c:v>54057.268638369998</c:v>
                </c:pt>
                <c:pt idx="4">
                  <c:v>56319.706527419999</c:v>
                </c:pt>
                <c:pt idx="5">
                  <c:v>56735.955991310002</c:v>
                </c:pt>
                <c:pt idx="6">
                  <c:v>57522.864420110003</c:v>
                </c:pt>
                <c:pt idx="7">
                  <c:v>57299.974008290003</c:v>
                </c:pt>
                <c:pt idx="8">
                  <c:v>58257.741557410001</c:v>
                </c:pt>
                <c:pt idx="9">
                  <c:v>58498.22983389</c:v>
                </c:pt>
                <c:pt idx="10">
                  <c:v>57298.002865540002</c:v>
                </c:pt>
                <c:pt idx="11">
                  <c:v>55112.123104689999</c:v>
                </c:pt>
                <c:pt idx="12">
                  <c:v>55575.985078350001</c:v>
                </c:pt>
              </c:numCache>
            </c:numRef>
          </c:val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MK_ALL!$B$11:$N$11</c:f>
              <c:numCache>
                <c:formatCode>dd\.mm\.yyyy;@</c:formatCode>
                <c:ptCount val="13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  <c:pt idx="12">
                  <c:v>42369</c:v>
                </c:pt>
              </c:numCache>
            </c:numRef>
          </c:cat>
          <c:val>
            <c:numRef>
              <c:f>MK_ALL!$B$14:$N$14</c:f>
              <c:numCache>
                <c:formatCode>#,##0.00</c:formatCode>
                <c:ptCount val="13"/>
                <c:pt idx="0">
                  <c:v>9753.7623329800008</c:v>
                </c:pt>
                <c:pt idx="1">
                  <c:v>9514.6954382999993</c:v>
                </c:pt>
                <c:pt idx="2">
                  <c:v>8693.6992757999997</c:v>
                </c:pt>
                <c:pt idx="3">
                  <c:v>10968.505339539999</c:v>
                </c:pt>
                <c:pt idx="4">
                  <c:v>11029.6186038</c:v>
                </c:pt>
                <c:pt idx="5">
                  <c:v>10926.71100345</c:v>
                </c:pt>
                <c:pt idx="6">
                  <c:v>10913.90136166</c:v>
                </c:pt>
                <c:pt idx="7">
                  <c:v>10687.201541549999</c:v>
                </c:pt>
                <c:pt idx="8">
                  <c:v>12312.034957</c:v>
                </c:pt>
                <c:pt idx="9">
                  <c:v>12176.46323162</c:v>
                </c:pt>
                <c:pt idx="10">
                  <c:v>12044.413022819999</c:v>
                </c:pt>
                <c:pt idx="11">
                  <c:v>10038.18553837</c:v>
                </c:pt>
                <c:pt idx="12">
                  <c:v>9863.7388092300007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3543040"/>
        <c:axId val="153544576"/>
        <c:axId val="0"/>
      </c:bar3DChart>
      <c:dateAx>
        <c:axId val="15354304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53544576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153544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53543040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0.43230326721387002</c:v>
                </c:pt>
                <c:pt idx="1">
                  <c:v>0.47318518455821001</c:v>
                </c:pt>
                <c:pt idx="2">
                  <c:v>0.51551083307650003</c:v>
                </c:pt>
                <c:pt idx="3">
                  <c:v>0.58478657094876996</c:v>
                </c:pt>
                <c:pt idx="4">
                  <c:v>1.10083321670264</c:v>
                </c:pt>
                <c:pt idx="5">
                  <c:v>1.5705970216000398</c:v>
                </c:pt>
              </c:numCache>
            </c:numRef>
          </c:val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0.32347541506859001</c:v>
                </c:pt>
                <c:pt idx="1">
                  <c:v>0.35727386718598003</c:v>
                </c:pt>
                <c:pt idx="2">
                  <c:v>0.39921823411787</c:v>
                </c:pt>
                <c:pt idx="3">
                  <c:v>0.48021862943661997</c:v>
                </c:pt>
                <c:pt idx="4">
                  <c:v>0.94703046914465006</c:v>
                </c:pt>
                <c:pt idx="5">
                  <c:v>1.3338607110635798</c:v>
                </c:pt>
              </c:numCache>
            </c:numRef>
          </c:val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0.10882785214528</c:v>
                </c:pt>
                <c:pt idx="1">
                  <c:v>0.11591131737223</c:v>
                </c:pt>
                <c:pt idx="2">
                  <c:v>0.11629259895862999</c:v>
                </c:pt>
                <c:pt idx="3">
                  <c:v>0.10456794151215</c:v>
                </c:pt>
                <c:pt idx="4">
                  <c:v>0.15380274755798998</c:v>
                </c:pt>
                <c:pt idx="5">
                  <c:v>0.23673631053645999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576384"/>
        <c:axId val="156606848"/>
        <c:axId val="0"/>
      </c:bar3DChart>
      <c:dateAx>
        <c:axId val="15657638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5660684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566068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56576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5.4297859403909993E-2</c:v>
                </c:pt>
                <c:pt idx="1">
                  <c:v>5.922365823412E-2</c:v>
                </c:pt>
                <c:pt idx="2">
                  <c:v>6.4495287511389998E-2</c:v>
                </c:pt>
                <c:pt idx="3">
                  <c:v>7.3162338414949998E-2</c:v>
                </c:pt>
                <c:pt idx="4">
                  <c:v>6.9811922962929998E-2</c:v>
                </c:pt>
                <c:pt idx="5">
                  <c:v>6.5439723887580001E-2</c:v>
                </c:pt>
              </c:numCache>
            </c:numRef>
          </c:val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4.0628937923949997E-2</c:v>
                </c:pt>
                <c:pt idx="1">
                  <c:v>4.471624661273E-2</c:v>
                </c:pt>
                <c:pt idx="2">
                  <c:v>4.9945981999039997E-2</c:v>
                </c:pt>
                <c:pt idx="3">
                  <c:v>6.0079898590880004E-2</c:v>
                </c:pt>
                <c:pt idx="4">
                  <c:v>6.0058160629950001E-2</c:v>
                </c:pt>
                <c:pt idx="5">
                  <c:v>5.5575985078350001E-2</c:v>
                </c:pt>
              </c:numCache>
            </c:numRef>
          </c:val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40543</c:v>
                </c:pt>
                <c:pt idx="1">
                  <c:v>40908</c:v>
                </c:pt>
                <c:pt idx="2">
                  <c:v>41274</c:v>
                </c:pt>
                <c:pt idx="3">
                  <c:v>41639</c:v>
                </c:pt>
                <c:pt idx="4">
                  <c:v>42004</c:v>
                </c:pt>
                <c:pt idx="5">
                  <c:v>42369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1.3668921479959999E-2</c:v>
                </c:pt>
                <c:pt idx="1">
                  <c:v>1.450741162139E-2</c:v>
                </c:pt>
                <c:pt idx="2">
                  <c:v>1.4549305512349999E-2</c:v>
                </c:pt>
                <c:pt idx="3">
                  <c:v>1.3082439824069999E-2</c:v>
                </c:pt>
                <c:pt idx="4">
                  <c:v>9.7537623329800004E-3</c:v>
                </c:pt>
                <c:pt idx="5">
                  <c:v>9.8637388092300011E-3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6844160"/>
        <c:axId val="176866432"/>
        <c:axId val="0"/>
      </c:bar3DChart>
      <c:dateAx>
        <c:axId val="17684416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7686643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176866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1768441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31.12.2015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1333860.7110635799</c:v>
                </c:pt>
                <c:pt idx="1">
                  <c:v>236736.31053645999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lang="uk-UA"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</c:dLbls>
          <c:cat>
            <c:strRef>
              <c:f>DTR!$A$7:$A$9</c:f>
              <c:strCache>
                <c:ptCount val="3"/>
                <c:pt idx="0">
                  <c:v>2015.12.31-2015.12.31</c:v>
                </c:pt>
                <c:pt idx="1">
                  <c:v>2016-2020</c:v>
                </c:pt>
                <c:pt idx="2">
                  <c:v>2020-31.12.2060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3000</c:v>
                </c:pt>
                <c:pt idx="1">
                  <c:v>27074.139911850001</c:v>
                </c:pt>
                <c:pt idx="2">
                  <c:v>35365.583975729998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31.12.2015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(DEBT_TERM!$I$11,DEBT_TERM!$I$49,DEBT_TERM!$I$52,DEBT_TERM!$I$53)</c:f>
              <c:strCache>
                <c:ptCount val="4"/>
                <c:pt idx="0">
                  <c:v>      Державний внутрішній борг; 100,162%; 6,9р.</c:v>
                </c:pt>
                <c:pt idx="1">
                  <c:v>      Державний зовнішній борг; 3,805%; 12,55р.</c:v>
                </c:pt>
                <c:pt idx="2">
                  <c:v>      Гарантований внутрішній борг; 127,375%; 6,13р.</c:v>
                </c:pt>
                <c:pt idx="3">
                  <c:v>      Гарантований зовнішній борг; 18,818%; 12,6р.</c:v>
                </c:pt>
              </c:strCache>
            </c:strRef>
          </c:cat>
          <c:val>
            <c:numRef>
              <c:f>(DEBT_TERM!$J$11,DEBT_TERM!$J$49,DEBT_TERM!$J$52,DEBT_TERM!$J$53)</c:f>
              <c:numCache>
                <c:formatCode>#,##0.00</c:formatCode>
                <c:ptCount val="4"/>
                <c:pt idx="0">
                  <c:v>508001123.11000001</c:v>
                </c:pt>
                <c:pt idx="1">
                  <c:v>825859587.95000005</c:v>
                </c:pt>
                <c:pt idx="2">
                  <c:v>21459454.91</c:v>
                </c:pt>
                <c:pt idx="3">
                  <c:v>215276855.63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31.12.2015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DEBT_TERM!$I$13:$I$48</c:f>
              <c:strCache>
                <c:ptCount val="36"/>
                <c:pt idx="0">
                  <c:v>            ОВДП (1 - місячні); 0%; 0р.</c:v>
                </c:pt>
                <c:pt idx="1">
                  <c:v>            ОВДП (10 - річні); 22,501%; 9,94р.</c:v>
                </c:pt>
                <c:pt idx="2">
                  <c:v>            ОВДП (11 - річні); 11,147%; 11,89р.</c:v>
                </c:pt>
                <c:pt idx="3">
                  <c:v>            ОВДП (12 - місячні); 8,737%; 1р.</c:v>
                </c:pt>
                <c:pt idx="4">
                  <c:v>            ОВДП (12 - річні); 9,5%; 12,43р.</c:v>
                </c:pt>
                <c:pt idx="5">
                  <c:v>            ОВДП (13 - річні); 12,5%; 13,46р.</c:v>
                </c:pt>
                <c:pt idx="6">
                  <c:v>            ОВДП (14 - річні); 12,5%; 13,96р.</c:v>
                </c:pt>
                <c:pt idx="7">
                  <c:v>            ОВДП (15 - річні); 7,743%; 11,15р.</c:v>
                </c:pt>
                <c:pt idx="8">
                  <c:v>            ОВДП (18 - місячні); 75%; 1,5р.</c:v>
                </c:pt>
                <c:pt idx="9">
                  <c:v>            ОВДП (2 - річні); 542,942%; 1,98р.</c:v>
                </c:pt>
                <c:pt idx="10">
                  <c:v>            ОВДП (3 - місячні); 0%; 0р.</c:v>
                </c:pt>
                <c:pt idx="11">
                  <c:v>            ОВДП (3 - річні); 15,071%; 2,89р.</c:v>
                </c:pt>
                <c:pt idx="12">
                  <c:v>            ОВДП (4 - річні); 0%; 0р.</c:v>
                </c:pt>
                <c:pt idx="13">
                  <c:v>            ОВДП (5 - річні); 22,454%; 4,81р.</c:v>
                </c:pt>
                <c:pt idx="14">
                  <c:v>            ОВДП (6 - місячні); 0%; 0р.</c:v>
                </c:pt>
                <c:pt idx="15">
                  <c:v>            ОВДП (6 - річні); 13,601%; 6,31р.</c:v>
                </c:pt>
                <c:pt idx="16">
                  <c:v>            ОВДП (7 - річні); 11,622%; 7,16р.</c:v>
                </c:pt>
                <c:pt idx="17">
                  <c:v>            ОВДП (8 - річні); 11,891%; 8,08р.</c:v>
                </c:pt>
                <c:pt idx="18">
                  <c:v>            ОВДП (9 - місячні); 0%; 0р.</c:v>
                </c:pt>
                <c:pt idx="19">
                  <c:v>            ОВДП (9 - річні); 11,669%; 9,06р.</c:v>
                </c:pt>
                <c:pt idx="20">
                  <c:v>            Казначейські зобов'язання; 7%; 2р.</c:v>
                </c:pt>
                <c:pt idx="21">
                  <c:v>            ОВДП (1 - місячні); 0%; 0р.</c:v>
                </c:pt>
                <c:pt idx="22">
                  <c:v>            ОВДП (10 - річні); 9,465%; 10,03р.</c:v>
                </c:pt>
                <c:pt idx="23">
                  <c:v>            ОВДП (12 - місячні); 0%; 0р.</c:v>
                </c:pt>
                <c:pt idx="24">
                  <c:v>            ОВДП (18 - місячні); 0%; 0р.</c:v>
                </c:pt>
                <c:pt idx="25">
                  <c:v>            ОВДП (2 - річні); 0%; 0р.</c:v>
                </c:pt>
                <c:pt idx="26">
                  <c:v>            ОВДП (3 - місячні); 0%; 0р.</c:v>
                </c:pt>
                <c:pt idx="27">
                  <c:v>            ОВДП (3 - річні); 594,845%; 2,93р.</c:v>
                </c:pt>
                <c:pt idx="28">
                  <c:v>            ОВДП (4 - річні); 744,189%; 3,97р.</c:v>
                </c:pt>
                <c:pt idx="29">
                  <c:v>            ОВДП (5 - річні); 86,528%; 4,91р.</c:v>
                </c:pt>
                <c:pt idx="30">
                  <c:v>            ОВДП (6 - місячні); 0%; 0р.</c:v>
                </c:pt>
                <c:pt idx="31">
                  <c:v>            ОВДП (6 - річні); 9,5%; 6,18р.</c:v>
                </c:pt>
                <c:pt idx="32">
                  <c:v>            ОВДП (7 - річні); 117,744%; 6,98р.</c:v>
                </c:pt>
                <c:pt idx="33">
                  <c:v>            ОВДП (8 - річні); 9,5%; 7,92р.</c:v>
                </c:pt>
                <c:pt idx="34">
                  <c:v>            ОВДП (9 - місячні); 0%; 0р.</c:v>
                </c:pt>
                <c:pt idx="35">
                  <c:v>            ОВДП (9 - річні); 9,5%; 8,93р.</c:v>
                </c:pt>
              </c:strCache>
            </c:strRef>
          </c:cat>
          <c:val>
            <c:numRef>
              <c:f>DEBT_TERM!$J$13:$J$48</c:f>
              <c:numCache>
                <c:formatCode>#,##0.00</c:formatCode>
                <c:ptCount val="36"/>
                <c:pt idx="0">
                  <c:v>0</c:v>
                </c:pt>
                <c:pt idx="1">
                  <c:v>58128463</c:v>
                </c:pt>
                <c:pt idx="2">
                  <c:v>38882981</c:v>
                </c:pt>
                <c:pt idx="3">
                  <c:v>8283710.21</c:v>
                </c:pt>
                <c:pt idx="4">
                  <c:v>1500000</c:v>
                </c:pt>
                <c:pt idx="5">
                  <c:v>2617630</c:v>
                </c:pt>
                <c:pt idx="6">
                  <c:v>3250000</c:v>
                </c:pt>
                <c:pt idx="7">
                  <c:v>15848840</c:v>
                </c:pt>
                <c:pt idx="8">
                  <c:v>1048925.1599999999</c:v>
                </c:pt>
                <c:pt idx="9">
                  <c:v>21910342.34</c:v>
                </c:pt>
                <c:pt idx="10">
                  <c:v>0</c:v>
                </c:pt>
                <c:pt idx="11">
                  <c:v>8490537</c:v>
                </c:pt>
                <c:pt idx="12">
                  <c:v>0</c:v>
                </c:pt>
                <c:pt idx="13">
                  <c:v>90062338.799999997</c:v>
                </c:pt>
                <c:pt idx="14">
                  <c:v>0</c:v>
                </c:pt>
                <c:pt idx="15">
                  <c:v>20600000</c:v>
                </c:pt>
                <c:pt idx="16">
                  <c:v>17465900</c:v>
                </c:pt>
                <c:pt idx="17">
                  <c:v>30201198</c:v>
                </c:pt>
                <c:pt idx="18">
                  <c:v>0</c:v>
                </c:pt>
                <c:pt idx="19">
                  <c:v>35774399</c:v>
                </c:pt>
                <c:pt idx="20">
                  <c:v>98638</c:v>
                </c:pt>
                <c:pt idx="21">
                  <c:v>0</c:v>
                </c:pt>
                <c:pt idx="22">
                  <c:v>2430000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34886699.130000003</c:v>
                </c:pt>
                <c:pt idx="28">
                  <c:v>3845106.72</c:v>
                </c:pt>
                <c:pt idx="29">
                  <c:v>70171473.299999997</c:v>
                </c:pt>
                <c:pt idx="30">
                  <c:v>0</c:v>
                </c:pt>
                <c:pt idx="31">
                  <c:v>6500000</c:v>
                </c:pt>
                <c:pt idx="32">
                  <c:v>31158891</c:v>
                </c:pt>
                <c:pt idx="33">
                  <c:v>1100000</c:v>
                </c:pt>
                <c:pt idx="34">
                  <c:v>0</c:v>
                </c:pt>
                <c:pt idx="35">
                  <c:v>1100000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31.12.2015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MK_ALL!$N$19:$N$20</c:f>
              <c:numCache>
                <c:formatCode>0.00%</c:formatCode>
                <c:ptCount val="2"/>
                <c:pt idx="0">
                  <c:v>0.84926999999999997</c:v>
                </c:pt>
                <c:pt idx="1">
                  <c:v>0.15073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31.12.2015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MT_ALL!$N$19:$N$20</c:f>
              <c:numCache>
                <c:formatCode>0.00%</c:formatCode>
                <c:ptCount val="2"/>
                <c:pt idx="0">
                  <c:v>0.33710800000000002</c:v>
                </c:pt>
                <c:pt idx="1">
                  <c:v>0.66289200000000004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поточний рік</a:t>
            </a:r>
            <a:endParaRPr sz="1000" b="1"/>
          </a:p>
          <a:p>
            <a:pPr>
              <a:defRPr/>
            </a:pPr>
            <a:r>
              <a:rPr sz="1000" b="1"/>
              <a:t>(тис. грн.)</a:t>
            </a:r>
          </a:p>
        </c:rich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MT_ALL!$B$5:$N$5</c:f>
              <c:numCache>
                <c:formatCode>dd\.mm\.yyyy;@</c:formatCode>
                <c:ptCount val="13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  <c:pt idx="12">
                  <c:v>42369</c:v>
                </c:pt>
              </c:numCache>
            </c:numRef>
          </c:cat>
          <c:val>
            <c:numRef>
              <c:f>MT_ALL!$B$7:$N$7</c:f>
              <c:numCache>
                <c:formatCode>#,##0.00</c:formatCode>
                <c:ptCount val="13"/>
                <c:pt idx="0">
                  <c:v>488866.90736498003</c:v>
                </c:pt>
                <c:pt idx="1">
                  <c:v>496838.45463972999</c:v>
                </c:pt>
                <c:pt idx="2">
                  <c:v>557535.73675777996</c:v>
                </c:pt>
                <c:pt idx="3">
                  <c:v>525938.82121617999</c:v>
                </c:pt>
                <c:pt idx="4">
                  <c:v>514293.01201965002</c:v>
                </c:pt>
                <c:pt idx="5">
                  <c:v>508137.38492908003</c:v>
                </c:pt>
                <c:pt idx="6">
                  <c:v>518528.18727076001</c:v>
                </c:pt>
                <c:pt idx="7">
                  <c:v>519007.08526848</c:v>
                </c:pt>
                <c:pt idx="8">
                  <c:v>518460.36034511001</c:v>
                </c:pt>
                <c:pt idx="9">
                  <c:v>520758.74119683</c:v>
                </c:pt>
                <c:pt idx="10">
                  <c:v>525765.71656850004</c:v>
                </c:pt>
                <c:pt idx="11">
                  <c:v>531275.68236436998</c:v>
                </c:pt>
                <c:pt idx="12">
                  <c:v>529460.57801733003</c:v>
                </c:pt>
              </c:numCache>
            </c:numRef>
          </c:val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MT_ALL!$B$5:$N$5</c:f>
              <c:numCache>
                <c:formatCode>dd\.mm\.yyyy;@</c:formatCode>
                <c:ptCount val="13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  <c:pt idx="12">
                  <c:v>42369</c:v>
                </c:pt>
              </c:numCache>
            </c:numRef>
          </c:cat>
          <c:val>
            <c:numRef>
              <c:f>MT_ALL!$B$8:$N$8</c:f>
              <c:numCache>
                <c:formatCode>#,##0.00</c:formatCode>
                <c:ptCount val="13"/>
                <c:pt idx="0">
                  <c:v>611966.30933765997</c:v>
                </c:pt>
                <c:pt idx="1">
                  <c:v>616678.53970832005</c:v>
                </c:pt>
                <c:pt idx="2">
                  <c:v>1056053.50440046</c:v>
                </c:pt>
                <c:pt idx="3">
                  <c:v>998436.01348394004</c:v>
                </c:pt>
                <c:pt idx="4">
                  <c:v>903196.91933124</c:v>
                </c:pt>
                <c:pt idx="5">
                  <c:v>916041.78939974005</c:v>
                </c:pt>
                <c:pt idx="6">
                  <c:v>919694.94599767996</c:v>
                </c:pt>
                <c:pt idx="7">
                  <c:v>950316.45559704001</c:v>
                </c:pt>
                <c:pt idx="8">
                  <c:v>976591.47638282995</c:v>
                </c:pt>
                <c:pt idx="9">
                  <c:v>1000693.82345645</c:v>
                </c:pt>
                <c:pt idx="10">
                  <c:v>1062451.9368024799</c:v>
                </c:pt>
                <c:pt idx="11">
                  <c:v>1024817.02787096</c:v>
                </c:pt>
                <c:pt idx="12">
                  <c:v>1041136.44358271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6084480"/>
        <c:axId val="136086272"/>
        <c:axId val="0"/>
      </c:bar3DChart>
      <c:catAx>
        <c:axId val="13608448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136086272"/>
        <c:crosses val="autoZero"/>
        <c:auto val="0"/>
        <c:lblAlgn val="ctr"/>
        <c:lblOffset val="100"/>
        <c:tickLblSkip val="1"/>
        <c:noMultiLvlLbl val="1"/>
      </c:catAx>
      <c:valAx>
        <c:axId val="13608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1360844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поточний рік </a:t>
            </a:r>
          </a:p>
          <a:p>
            <a:pPr>
              <a:defRPr/>
            </a:pPr>
            <a:r>
              <a:rPr sz="1000" b="1"/>
              <a:t>(тис. дол. США)</a:t>
            </a:r>
          </a:p>
        </c:rich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MT_ALL!$B$11:$N$11</c:f>
              <c:numCache>
                <c:formatCode>dd\.mm\.yyyy;@</c:formatCode>
                <c:ptCount val="13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  <c:pt idx="12">
                  <c:v>42369</c:v>
                </c:pt>
              </c:numCache>
            </c:numRef>
          </c:cat>
          <c:val>
            <c:numRef>
              <c:f>MT_ALL!$B$13:$N$13</c:f>
              <c:numCache>
                <c:formatCode>#,##0.00</c:formatCode>
                <c:ptCount val="13"/>
                <c:pt idx="0">
                  <c:v>31002.642687809999</c:v>
                </c:pt>
                <c:pt idx="1">
                  <c:v>30749.10766944</c:v>
                </c:pt>
                <c:pt idx="2">
                  <c:v>20081.88333135</c:v>
                </c:pt>
                <c:pt idx="3">
                  <c:v>22435.150552250001</c:v>
                </c:pt>
                <c:pt idx="4">
                  <c:v>24435.649603649999</c:v>
                </c:pt>
                <c:pt idx="5">
                  <c:v>24141.57662453</c:v>
                </c:pt>
                <c:pt idx="6">
                  <c:v>24673.773688230001</c:v>
                </c:pt>
                <c:pt idx="7">
                  <c:v>24015.014281439999</c:v>
                </c:pt>
                <c:pt idx="8">
                  <c:v>24472.48373761</c:v>
                </c:pt>
                <c:pt idx="9">
                  <c:v>24190.346153639999</c:v>
                </c:pt>
                <c:pt idx="10">
                  <c:v>22955.206989859998</c:v>
                </c:pt>
                <c:pt idx="11">
                  <c:v>22243.388490189998</c:v>
                </c:pt>
                <c:pt idx="12">
                  <c:v>22060.244326389999</c:v>
                </c:pt>
              </c:numCache>
            </c:numRef>
          </c:val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MT_ALL!$B$11:$N$11</c:f>
              <c:numCache>
                <c:formatCode>dd\.mm\.yyyy;@</c:formatCode>
                <c:ptCount val="13"/>
                <c:pt idx="0">
                  <c:v>42004</c:v>
                </c:pt>
                <c:pt idx="1">
                  <c:v>42035</c:v>
                </c:pt>
                <c:pt idx="2">
                  <c:v>42063</c:v>
                </c:pt>
                <c:pt idx="3">
                  <c:v>42094</c:v>
                </c:pt>
                <c:pt idx="4">
                  <c:v>42124</c:v>
                </c:pt>
                <c:pt idx="5">
                  <c:v>42155</c:v>
                </c:pt>
                <c:pt idx="6">
                  <c:v>42185</c:v>
                </c:pt>
                <c:pt idx="7">
                  <c:v>42216</c:v>
                </c:pt>
                <c:pt idx="8">
                  <c:v>42247</c:v>
                </c:pt>
                <c:pt idx="9">
                  <c:v>42277</c:v>
                </c:pt>
                <c:pt idx="10">
                  <c:v>42308</c:v>
                </c:pt>
                <c:pt idx="11">
                  <c:v>42338</c:v>
                </c:pt>
                <c:pt idx="12">
                  <c:v>42369</c:v>
                </c:pt>
              </c:numCache>
            </c:numRef>
          </c:cat>
          <c:val>
            <c:numRef>
              <c:f>MT_ALL!$B$14:$N$14</c:f>
              <c:numCache>
                <c:formatCode>#,##0.00</c:formatCode>
                <c:ptCount val="13"/>
                <c:pt idx="0">
                  <c:v>38809.28027512</c:v>
                </c:pt>
                <c:pt idx="1">
                  <c:v>38165.956435089996</c:v>
                </c:pt>
                <c:pt idx="2">
                  <c:v>38037.99804921</c:v>
                </c:pt>
                <c:pt idx="3">
                  <c:v>42590.62342566</c:v>
                </c:pt>
                <c:pt idx="4">
                  <c:v>42913.675527569998</c:v>
                </c:pt>
                <c:pt idx="5">
                  <c:v>43521.090370229998</c:v>
                </c:pt>
                <c:pt idx="6">
                  <c:v>43762.99209354</c:v>
                </c:pt>
                <c:pt idx="7">
                  <c:v>43972.161268399999</c:v>
                </c:pt>
                <c:pt idx="8">
                  <c:v>46097.292776800001</c:v>
                </c:pt>
                <c:pt idx="9">
                  <c:v>46484.346911870001</c:v>
                </c:pt>
                <c:pt idx="10">
                  <c:v>46387.208898500001</c:v>
                </c:pt>
                <c:pt idx="11">
                  <c:v>42906.92015287</c:v>
                </c:pt>
                <c:pt idx="12">
                  <c:v>43379.479561189997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6051712"/>
        <c:axId val="156061696"/>
        <c:axId val="0"/>
      </c:bar3DChart>
      <c:catAx>
        <c:axId val="15605171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156061696"/>
        <c:crosses val="autoZero"/>
        <c:auto val="0"/>
        <c:lblAlgn val="ctr"/>
        <c:lblOffset val="100"/>
        <c:tickLblSkip val="1"/>
        <c:noMultiLvlLbl val="1"/>
      </c:catAx>
      <c:valAx>
        <c:axId val="156061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15605171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31.12.2015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21261.114712070001</c:v>
                </c:pt>
                <c:pt idx="1">
                  <c:v>44178.609175509999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31.12.2015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RATE!$A$8:$A$10</c:f>
              <c:strCache>
                <c:ptCount val="3"/>
                <c:pt idx="0">
                  <c:v>LIBOR</c:v>
                </c:pt>
                <c:pt idx="1">
                  <c:v>Ставка МВФ</c:v>
                </c:pt>
                <c:pt idx="2">
                  <c:v>Фіксована</c:v>
                </c:pt>
              </c:strCache>
            </c:strRef>
          </c:cat>
          <c:val>
            <c:numRef>
              <c:f>RATE!$B$8:$B$10</c:f>
              <c:numCache>
                <c:formatCode>#,##0.00</c:formatCode>
                <c:ptCount val="3"/>
                <c:pt idx="0">
                  <c:v>8775.3865376100002</c:v>
                </c:pt>
                <c:pt idx="1">
                  <c:v>12485.72817446</c:v>
                </c:pt>
                <c:pt idx="2">
                  <c:v>44178.609175509999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31.12.2015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RATE!$A$24:$A$26</c:f>
              <c:strCache>
                <c:ptCount val="3"/>
                <c:pt idx="0">
                  <c:v>LIBOR</c:v>
                </c:pt>
                <c:pt idx="1">
                  <c:v>Ставка МВФ</c:v>
                </c:pt>
                <c:pt idx="2">
                  <c:v>Фіксована</c:v>
                </c:pt>
              </c:strCache>
            </c:strRef>
          </c:cat>
          <c:val>
            <c:numRef>
              <c:f>RATE!$B$24:$B$26</c:f>
              <c:numCache>
                <c:formatCode>#,##0.00;\-#,##0.00;</c:formatCode>
                <c:ptCount val="3"/>
                <c:pt idx="0" formatCode="#,##0.00">
                  <c:v>6285.5369712800002</c:v>
                </c:pt>
                <c:pt idx="1">
                  <c:v>7043.5160649400004</c:v>
                </c:pt>
                <c:pt idx="2" formatCode="#,##0.00">
                  <c:v>42246.93204213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6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6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6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6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6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6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6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6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zoomScale="120"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zoomScale="120"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zoomScale="120"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zoomScale="120"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6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37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6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6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7750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5063" cy="6421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7750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5063" cy="6421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2135" cy="5617664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05774" cy="607785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S180"/>
  <sheetViews>
    <sheetView workbookViewId="0">
      <selection activeCell="A8" sqref="A8"/>
    </sheetView>
  </sheetViews>
  <sheetFormatPr defaultRowHeight="11.25" outlineLevelRow="3" x14ac:dyDescent="0.2"/>
  <cols>
    <col min="1" max="1" width="52" style="176" customWidth="1"/>
    <col min="2" max="14" width="16.28515625" style="128" customWidth="1"/>
    <col min="15" max="16384" width="9.140625" style="176"/>
  </cols>
  <sheetData>
    <row r="1" spans="1:19" s="83" customFormat="1" ht="12.75" x14ac:dyDescent="0.2"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9" s="132" customFormat="1" ht="18.75" x14ac:dyDescent="0.3">
      <c r="A2" s="5" t="s">
        <v>102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94"/>
      <c r="P2" s="194"/>
      <c r="Q2" s="194"/>
      <c r="R2" s="194"/>
      <c r="S2" s="194"/>
    </row>
    <row r="3" spans="1:19" s="83" customFormat="1" ht="12.75" x14ac:dyDescent="0.2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96"/>
      <c r="P3" s="96"/>
      <c r="Q3" s="96"/>
    </row>
    <row r="4" spans="1:19" s="126" customFormat="1" ht="12.75" x14ac:dyDescent="0.2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 t="s">
        <v>182</v>
      </c>
    </row>
    <row r="5" spans="1:19" s="22" customFormat="1" ht="12.75" x14ac:dyDescent="0.2">
      <c r="A5" s="130"/>
      <c r="B5" s="172">
        <v>42004</v>
      </c>
      <c r="C5" s="172">
        <v>42035</v>
      </c>
      <c r="D5" s="172">
        <v>42063</v>
      </c>
      <c r="E5" s="172">
        <v>42094</v>
      </c>
      <c r="F5" s="172">
        <v>42124</v>
      </c>
      <c r="G5" s="172">
        <v>42155</v>
      </c>
      <c r="H5" s="172">
        <v>42185</v>
      </c>
      <c r="I5" s="172">
        <v>42216</v>
      </c>
      <c r="J5" s="172">
        <v>42247</v>
      </c>
      <c r="K5" s="172">
        <v>42277</v>
      </c>
      <c r="L5" s="172">
        <v>42308</v>
      </c>
      <c r="M5" s="172">
        <v>42338</v>
      </c>
      <c r="N5" s="172">
        <v>42369</v>
      </c>
    </row>
    <row r="6" spans="1:19" s="123" customFormat="1" ht="31.5" x14ac:dyDescent="0.2">
      <c r="A6" s="165" t="s">
        <v>139</v>
      </c>
      <c r="B6" s="87">
        <f t="shared" ref="B6:M6" si="0">B$7+B$49</f>
        <v>1100833.2167026401</v>
      </c>
      <c r="C6" s="87">
        <f t="shared" si="0"/>
        <v>1113516.9943480501</v>
      </c>
      <c r="D6" s="87">
        <f t="shared" si="0"/>
        <v>1613589.24115824</v>
      </c>
      <c r="E6" s="87">
        <f t="shared" si="0"/>
        <v>1524374.8347001199</v>
      </c>
      <c r="F6" s="87">
        <f t="shared" si="0"/>
        <v>1417489.9313508901</v>
      </c>
      <c r="G6" s="87">
        <f t="shared" si="0"/>
        <v>1424179.1743288198</v>
      </c>
      <c r="H6" s="87">
        <f t="shared" si="0"/>
        <v>1438223.1332684399</v>
      </c>
      <c r="I6" s="87">
        <f t="shared" si="0"/>
        <v>1469323.54086552</v>
      </c>
      <c r="J6" s="87">
        <f t="shared" si="0"/>
        <v>1495051.83672794</v>
      </c>
      <c r="K6" s="87">
        <f t="shared" si="0"/>
        <v>1521452.5646532797</v>
      </c>
      <c r="L6" s="87">
        <f t="shared" si="0"/>
        <v>1588217.6533709797</v>
      </c>
      <c r="M6" s="87">
        <f t="shared" si="0"/>
        <v>1556092.7102353298</v>
      </c>
      <c r="N6" s="87">
        <v>1570597.0216000399</v>
      </c>
    </row>
    <row r="7" spans="1:19" s="232" customFormat="1" ht="15" x14ac:dyDescent="0.2">
      <c r="A7" s="211" t="s">
        <v>48</v>
      </c>
      <c r="B7" s="168">
        <f t="shared" ref="B7:N7" si="1">B$8+B$32</f>
        <v>488866.90736497997</v>
      </c>
      <c r="C7" s="168">
        <f t="shared" si="1"/>
        <v>496838.45463972993</v>
      </c>
      <c r="D7" s="168">
        <f t="shared" si="1"/>
        <v>557535.73675777996</v>
      </c>
      <c r="E7" s="168">
        <f t="shared" si="1"/>
        <v>525938.82121617999</v>
      </c>
      <c r="F7" s="168">
        <f t="shared" si="1"/>
        <v>514293.01201964996</v>
      </c>
      <c r="G7" s="168">
        <f t="shared" si="1"/>
        <v>508137.38492907991</v>
      </c>
      <c r="H7" s="168">
        <f t="shared" si="1"/>
        <v>518528.1872707599</v>
      </c>
      <c r="I7" s="168">
        <f t="shared" si="1"/>
        <v>519007.08526847995</v>
      </c>
      <c r="J7" s="168">
        <f t="shared" si="1"/>
        <v>518460.36034511001</v>
      </c>
      <c r="K7" s="168">
        <f t="shared" si="1"/>
        <v>520758.74119682988</v>
      </c>
      <c r="L7" s="168">
        <f t="shared" si="1"/>
        <v>525765.71656849992</v>
      </c>
      <c r="M7" s="168">
        <f t="shared" si="1"/>
        <v>531275.68236436998</v>
      </c>
      <c r="N7" s="168">
        <f t="shared" si="1"/>
        <v>529460.57801733003</v>
      </c>
    </row>
    <row r="8" spans="1:19" s="205" customFormat="1" ht="15" outlineLevel="1" x14ac:dyDescent="0.2">
      <c r="A8" s="25" t="s">
        <v>65</v>
      </c>
      <c r="B8" s="23">
        <f t="shared" ref="B8:N8" si="2">B$9+B$30</f>
        <v>461003.62280238996</v>
      </c>
      <c r="C8" s="23">
        <f t="shared" si="2"/>
        <v>469021.87749140995</v>
      </c>
      <c r="D8" s="23">
        <f t="shared" si="2"/>
        <v>529981.65960945992</v>
      </c>
      <c r="E8" s="23">
        <f t="shared" si="2"/>
        <v>498750.39706786</v>
      </c>
      <c r="F8" s="23">
        <f t="shared" si="2"/>
        <v>487488.14228560997</v>
      </c>
      <c r="G8" s="23">
        <f t="shared" si="2"/>
        <v>481332.51519503992</v>
      </c>
      <c r="H8" s="23">
        <f t="shared" si="2"/>
        <v>491723.3175367199</v>
      </c>
      <c r="I8" s="23">
        <f t="shared" si="2"/>
        <v>492868.42294865992</v>
      </c>
      <c r="J8" s="23">
        <f t="shared" si="2"/>
        <v>492321.69802528998</v>
      </c>
      <c r="K8" s="23">
        <f t="shared" si="2"/>
        <v>494990.07887700986</v>
      </c>
      <c r="L8" s="23">
        <f t="shared" si="2"/>
        <v>500306.26166295988</v>
      </c>
      <c r="M8" s="23">
        <f t="shared" si="2"/>
        <v>505816.22745882993</v>
      </c>
      <c r="N8" s="23">
        <f t="shared" si="2"/>
        <v>508001.12311178999</v>
      </c>
    </row>
    <row r="9" spans="1:19" s="118" customFormat="1" ht="12.75" outlineLevel="2" x14ac:dyDescent="0.2">
      <c r="A9" s="116" t="s">
        <v>174</v>
      </c>
      <c r="B9" s="156">
        <f t="shared" ref="B9:M9" si="3">SUM(B$10:B$29)</f>
        <v>458226.31982980995</v>
      </c>
      <c r="C9" s="156">
        <f t="shared" si="3"/>
        <v>466244.57451882993</v>
      </c>
      <c r="D9" s="156">
        <f t="shared" si="3"/>
        <v>527204.35663687997</v>
      </c>
      <c r="E9" s="156">
        <f t="shared" si="3"/>
        <v>496006.15722589998</v>
      </c>
      <c r="F9" s="156">
        <f t="shared" si="3"/>
        <v>484743.90244364995</v>
      </c>
      <c r="G9" s="156">
        <f t="shared" si="3"/>
        <v>478588.27535307989</v>
      </c>
      <c r="H9" s="156">
        <f t="shared" si="3"/>
        <v>489012.14082537987</v>
      </c>
      <c r="I9" s="156">
        <f t="shared" si="3"/>
        <v>490157.24623731989</v>
      </c>
      <c r="J9" s="156">
        <f t="shared" si="3"/>
        <v>489610.52131394995</v>
      </c>
      <c r="K9" s="156">
        <f t="shared" si="3"/>
        <v>492311.96529628988</v>
      </c>
      <c r="L9" s="156">
        <f t="shared" si="3"/>
        <v>497628.1480822399</v>
      </c>
      <c r="M9" s="156">
        <f t="shared" si="3"/>
        <v>503138.11387810996</v>
      </c>
      <c r="N9" s="156">
        <v>505356.07266169001</v>
      </c>
    </row>
    <row r="10" spans="1:19" s="60" customFormat="1" ht="12.75" outlineLevel="3" x14ac:dyDescent="0.2">
      <c r="A10" s="7" t="s">
        <v>2</v>
      </c>
      <c r="B10" s="69">
        <v>88.426000000000002</v>
      </c>
      <c r="C10" s="69">
        <v>88.623999999999995</v>
      </c>
      <c r="D10" s="69">
        <v>89.471000000000004</v>
      </c>
      <c r="E10" s="69">
        <v>89.983999999999995</v>
      </c>
      <c r="F10" s="69">
        <v>90.710999999999999</v>
      </c>
      <c r="G10" s="69">
        <v>90.863</v>
      </c>
      <c r="H10" s="69">
        <v>95.331000000000003</v>
      </c>
      <c r="I10" s="69">
        <v>95.566000000000003</v>
      </c>
      <c r="J10" s="69">
        <v>96.933999999999997</v>
      </c>
      <c r="K10" s="69">
        <v>97.644999999999996</v>
      </c>
      <c r="L10" s="69">
        <v>98.075000000000003</v>
      </c>
      <c r="M10" s="69">
        <v>98.408000000000001</v>
      </c>
      <c r="N10" s="69">
        <v>98.638000000000005</v>
      </c>
    </row>
    <row r="11" spans="1:19" ht="12.75" outlineLevel="3" x14ac:dyDescent="0.2">
      <c r="A11" s="171" t="s">
        <v>133</v>
      </c>
      <c r="B11" s="142">
        <v>50254.464999999997</v>
      </c>
      <c r="C11" s="142">
        <v>50254.464999999997</v>
      </c>
      <c r="D11" s="142">
        <v>50254.464999999997</v>
      </c>
      <c r="E11" s="142">
        <v>50254.464999999997</v>
      </c>
      <c r="F11" s="142">
        <v>56758.463000000003</v>
      </c>
      <c r="G11" s="142">
        <v>60558.463000000003</v>
      </c>
      <c r="H11" s="142">
        <v>60558.463000000003</v>
      </c>
      <c r="I11" s="142">
        <v>60558.463000000003</v>
      </c>
      <c r="J11" s="142">
        <v>60558.463000000003</v>
      </c>
      <c r="K11" s="142">
        <v>60558.463000000003</v>
      </c>
      <c r="L11" s="142">
        <v>60558.463000000003</v>
      </c>
      <c r="M11" s="142">
        <v>60558.463000000003</v>
      </c>
      <c r="N11" s="142">
        <v>60558.463000000003</v>
      </c>
      <c r="O11" s="193"/>
      <c r="P11" s="193"/>
      <c r="Q11" s="193"/>
    </row>
    <row r="12" spans="1:19" ht="12.75" outlineLevel="3" x14ac:dyDescent="0.2">
      <c r="A12" s="171" t="s">
        <v>179</v>
      </c>
      <c r="B12" s="142">
        <v>3849.9810000000002</v>
      </c>
      <c r="C12" s="142">
        <v>3849.9810000000002</v>
      </c>
      <c r="D12" s="142">
        <v>3849.9810000000002</v>
      </c>
      <c r="E12" s="142">
        <v>3849.9810000000002</v>
      </c>
      <c r="F12" s="142">
        <v>3849.9810000000002</v>
      </c>
      <c r="G12" s="142">
        <v>3849.9810000000002</v>
      </c>
      <c r="H12" s="142">
        <v>11549.981</v>
      </c>
      <c r="I12" s="142">
        <v>14882.981</v>
      </c>
      <c r="J12" s="142">
        <v>17382.981</v>
      </c>
      <c r="K12" s="142">
        <v>22382.981</v>
      </c>
      <c r="L12" s="142">
        <v>24382.981</v>
      </c>
      <c r="M12" s="142">
        <v>29882.981</v>
      </c>
      <c r="N12" s="142">
        <v>38882.981</v>
      </c>
      <c r="O12" s="193"/>
      <c r="P12" s="193"/>
      <c r="Q12" s="193"/>
    </row>
    <row r="13" spans="1:19" ht="12.75" outlineLevel="3" x14ac:dyDescent="0.2">
      <c r="A13" s="171" t="s">
        <v>29</v>
      </c>
      <c r="B13" s="142">
        <v>7337.8894799999998</v>
      </c>
      <c r="C13" s="142">
        <v>7466.3456100000003</v>
      </c>
      <c r="D13" s="142">
        <v>11296.095600000001</v>
      </c>
      <c r="E13" s="142">
        <v>9870.3322499999995</v>
      </c>
      <c r="F13" s="142">
        <v>9079.7205599999998</v>
      </c>
      <c r="G13" s="142">
        <v>9080.1809099999991</v>
      </c>
      <c r="H13" s="142">
        <v>12011.484259999999</v>
      </c>
      <c r="I13" s="142">
        <v>11952.99283238</v>
      </c>
      <c r="J13" s="142">
        <v>11750.42236395</v>
      </c>
      <c r="K13" s="142">
        <v>10228.70489388</v>
      </c>
      <c r="L13" s="142">
        <v>10882.713952829999</v>
      </c>
      <c r="M13" s="142">
        <v>11348.674875119999</v>
      </c>
      <c r="N13" s="142">
        <v>8283.7102117199993</v>
      </c>
      <c r="O13" s="193"/>
      <c r="P13" s="193"/>
      <c r="Q13" s="193"/>
    </row>
    <row r="14" spans="1:19" ht="12.75" outlineLevel="3" x14ac:dyDescent="0.2">
      <c r="A14" s="171" t="s">
        <v>33</v>
      </c>
      <c r="B14" s="142">
        <v>1500</v>
      </c>
      <c r="C14" s="142">
        <v>1500</v>
      </c>
      <c r="D14" s="142">
        <v>1500</v>
      </c>
      <c r="E14" s="142">
        <v>1500</v>
      </c>
      <c r="F14" s="142">
        <v>1500</v>
      </c>
      <c r="G14" s="142">
        <v>1500</v>
      </c>
      <c r="H14" s="142">
        <v>1500</v>
      </c>
      <c r="I14" s="142">
        <v>1500</v>
      </c>
      <c r="J14" s="142">
        <v>1500</v>
      </c>
      <c r="K14" s="142">
        <v>1500</v>
      </c>
      <c r="L14" s="142">
        <v>1500</v>
      </c>
      <c r="M14" s="142">
        <v>1500</v>
      </c>
      <c r="N14" s="142">
        <v>1500</v>
      </c>
      <c r="O14" s="193"/>
      <c r="P14" s="193"/>
      <c r="Q14" s="193"/>
    </row>
    <row r="15" spans="1:19" ht="12.75" outlineLevel="3" x14ac:dyDescent="0.2">
      <c r="A15" s="171" t="s">
        <v>79</v>
      </c>
      <c r="B15" s="142">
        <v>2617.63</v>
      </c>
      <c r="C15" s="142">
        <v>2617.63</v>
      </c>
      <c r="D15" s="142">
        <v>2617.63</v>
      </c>
      <c r="E15" s="142">
        <v>2617.63</v>
      </c>
      <c r="F15" s="142">
        <v>2617.63</v>
      </c>
      <c r="G15" s="142">
        <v>2617.63</v>
      </c>
      <c r="H15" s="142">
        <v>2617.63</v>
      </c>
      <c r="I15" s="142">
        <v>2617.63</v>
      </c>
      <c r="J15" s="142">
        <v>2617.63</v>
      </c>
      <c r="K15" s="142">
        <v>2617.63</v>
      </c>
      <c r="L15" s="142">
        <v>2617.63</v>
      </c>
      <c r="M15" s="142">
        <v>2617.63</v>
      </c>
      <c r="N15" s="142">
        <v>2617.63</v>
      </c>
      <c r="O15" s="193"/>
      <c r="P15" s="193"/>
      <c r="Q15" s="193"/>
    </row>
    <row r="16" spans="1:19" ht="12.75" outlineLevel="3" x14ac:dyDescent="0.2">
      <c r="A16" s="171" t="s">
        <v>125</v>
      </c>
      <c r="B16" s="142">
        <v>3250</v>
      </c>
      <c r="C16" s="142">
        <v>3250</v>
      </c>
      <c r="D16" s="142">
        <v>3250</v>
      </c>
      <c r="E16" s="142">
        <v>3250</v>
      </c>
      <c r="F16" s="142">
        <v>3250</v>
      </c>
      <c r="G16" s="142">
        <v>3250</v>
      </c>
      <c r="H16" s="142">
        <v>3250</v>
      </c>
      <c r="I16" s="142">
        <v>3250</v>
      </c>
      <c r="J16" s="142">
        <v>3250</v>
      </c>
      <c r="K16" s="142">
        <v>3250</v>
      </c>
      <c r="L16" s="142">
        <v>3250</v>
      </c>
      <c r="M16" s="142">
        <v>3250</v>
      </c>
      <c r="N16" s="142">
        <v>3250</v>
      </c>
      <c r="O16" s="193"/>
      <c r="P16" s="193"/>
      <c r="Q16" s="193"/>
    </row>
    <row r="17" spans="1:17" ht="12.75" outlineLevel="3" x14ac:dyDescent="0.2">
      <c r="A17" s="171" t="s">
        <v>175</v>
      </c>
      <c r="B17" s="142">
        <v>15848.84</v>
      </c>
      <c r="C17" s="142">
        <v>15848.84</v>
      </c>
      <c r="D17" s="142">
        <v>15848.84</v>
      </c>
      <c r="E17" s="142">
        <v>15848.84</v>
      </c>
      <c r="F17" s="142">
        <v>15848.84</v>
      </c>
      <c r="G17" s="142">
        <v>15848.84</v>
      </c>
      <c r="H17" s="142">
        <v>15848.84</v>
      </c>
      <c r="I17" s="142">
        <v>15848.84</v>
      </c>
      <c r="J17" s="142">
        <v>15848.84</v>
      </c>
      <c r="K17" s="142">
        <v>15848.84</v>
      </c>
      <c r="L17" s="142">
        <v>15848.84</v>
      </c>
      <c r="M17" s="142">
        <v>15848.84</v>
      </c>
      <c r="N17" s="142">
        <v>15848.84</v>
      </c>
      <c r="O17" s="193"/>
      <c r="P17" s="193"/>
      <c r="Q17" s="193"/>
    </row>
    <row r="18" spans="1:17" ht="12.75" outlineLevel="3" x14ac:dyDescent="0.2">
      <c r="A18" s="171" t="s">
        <v>157</v>
      </c>
      <c r="B18" s="142">
        <v>769.31632000000002</v>
      </c>
      <c r="C18" s="142">
        <v>731.30280000000005</v>
      </c>
      <c r="D18" s="142">
        <v>1256.7809199999999</v>
      </c>
      <c r="E18" s="142">
        <v>1017.97256</v>
      </c>
      <c r="F18" s="142">
        <v>926.22900000000004</v>
      </c>
      <c r="G18" s="142">
        <v>917.36591999999996</v>
      </c>
      <c r="H18" s="142">
        <v>941.65616</v>
      </c>
      <c r="I18" s="142">
        <v>947.02800000000002</v>
      </c>
      <c r="J18" s="142">
        <v>954.87019999999995</v>
      </c>
      <c r="K18" s="142">
        <v>964.77840000000003</v>
      </c>
      <c r="L18" s="142">
        <v>1001.36224</v>
      </c>
      <c r="M18" s="142">
        <v>1010.79864</v>
      </c>
      <c r="N18" s="142">
        <v>1048.92516</v>
      </c>
      <c r="O18" s="193"/>
      <c r="P18" s="193"/>
      <c r="Q18" s="193"/>
    </row>
    <row r="19" spans="1:17" ht="12.75" outlineLevel="3" x14ac:dyDescent="0.2">
      <c r="A19" s="171" t="s">
        <v>191</v>
      </c>
      <c r="B19" s="142">
        <v>40907.373574390003</v>
      </c>
      <c r="C19" s="142">
        <v>39005.439624830004</v>
      </c>
      <c r="D19" s="142">
        <v>42668.641798800003</v>
      </c>
      <c r="E19" s="142">
        <v>34674.632526009998</v>
      </c>
      <c r="F19" s="142">
        <v>33350.668484419999</v>
      </c>
      <c r="G19" s="142">
        <v>27739.98216598</v>
      </c>
      <c r="H19" s="142">
        <v>24080.00090132</v>
      </c>
      <c r="I19" s="142">
        <v>21891.231199999998</v>
      </c>
      <c r="J19" s="142">
        <v>21887.820528</v>
      </c>
      <c r="K19" s="142">
        <v>21890.557352</v>
      </c>
      <c r="L19" s="142">
        <v>21901.568879999999</v>
      </c>
      <c r="M19" s="142">
        <v>21909.414248000001</v>
      </c>
      <c r="N19" s="142">
        <v>21910.342336000002</v>
      </c>
      <c r="O19" s="193"/>
      <c r="P19" s="193"/>
      <c r="Q19" s="193"/>
    </row>
    <row r="20" spans="1:17" ht="12.75" outlineLevel="3" x14ac:dyDescent="0.2">
      <c r="A20" s="171" t="s">
        <v>56</v>
      </c>
      <c r="B20" s="142">
        <v>0</v>
      </c>
      <c r="C20" s="142">
        <v>0</v>
      </c>
      <c r="D20" s="142">
        <v>8354.6168859999998</v>
      </c>
      <c r="E20" s="142">
        <v>0</v>
      </c>
      <c r="F20" s="142">
        <v>0</v>
      </c>
      <c r="G20" s="142">
        <v>0</v>
      </c>
      <c r="H20" s="142">
        <v>0</v>
      </c>
      <c r="I20" s="142">
        <v>0</v>
      </c>
      <c r="J20" s="142">
        <v>0</v>
      </c>
      <c r="K20" s="142">
        <v>0</v>
      </c>
      <c r="L20" s="142">
        <v>0</v>
      </c>
      <c r="M20" s="142">
        <v>0</v>
      </c>
      <c r="N20" s="142">
        <v>0</v>
      </c>
      <c r="O20" s="193"/>
      <c r="P20" s="193"/>
      <c r="Q20" s="193"/>
    </row>
    <row r="21" spans="1:17" ht="12.75" outlineLevel="3" x14ac:dyDescent="0.2">
      <c r="A21" s="171" t="s">
        <v>43</v>
      </c>
      <c r="B21" s="142">
        <v>46585.054805569998</v>
      </c>
      <c r="C21" s="142">
        <v>47010.885777809999</v>
      </c>
      <c r="D21" s="142">
        <v>67253.908371040001</v>
      </c>
      <c r="E21" s="142">
        <v>58459.279527760002</v>
      </c>
      <c r="F21" s="142">
        <v>46938.889906290002</v>
      </c>
      <c r="G21" s="142">
        <v>42601.167679940001</v>
      </c>
      <c r="H21" s="142">
        <v>42454.815158769998</v>
      </c>
      <c r="I21" s="142">
        <v>42647.700082260002</v>
      </c>
      <c r="J21" s="142">
        <v>41847.4260736</v>
      </c>
      <c r="K21" s="142">
        <v>40804.10367656</v>
      </c>
      <c r="L21" s="142">
        <v>42413.118840160001</v>
      </c>
      <c r="M21" s="142">
        <v>43213.893801439997</v>
      </c>
      <c r="N21" s="142">
        <v>43377.236129329998</v>
      </c>
      <c r="O21" s="193"/>
      <c r="P21" s="193"/>
      <c r="Q21" s="193"/>
    </row>
    <row r="22" spans="1:17" ht="12.75" outlineLevel="3" x14ac:dyDescent="0.2">
      <c r="A22" s="171" t="s">
        <v>85</v>
      </c>
      <c r="B22" s="142">
        <v>2922.1828599999999</v>
      </c>
      <c r="C22" s="142">
        <v>2994.1961449999999</v>
      </c>
      <c r="D22" s="142">
        <v>5141.1772000000001</v>
      </c>
      <c r="E22" s="142">
        <v>3755.82</v>
      </c>
      <c r="F22" s="142">
        <v>3372.4931200000001</v>
      </c>
      <c r="G22" s="142">
        <v>3372.71632</v>
      </c>
      <c r="H22" s="142">
        <v>3367.4572800000001</v>
      </c>
      <c r="I22" s="142">
        <v>3462.884</v>
      </c>
      <c r="J22" s="142">
        <v>3394.67056</v>
      </c>
      <c r="K22" s="142">
        <v>3449.4070400000001</v>
      </c>
      <c r="L22" s="142">
        <v>3669.6376</v>
      </c>
      <c r="M22" s="142">
        <v>3826.5449600000002</v>
      </c>
      <c r="N22" s="142">
        <v>3845.1067200000002</v>
      </c>
      <c r="O22" s="193"/>
      <c r="P22" s="193"/>
      <c r="Q22" s="193"/>
    </row>
    <row r="23" spans="1:17" ht="12.75" outlineLevel="3" x14ac:dyDescent="0.2">
      <c r="A23" s="171" t="s">
        <v>141</v>
      </c>
      <c r="B23" s="142">
        <v>131379.77278984999</v>
      </c>
      <c r="C23" s="142">
        <v>130572.21256119</v>
      </c>
      <c r="D23" s="142">
        <v>152768.09686103999</v>
      </c>
      <c r="E23" s="142">
        <v>149762.56836213</v>
      </c>
      <c r="F23" s="142">
        <v>157259.88837294001</v>
      </c>
      <c r="G23" s="142">
        <v>157260.69735716001</v>
      </c>
      <c r="H23" s="142">
        <v>160836.09406529</v>
      </c>
      <c r="I23" s="142">
        <v>160601.54212268</v>
      </c>
      <c r="J23" s="142">
        <v>158620.07558840001</v>
      </c>
      <c r="K23" s="142">
        <v>158818.46693385</v>
      </c>
      <c r="L23" s="142">
        <v>159603.36956925</v>
      </c>
      <c r="M23" s="142">
        <v>160172.07735355</v>
      </c>
      <c r="N23" s="142">
        <v>160233.81210464</v>
      </c>
      <c r="O23" s="193"/>
      <c r="P23" s="193"/>
      <c r="Q23" s="193"/>
    </row>
    <row r="24" spans="1:17" ht="12.75" outlineLevel="3" x14ac:dyDescent="0.2">
      <c r="A24" s="171" t="s">
        <v>146</v>
      </c>
      <c r="B24" s="142">
        <v>170</v>
      </c>
      <c r="C24" s="142">
        <v>10309.263999999999</v>
      </c>
      <c r="D24" s="142">
        <v>10309.263999999999</v>
      </c>
      <c r="E24" s="142">
        <v>10309.263999999999</v>
      </c>
      <c r="F24" s="142">
        <v>0</v>
      </c>
      <c r="G24" s="142">
        <v>0</v>
      </c>
      <c r="H24" s="142">
        <v>0</v>
      </c>
      <c r="I24" s="142">
        <v>0</v>
      </c>
      <c r="J24" s="142">
        <v>0</v>
      </c>
      <c r="K24" s="142">
        <v>0</v>
      </c>
      <c r="L24" s="142">
        <v>0</v>
      </c>
      <c r="M24" s="142">
        <v>0</v>
      </c>
      <c r="N24" s="142">
        <v>0</v>
      </c>
      <c r="O24" s="193"/>
      <c r="P24" s="193"/>
      <c r="Q24" s="193"/>
    </row>
    <row r="25" spans="1:17" ht="12.75" outlineLevel="3" x14ac:dyDescent="0.2">
      <c r="A25" s="171" t="s">
        <v>184</v>
      </c>
      <c r="B25" s="142">
        <v>27100</v>
      </c>
      <c r="C25" s="142">
        <v>27100</v>
      </c>
      <c r="D25" s="142">
        <v>27100</v>
      </c>
      <c r="E25" s="142">
        <v>27100</v>
      </c>
      <c r="F25" s="142">
        <v>27100</v>
      </c>
      <c r="G25" s="142">
        <v>27100</v>
      </c>
      <c r="H25" s="142">
        <v>27100</v>
      </c>
      <c r="I25" s="142">
        <v>27100</v>
      </c>
      <c r="J25" s="142">
        <v>27100</v>
      </c>
      <c r="K25" s="142">
        <v>27100</v>
      </c>
      <c r="L25" s="142">
        <v>27100</v>
      </c>
      <c r="M25" s="142">
        <v>27100</v>
      </c>
      <c r="N25" s="142">
        <v>27100</v>
      </c>
      <c r="O25" s="193"/>
      <c r="P25" s="193"/>
      <c r="Q25" s="193"/>
    </row>
    <row r="26" spans="1:17" ht="12.75" outlineLevel="3" x14ac:dyDescent="0.2">
      <c r="A26" s="171" t="s">
        <v>39</v>
      </c>
      <c r="B26" s="142">
        <v>54624.790999999997</v>
      </c>
      <c r="C26" s="142">
        <v>54624.790999999997</v>
      </c>
      <c r="D26" s="142">
        <v>54624.790999999997</v>
      </c>
      <c r="E26" s="142">
        <v>54624.790999999997</v>
      </c>
      <c r="F26" s="142">
        <v>54624.790999999997</v>
      </c>
      <c r="G26" s="142">
        <v>54624.790999999997</v>
      </c>
      <c r="H26" s="142">
        <v>54624.790999999997</v>
      </c>
      <c r="I26" s="142">
        <v>54624.790999999997</v>
      </c>
      <c r="J26" s="142">
        <v>54624.790999999997</v>
      </c>
      <c r="K26" s="142">
        <v>54624.790999999997</v>
      </c>
      <c r="L26" s="142">
        <v>54624.790999999997</v>
      </c>
      <c r="M26" s="142">
        <v>52624.790999999997</v>
      </c>
      <c r="N26" s="142">
        <v>48624.790999999997</v>
      </c>
      <c r="O26" s="193"/>
      <c r="P26" s="193"/>
      <c r="Q26" s="193"/>
    </row>
    <row r="27" spans="1:17" ht="12.75" outlineLevel="3" x14ac:dyDescent="0.2">
      <c r="A27" s="171" t="s">
        <v>83</v>
      </c>
      <c r="B27" s="142">
        <v>31301.198</v>
      </c>
      <c r="C27" s="142">
        <v>31301.198</v>
      </c>
      <c r="D27" s="142">
        <v>31301.198</v>
      </c>
      <c r="E27" s="142">
        <v>31301.198</v>
      </c>
      <c r="F27" s="142">
        <v>31301.198</v>
      </c>
      <c r="G27" s="142">
        <v>31301.198</v>
      </c>
      <c r="H27" s="142">
        <v>31301.198</v>
      </c>
      <c r="I27" s="142">
        <v>31301.198</v>
      </c>
      <c r="J27" s="142">
        <v>31301.198</v>
      </c>
      <c r="K27" s="142">
        <v>31301.198</v>
      </c>
      <c r="L27" s="142">
        <v>31301.198</v>
      </c>
      <c r="M27" s="142">
        <v>31301.198</v>
      </c>
      <c r="N27" s="142">
        <v>31301.198</v>
      </c>
      <c r="O27" s="193"/>
      <c r="P27" s="193"/>
      <c r="Q27" s="193"/>
    </row>
    <row r="28" spans="1:17" ht="12.75" outlineLevel="3" x14ac:dyDescent="0.2">
      <c r="A28" s="171" t="s">
        <v>173</v>
      </c>
      <c r="B28" s="142">
        <v>845</v>
      </c>
      <c r="C28" s="142">
        <v>845</v>
      </c>
      <c r="D28" s="142">
        <v>845</v>
      </c>
      <c r="E28" s="142">
        <v>845</v>
      </c>
      <c r="F28" s="142">
        <v>0</v>
      </c>
      <c r="G28" s="142">
        <v>0</v>
      </c>
      <c r="H28" s="142">
        <v>0</v>
      </c>
      <c r="I28" s="142">
        <v>0</v>
      </c>
      <c r="J28" s="142">
        <v>0</v>
      </c>
      <c r="K28" s="142">
        <v>0</v>
      </c>
      <c r="L28" s="142">
        <v>0</v>
      </c>
      <c r="M28" s="142">
        <v>0</v>
      </c>
      <c r="N28" s="142">
        <v>0</v>
      </c>
      <c r="O28" s="193"/>
      <c r="P28" s="193"/>
      <c r="Q28" s="193"/>
    </row>
    <row r="29" spans="1:17" ht="12.75" outlineLevel="3" x14ac:dyDescent="0.2">
      <c r="A29" s="171" t="s">
        <v>134</v>
      </c>
      <c r="B29" s="142">
        <v>36874.398999999998</v>
      </c>
      <c r="C29" s="142">
        <v>36874.398999999998</v>
      </c>
      <c r="D29" s="142">
        <v>36874.398999999998</v>
      </c>
      <c r="E29" s="142">
        <v>36874.398999999998</v>
      </c>
      <c r="F29" s="142">
        <v>36874.398999999998</v>
      </c>
      <c r="G29" s="142">
        <v>36874.398999999998</v>
      </c>
      <c r="H29" s="142">
        <v>36874.398999999998</v>
      </c>
      <c r="I29" s="142">
        <v>36874.398999999998</v>
      </c>
      <c r="J29" s="142">
        <v>36874.398999999998</v>
      </c>
      <c r="K29" s="142">
        <v>36874.398999999998</v>
      </c>
      <c r="L29" s="142">
        <v>36874.398999999998</v>
      </c>
      <c r="M29" s="142">
        <v>36874.398999999998</v>
      </c>
      <c r="N29" s="142">
        <v>36874.398999999998</v>
      </c>
      <c r="O29" s="193"/>
      <c r="P29" s="193"/>
      <c r="Q29" s="193"/>
    </row>
    <row r="30" spans="1:17" ht="12.75" outlineLevel="2" x14ac:dyDescent="0.2">
      <c r="A30" s="210" t="s">
        <v>109</v>
      </c>
      <c r="B30" s="142">
        <f t="shared" ref="B30:M30" si="4">SUM(B$31:B$31)</f>
        <v>2777.3029725800002</v>
      </c>
      <c r="C30" s="142">
        <f t="shared" si="4"/>
        <v>2777.3029725800002</v>
      </c>
      <c r="D30" s="142">
        <f t="shared" si="4"/>
        <v>2777.3029725800002</v>
      </c>
      <c r="E30" s="142">
        <f t="shared" si="4"/>
        <v>2744.2398419599999</v>
      </c>
      <c r="F30" s="142">
        <f t="shared" si="4"/>
        <v>2744.2398419599999</v>
      </c>
      <c r="G30" s="142">
        <f t="shared" si="4"/>
        <v>2744.2398419599999</v>
      </c>
      <c r="H30" s="142">
        <f t="shared" si="4"/>
        <v>2711.1767113400001</v>
      </c>
      <c r="I30" s="142">
        <f t="shared" si="4"/>
        <v>2711.1767113400001</v>
      </c>
      <c r="J30" s="142">
        <f t="shared" si="4"/>
        <v>2711.1767113400001</v>
      </c>
      <c r="K30" s="142">
        <f t="shared" si="4"/>
        <v>2678.1135807199998</v>
      </c>
      <c r="L30" s="142">
        <f t="shared" si="4"/>
        <v>2678.1135807199998</v>
      </c>
      <c r="M30" s="142">
        <f t="shared" si="4"/>
        <v>2678.1135807199998</v>
      </c>
      <c r="N30" s="142">
        <v>2645.0504501</v>
      </c>
      <c r="O30" s="193"/>
      <c r="P30" s="193"/>
      <c r="Q30" s="193"/>
    </row>
    <row r="31" spans="1:17" ht="12.75" outlineLevel="3" x14ac:dyDescent="0.2">
      <c r="A31" s="171" t="s">
        <v>28</v>
      </c>
      <c r="B31" s="142">
        <v>2777.3029725800002</v>
      </c>
      <c r="C31" s="142">
        <v>2777.3029725800002</v>
      </c>
      <c r="D31" s="142">
        <v>2777.3029725800002</v>
      </c>
      <c r="E31" s="142">
        <v>2744.2398419599999</v>
      </c>
      <c r="F31" s="142">
        <v>2744.2398419599999</v>
      </c>
      <c r="G31" s="142">
        <v>2744.2398419599999</v>
      </c>
      <c r="H31" s="142">
        <v>2711.1767113400001</v>
      </c>
      <c r="I31" s="142">
        <v>2711.1767113400001</v>
      </c>
      <c r="J31" s="142">
        <v>2711.1767113400001</v>
      </c>
      <c r="K31" s="142">
        <v>2678.1135807199998</v>
      </c>
      <c r="L31" s="142">
        <v>2678.1135807199998</v>
      </c>
      <c r="M31" s="142">
        <v>2678.1135807199998</v>
      </c>
      <c r="N31" s="142">
        <v>2645.0504501</v>
      </c>
      <c r="O31" s="193"/>
      <c r="P31" s="193"/>
      <c r="Q31" s="193"/>
    </row>
    <row r="32" spans="1:17" ht="15" outlineLevel="1" x14ac:dyDescent="0.25">
      <c r="A32" s="143" t="s">
        <v>14</v>
      </c>
      <c r="B32" s="57">
        <f t="shared" ref="B32:N32" si="5">B$33+B$43+B$47</f>
        <v>27863.284562589997</v>
      </c>
      <c r="C32" s="57">
        <f t="shared" si="5"/>
        <v>27816.577148320001</v>
      </c>
      <c r="D32" s="57">
        <f t="shared" si="5"/>
        <v>27554.077148320001</v>
      </c>
      <c r="E32" s="57">
        <f t="shared" si="5"/>
        <v>27188.424148320002</v>
      </c>
      <c r="F32" s="57">
        <f t="shared" si="5"/>
        <v>26804.869734039999</v>
      </c>
      <c r="G32" s="57">
        <f t="shared" si="5"/>
        <v>26804.869734039999</v>
      </c>
      <c r="H32" s="57">
        <f t="shared" si="5"/>
        <v>26804.869734039999</v>
      </c>
      <c r="I32" s="57">
        <f t="shared" si="5"/>
        <v>26138.66231982</v>
      </c>
      <c r="J32" s="57">
        <f t="shared" si="5"/>
        <v>26138.66231982</v>
      </c>
      <c r="K32" s="57">
        <f t="shared" si="5"/>
        <v>25768.66231982</v>
      </c>
      <c r="L32" s="57">
        <f t="shared" si="5"/>
        <v>25459.454905539998</v>
      </c>
      <c r="M32" s="57">
        <f t="shared" si="5"/>
        <v>25459.454905539998</v>
      </c>
      <c r="N32" s="57">
        <f t="shared" si="5"/>
        <v>21459.454905540002</v>
      </c>
      <c r="O32" s="193"/>
      <c r="P32" s="193"/>
      <c r="Q32" s="193"/>
    </row>
    <row r="33" spans="1:17" ht="12.75" outlineLevel="2" x14ac:dyDescent="0.2">
      <c r="A33" s="210" t="s">
        <v>174</v>
      </c>
      <c r="B33" s="142">
        <f t="shared" ref="B33:M33" si="6">SUM(B$34:B$42)</f>
        <v>21567.011599999998</v>
      </c>
      <c r="C33" s="142">
        <f t="shared" si="6"/>
        <v>21567.011599999998</v>
      </c>
      <c r="D33" s="142">
        <f t="shared" si="6"/>
        <v>21567.011599999998</v>
      </c>
      <c r="E33" s="142">
        <f t="shared" si="6"/>
        <v>21201.3586</v>
      </c>
      <c r="F33" s="142">
        <f t="shared" si="6"/>
        <v>21127.011599999998</v>
      </c>
      <c r="G33" s="142">
        <f t="shared" si="6"/>
        <v>21127.011599999998</v>
      </c>
      <c r="H33" s="142">
        <f t="shared" si="6"/>
        <v>21127.011599999998</v>
      </c>
      <c r="I33" s="142">
        <f t="shared" si="6"/>
        <v>20770.011599999998</v>
      </c>
      <c r="J33" s="142">
        <f t="shared" si="6"/>
        <v>20770.011599999998</v>
      </c>
      <c r="K33" s="142">
        <f t="shared" si="6"/>
        <v>20400.011599999998</v>
      </c>
      <c r="L33" s="142">
        <f t="shared" si="6"/>
        <v>20400.011599999998</v>
      </c>
      <c r="M33" s="142">
        <f t="shared" si="6"/>
        <v>20400.011599999998</v>
      </c>
      <c r="N33" s="142">
        <v>16400.011600000002</v>
      </c>
      <c r="O33" s="193"/>
      <c r="P33" s="193"/>
      <c r="Q33" s="193"/>
    </row>
    <row r="34" spans="1:17" ht="12.75" outlineLevel="3" x14ac:dyDescent="0.2">
      <c r="A34" s="171" t="s">
        <v>104</v>
      </c>
      <c r="B34" s="142">
        <v>1.1599999999999999E-2</v>
      </c>
      <c r="C34" s="142">
        <v>1.1599999999999999E-2</v>
      </c>
      <c r="D34" s="142">
        <v>1.1599999999999999E-2</v>
      </c>
      <c r="E34" s="142">
        <v>1.1599999999999999E-2</v>
      </c>
      <c r="F34" s="142">
        <v>1.1599999999999999E-2</v>
      </c>
      <c r="G34" s="142">
        <v>1.1599999999999999E-2</v>
      </c>
      <c r="H34" s="142">
        <v>1.1599999999999999E-2</v>
      </c>
      <c r="I34" s="142">
        <v>1.1599999999999999E-2</v>
      </c>
      <c r="J34" s="142">
        <v>1.1599999999999999E-2</v>
      </c>
      <c r="K34" s="142">
        <v>1.1599999999999999E-2</v>
      </c>
      <c r="L34" s="142">
        <v>1.1599999999999999E-2</v>
      </c>
      <c r="M34" s="142">
        <v>1.1599999999999999E-2</v>
      </c>
      <c r="N34" s="142">
        <v>1.1599999999999999E-2</v>
      </c>
      <c r="O34" s="193"/>
      <c r="P34" s="193"/>
      <c r="Q34" s="193"/>
    </row>
    <row r="35" spans="1:17" ht="12.75" outlineLevel="3" x14ac:dyDescent="0.2">
      <c r="A35" s="171" t="s">
        <v>70</v>
      </c>
      <c r="B35" s="142">
        <v>1000</v>
      </c>
      <c r="C35" s="142">
        <v>1000</v>
      </c>
      <c r="D35" s="142">
        <v>1000</v>
      </c>
      <c r="E35" s="142">
        <v>1000</v>
      </c>
      <c r="F35" s="142">
        <v>1000</v>
      </c>
      <c r="G35" s="142">
        <v>1000</v>
      </c>
      <c r="H35" s="142">
        <v>1000</v>
      </c>
      <c r="I35" s="142">
        <v>1000</v>
      </c>
      <c r="J35" s="142">
        <v>1000</v>
      </c>
      <c r="K35" s="142">
        <v>1000</v>
      </c>
      <c r="L35" s="142">
        <v>1000</v>
      </c>
      <c r="M35" s="142">
        <v>1000</v>
      </c>
      <c r="N35" s="142">
        <v>1000</v>
      </c>
      <c r="O35" s="193"/>
      <c r="P35" s="193"/>
      <c r="Q35" s="193"/>
    </row>
    <row r="36" spans="1:17" ht="12.75" outlineLevel="3" x14ac:dyDescent="0.2">
      <c r="A36" s="171" t="s">
        <v>97</v>
      </c>
      <c r="B36" s="142">
        <v>3000</v>
      </c>
      <c r="C36" s="142">
        <v>3000</v>
      </c>
      <c r="D36" s="142">
        <v>3000</v>
      </c>
      <c r="E36" s="142">
        <v>3000</v>
      </c>
      <c r="F36" s="142">
        <v>3000</v>
      </c>
      <c r="G36" s="142">
        <v>3000</v>
      </c>
      <c r="H36" s="142">
        <v>3000</v>
      </c>
      <c r="I36" s="142">
        <v>3000</v>
      </c>
      <c r="J36" s="142">
        <v>3000</v>
      </c>
      <c r="K36" s="142">
        <v>3000</v>
      </c>
      <c r="L36" s="142">
        <v>3000</v>
      </c>
      <c r="M36" s="142">
        <v>3000</v>
      </c>
      <c r="N36" s="142">
        <v>3000</v>
      </c>
      <c r="O36" s="193"/>
      <c r="P36" s="193"/>
      <c r="Q36" s="193"/>
    </row>
    <row r="37" spans="1:17" ht="12.75" outlineLevel="3" x14ac:dyDescent="0.2">
      <c r="A37" s="171" t="s">
        <v>1</v>
      </c>
      <c r="B37" s="142">
        <v>3200</v>
      </c>
      <c r="C37" s="142">
        <v>3200</v>
      </c>
      <c r="D37" s="142">
        <v>3200</v>
      </c>
      <c r="E37" s="142">
        <v>3200</v>
      </c>
      <c r="F37" s="142">
        <v>3200</v>
      </c>
      <c r="G37" s="142">
        <v>3200</v>
      </c>
      <c r="H37" s="142">
        <v>3200</v>
      </c>
      <c r="I37" s="142">
        <v>3200</v>
      </c>
      <c r="J37" s="142">
        <v>3200</v>
      </c>
      <c r="K37" s="142">
        <v>3200</v>
      </c>
      <c r="L37" s="142">
        <v>3200</v>
      </c>
      <c r="M37" s="142">
        <v>3200</v>
      </c>
      <c r="N37" s="142">
        <v>3200</v>
      </c>
      <c r="O37" s="193"/>
      <c r="P37" s="193"/>
      <c r="Q37" s="193"/>
    </row>
    <row r="38" spans="1:17" ht="12.75" outlineLevel="3" x14ac:dyDescent="0.2">
      <c r="A38" s="171" t="s">
        <v>140</v>
      </c>
      <c r="B38" s="142">
        <v>4800</v>
      </c>
      <c r="C38" s="142">
        <v>4800</v>
      </c>
      <c r="D38" s="142">
        <v>4800</v>
      </c>
      <c r="E38" s="142">
        <v>4800</v>
      </c>
      <c r="F38" s="142">
        <v>4800</v>
      </c>
      <c r="G38" s="142">
        <v>4800</v>
      </c>
      <c r="H38" s="142">
        <v>4800</v>
      </c>
      <c r="I38" s="142">
        <v>4800</v>
      </c>
      <c r="J38" s="142">
        <v>4800</v>
      </c>
      <c r="K38" s="142">
        <v>4800</v>
      </c>
      <c r="L38" s="142">
        <v>4800</v>
      </c>
      <c r="M38" s="142">
        <v>4800</v>
      </c>
      <c r="N38" s="142">
        <v>4800</v>
      </c>
      <c r="O38" s="193"/>
      <c r="P38" s="193"/>
      <c r="Q38" s="193"/>
    </row>
    <row r="39" spans="1:17" ht="12.75" outlineLevel="3" x14ac:dyDescent="0.2">
      <c r="A39" s="171" t="s">
        <v>93</v>
      </c>
      <c r="B39" s="142">
        <v>4250</v>
      </c>
      <c r="C39" s="142">
        <v>4250</v>
      </c>
      <c r="D39" s="142">
        <v>4250</v>
      </c>
      <c r="E39" s="142">
        <v>4250</v>
      </c>
      <c r="F39" s="142">
        <v>4250</v>
      </c>
      <c r="G39" s="142">
        <v>4250</v>
      </c>
      <c r="H39" s="142">
        <v>4250</v>
      </c>
      <c r="I39" s="142">
        <v>4250</v>
      </c>
      <c r="J39" s="142">
        <v>4250</v>
      </c>
      <c r="K39" s="142">
        <v>4250</v>
      </c>
      <c r="L39" s="142">
        <v>4250</v>
      </c>
      <c r="M39" s="142">
        <v>4250</v>
      </c>
      <c r="N39" s="142">
        <v>250</v>
      </c>
      <c r="O39" s="193"/>
      <c r="P39" s="193"/>
      <c r="Q39" s="193"/>
    </row>
    <row r="40" spans="1:17" ht="12.75" outlineLevel="3" x14ac:dyDescent="0.2">
      <c r="A40" s="171" t="s">
        <v>0</v>
      </c>
      <c r="B40" s="142">
        <v>4150</v>
      </c>
      <c r="C40" s="142">
        <v>4150</v>
      </c>
      <c r="D40" s="142">
        <v>4150</v>
      </c>
      <c r="E40" s="142">
        <v>4150</v>
      </c>
      <c r="F40" s="142">
        <v>4150</v>
      </c>
      <c r="G40" s="142">
        <v>4150</v>
      </c>
      <c r="H40" s="142">
        <v>4150</v>
      </c>
      <c r="I40" s="142">
        <v>4150</v>
      </c>
      <c r="J40" s="142">
        <v>4150</v>
      </c>
      <c r="K40" s="142">
        <v>4150</v>
      </c>
      <c r="L40" s="142">
        <v>4150</v>
      </c>
      <c r="M40" s="142">
        <v>4150</v>
      </c>
      <c r="N40" s="142">
        <v>4150</v>
      </c>
      <c r="O40" s="193"/>
      <c r="P40" s="193"/>
      <c r="Q40" s="193"/>
    </row>
    <row r="41" spans="1:17" ht="12.75" outlineLevel="3" x14ac:dyDescent="0.2">
      <c r="A41" s="171" t="s">
        <v>119</v>
      </c>
      <c r="B41" s="142">
        <v>440</v>
      </c>
      <c r="C41" s="142">
        <v>440</v>
      </c>
      <c r="D41" s="142">
        <v>440</v>
      </c>
      <c r="E41" s="142">
        <v>74.346999999999994</v>
      </c>
      <c r="F41" s="142">
        <v>0</v>
      </c>
      <c r="G41" s="142">
        <v>0</v>
      </c>
      <c r="H41" s="142">
        <v>0</v>
      </c>
      <c r="I41" s="142">
        <v>0</v>
      </c>
      <c r="J41" s="142">
        <v>0</v>
      </c>
      <c r="K41" s="142">
        <v>0</v>
      </c>
      <c r="L41" s="142">
        <v>0</v>
      </c>
      <c r="M41" s="142">
        <v>0</v>
      </c>
      <c r="N41" s="142">
        <v>0</v>
      </c>
      <c r="O41" s="193"/>
      <c r="P41" s="193"/>
      <c r="Q41" s="193"/>
    </row>
    <row r="42" spans="1:17" ht="12.75" outlineLevel="3" x14ac:dyDescent="0.2">
      <c r="A42" s="171" t="s">
        <v>169</v>
      </c>
      <c r="B42" s="142">
        <v>727</v>
      </c>
      <c r="C42" s="142">
        <v>727</v>
      </c>
      <c r="D42" s="142">
        <v>727</v>
      </c>
      <c r="E42" s="142">
        <v>727</v>
      </c>
      <c r="F42" s="142">
        <v>727</v>
      </c>
      <c r="G42" s="142">
        <v>727</v>
      </c>
      <c r="H42" s="142">
        <v>727</v>
      </c>
      <c r="I42" s="142">
        <v>370</v>
      </c>
      <c r="J42" s="142">
        <v>370</v>
      </c>
      <c r="K42" s="142">
        <v>0</v>
      </c>
      <c r="L42" s="142">
        <v>0</v>
      </c>
      <c r="M42" s="142">
        <v>0</v>
      </c>
      <c r="N42" s="142">
        <v>0</v>
      </c>
      <c r="O42" s="193"/>
      <c r="P42" s="193"/>
      <c r="Q42" s="193"/>
    </row>
    <row r="43" spans="1:17" ht="12.75" outlineLevel="2" x14ac:dyDescent="0.2">
      <c r="A43" s="210" t="s">
        <v>109</v>
      </c>
      <c r="B43" s="142">
        <f t="shared" ref="B43:M43" si="7">SUM(B$44:B$46)</f>
        <v>6295.3183125900005</v>
      </c>
      <c r="C43" s="142">
        <f t="shared" si="7"/>
        <v>6248.6108983200011</v>
      </c>
      <c r="D43" s="142">
        <f t="shared" si="7"/>
        <v>5986.1108983200011</v>
      </c>
      <c r="E43" s="142">
        <f t="shared" si="7"/>
        <v>5986.1108983200011</v>
      </c>
      <c r="F43" s="142">
        <f t="shared" si="7"/>
        <v>5676.9034840400009</v>
      </c>
      <c r="G43" s="142">
        <f t="shared" si="7"/>
        <v>5676.9034840400009</v>
      </c>
      <c r="H43" s="142">
        <f t="shared" si="7"/>
        <v>5676.9034840400009</v>
      </c>
      <c r="I43" s="142">
        <f t="shared" si="7"/>
        <v>5367.696069820001</v>
      </c>
      <c r="J43" s="142">
        <f t="shared" si="7"/>
        <v>5367.696069820001</v>
      </c>
      <c r="K43" s="142">
        <f t="shared" si="7"/>
        <v>5367.696069820001</v>
      </c>
      <c r="L43" s="142">
        <f t="shared" si="7"/>
        <v>5058.4886555400008</v>
      </c>
      <c r="M43" s="142">
        <f t="shared" si="7"/>
        <v>5058.4886555400008</v>
      </c>
      <c r="N43" s="142">
        <v>5058.4886555399999</v>
      </c>
      <c r="O43" s="193"/>
      <c r="P43" s="193"/>
      <c r="Q43" s="193"/>
    </row>
    <row r="44" spans="1:17" ht="12.75" outlineLevel="3" x14ac:dyDescent="0.2">
      <c r="A44" s="171" t="s">
        <v>47</v>
      </c>
      <c r="B44" s="142">
        <v>2100</v>
      </c>
      <c r="C44" s="142">
        <v>2100</v>
      </c>
      <c r="D44" s="142">
        <v>1837.5</v>
      </c>
      <c r="E44" s="142">
        <v>1837.5</v>
      </c>
      <c r="F44" s="142">
        <v>1575</v>
      </c>
      <c r="G44" s="142">
        <v>1575</v>
      </c>
      <c r="H44" s="142">
        <v>1575</v>
      </c>
      <c r="I44" s="142">
        <v>1312.5</v>
      </c>
      <c r="J44" s="142">
        <v>1312.5</v>
      </c>
      <c r="K44" s="142">
        <v>1312.5</v>
      </c>
      <c r="L44" s="142">
        <v>1050</v>
      </c>
      <c r="M44" s="142">
        <v>1050</v>
      </c>
      <c r="N44" s="142">
        <v>1050</v>
      </c>
      <c r="O44" s="193"/>
      <c r="P44" s="193"/>
      <c r="Q44" s="193"/>
    </row>
    <row r="45" spans="1:17" ht="12.75" outlineLevel="3" x14ac:dyDescent="0.2">
      <c r="A45" s="171" t="s">
        <v>117</v>
      </c>
      <c r="B45" s="142">
        <v>4009.8623181500002</v>
      </c>
      <c r="C45" s="142">
        <v>3972.3623181500002</v>
      </c>
      <c r="D45" s="142">
        <v>3972.3623181500002</v>
      </c>
      <c r="E45" s="142">
        <v>3972.3623181500002</v>
      </c>
      <c r="F45" s="142">
        <v>3934.8623181500002</v>
      </c>
      <c r="G45" s="142">
        <v>3934.8623181500002</v>
      </c>
      <c r="H45" s="142">
        <v>3934.8623181500002</v>
      </c>
      <c r="I45" s="142">
        <v>3897.3623181500002</v>
      </c>
      <c r="J45" s="142">
        <v>3897.3623181500002</v>
      </c>
      <c r="K45" s="142">
        <v>3897.3623181500002</v>
      </c>
      <c r="L45" s="142">
        <v>3859.8623181500002</v>
      </c>
      <c r="M45" s="142">
        <v>3859.8623181500002</v>
      </c>
      <c r="N45" s="142">
        <v>3859.8623181500002</v>
      </c>
      <c r="O45" s="193"/>
      <c r="P45" s="193"/>
      <c r="Q45" s="193"/>
    </row>
    <row r="46" spans="1:17" ht="12.75" outlineLevel="3" x14ac:dyDescent="0.2">
      <c r="A46" s="171" t="s">
        <v>86</v>
      </c>
      <c r="B46" s="142">
        <v>185.45599444000001</v>
      </c>
      <c r="C46" s="142">
        <v>176.24858017</v>
      </c>
      <c r="D46" s="142">
        <v>176.24858017</v>
      </c>
      <c r="E46" s="142">
        <v>176.24858017</v>
      </c>
      <c r="F46" s="142">
        <v>167.04116589</v>
      </c>
      <c r="G46" s="142">
        <v>167.04116589</v>
      </c>
      <c r="H46" s="142">
        <v>167.04116589</v>
      </c>
      <c r="I46" s="142">
        <v>157.83375167</v>
      </c>
      <c r="J46" s="142">
        <v>157.83375167</v>
      </c>
      <c r="K46" s="142">
        <v>157.83375167</v>
      </c>
      <c r="L46" s="142">
        <v>148.62633739</v>
      </c>
      <c r="M46" s="142">
        <v>148.62633739</v>
      </c>
      <c r="N46" s="142">
        <v>148.62633739</v>
      </c>
      <c r="O46" s="193"/>
      <c r="P46" s="193"/>
      <c r="Q46" s="193"/>
    </row>
    <row r="47" spans="1:17" ht="12.75" outlineLevel="2" x14ac:dyDescent="0.2">
      <c r="A47" s="210" t="s">
        <v>127</v>
      </c>
      <c r="B47" s="142">
        <f t="shared" ref="B47:M47" si="8">SUM(B$48:B$48)</f>
        <v>0.95465</v>
      </c>
      <c r="C47" s="142">
        <f t="shared" si="8"/>
        <v>0.95465</v>
      </c>
      <c r="D47" s="142">
        <f t="shared" si="8"/>
        <v>0.95465</v>
      </c>
      <c r="E47" s="142">
        <f t="shared" si="8"/>
        <v>0.95465</v>
      </c>
      <c r="F47" s="142">
        <f t="shared" si="8"/>
        <v>0.95465</v>
      </c>
      <c r="G47" s="142">
        <f t="shared" si="8"/>
        <v>0.95465</v>
      </c>
      <c r="H47" s="142">
        <f t="shared" si="8"/>
        <v>0.95465</v>
      </c>
      <c r="I47" s="142">
        <f t="shared" si="8"/>
        <v>0.95465</v>
      </c>
      <c r="J47" s="142">
        <f t="shared" si="8"/>
        <v>0.95465</v>
      </c>
      <c r="K47" s="142">
        <f t="shared" si="8"/>
        <v>0.95465</v>
      </c>
      <c r="L47" s="142">
        <f t="shared" si="8"/>
        <v>0.95465</v>
      </c>
      <c r="M47" s="142">
        <f t="shared" si="8"/>
        <v>0.95465</v>
      </c>
      <c r="N47" s="142">
        <v>0.95465</v>
      </c>
      <c r="O47" s="193"/>
      <c r="P47" s="193"/>
      <c r="Q47" s="193"/>
    </row>
    <row r="48" spans="1:17" ht="12.75" outlineLevel="3" x14ac:dyDescent="0.2">
      <c r="A48" s="171" t="s">
        <v>66</v>
      </c>
      <c r="B48" s="142">
        <v>0.95465</v>
      </c>
      <c r="C48" s="142">
        <v>0.95465</v>
      </c>
      <c r="D48" s="142">
        <v>0.95465</v>
      </c>
      <c r="E48" s="142">
        <v>0.95465</v>
      </c>
      <c r="F48" s="142">
        <v>0.95465</v>
      </c>
      <c r="G48" s="142">
        <v>0.95465</v>
      </c>
      <c r="H48" s="142">
        <v>0.95465</v>
      </c>
      <c r="I48" s="142">
        <v>0.95465</v>
      </c>
      <c r="J48" s="142">
        <v>0.95465</v>
      </c>
      <c r="K48" s="142">
        <v>0.95465</v>
      </c>
      <c r="L48" s="142">
        <v>0.95465</v>
      </c>
      <c r="M48" s="142">
        <v>0.95465</v>
      </c>
      <c r="N48" s="142">
        <v>0.95465</v>
      </c>
      <c r="O48" s="193"/>
      <c r="P48" s="193"/>
      <c r="Q48" s="193"/>
    </row>
    <row r="49" spans="1:17" ht="15" x14ac:dyDescent="0.25">
      <c r="A49" s="104" t="s">
        <v>59</v>
      </c>
      <c r="B49" s="218">
        <f t="shared" ref="B49:N49" si="9">B$50+B$78</f>
        <v>611966.30933765997</v>
      </c>
      <c r="C49" s="218">
        <f t="shared" si="9"/>
        <v>616678.53970832005</v>
      </c>
      <c r="D49" s="218">
        <f t="shared" si="9"/>
        <v>1056053.50440046</v>
      </c>
      <c r="E49" s="218">
        <f t="shared" si="9"/>
        <v>998436.01348393993</v>
      </c>
      <c r="F49" s="218">
        <f t="shared" si="9"/>
        <v>903196.91933124</v>
      </c>
      <c r="G49" s="218">
        <f t="shared" si="9"/>
        <v>916041.78939974005</v>
      </c>
      <c r="H49" s="218">
        <f t="shared" si="9"/>
        <v>919694.94599768007</v>
      </c>
      <c r="I49" s="218">
        <f t="shared" si="9"/>
        <v>950316.45559704001</v>
      </c>
      <c r="J49" s="218">
        <f t="shared" si="9"/>
        <v>976591.47638282995</v>
      </c>
      <c r="K49" s="218">
        <f t="shared" si="9"/>
        <v>1000693.8234564499</v>
      </c>
      <c r="L49" s="218">
        <f t="shared" si="9"/>
        <v>1062451.9368024799</v>
      </c>
      <c r="M49" s="218">
        <f t="shared" si="9"/>
        <v>1024817.02787096</v>
      </c>
      <c r="N49" s="218">
        <f t="shared" si="9"/>
        <v>1041136.4435827101</v>
      </c>
      <c r="O49" s="193"/>
      <c r="P49" s="193"/>
      <c r="Q49" s="193"/>
    </row>
    <row r="50" spans="1:17" ht="15" outlineLevel="1" x14ac:dyDescent="0.25">
      <c r="A50" s="143" t="s">
        <v>65</v>
      </c>
      <c r="B50" s="57">
        <f t="shared" ref="B50:N50" si="10">B$51+B$58+B$64+B$66+B$76</f>
        <v>486026.84634226002</v>
      </c>
      <c r="C50" s="57">
        <f t="shared" si="10"/>
        <v>490758.40915373003</v>
      </c>
      <c r="D50" s="57">
        <f t="shared" si="10"/>
        <v>842243.36531032994</v>
      </c>
      <c r="E50" s="57">
        <f t="shared" si="10"/>
        <v>768493.8801478399</v>
      </c>
      <c r="F50" s="57">
        <f t="shared" si="10"/>
        <v>697863.25928841997</v>
      </c>
      <c r="G50" s="57">
        <f t="shared" si="10"/>
        <v>712858.76557033008</v>
      </c>
      <c r="H50" s="57">
        <f t="shared" si="10"/>
        <v>717140.2714391601</v>
      </c>
      <c r="I50" s="57">
        <f t="shared" si="10"/>
        <v>745485.72282097</v>
      </c>
      <c r="J50" s="57">
        <f t="shared" si="10"/>
        <v>741894.24853074993</v>
      </c>
      <c r="K50" s="57">
        <f t="shared" si="10"/>
        <v>764333.13779366994</v>
      </c>
      <c r="L50" s="57">
        <f t="shared" si="10"/>
        <v>812046.33649940998</v>
      </c>
      <c r="M50" s="57">
        <f t="shared" si="10"/>
        <v>810517.87432835996</v>
      </c>
      <c r="N50" s="57">
        <f t="shared" si="10"/>
        <v>825859.58795179008</v>
      </c>
      <c r="O50" s="193"/>
      <c r="P50" s="193"/>
      <c r="Q50" s="193"/>
    </row>
    <row r="51" spans="1:17" ht="12.75" outlineLevel="2" x14ac:dyDescent="0.2">
      <c r="A51" s="210" t="s">
        <v>160</v>
      </c>
      <c r="B51" s="142">
        <f t="shared" ref="B51:M51" si="11">SUM(B$52:B$57)</f>
        <v>169089.90330626004</v>
      </c>
      <c r="C51" s="142">
        <f t="shared" si="11"/>
        <v>167751.94215892002</v>
      </c>
      <c r="D51" s="142">
        <f t="shared" si="11"/>
        <v>287350.71957382001</v>
      </c>
      <c r="E51" s="142">
        <f t="shared" si="11"/>
        <v>297782.94825681997</v>
      </c>
      <c r="F51" s="142">
        <f t="shared" si="11"/>
        <v>274124.31893608999</v>
      </c>
      <c r="G51" s="142">
        <f t="shared" si="11"/>
        <v>269029.00394322001</v>
      </c>
      <c r="H51" s="142">
        <f t="shared" si="11"/>
        <v>273122.11071807001</v>
      </c>
      <c r="I51" s="142">
        <f t="shared" si="11"/>
        <v>289858.87528626999</v>
      </c>
      <c r="J51" s="142">
        <f t="shared" si="11"/>
        <v>294698.31058395997</v>
      </c>
      <c r="K51" s="142">
        <f t="shared" si="11"/>
        <v>310020.28147054993</v>
      </c>
      <c r="L51" s="142">
        <f t="shared" si="11"/>
        <v>324196.01844963001</v>
      </c>
      <c r="M51" s="142">
        <f t="shared" si="11"/>
        <v>332799.17861800006</v>
      </c>
      <c r="N51" s="142">
        <v>337038.40088392003</v>
      </c>
      <c r="O51" s="193"/>
      <c r="P51" s="193"/>
      <c r="Q51" s="193"/>
    </row>
    <row r="52" spans="1:17" ht="12.75" outlineLevel="3" x14ac:dyDescent="0.2">
      <c r="A52" s="171" t="s">
        <v>20</v>
      </c>
      <c r="B52" s="142">
        <v>26156.75488</v>
      </c>
      <c r="C52" s="142">
        <v>24864.2952</v>
      </c>
      <c r="D52" s="142">
        <v>42730.55128</v>
      </c>
      <c r="E52" s="142">
        <v>34611.067040000002</v>
      </c>
      <c r="F52" s="142">
        <v>37280.717250000002</v>
      </c>
      <c r="G52" s="142">
        <v>36923.978280000003</v>
      </c>
      <c r="H52" s="142">
        <v>37901.66044</v>
      </c>
      <c r="I52" s="142">
        <v>52323.296999999999</v>
      </c>
      <c r="J52" s="142">
        <v>52756.578549999998</v>
      </c>
      <c r="K52" s="142">
        <v>53304.006600000001</v>
      </c>
      <c r="L52" s="142">
        <v>55325.263760000002</v>
      </c>
      <c r="M52" s="142">
        <v>55846.624860000004</v>
      </c>
      <c r="N52" s="142">
        <v>57953.115089999999</v>
      </c>
      <c r="O52" s="193"/>
      <c r="P52" s="193"/>
      <c r="Q52" s="193"/>
    </row>
    <row r="53" spans="1:17" ht="12.75" outlineLevel="3" x14ac:dyDescent="0.2">
      <c r="A53" s="171" t="s">
        <v>52</v>
      </c>
      <c r="B53" s="142">
        <v>9368.9811106899997</v>
      </c>
      <c r="C53" s="142">
        <v>8908.9269581799999</v>
      </c>
      <c r="D53" s="142">
        <v>15038.569154160001</v>
      </c>
      <c r="E53" s="142">
        <v>12584.91433532</v>
      </c>
      <c r="F53" s="142">
        <v>11803.496062849999</v>
      </c>
      <c r="G53" s="142">
        <v>11369.3360646</v>
      </c>
      <c r="H53" s="142">
        <v>11988.97451004</v>
      </c>
      <c r="I53" s="142">
        <v>12142.01317466</v>
      </c>
      <c r="J53" s="142">
        <v>12175.287977100001</v>
      </c>
      <c r="K53" s="142">
        <v>12601.7928299</v>
      </c>
      <c r="L53" s="142">
        <v>13091.09519871</v>
      </c>
      <c r="M53" s="142">
        <v>12808.414503980001</v>
      </c>
      <c r="N53" s="142">
        <v>13973.15577781</v>
      </c>
      <c r="O53" s="193"/>
      <c r="P53" s="193"/>
      <c r="Q53" s="193"/>
    </row>
    <row r="54" spans="1:17" ht="12.75" outlineLevel="3" x14ac:dyDescent="0.2">
      <c r="A54" s="171" t="s">
        <v>87</v>
      </c>
      <c r="B54" s="142">
        <v>7652.9919443500003</v>
      </c>
      <c r="C54" s="142">
        <v>7274.8416896700001</v>
      </c>
      <c r="D54" s="142">
        <v>12430.96650538</v>
      </c>
      <c r="E54" s="142">
        <v>10068.885193419999</v>
      </c>
      <c r="F54" s="142">
        <v>9161.4389525499992</v>
      </c>
      <c r="G54" s="142">
        <v>9073.7731956400003</v>
      </c>
      <c r="H54" s="142">
        <v>10242.7391773</v>
      </c>
      <c r="I54" s="142">
        <v>10301.170649809999</v>
      </c>
      <c r="J54" s="142">
        <v>10332.363822269999</v>
      </c>
      <c r="K54" s="142">
        <v>10439.577480440001</v>
      </c>
      <c r="L54" s="142">
        <v>10835.44023215</v>
      </c>
      <c r="M54" s="142">
        <v>11316.598174139999</v>
      </c>
      <c r="N54" s="142">
        <v>12136.79818308</v>
      </c>
      <c r="O54" s="193"/>
      <c r="P54" s="193"/>
      <c r="Q54" s="193"/>
    </row>
    <row r="55" spans="1:17" ht="12.75" outlineLevel="3" x14ac:dyDescent="0.2">
      <c r="A55" s="171" t="s">
        <v>123</v>
      </c>
      <c r="B55" s="142">
        <v>68318.982284140002</v>
      </c>
      <c r="C55" s="142">
        <v>69278.438447160006</v>
      </c>
      <c r="D55" s="142">
        <v>118648.11263715</v>
      </c>
      <c r="E55" s="142">
        <v>99796.481618799997</v>
      </c>
      <c r="F55" s="142">
        <v>89496.351613899998</v>
      </c>
      <c r="G55" s="142">
        <v>89170.795800830005</v>
      </c>
      <c r="H55" s="142">
        <v>89286.744173269995</v>
      </c>
      <c r="I55" s="142">
        <v>91405.103119930005</v>
      </c>
      <c r="J55" s="142">
        <v>99905.054190519993</v>
      </c>
      <c r="K55" s="142">
        <v>112221.34836911999</v>
      </c>
      <c r="L55" s="142">
        <v>118976.10529529001</v>
      </c>
      <c r="M55" s="142">
        <v>123789.21739202</v>
      </c>
      <c r="N55" s="142">
        <v>124747.12580343999</v>
      </c>
      <c r="O55" s="193"/>
      <c r="P55" s="193"/>
      <c r="Q55" s="193"/>
    </row>
    <row r="56" spans="1:17" ht="12.75" outlineLevel="3" x14ac:dyDescent="0.2">
      <c r="A56" s="171" t="s">
        <v>136</v>
      </c>
      <c r="B56" s="142">
        <v>57585.097236879999</v>
      </c>
      <c r="C56" s="142">
        <v>57418.168846250002</v>
      </c>
      <c r="D56" s="142">
        <v>98490.026593129995</v>
      </c>
      <c r="E56" s="142">
        <v>140711.05088801999</v>
      </c>
      <c r="F56" s="142">
        <v>126372.84398239</v>
      </c>
      <c r="G56" s="142">
        <v>122481.64889999</v>
      </c>
      <c r="H56" s="142">
        <v>123687.95599716</v>
      </c>
      <c r="I56" s="142">
        <v>123672.85656719</v>
      </c>
      <c r="J56" s="142">
        <v>119514.87602320001</v>
      </c>
      <c r="K56" s="142">
        <v>121439.17767536</v>
      </c>
      <c r="L56" s="142">
        <v>125952.81610559</v>
      </c>
      <c r="M56" s="142">
        <v>129022.37082755999</v>
      </c>
      <c r="N56" s="142">
        <v>128207.69715962</v>
      </c>
      <c r="O56" s="193"/>
      <c r="P56" s="193"/>
      <c r="Q56" s="193"/>
    </row>
    <row r="57" spans="1:17" ht="12.75" outlineLevel="3" x14ac:dyDescent="0.2">
      <c r="A57" s="171" t="s">
        <v>131</v>
      </c>
      <c r="B57" s="142">
        <v>7.0958502000000001</v>
      </c>
      <c r="C57" s="142">
        <v>7.27101766</v>
      </c>
      <c r="D57" s="142">
        <v>12.493404</v>
      </c>
      <c r="E57" s="142">
        <v>10.549181259999999</v>
      </c>
      <c r="F57" s="142">
        <v>9.4710743999999991</v>
      </c>
      <c r="G57" s="142">
        <v>9.4717021599999995</v>
      </c>
      <c r="H57" s="142">
        <v>14.0364203</v>
      </c>
      <c r="I57" s="142">
        <v>14.43477468</v>
      </c>
      <c r="J57" s="142">
        <v>14.150020870000001</v>
      </c>
      <c r="K57" s="142">
        <v>14.37851573</v>
      </c>
      <c r="L57" s="142">
        <v>15.29785789</v>
      </c>
      <c r="M57" s="142">
        <v>15.952860299999999</v>
      </c>
      <c r="N57" s="142">
        <v>20.508869969999999</v>
      </c>
      <c r="O57" s="193"/>
      <c r="P57" s="193"/>
      <c r="Q57" s="193"/>
    </row>
    <row r="58" spans="1:17" ht="12.75" outlineLevel="2" x14ac:dyDescent="0.2">
      <c r="A58" s="210" t="s">
        <v>42</v>
      </c>
      <c r="B58" s="142">
        <f t="shared" ref="B58:M58" si="12">SUM(B$59:B$63)</f>
        <v>16372.261708800001</v>
      </c>
      <c r="C58" s="142">
        <f t="shared" si="12"/>
        <v>16651.09180763</v>
      </c>
      <c r="D58" s="142">
        <f t="shared" si="12"/>
        <v>28577.243597429999</v>
      </c>
      <c r="E58" s="142">
        <f t="shared" si="12"/>
        <v>27752.437933950001</v>
      </c>
      <c r="F58" s="142">
        <f t="shared" si="12"/>
        <v>25169.703966640001</v>
      </c>
      <c r="G58" s="142">
        <f t="shared" si="12"/>
        <v>24731.114624469999</v>
      </c>
      <c r="H58" s="142">
        <f t="shared" si="12"/>
        <v>24778.005335940001</v>
      </c>
      <c r="I58" s="142">
        <f t="shared" si="12"/>
        <v>25119.256077100003</v>
      </c>
      <c r="J58" s="142">
        <f t="shared" si="12"/>
        <v>24546.295213049998</v>
      </c>
      <c r="K58" s="142">
        <f t="shared" si="12"/>
        <v>24922.649842429997</v>
      </c>
      <c r="L58" s="142">
        <f t="shared" si="12"/>
        <v>31575.049236520004</v>
      </c>
      <c r="M58" s="142">
        <f t="shared" si="12"/>
        <v>32593.725640469998</v>
      </c>
      <c r="N58" s="142">
        <v>32708.527153449999</v>
      </c>
      <c r="O58" s="193"/>
      <c r="P58" s="193"/>
      <c r="Q58" s="193"/>
    </row>
    <row r="59" spans="1:17" ht="12.75" outlineLevel="3" x14ac:dyDescent="0.2">
      <c r="A59" s="171" t="s">
        <v>26</v>
      </c>
      <c r="B59" s="142">
        <v>2712.1071999999999</v>
      </c>
      <c r="C59" s="142">
        <v>2578.8236000000002</v>
      </c>
      <c r="D59" s="142">
        <v>4452.8801999999996</v>
      </c>
      <c r="E59" s="142">
        <v>7496.116</v>
      </c>
      <c r="F59" s="142">
        <v>6984.0824000000002</v>
      </c>
      <c r="G59" s="142">
        <v>6748.3148000000001</v>
      </c>
      <c r="H59" s="142">
        <v>6798.4704000000002</v>
      </c>
      <c r="I59" s="142">
        <v>6659.8311999999996</v>
      </c>
      <c r="J59" s="142">
        <v>6385.3832000000002</v>
      </c>
      <c r="K59" s="142">
        <v>6431.8559999999998</v>
      </c>
      <c r="L59" s="142">
        <v>6948.5964000000004</v>
      </c>
      <c r="M59" s="142">
        <v>7158.1235999999999</v>
      </c>
      <c r="N59" s="142">
        <v>6914.0144</v>
      </c>
      <c r="O59" s="193"/>
      <c r="P59" s="193"/>
      <c r="Q59" s="193"/>
    </row>
    <row r="60" spans="1:17" ht="12.75" outlineLevel="3" x14ac:dyDescent="0.2">
      <c r="A60" s="171" t="s">
        <v>50</v>
      </c>
      <c r="B60" s="142">
        <v>134.63035600000001</v>
      </c>
      <c r="C60" s="142">
        <v>127.97799000000001</v>
      </c>
      <c r="D60" s="142">
        <v>219.93666099999999</v>
      </c>
      <c r="E60" s="142">
        <v>178.14519799999999</v>
      </c>
      <c r="F60" s="142">
        <v>162.09007500000001</v>
      </c>
      <c r="G60" s="142">
        <v>160.53903600000001</v>
      </c>
      <c r="H60" s="142">
        <v>164.789828</v>
      </c>
      <c r="I60" s="142">
        <v>165.72989999999999</v>
      </c>
      <c r="J60" s="142">
        <v>167.10228499999999</v>
      </c>
      <c r="K60" s="142">
        <v>168.83622</v>
      </c>
      <c r="L60" s="142">
        <v>5182.0495920000003</v>
      </c>
      <c r="M60" s="142">
        <v>5230.8829619999997</v>
      </c>
      <c r="N60" s="142">
        <v>5428.1877029999996</v>
      </c>
      <c r="O60" s="193"/>
      <c r="P60" s="193"/>
      <c r="Q60" s="193"/>
    </row>
    <row r="61" spans="1:17" ht="12.75" outlineLevel="3" x14ac:dyDescent="0.2">
      <c r="A61" s="171" t="s">
        <v>116</v>
      </c>
      <c r="B61" s="142">
        <v>9553.4720563400006</v>
      </c>
      <c r="C61" s="142">
        <v>9789.3081142600004</v>
      </c>
      <c r="D61" s="142">
        <v>16820.448943880001</v>
      </c>
      <c r="E61" s="142">
        <v>14202.851730030001</v>
      </c>
      <c r="F61" s="142">
        <v>12751.34650164</v>
      </c>
      <c r="G61" s="142">
        <v>12752.19167056</v>
      </c>
      <c r="H61" s="142">
        <v>12732.2777943</v>
      </c>
      <c r="I61" s="142">
        <v>13093.62052875</v>
      </c>
      <c r="J61" s="142">
        <v>12835.32357653</v>
      </c>
      <c r="K61" s="142">
        <v>13042.58868381</v>
      </c>
      <c r="L61" s="142">
        <v>13876.513529600001</v>
      </c>
      <c r="M61" s="142">
        <v>14470.65880168</v>
      </c>
      <c r="N61" s="142">
        <v>14540.944745860001</v>
      </c>
      <c r="O61" s="193"/>
      <c r="P61" s="193"/>
      <c r="Q61" s="193"/>
    </row>
    <row r="62" spans="1:17" ht="12.75" outlineLevel="3" x14ac:dyDescent="0.2">
      <c r="A62" s="171" t="s">
        <v>126</v>
      </c>
      <c r="B62" s="142">
        <v>164.73260006000001</v>
      </c>
      <c r="C62" s="142">
        <v>168.79917257</v>
      </c>
      <c r="D62" s="142">
        <v>290.03866575000001</v>
      </c>
      <c r="E62" s="142">
        <v>244.90286671000001</v>
      </c>
      <c r="F62" s="142">
        <v>219.87424582</v>
      </c>
      <c r="G62" s="142">
        <v>219.88881925000001</v>
      </c>
      <c r="H62" s="142">
        <v>219.54543995</v>
      </c>
      <c r="I62" s="142">
        <v>225.77615144000001</v>
      </c>
      <c r="J62" s="142">
        <v>221.32228082</v>
      </c>
      <c r="K62" s="142">
        <v>224.89619823000001</v>
      </c>
      <c r="L62" s="142">
        <v>239.27574602000001</v>
      </c>
      <c r="M62" s="142">
        <v>249.52072240000001</v>
      </c>
      <c r="N62" s="142">
        <v>216.53395599999999</v>
      </c>
      <c r="O62" s="193"/>
      <c r="P62" s="193"/>
      <c r="Q62" s="193"/>
    </row>
    <row r="63" spans="1:17" ht="12.75" outlineLevel="3" x14ac:dyDescent="0.2">
      <c r="A63" s="171" t="s">
        <v>25</v>
      </c>
      <c r="B63" s="142">
        <v>3807.3194963999999</v>
      </c>
      <c r="C63" s="142">
        <v>3986.1829308000001</v>
      </c>
      <c r="D63" s="142">
        <v>6793.9391267999999</v>
      </c>
      <c r="E63" s="142">
        <v>5630.4221392099998</v>
      </c>
      <c r="F63" s="142">
        <v>5052.3107441800003</v>
      </c>
      <c r="G63" s="142">
        <v>4850.1802986599996</v>
      </c>
      <c r="H63" s="142">
        <v>4862.9218736900002</v>
      </c>
      <c r="I63" s="142">
        <v>4974.2982969100003</v>
      </c>
      <c r="J63" s="142">
        <v>4937.1638707000002</v>
      </c>
      <c r="K63" s="142">
        <v>5054.4727403899997</v>
      </c>
      <c r="L63" s="142">
        <v>5328.6139689000001</v>
      </c>
      <c r="M63" s="142">
        <v>5484.5395543900004</v>
      </c>
      <c r="N63" s="142">
        <v>5608.8463485900002</v>
      </c>
      <c r="O63" s="193"/>
      <c r="P63" s="193"/>
      <c r="Q63" s="193"/>
    </row>
    <row r="64" spans="1:17" ht="12.75" outlineLevel="2" x14ac:dyDescent="0.2">
      <c r="A64" s="210" t="s">
        <v>192</v>
      </c>
      <c r="B64" s="142">
        <f t="shared" ref="B64:M64" si="13">SUM(B$65:B$65)</f>
        <v>0.98336319999999999</v>
      </c>
      <c r="C64" s="142">
        <f t="shared" si="13"/>
        <v>0.93477317999999998</v>
      </c>
      <c r="D64" s="142">
        <f t="shared" si="13"/>
        <v>1.6064550799999999</v>
      </c>
      <c r="E64" s="142">
        <f t="shared" si="13"/>
        <v>1.3012030699999999</v>
      </c>
      <c r="F64" s="142">
        <f t="shared" si="13"/>
        <v>1.1839336899999999</v>
      </c>
      <c r="G64" s="142">
        <f t="shared" si="13"/>
        <v>1.1726046400000001</v>
      </c>
      <c r="H64" s="142">
        <f t="shared" si="13"/>
        <v>1.2036531500000001</v>
      </c>
      <c r="I64" s="142">
        <f t="shared" si="13"/>
        <v>1.2105196</v>
      </c>
      <c r="J64" s="142">
        <f t="shared" si="13"/>
        <v>1.2205437400000001</v>
      </c>
      <c r="K64" s="142">
        <f t="shared" si="13"/>
        <v>1.2332086900000001</v>
      </c>
      <c r="L64" s="142">
        <f t="shared" si="13"/>
        <v>1.2799712599999999</v>
      </c>
      <c r="M64" s="142">
        <f t="shared" si="13"/>
        <v>1.29203315</v>
      </c>
      <c r="N64" s="142">
        <v>1.3407676100000001</v>
      </c>
      <c r="O64" s="193"/>
      <c r="P64" s="193"/>
      <c r="Q64" s="193"/>
    </row>
    <row r="65" spans="1:17" ht="12.75" outlineLevel="3" x14ac:dyDescent="0.2">
      <c r="A65" s="171" t="s">
        <v>170</v>
      </c>
      <c r="B65" s="142">
        <v>0.98336319999999999</v>
      </c>
      <c r="C65" s="142">
        <v>0.93477317999999998</v>
      </c>
      <c r="D65" s="142">
        <v>1.6064550799999999</v>
      </c>
      <c r="E65" s="142">
        <v>1.3012030699999999</v>
      </c>
      <c r="F65" s="142">
        <v>1.1839336899999999</v>
      </c>
      <c r="G65" s="142">
        <v>1.1726046400000001</v>
      </c>
      <c r="H65" s="142">
        <v>1.2036531500000001</v>
      </c>
      <c r="I65" s="142">
        <v>1.2105196</v>
      </c>
      <c r="J65" s="142">
        <v>1.2205437400000001</v>
      </c>
      <c r="K65" s="142">
        <v>1.2332086900000001</v>
      </c>
      <c r="L65" s="142">
        <v>1.2799712599999999</v>
      </c>
      <c r="M65" s="142">
        <v>1.29203315</v>
      </c>
      <c r="N65" s="142">
        <v>1.3407676100000001</v>
      </c>
      <c r="O65" s="193"/>
      <c r="P65" s="193"/>
      <c r="Q65" s="193"/>
    </row>
    <row r="66" spans="1:17" ht="12.75" outlineLevel="2" x14ac:dyDescent="0.2">
      <c r="A66" s="210" t="s">
        <v>54</v>
      </c>
      <c r="B66" s="142">
        <f t="shared" ref="B66:M66" si="14">SUM(B$67:B$75)</f>
        <v>272509.34659999999</v>
      </c>
      <c r="C66" s="142">
        <f t="shared" si="14"/>
        <v>278381.41334999999</v>
      </c>
      <c r="D66" s="142">
        <f t="shared" si="14"/>
        <v>478331.34979999997</v>
      </c>
      <c r="E66" s="142">
        <f t="shared" si="14"/>
        <v>403245.03214999998</v>
      </c>
      <c r="F66" s="142">
        <f t="shared" si="14"/>
        <v>362218.50460000004</v>
      </c>
      <c r="G66" s="142">
        <f t="shared" si="14"/>
        <v>383156.87264999998</v>
      </c>
      <c r="H66" s="142">
        <f t="shared" si="14"/>
        <v>382944.37530000007</v>
      </c>
      <c r="I66" s="142">
        <f t="shared" si="14"/>
        <v>393492.07125000004</v>
      </c>
      <c r="J66" s="142">
        <f t="shared" si="14"/>
        <v>386127.54254999995</v>
      </c>
      <c r="K66" s="142">
        <f t="shared" si="14"/>
        <v>392280.07319999998</v>
      </c>
      <c r="L66" s="142">
        <f t="shared" si="14"/>
        <v>416985.37034999998</v>
      </c>
      <c r="M66" s="142">
        <f t="shared" si="14"/>
        <v>404877.56952473999</v>
      </c>
      <c r="N66" s="142">
        <v>415269.93272281002</v>
      </c>
      <c r="O66" s="193"/>
      <c r="P66" s="193"/>
      <c r="Q66" s="193"/>
    </row>
    <row r="67" spans="1:17" ht="12.75" outlineLevel="3" x14ac:dyDescent="0.2">
      <c r="A67" s="171" t="s">
        <v>35</v>
      </c>
      <c r="B67" s="142">
        <v>11539.7448</v>
      </c>
      <c r="C67" s="142">
        <v>10969.541999999999</v>
      </c>
      <c r="D67" s="142">
        <v>18851.713800000001</v>
      </c>
      <c r="E67" s="142">
        <v>15269.588400000001</v>
      </c>
      <c r="F67" s="142">
        <v>13893.434999999999</v>
      </c>
      <c r="G67" s="142">
        <v>13760.488799999999</v>
      </c>
      <c r="H67" s="142">
        <v>14124.8424</v>
      </c>
      <c r="I67" s="142">
        <v>14205.42</v>
      </c>
      <c r="J67" s="142">
        <v>14323.053</v>
      </c>
      <c r="K67" s="142">
        <v>14471.675999999999</v>
      </c>
      <c r="L67" s="142">
        <v>15020.4336</v>
      </c>
      <c r="M67" s="142">
        <v>0</v>
      </c>
      <c r="N67" s="142">
        <v>0</v>
      </c>
      <c r="O67" s="193"/>
      <c r="P67" s="193"/>
      <c r="Q67" s="193"/>
    </row>
    <row r="68" spans="1:17" ht="12.75" outlineLevel="3" x14ac:dyDescent="0.2">
      <c r="A68" s="171" t="s">
        <v>64</v>
      </c>
      <c r="B68" s="142">
        <v>15768.556</v>
      </c>
      <c r="C68" s="142">
        <v>16157.816999999999</v>
      </c>
      <c r="D68" s="142">
        <v>27763.119999999999</v>
      </c>
      <c r="E68" s="142">
        <v>23442.625</v>
      </c>
      <c r="F68" s="142">
        <v>21046.831999999999</v>
      </c>
      <c r="G68" s="142">
        <v>21048.226999999999</v>
      </c>
      <c r="H68" s="142">
        <v>21015.358</v>
      </c>
      <c r="I68" s="142">
        <v>21611.775000000001</v>
      </c>
      <c r="J68" s="142">
        <v>21185.440999999999</v>
      </c>
      <c r="K68" s="142">
        <v>21527.544000000002</v>
      </c>
      <c r="L68" s="142">
        <v>22903.985000000001</v>
      </c>
      <c r="M68" s="142">
        <v>0</v>
      </c>
      <c r="N68" s="142">
        <v>0</v>
      </c>
      <c r="O68" s="193"/>
      <c r="P68" s="193"/>
      <c r="Q68" s="193"/>
    </row>
    <row r="69" spans="1:17" ht="12.75" outlineLevel="3" x14ac:dyDescent="0.2">
      <c r="A69" s="171" t="s">
        <v>94</v>
      </c>
      <c r="B69" s="142">
        <v>11037.9892</v>
      </c>
      <c r="C69" s="142">
        <v>11310.4719</v>
      </c>
      <c r="D69" s="142">
        <v>19434.184000000001</v>
      </c>
      <c r="E69" s="142">
        <v>16409.837500000001</v>
      </c>
      <c r="F69" s="142">
        <v>14732.7824</v>
      </c>
      <c r="G69" s="142">
        <v>14733.758900000001</v>
      </c>
      <c r="H69" s="142">
        <v>14710.750599999999</v>
      </c>
      <c r="I69" s="142">
        <v>15128.2425</v>
      </c>
      <c r="J69" s="142">
        <v>14829.8087</v>
      </c>
      <c r="K69" s="142">
        <v>15069.2808</v>
      </c>
      <c r="L69" s="142">
        <v>16032.789500000001</v>
      </c>
      <c r="M69" s="142">
        <v>0</v>
      </c>
      <c r="N69" s="142">
        <v>0</v>
      </c>
      <c r="O69" s="193"/>
      <c r="P69" s="193"/>
      <c r="Q69" s="193"/>
    </row>
    <row r="70" spans="1:17" ht="12.75" outlineLevel="3" x14ac:dyDescent="0.2">
      <c r="A70" s="171" t="s">
        <v>15</v>
      </c>
      <c r="B70" s="142">
        <v>31537.112000000001</v>
      </c>
      <c r="C70" s="142">
        <v>32315.633999999998</v>
      </c>
      <c r="D70" s="142">
        <v>55526.239999999998</v>
      </c>
      <c r="E70" s="142">
        <v>46885.25</v>
      </c>
      <c r="F70" s="142">
        <v>42093.663999999997</v>
      </c>
      <c r="G70" s="142">
        <v>42096.453999999998</v>
      </c>
      <c r="H70" s="142">
        <v>42030.716</v>
      </c>
      <c r="I70" s="142">
        <v>43223.55</v>
      </c>
      <c r="J70" s="142">
        <v>42370.881999999998</v>
      </c>
      <c r="K70" s="142">
        <v>43055.088000000003</v>
      </c>
      <c r="L70" s="142">
        <v>45807.97</v>
      </c>
      <c r="M70" s="142">
        <v>0</v>
      </c>
      <c r="N70" s="142">
        <v>0</v>
      </c>
      <c r="O70" s="193"/>
      <c r="P70" s="193"/>
      <c r="Q70" s="193"/>
    </row>
    <row r="71" spans="1:17" ht="12.75" outlineLevel="3" x14ac:dyDescent="0.2">
      <c r="A71" s="171" t="s">
        <v>53</v>
      </c>
      <c r="B71" s="142">
        <v>43363.529000000002</v>
      </c>
      <c r="C71" s="142">
        <v>44433.996749999998</v>
      </c>
      <c r="D71" s="142">
        <v>76348.58</v>
      </c>
      <c r="E71" s="142">
        <v>64467.21875</v>
      </c>
      <c r="F71" s="142">
        <v>57878.788</v>
      </c>
      <c r="G71" s="142">
        <v>57882.624250000001</v>
      </c>
      <c r="H71" s="142">
        <v>57792.234499999999</v>
      </c>
      <c r="I71" s="142">
        <v>59432.381249999999</v>
      </c>
      <c r="J71" s="142">
        <v>58259.962749999999</v>
      </c>
      <c r="K71" s="142">
        <v>59200.745999999999</v>
      </c>
      <c r="L71" s="142">
        <v>62985.958749999998</v>
      </c>
      <c r="M71" s="142">
        <v>0</v>
      </c>
      <c r="N71" s="142">
        <v>0</v>
      </c>
      <c r="O71" s="193"/>
      <c r="P71" s="193"/>
      <c r="Q71" s="193"/>
    </row>
    <row r="72" spans="1:17" ht="12.75" outlineLevel="3" x14ac:dyDescent="0.2">
      <c r="A72" s="171" t="s">
        <v>81</v>
      </c>
      <c r="B72" s="142">
        <v>76477.496599999999</v>
      </c>
      <c r="C72" s="142">
        <v>78365.412450000003</v>
      </c>
      <c r="D72" s="142">
        <v>134651.13200000001</v>
      </c>
      <c r="E72" s="142">
        <v>113696.73125</v>
      </c>
      <c r="F72" s="142">
        <v>102077.1352</v>
      </c>
      <c r="G72" s="142">
        <v>102083.90095</v>
      </c>
      <c r="H72" s="142">
        <v>101924.4863</v>
      </c>
      <c r="I72" s="142">
        <v>104817.10875</v>
      </c>
      <c r="J72" s="142">
        <v>102749.38885</v>
      </c>
      <c r="K72" s="142">
        <v>104408.58839999999</v>
      </c>
      <c r="L72" s="142">
        <v>111084.32725</v>
      </c>
      <c r="M72" s="142">
        <v>0</v>
      </c>
      <c r="N72" s="142">
        <v>0</v>
      </c>
      <c r="O72" s="193"/>
      <c r="P72" s="193"/>
      <c r="Q72" s="193"/>
    </row>
    <row r="73" spans="1:17" ht="12.75" outlineLevel="3" x14ac:dyDescent="0.2">
      <c r="A73" s="171" t="s">
        <v>111</v>
      </c>
      <c r="B73" s="142">
        <v>67016.362999999998</v>
      </c>
      <c r="C73" s="142">
        <v>68670.722250000006</v>
      </c>
      <c r="D73" s="142">
        <v>117993.26</v>
      </c>
      <c r="E73" s="142">
        <v>99631.15625</v>
      </c>
      <c r="F73" s="142">
        <v>89449.035999999993</v>
      </c>
      <c r="G73" s="142">
        <v>89454.964749999999</v>
      </c>
      <c r="H73" s="142">
        <v>89315.271500000003</v>
      </c>
      <c r="I73" s="142">
        <v>91850.043749999997</v>
      </c>
      <c r="J73" s="142">
        <v>90038.124249999993</v>
      </c>
      <c r="K73" s="142">
        <v>91492.062000000005</v>
      </c>
      <c r="L73" s="142">
        <v>97341.936249999999</v>
      </c>
      <c r="M73" s="142">
        <v>71653.967999999993</v>
      </c>
      <c r="N73" s="142">
        <v>72002.001000000004</v>
      </c>
      <c r="O73" s="193"/>
      <c r="P73" s="193"/>
      <c r="Q73" s="193"/>
    </row>
    <row r="74" spans="1:17" ht="12.75" outlineLevel="3" x14ac:dyDescent="0.2">
      <c r="A74" s="171" t="s">
        <v>153</v>
      </c>
      <c r="B74" s="142">
        <v>15768.556</v>
      </c>
      <c r="C74" s="142">
        <v>16157.816999999999</v>
      </c>
      <c r="D74" s="142">
        <v>27763.119999999999</v>
      </c>
      <c r="E74" s="142">
        <v>23442.625</v>
      </c>
      <c r="F74" s="142">
        <v>21046.831999999999</v>
      </c>
      <c r="G74" s="142">
        <v>21048.226999999999</v>
      </c>
      <c r="H74" s="142">
        <v>21015.358</v>
      </c>
      <c r="I74" s="142">
        <v>21611.775000000001</v>
      </c>
      <c r="J74" s="142">
        <v>21185.440999999999</v>
      </c>
      <c r="K74" s="142">
        <v>21527.544000000002</v>
      </c>
      <c r="L74" s="142">
        <v>22903.985000000001</v>
      </c>
      <c r="M74" s="142">
        <v>23884.655999999999</v>
      </c>
      <c r="N74" s="142">
        <v>24000.667000000001</v>
      </c>
      <c r="O74" s="193"/>
      <c r="P74" s="193"/>
      <c r="Q74" s="193"/>
    </row>
    <row r="75" spans="1:17" ht="12.75" outlineLevel="3" x14ac:dyDescent="0.2">
      <c r="A75" s="171" t="s">
        <v>178</v>
      </c>
      <c r="B75" s="142">
        <v>0</v>
      </c>
      <c r="C75" s="142">
        <v>0</v>
      </c>
      <c r="D75" s="142">
        <v>0</v>
      </c>
      <c r="E75" s="142">
        <v>0</v>
      </c>
      <c r="F75" s="142">
        <v>0</v>
      </c>
      <c r="G75" s="142">
        <v>21048.226999999999</v>
      </c>
      <c r="H75" s="142">
        <v>21015.358</v>
      </c>
      <c r="I75" s="142">
        <v>21611.775000000001</v>
      </c>
      <c r="J75" s="142">
        <v>21185.440999999999</v>
      </c>
      <c r="K75" s="142">
        <v>21527.544000000002</v>
      </c>
      <c r="L75" s="142">
        <v>22903.985000000001</v>
      </c>
      <c r="M75" s="142">
        <v>309338.94552473997</v>
      </c>
      <c r="N75" s="142">
        <v>319267.26472281001</v>
      </c>
      <c r="O75" s="193"/>
      <c r="P75" s="193"/>
      <c r="Q75" s="193"/>
    </row>
    <row r="76" spans="1:17" ht="12.75" outlineLevel="2" x14ac:dyDescent="0.2">
      <c r="A76" s="210" t="s">
        <v>162</v>
      </c>
      <c r="B76" s="142">
        <f t="shared" ref="B76:M76" si="15">SUM(B$77:B$77)</f>
        <v>28054.351363999998</v>
      </c>
      <c r="C76" s="142">
        <f t="shared" si="15"/>
        <v>27973.027064000002</v>
      </c>
      <c r="D76" s="142">
        <f t="shared" si="15"/>
        <v>47982.445884000001</v>
      </c>
      <c r="E76" s="142">
        <f t="shared" si="15"/>
        <v>39712.160603999997</v>
      </c>
      <c r="F76" s="142">
        <f t="shared" si="15"/>
        <v>36349.547852000003</v>
      </c>
      <c r="G76" s="142">
        <f t="shared" si="15"/>
        <v>35940.601748000001</v>
      </c>
      <c r="H76" s="142">
        <f t="shared" si="15"/>
        <v>36294.576432000002</v>
      </c>
      <c r="I76" s="142">
        <f t="shared" si="15"/>
        <v>37014.309688000001</v>
      </c>
      <c r="J76" s="142">
        <f t="shared" si="15"/>
        <v>36520.879639999999</v>
      </c>
      <c r="K76" s="142">
        <f t="shared" si="15"/>
        <v>37108.900071999997</v>
      </c>
      <c r="L76" s="142">
        <f t="shared" si="15"/>
        <v>39288.618492000001</v>
      </c>
      <c r="M76" s="142">
        <f t="shared" si="15"/>
        <v>40246.108511999999</v>
      </c>
      <c r="N76" s="142">
        <v>40841.386423999997</v>
      </c>
      <c r="O76" s="193"/>
      <c r="P76" s="193"/>
      <c r="Q76" s="193"/>
    </row>
    <row r="77" spans="1:17" ht="12.75" outlineLevel="3" x14ac:dyDescent="0.2">
      <c r="A77" s="171" t="s">
        <v>136</v>
      </c>
      <c r="B77" s="142">
        <v>28054.351363999998</v>
      </c>
      <c r="C77" s="142">
        <v>27973.027064000002</v>
      </c>
      <c r="D77" s="142">
        <v>47982.445884000001</v>
      </c>
      <c r="E77" s="142">
        <v>39712.160603999997</v>
      </c>
      <c r="F77" s="142">
        <v>36349.547852000003</v>
      </c>
      <c r="G77" s="142">
        <v>35940.601748000001</v>
      </c>
      <c r="H77" s="142">
        <v>36294.576432000002</v>
      </c>
      <c r="I77" s="142">
        <v>37014.309688000001</v>
      </c>
      <c r="J77" s="142">
        <v>36520.879639999999</v>
      </c>
      <c r="K77" s="142">
        <v>37108.900071999997</v>
      </c>
      <c r="L77" s="142">
        <v>39288.618492000001</v>
      </c>
      <c r="M77" s="142">
        <v>40246.108511999999</v>
      </c>
      <c r="N77" s="142">
        <v>40841.386423999997</v>
      </c>
      <c r="O77" s="193"/>
      <c r="P77" s="193"/>
      <c r="Q77" s="193"/>
    </row>
    <row r="78" spans="1:17" ht="15" outlineLevel="1" x14ac:dyDescent="0.25">
      <c r="A78" s="143" t="s">
        <v>14</v>
      </c>
      <c r="B78" s="57">
        <f t="shared" ref="B78:N78" si="16">B$79+B$84+B$86+B$97+B$100</f>
        <v>125939.46299539998</v>
      </c>
      <c r="C78" s="57">
        <f t="shared" si="16"/>
        <v>125920.13055459</v>
      </c>
      <c r="D78" s="57">
        <f t="shared" si="16"/>
        <v>213810.13909013002</v>
      </c>
      <c r="E78" s="57">
        <f t="shared" si="16"/>
        <v>229942.1333361</v>
      </c>
      <c r="F78" s="57">
        <f t="shared" si="16"/>
        <v>205333.66004282</v>
      </c>
      <c r="G78" s="57">
        <f t="shared" si="16"/>
        <v>203183.02382940997</v>
      </c>
      <c r="H78" s="57">
        <f t="shared" si="16"/>
        <v>202554.67455852</v>
      </c>
      <c r="I78" s="57">
        <f t="shared" si="16"/>
        <v>204830.73277606996</v>
      </c>
      <c r="J78" s="57">
        <f t="shared" si="16"/>
        <v>234697.22785208002</v>
      </c>
      <c r="K78" s="57">
        <f t="shared" si="16"/>
        <v>236360.68566278002</v>
      </c>
      <c r="L78" s="57">
        <f t="shared" si="16"/>
        <v>250405.60030306998</v>
      </c>
      <c r="M78" s="57">
        <f t="shared" si="16"/>
        <v>214299.15354259999</v>
      </c>
      <c r="N78" s="57">
        <f t="shared" si="16"/>
        <v>215276.85563091998</v>
      </c>
      <c r="O78" s="193"/>
      <c r="P78" s="193"/>
      <c r="Q78" s="193"/>
    </row>
    <row r="79" spans="1:17" ht="12.75" outlineLevel="2" x14ac:dyDescent="0.2">
      <c r="A79" s="210" t="s">
        <v>160</v>
      </c>
      <c r="B79" s="142">
        <f t="shared" ref="B79:M79" si="17">SUM(B$80:B$83)</f>
        <v>40110.556680459995</v>
      </c>
      <c r="C79" s="142">
        <f t="shared" si="17"/>
        <v>38596.58938587</v>
      </c>
      <c r="D79" s="142">
        <f t="shared" si="17"/>
        <v>66282.586657709995</v>
      </c>
      <c r="E79" s="142">
        <f t="shared" si="17"/>
        <v>106312.32752835999</v>
      </c>
      <c r="F79" s="142">
        <f t="shared" si="17"/>
        <v>94927.215155429993</v>
      </c>
      <c r="G79" s="142">
        <f t="shared" si="17"/>
        <v>93935.917662840002</v>
      </c>
      <c r="H79" s="142">
        <f t="shared" si="17"/>
        <v>93384.909637089993</v>
      </c>
      <c r="I79" s="142">
        <f t="shared" si="17"/>
        <v>93164.808567759988</v>
      </c>
      <c r="J79" s="142">
        <f t="shared" si="17"/>
        <v>127066.48180824</v>
      </c>
      <c r="K79" s="142">
        <f t="shared" si="17"/>
        <v>127712.50682209</v>
      </c>
      <c r="L79" s="142">
        <f t="shared" si="17"/>
        <v>135598.63903341998</v>
      </c>
      <c r="M79" s="142">
        <f t="shared" si="17"/>
        <v>139141.70201312</v>
      </c>
      <c r="N79" s="142">
        <v>139661.55595385999</v>
      </c>
      <c r="O79" s="193"/>
      <c r="P79" s="193"/>
      <c r="Q79" s="193"/>
    </row>
    <row r="80" spans="1:17" ht="12.75" outlineLevel="3" x14ac:dyDescent="0.2">
      <c r="A80" s="171" t="s">
        <v>60</v>
      </c>
      <c r="B80" s="142">
        <v>451.45045025000002</v>
      </c>
      <c r="C80" s="142">
        <v>443.14202783000002</v>
      </c>
      <c r="D80" s="142">
        <v>761.50323691000006</v>
      </c>
      <c r="E80" s="142">
        <v>578.62036802</v>
      </c>
      <c r="F80" s="142">
        <v>498.71163476999999</v>
      </c>
      <c r="G80" s="142">
        <v>496.13428193999999</v>
      </c>
      <c r="H80" s="142">
        <v>502.88343628000001</v>
      </c>
      <c r="I80" s="142">
        <v>510.90971471</v>
      </c>
      <c r="J80" s="142">
        <v>508.58934958999998</v>
      </c>
      <c r="K80" s="142">
        <v>468.15712844000001</v>
      </c>
      <c r="L80" s="142">
        <v>435.86215127999998</v>
      </c>
      <c r="M80" s="142">
        <v>446.37364781000002</v>
      </c>
      <c r="N80" s="142">
        <v>456.63837268999998</v>
      </c>
      <c r="O80" s="193"/>
      <c r="P80" s="193"/>
      <c r="Q80" s="193"/>
    </row>
    <row r="81" spans="1:17" ht="12.75" outlineLevel="3" x14ac:dyDescent="0.2">
      <c r="A81" s="171" t="s">
        <v>52</v>
      </c>
      <c r="B81" s="142">
        <v>1392.50725657</v>
      </c>
      <c r="C81" s="142">
        <v>1412.0304046900001</v>
      </c>
      <c r="D81" s="142">
        <v>2480.4648007400001</v>
      </c>
      <c r="E81" s="142">
        <v>2032.1449783999999</v>
      </c>
      <c r="F81" s="142">
        <v>1872.2520704000001</v>
      </c>
      <c r="G81" s="142">
        <v>1837.1248405700001</v>
      </c>
      <c r="H81" s="142">
        <v>1740.2125796600001</v>
      </c>
      <c r="I81" s="142">
        <v>1805.00773488</v>
      </c>
      <c r="J81" s="142">
        <v>1815.1794477599999</v>
      </c>
      <c r="K81" s="142">
        <v>1795.98790798</v>
      </c>
      <c r="L81" s="142">
        <v>1923.4588565700001</v>
      </c>
      <c r="M81" s="142">
        <v>1991.1862667299999</v>
      </c>
      <c r="N81" s="142">
        <v>1877.8961305600001</v>
      </c>
      <c r="O81" s="193"/>
      <c r="P81" s="193"/>
      <c r="Q81" s="193"/>
    </row>
    <row r="82" spans="1:17" ht="12.75" outlineLevel="3" x14ac:dyDescent="0.2">
      <c r="A82" s="171" t="s">
        <v>123</v>
      </c>
      <c r="B82" s="142">
        <v>5807.7372910499998</v>
      </c>
      <c r="C82" s="142">
        <v>6013.9123383899996</v>
      </c>
      <c r="D82" s="142">
        <v>10333.3866153</v>
      </c>
      <c r="E82" s="142">
        <v>8725.3056357700007</v>
      </c>
      <c r="F82" s="142">
        <v>7749.6186469900003</v>
      </c>
      <c r="G82" s="142">
        <v>7750.1322976000001</v>
      </c>
      <c r="H82" s="142">
        <v>7738.0296583299996</v>
      </c>
      <c r="I82" s="142">
        <v>7957.6353597899997</v>
      </c>
      <c r="J82" s="142">
        <v>7800.6556339899998</v>
      </c>
      <c r="K82" s="142">
        <v>7926.6208047999999</v>
      </c>
      <c r="L82" s="142">
        <v>8814.5348346200008</v>
      </c>
      <c r="M82" s="142">
        <v>9247.0433740600001</v>
      </c>
      <c r="N82" s="142">
        <v>9418.9829975699995</v>
      </c>
      <c r="O82" s="193"/>
      <c r="P82" s="193"/>
      <c r="Q82" s="193"/>
    </row>
    <row r="83" spans="1:17" ht="12.75" outlineLevel="3" x14ac:dyDescent="0.2">
      <c r="A83" s="171" t="s">
        <v>136</v>
      </c>
      <c r="B83" s="142">
        <v>32458.861682589999</v>
      </c>
      <c r="C83" s="142">
        <v>30727.504614959998</v>
      </c>
      <c r="D83" s="142">
        <v>52707.232004760001</v>
      </c>
      <c r="E83" s="142">
        <v>94976.25654617</v>
      </c>
      <c r="F83" s="142">
        <v>84806.632803269997</v>
      </c>
      <c r="G83" s="142">
        <v>83852.526242730004</v>
      </c>
      <c r="H83" s="142">
        <v>83403.783962820002</v>
      </c>
      <c r="I83" s="142">
        <v>82891.255758379993</v>
      </c>
      <c r="J83" s="142">
        <v>116942.0573769</v>
      </c>
      <c r="K83" s="142">
        <v>117521.74098087</v>
      </c>
      <c r="L83" s="142">
        <v>124424.78319094999</v>
      </c>
      <c r="M83" s="142">
        <v>127457.09872451999</v>
      </c>
      <c r="N83" s="142">
        <v>127908.03845304</v>
      </c>
      <c r="O83" s="193"/>
      <c r="P83" s="193"/>
      <c r="Q83" s="193"/>
    </row>
    <row r="84" spans="1:17" ht="12.75" outlineLevel="2" x14ac:dyDescent="0.2">
      <c r="A84" s="210" t="s">
        <v>42</v>
      </c>
      <c r="B84" s="142">
        <f t="shared" ref="B84:M84" si="18">SUM(B$85:B$85)</f>
        <v>3842.7124724099999</v>
      </c>
      <c r="C84" s="142">
        <f t="shared" si="18"/>
        <v>3543.81596003</v>
      </c>
      <c r="D84" s="142">
        <f t="shared" si="18"/>
        <v>6089.1510131799996</v>
      </c>
      <c r="E84" s="142">
        <f t="shared" si="18"/>
        <v>5141.5577129000003</v>
      </c>
      <c r="F84" s="142">
        <f t="shared" si="18"/>
        <v>4616.1000059400003</v>
      </c>
      <c r="G84" s="142">
        <f t="shared" si="18"/>
        <v>4616.4059645500001</v>
      </c>
      <c r="H84" s="142">
        <f t="shared" si="18"/>
        <v>4609.1969655399998</v>
      </c>
      <c r="I84" s="142">
        <f t="shared" si="18"/>
        <v>4213.3388668699999</v>
      </c>
      <c r="J84" s="142">
        <f t="shared" si="18"/>
        <v>4130.2226206400001</v>
      </c>
      <c r="K84" s="142">
        <f t="shared" si="18"/>
        <v>4196.9175527400002</v>
      </c>
      <c r="L84" s="142">
        <f t="shared" si="18"/>
        <v>4465.2625805500002</v>
      </c>
      <c r="M84" s="142">
        <f t="shared" si="18"/>
        <v>4656.4499883300005</v>
      </c>
      <c r="N84" s="142">
        <v>4679.0669948200002</v>
      </c>
      <c r="O84" s="193"/>
      <c r="P84" s="193"/>
      <c r="Q84" s="193"/>
    </row>
    <row r="85" spans="1:17" ht="12.75" outlineLevel="3" x14ac:dyDescent="0.2">
      <c r="A85" s="171" t="s">
        <v>26</v>
      </c>
      <c r="B85" s="142">
        <v>3842.7124724099999</v>
      </c>
      <c r="C85" s="142">
        <v>3543.81596003</v>
      </c>
      <c r="D85" s="142">
        <v>6089.1510131799996</v>
      </c>
      <c r="E85" s="142">
        <v>5141.5577129000003</v>
      </c>
      <c r="F85" s="142">
        <v>4616.1000059400003</v>
      </c>
      <c r="G85" s="142">
        <v>4616.4059645500001</v>
      </c>
      <c r="H85" s="142">
        <v>4609.1969655399998</v>
      </c>
      <c r="I85" s="142">
        <v>4213.3388668699999</v>
      </c>
      <c r="J85" s="142">
        <v>4130.2226206400001</v>
      </c>
      <c r="K85" s="142">
        <v>4196.9175527400002</v>
      </c>
      <c r="L85" s="142">
        <v>4465.2625805500002</v>
      </c>
      <c r="M85" s="142">
        <v>4656.4499883300005</v>
      </c>
      <c r="N85" s="142">
        <v>4679.0669948200002</v>
      </c>
      <c r="O85" s="193"/>
      <c r="P85" s="193"/>
      <c r="Q85" s="193"/>
    </row>
    <row r="86" spans="1:17" ht="12.75" outlineLevel="2" x14ac:dyDescent="0.2">
      <c r="A86" s="210" t="s">
        <v>192</v>
      </c>
      <c r="B86" s="142">
        <f t="shared" ref="B86:M86" si="19">SUM(B$87:B$96)</f>
        <v>51616.024108979997</v>
      </c>
      <c r="C86" s="142">
        <f t="shared" si="19"/>
        <v>52711.165176769995</v>
      </c>
      <c r="D86" s="142">
        <f t="shared" si="19"/>
        <v>88060.389034980006</v>
      </c>
      <c r="E86" s="142">
        <f t="shared" si="19"/>
        <v>73470.192470309994</v>
      </c>
      <c r="F86" s="142">
        <f t="shared" si="19"/>
        <v>65326.898179219999</v>
      </c>
      <c r="G86" s="142">
        <f t="shared" si="19"/>
        <v>64191.853460300001</v>
      </c>
      <c r="H86" s="142">
        <f t="shared" si="19"/>
        <v>64157.672059769997</v>
      </c>
      <c r="I86" s="142">
        <f t="shared" si="19"/>
        <v>65923.633365589994</v>
      </c>
      <c r="J86" s="142">
        <f t="shared" si="19"/>
        <v>62775.108583380003</v>
      </c>
      <c r="K86" s="142">
        <f t="shared" si="19"/>
        <v>63068.32553735</v>
      </c>
      <c r="L86" s="142">
        <f t="shared" si="19"/>
        <v>66325.594341420001</v>
      </c>
      <c r="M86" s="142">
        <f t="shared" si="19"/>
        <v>67831.79942738</v>
      </c>
      <c r="N86" s="142">
        <v>68227.550551149994</v>
      </c>
      <c r="O86" s="193"/>
      <c r="P86" s="193"/>
      <c r="Q86" s="193"/>
    </row>
    <row r="87" spans="1:17" ht="12.75" outlineLevel="3" x14ac:dyDescent="0.2">
      <c r="A87" s="171" t="s">
        <v>145</v>
      </c>
      <c r="B87" s="142">
        <v>1435.4757070400001</v>
      </c>
      <c r="C87" s="142">
        <v>1364.5458657199999</v>
      </c>
      <c r="D87" s="142">
        <v>2345.0412175400002</v>
      </c>
      <c r="E87" s="142">
        <v>1424.5845717</v>
      </c>
      <c r="F87" s="142">
        <v>1296.1955902499999</v>
      </c>
      <c r="G87" s="142">
        <v>1283.7923020600001</v>
      </c>
      <c r="H87" s="142">
        <v>1317.7848697500001</v>
      </c>
      <c r="I87" s="142">
        <v>1325.3024008499999</v>
      </c>
      <c r="J87" s="142">
        <v>1336.2770356999999</v>
      </c>
      <c r="K87" s="142">
        <v>900.09526631999995</v>
      </c>
      <c r="L87" s="142">
        <v>934.22635922999996</v>
      </c>
      <c r="M87" s="142">
        <v>943.03010003999998</v>
      </c>
      <c r="N87" s="142">
        <v>978.60044465999999</v>
      </c>
      <c r="O87" s="193"/>
      <c r="P87" s="193"/>
      <c r="Q87" s="193"/>
    </row>
    <row r="88" spans="1:17" ht="12.75" outlineLevel="3" x14ac:dyDescent="0.2">
      <c r="A88" s="171" t="s">
        <v>100</v>
      </c>
      <c r="B88" s="142">
        <v>2384.2056671999999</v>
      </c>
      <c r="C88" s="142">
        <v>2443.0619304000002</v>
      </c>
      <c r="D88" s="142">
        <v>4197.7837440000003</v>
      </c>
      <c r="E88" s="142">
        <v>3544.5248999999999</v>
      </c>
      <c r="F88" s="142">
        <v>2651.9008319999998</v>
      </c>
      <c r="G88" s="142">
        <v>2652.0766020000001</v>
      </c>
      <c r="H88" s="142">
        <v>2647.9351080000001</v>
      </c>
      <c r="I88" s="142">
        <v>2723.08365</v>
      </c>
      <c r="J88" s="142">
        <v>2669.3655659999999</v>
      </c>
      <c r="K88" s="142">
        <v>2712.4705439999998</v>
      </c>
      <c r="L88" s="142">
        <v>2308.7216880000001</v>
      </c>
      <c r="M88" s="142">
        <v>2407.5733248000001</v>
      </c>
      <c r="N88" s="142">
        <v>2419.2672336000001</v>
      </c>
      <c r="O88" s="193"/>
      <c r="P88" s="193"/>
      <c r="Q88" s="193"/>
    </row>
    <row r="89" spans="1:17" ht="12.75" outlineLevel="3" x14ac:dyDescent="0.2">
      <c r="A89" s="171" t="s">
        <v>187</v>
      </c>
      <c r="B89" s="142">
        <v>225.26511274999999</v>
      </c>
      <c r="C89" s="142">
        <v>230.82598483999999</v>
      </c>
      <c r="D89" s="142">
        <v>396.61604758999999</v>
      </c>
      <c r="E89" s="142">
        <v>167.44736495999999</v>
      </c>
      <c r="F89" s="142">
        <v>150.33455337000001</v>
      </c>
      <c r="G89" s="142">
        <v>150.34451766000001</v>
      </c>
      <c r="H89" s="142">
        <v>150.10973902999999</v>
      </c>
      <c r="I89" s="142">
        <v>154.36986156</v>
      </c>
      <c r="J89" s="142">
        <v>151.32461792000001</v>
      </c>
      <c r="K89" s="142">
        <v>0</v>
      </c>
      <c r="L89" s="142">
        <v>0</v>
      </c>
      <c r="M89" s="142">
        <v>0</v>
      </c>
      <c r="N89" s="142">
        <v>0</v>
      </c>
      <c r="O89" s="193"/>
      <c r="P89" s="193"/>
      <c r="Q89" s="193"/>
    </row>
    <row r="90" spans="1:17" ht="12.75" outlineLevel="3" x14ac:dyDescent="0.2">
      <c r="A90" s="171" t="s">
        <v>121</v>
      </c>
      <c r="B90" s="142">
        <v>980.87830241999995</v>
      </c>
      <c r="C90" s="142">
        <v>932.4110647</v>
      </c>
      <c r="D90" s="142">
        <v>1602.3956638899999</v>
      </c>
      <c r="E90" s="142">
        <v>1189.7554226300001</v>
      </c>
      <c r="F90" s="142">
        <v>1082.5301374999999</v>
      </c>
      <c r="G90" s="142">
        <v>1072.17141281</v>
      </c>
      <c r="H90" s="142">
        <v>1100.56063064</v>
      </c>
      <c r="I90" s="142">
        <v>1106.8389686099999</v>
      </c>
      <c r="J90" s="142">
        <v>1116.0045398</v>
      </c>
      <c r="K90" s="142">
        <v>1025.07704397</v>
      </c>
      <c r="L90" s="142">
        <v>1063.9473737400001</v>
      </c>
      <c r="M90" s="142">
        <v>1073.97354868</v>
      </c>
      <c r="N90" s="142">
        <v>1114.48297594</v>
      </c>
      <c r="O90" s="193"/>
      <c r="P90" s="193"/>
      <c r="Q90" s="193"/>
    </row>
    <row r="91" spans="1:17" ht="12.75" outlineLevel="3" x14ac:dyDescent="0.2">
      <c r="A91" s="171" t="s">
        <v>112</v>
      </c>
      <c r="B91" s="142">
        <v>2316.92653698</v>
      </c>
      <c r="C91" s="142">
        <v>2374.1219542899998</v>
      </c>
      <c r="D91" s="142">
        <v>3059.4959072900001</v>
      </c>
      <c r="E91" s="142">
        <v>2583.37734533</v>
      </c>
      <c r="F91" s="142">
        <v>2319.3609495400001</v>
      </c>
      <c r="G91" s="142">
        <v>1546.34314709</v>
      </c>
      <c r="H91" s="142">
        <v>1543.9283711200001</v>
      </c>
      <c r="I91" s="142">
        <v>1587.74514204</v>
      </c>
      <c r="J91" s="142">
        <v>778.21194375000005</v>
      </c>
      <c r="K91" s="142">
        <v>790.77852853000002</v>
      </c>
      <c r="L91" s="142">
        <v>841.33979965000003</v>
      </c>
      <c r="M91" s="142">
        <v>0</v>
      </c>
      <c r="N91" s="142">
        <v>0</v>
      </c>
      <c r="O91" s="193"/>
      <c r="P91" s="193"/>
      <c r="Q91" s="193"/>
    </row>
    <row r="92" spans="1:17" ht="12.75" outlineLevel="3" x14ac:dyDescent="0.2">
      <c r="A92" s="171" t="s">
        <v>103</v>
      </c>
      <c r="B92" s="142">
        <v>7884.2780000000002</v>
      </c>
      <c r="C92" s="142">
        <v>8078.9084999999995</v>
      </c>
      <c r="D92" s="142">
        <v>13881.56</v>
      </c>
      <c r="E92" s="142">
        <v>11721.3125</v>
      </c>
      <c r="F92" s="142">
        <v>10523.415999999999</v>
      </c>
      <c r="G92" s="142">
        <v>10524.113499999999</v>
      </c>
      <c r="H92" s="142">
        <v>10507.679</v>
      </c>
      <c r="I92" s="142">
        <v>10805.887500000001</v>
      </c>
      <c r="J92" s="142">
        <v>10592.720499999999</v>
      </c>
      <c r="K92" s="142">
        <v>10763.772000000001</v>
      </c>
      <c r="L92" s="142">
        <v>11451.9925</v>
      </c>
      <c r="M92" s="142">
        <v>11942.328</v>
      </c>
      <c r="N92" s="142">
        <v>12000.333500000001</v>
      </c>
      <c r="O92" s="193"/>
      <c r="P92" s="193"/>
      <c r="Q92" s="193"/>
    </row>
    <row r="93" spans="1:17" ht="12.75" outlineLevel="3" x14ac:dyDescent="0.2">
      <c r="A93" s="171" t="s">
        <v>138</v>
      </c>
      <c r="B93" s="142">
        <v>1340.32726</v>
      </c>
      <c r="C93" s="142">
        <v>1373.4144449999999</v>
      </c>
      <c r="D93" s="142">
        <v>2359.8652000000002</v>
      </c>
      <c r="E93" s="142">
        <v>1992.6231250000001</v>
      </c>
      <c r="F93" s="142">
        <v>1653.0181852799999</v>
      </c>
      <c r="G93" s="142">
        <v>1653.1277485799999</v>
      </c>
      <c r="H93" s="142">
        <v>1650.5462173200001</v>
      </c>
      <c r="I93" s="142">
        <v>1697.3888085000001</v>
      </c>
      <c r="J93" s="142">
        <v>1663.9045361399999</v>
      </c>
      <c r="K93" s="142">
        <v>1690.7733057600001</v>
      </c>
      <c r="L93" s="142">
        <v>1650.9192387999999</v>
      </c>
      <c r="M93" s="142">
        <v>1721.6060044799999</v>
      </c>
      <c r="N93" s="142">
        <v>1729.9680773600001</v>
      </c>
      <c r="O93" s="193"/>
      <c r="P93" s="193"/>
      <c r="Q93" s="193"/>
    </row>
    <row r="94" spans="1:17" ht="12.75" outlineLevel="3" x14ac:dyDescent="0.2">
      <c r="A94" s="171" t="s">
        <v>115</v>
      </c>
      <c r="B94" s="142">
        <v>24474.752557250002</v>
      </c>
      <c r="C94" s="142">
        <v>25078.933856740001</v>
      </c>
      <c r="D94" s="142">
        <v>43091.80195175</v>
      </c>
      <c r="E94" s="142">
        <v>36385.85842402</v>
      </c>
      <c r="F94" s="142">
        <v>32667.29086125</v>
      </c>
      <c r="G94" s="142">
        <v>32669.456074080001</v>
      </c>
      <c r="H94" s="142">
        <v>32618.43931378</v>
      </c>
      <c r="I94" s="142">
        <v>33544.152390859999</v>
      </c>
      <c r="J94" s="142">
        <v>32882.429202209998</v>
      </c>
      <c r="K94" s="142">
        <v>33413.415443060003</v>
      </c>
      <c r="L94" s="142">
        <v>35549.822409220003</v>
      </c>
      <c r="M94" s="142">
        <v>37071.94530146</v>
      </c>
      <c r="N94" s="142">
        <v>37252.00874664</v>
      </c>
      <c r="O94" s="193"/>
      <c r="P94" s="193"/>
      <c r="Q94" s="193"/>
    </row>
    <row r="95" spans="1:17" ht="12.75" outlineLevel="3" x14ac:dyDescent="0.2">
      <c r="A95" s="171" t="s">
        <v>96</v>
      </c>
      <c r="B95" s="142">
        <v>3086.1035161499999</v>
      </c>
      <c r="C95" s="142">
        <v>3162.28675961</v>
      </c>
      <c r="D95" s="142">
        <v>5433.5896229999998</v>
      </c>
      <c r="E95" s="142">
        <v>4588.0147453099999</v>
      </c>
      <c r="F95" s="142">
        <v>4119.1281078000002</v>
      </c>
      <c r="G95" s="142">
        <v>3776.11769951</v>
      </c>
      <c r="H95" s="142">
        <v>3770.2208981899998</v>
      </c>
      <c r="I95" s="142">
        <v>3877.2199718000002</v>
      </c>
      <c r="J95" s="142">
        <v>3800.7343199000002</v>
      </c>
      <c r="K95" s="142">
        <v>3862.1086671799999</v>
      </c>
      <c r="L95" s="142">
        <v>4109.04648395</v>
      </c>
      <c r="M95" s="142">
        <v>3895.4381145000002</v>
      </c>
      <c r="N95" s="142">
        <v>3914.35878353</v>
      </c>
      <c r="O95" s="193"/>
      <c r="P95" s="193"/>
      <c r="Q95" s="193"/>
    </row>
    <row r="96" spans="1:17" ht="12.75" outlineLevel="3" x14ac:dyDescent="0.2">
      <c r="A96" s="171" t="s">
        <v>98</v>
      </c>
      <c r="B96" s="142">
        <v>7487.8114491899996</v>
      </c>
      <c r="C96" s="142">
        <v>7672.6548154700004</v>
      </c>
      <c r="D96" s="142">
        <v>11692.23967992</v>
      </c>
      <c r="E96" s="142">
        <v>9872.6940713599997</v>
      </c>
      <c r="F96" s="142">
        <v>8863.7229622300001</v>
      </c>
      <c r="G96" s="142">
        <v>8864.3104565100002</v>
      </c>
      <c r="H96" s="142">
        <v>8850.4679119400007</v>
      </c>
      <c r="I96" s="142">
        <v>9101.6446713700007</v>
      </c>
      <c r="J96" s="142">
        <v>7784.1363219599998</v>
      </c>
      <c r="K96" s="142">
        <v>7909.8347385300003</v>
      </c>
      <c r="L96" s="142">
        <v>8415.5784888300004</v>
      </c>
      <c r="M96" s="142">
        <v>8775.9050334200001</v>
      </c>
      <c r="N96" s="142">
        <v>8818.5307894199996</v>
      </c>
      <c r="O96" s="193"/>
      <c r="P96" s="193"/>
      <c r="Q96" s="193"/>
    </row>
    <row r="97" spans="1:17" ht="12.75" outlineLevel="2" x14ac:dyDescent="0.2">
      <c r="A97" s="210" t="s">
        <v>54</v>
      </c>
      <c r="B97" s="142">
        <f t="shared" ref="B97:M97" si="20">SUM(B$98:B$99)</f>
        <v>28509.549247999999</v>
      </c>
      <c r="C97" s="142">
        <f t="shared" si="20"/>
        <v>29213.333136000001</v>
      </c>
      <c r="D97" s="142">
        <f t="shared" si="20"/>
        <v>50195.720959999999</v>
      </c>
      <c r="E97" s="142">
        <f t="shared" si="20"/>
        <v>42384.266000000003</v>
      </c>
      <c r="F97" s="142">
        <f t="shared" si="20"/>
        <v>38052.672256000005</v>
      </c>
      <c r="G97" s="142">
        <f t="shared" si="20"/>
        <v>38055.194415999998</v>
      </c>
      <c r="H97" s="142">
        <f t="shared" si="20"/>
        <v>37995.767264000002</v>
      </c>
      <c r="I97" s="142">
        <f t="shared" si="20"/>
        <v>39074.089200000002</v>
      </c>
      <c r="J97" s="142">
        <f t="shared" si="20"/>
        <v>38303.277328000004</v>
      </c>
      <c r="K97" s="142">
        <f t="shared" si="20"/>
        <v>38921.799551999997</v>
      </c>
      <c r="L97" s="142">
        <f t="shared" si="20"/>
        <v>41410.404880000002</v>
      </c>
      <c r="M97" s="142">
        <f t="shared" si="20"/>
        <v>0</v>
      </c>
      <c r="N97" s="142">
        <v>0</v>
      </c>
      <c r="O97" s="193"/>
      <c r="P97" s="193"/>
      <c r="Q97" s="193"/>
    </row>
    <row r="98" spans="1:17" ht="12.75" outlineLevel="3" x14ac:dyDescent="0.2">
      <c r="A98" s="171" t="s">
        <v>36</v>
      </c>
      <c r="B98" s="142">
        <v>8672.7057999999997</v>
      </c>
      <c r="C98" s="142">
        <v>8886.7993499999993</v>
      </c>
      <c r="D98" s="142">
        <v>15269.716</v>
      </c>
      <c r="E98" s="142">
        <v>12893.44375</v>
      </c>
      <c r="F98" s="142">
        <v>11575.757600000001</v>
      </c>
      <c r="G98" s="142">
        <v>11576.52485</v>
      </c>
      <c r="H98" s="142">
        <v>11558.446900000001</v>
      </c>
      <c r="I98" s="142">
        <v>11886.47625</v>
      </c>
      <c r="J98" s="142">
        <v>11651.992550000001</v>
      </c>
      <c r="K98" s="142">
        <v>11840.1492</v>
      </c>
      <c r="L98" s="142">
        <v>12597.19175</v>
      </c>
      <c r="M98" s="142">
        <v>0</v>
      </c>
      <c r="N98" s="142">
        <v>0</v>
      </c>
      <c r="O98" s="193"/>
      <c r="P98" s="193"/>
      <c r="Q98" s="193"/>
    </row>
    <row r="99" spans="1:17" ht="12.75" outlineLevel="3" x14ac:dyDescent="0.2">
      <c r="A99" s="171" t="s">
        <v>130</v>
      </c>
      <c r="B99" s="142">
        <v>19836.843448</v>
      </c>
      <c r="C99" s="142">
        <v>20326.533786</v>
      </c>
      <c r="D99" s="142">
        <v>34926.004959999998</v>
      </c>
      <c r="E99" s="142">
        <v>29490.822250000001</v>
      </c>
      <c r="F99" s="142">
        <v>26476.914656000001</v>
      </c>
      <c r="G99" s="142">
        <v>26478.669566</v>
      </c>
      <c r="H99" s="142">
        <v>26437.320363999999</v>
      </c>
      <c r="I99" s="142">
        <v>27187.612949999999</v>
      </c>
      <c r="J99" s="142">
        <v>26651.284778000001</v>
      </c>
      <c r="K99" s="142">
        <v>27081.650352000001</v>
      </c>
      <c r="L99" s="142">
        <v>28813.21313</v>
      </c>
      <c r="M99" s="142">
        <v>0</v>
      </c>
      <c r="N99" s="142">
        <v>0</v>
      </c>
      <c r="O99" s="193"/>
      <c r="P99" s="193"/>
      <c r="Q99" s="193"/>
    </row>
    <row r="100" spans="1:17" ht="12.75" outlineLevel="2" x14ac:dyDescent="0.2">
      <c r="A100" s="210" t="s">
        <v>162</v>
      </c>
      <c r="B100" s="142">
        <f t="shared" ref="B100:M100" si="21">SUM(B$101:B$101)</f>
        <v>1860.62048555</v>
      </c>
      <c r="C100" s="142">
        <f t="shared" si="21"/>
        <v>1855.2268959200001</v>
      </c>
      <c r="D100" s="142">
        <f t="shared" si="21"/>
        <v>3182.29142426</v>
      </c>
      <c r="E100" s="142">
        <f t="shared" si="21"/>
        <v>2633.7896245299999</v>
      </c>
      <c r="F100" s="142">
        <f t="shared" si="21"/>
        <v>2410.7744462300002</v>
      </c>
      <c r="G100" s="142">
        <f t="shared" si="21"/>
        <v>2383.6523257200001</v>
      </c>
      <c r="H100" s="142">
        <f t="shared" si="21"/>
        <v>2407.12863212</v>
      </c>
      <c r="I100" s="142">
        <f t="shared" si="21"/>
        <v>2454.8627758500002</v>
      </c>
      <c r="J100" s="142">
        <f t="shared" si="21"/>
        <v>2422.1375118199999</v>
      </c>
      <c r="K100" s="142">
        <f t="shared" si="21"/>
        <v>2461.1361986000002</v>
      </c>
      <c r="L100" s="142">
        <f t="shared" si="21"/>
        <v>2605.69946768</v>
      </c>
      <c r="M100" s="142">
        <f t="shared" si="21"/>
        <v>2669.2021137699999</v>
      </c>
      <c r="N100" s="142">
        <v>2708.68213109</v>
      </c>
      <c r="O100" s="193"/>
      <c r="P100" s="193"/>
      <c r="Q100" s="193"/>
    </row>
    <row r="101" spans="1:17" ht="12.75" outlineLevel="3" x14ac:dyDescent="0.2">
      <c r="A101" s="171" t="s">
        <v>136</v>
      </c>
      <c r="B101" s="142">
        <v>1860.62048555</v>
      </c>
      <c r="C101" s="142">
        <v>1855.2268959200001</v>
      </c>
      <c r="D101" s="142">
        <v>3182.29142426</v>
      </c>
      <c r="E101" s="142">
        <v>2633.7896245299999</v>
      </c>
      <c r="F101" s="142">
        <v>2410.7744462300002</v>
      </c>
      <c r="G101" s="142">
        <v>2383.6523257200001</v>
      </c>
      <c r="H101" s="142">
        <v>2407.12863212</v>
      </c>
      <c r="I101" s="142">
        <v>2454.8627758500002</v>
      </c>
      <c r="J101" s="142">
        <v>2422.1375118199999</v>
      </c>
      <c r="K101" s="142">
        <v>2461.1361986000002</v>
      </c>
      <c r="L101" s="142">
        <v>2605.69946768</v>
      </c>
      <c r="M101" s="142">
        <v>2669.2021137699999</v>
      </c>
      <c r="N101" s="142">
        <v>2708.68213109</v>
      </c>
      <c r="O101" s="193"/>
      <c r="P101" s="193"/>
      <c r="Q101" s="193"/>
    </row>
    <row r="102" spans="1:17" x14ac:dyDescent="0.2">
      <c r="B102" s="147"/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93"/>
      <c r="P102" s="193"/>
      <c r="Q102" s="193"/>
    </row>
    <row r="103" spans="1:17" x14ac:dyDescent="0.2">
      <c r="B103" s="147"/>
      <c r="C103" s="147"/>
      <c r="D103" s="147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93"/>
      <c r="P103" s="193"/>
      <c r="Q103" s="193"/>
    </row>
    <row r="104" spans="1:17" x14ac:dyDescent="0.2">
      <c r="B104" s="147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  <c r="O104" s="193"/>
      <c r="P104" s="193"/>
      <c r="Q104" s="193"/>
    </row>
    <row r="105" spans="1:17" x14ac:dyDescent="0.2"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93"/>
      <c r="P105" s="193"/>
      <c r="Q105" s="193"/>
    </row>
    <row r="106" spans="1:17" x14ac:dyDescent="0.2">
      <c r="B106" s="147"/>
      <c r="C106" s="147"/>
      <c r="D106" s="147"/>
      <c r="E106" s="147"/>
      <c r="F106" s="147"/>
      <c r="G106" s="147"/>
      <c r="H106" s="147"/>
      <c r="I106" s="147"/>
      <c r="J106" s="147"/>
      <c r="K106" s="147"/>
      <c r="L106" s="147"/>
      <c r="M106" s="147"/>
      <c r="N106" s="147"/>
      <c r="O106" s="193"/>
      <c r="P106" s="193"/>
      <c r="Q106" s="193"/>
    </row>
    <row r="107" spans="1:17" x14ac:dyDescent="0.2">
      <c r="B107" s="147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93"/>
      <c r="P107" s="193"/>
      <c r="Q107" s="193"/>
    </row>
    <row r="108" spans="1:17" x14ac:dyDescent="0.2">
      <c r="B108" s="147"/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O108" s="193"/>
      <c r="P108" s="193"/>
      <c r="Q108" s="193"/>
    </row>
    <row r="109" spans="1:17" x14ac:dyDescent="0.2">
      <c r="B109" s="147"/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93"/>
      <c r="P109" s="193"/>
      <c r="Q109" s="193"/>
    </row>
    <row r="110" spans="1:17" x14ac:dyDescent="0.2">
      <c r="B110" s="147"/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93"/>
      <c r="P110" s="193"/>
      <c r="Q110" s="193"/>
    </row>
    <row r="111" spans="1:17" x14ac:dyDescent="0.2">
      <c r="B111" s="147"/>
      <c r="C111" s="147"/>
      <c r="D111" s="147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93"/>
      <c r="P111" s="193"/>
      <c r="Q111" s="193"/>
    </row>
    <row r="112" spans="1:17" x14ac:dyDescent="0.2">
      <c r="B112" s="147"/>
      <c r="C112" s="147"/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93"/>
      <c r="P112" s="193"/>
      <c r="Q112" s="193"/>
    </row>
    <row r="113" spans="2:17" x14ac:dyDescent="0.2">
      <c r="B113" s="147"/>
      <c r="C113" s="147"/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O113" s="193"/>
      <c r="P113" s="193"/>
      <c r="Q113" s="193"/>
    </row>
    <row r="114" spans="2:17" x14ac:dyDescent="0.2">
      <c r="B114" s="147"/>
      <c r="C114" s="147"/>
      <c r="D114" s="147"/>
      <c r="E114" s="147"/>
      <c r="F114" s="147"/>
      <c r="G114" s="147"/>
      <c r="H114" s="147"/>
      <c r="I114" s="147"/>
      <c r="J114" s="147"/>
      <c r="K114" s="147"/>
      <c r="L114" s="147"/>
      <c r="M114" s="147"/>
      <c r="N114" s="147"/>
      <c r="O114" s="193"/>
      <c r="P114" s="193"/>
      <c r="Q114" s="193"/>
    </row>
    <row r="115" spans="2:17" x14ac:dyDescent="0.2">
      <c r="B115" s="147"/>
      <c r="C115" s="147"/>
      <c r="D115" s="147"/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O115" s="193"/>
      <c r="P115" s="193"/>
      <c r="Q115" s="193"/>
    </row>
    <row r="116" spans="2:17" x14ac:dyDescent="0.2">
      <c r="B116" s="147"/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93"/>
      <c r="P116" s="193"/>
      <c r="Q116" s="193"/>
    </row>
    <row r="117" spans="2:17" x14ac:dyDescent="0.2">
      <c r="B117" s="147"/>
      <c r="C117" s="147"/>
      <c r="D117" s="147"/>
      <c r="E117" s="147"/>
      <c r="F117" s="147"/>
      <c r="G117" s="147"/>
      <c r="H117" s="147"/>
      <c r="I117" s="147"/>
      <c r="J117" s="147"/>
      <c r="K117" s="147"/>
      <c r="L117" s="147"/>
      <c r="M117" s="147"/>
      <c r="N117" s="147"/>
      <c r="O117" s="193"/>
      <c r="P117" s="193"/>
      <c r="Q117" s="193"/>
    </row>
    <row r="118" spans="2:17" x14ac:dyDescent="0.2">
      <c r="B118" s="147"/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7"/>
      <c r="N118" s="147"/>
      <c r="O118" s="193"/>
      <c r="P118" s="193"/>
      <c r="Q118" s="193"/>
    </row>
    <row r="119" spans="2:17" x14ac:dyDescent="0.2">
      <c r="B119" s="147"/>
      <c r="C119" s="147"/>
      <c r="D119" s="147"/>
      <c r="E119" s="147"/>
      <c r="F119" s="147"/>
      <c r="G119" s="147"/>
      <c r="H119" s="147"/>
      <c r="I119" s="147"/>
      <c r="J119" s="147"/>
      <c r="K119" s="147"/>
      <c r="L119" s="147"/>
      <c r="M119" s="147"/>
      <c r="N119" s="147"/>
      <c r="O119" s="193"/>
      <c r="P119" s="193"/>
      <c r="Q119" s="193"/>
    </row>
    <row r="120" spans="2:17" x14ac:dyDescent="0.2">
      <c r="B120" s="147"/>
      <c r="C120" s="147"/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93"/>
      <c r="P120" s="193"/>
      <c r="Q120" s="193"/>
    </row>
    <row r="121" spans="2:17" x14ac:dyDescent="0.2">
      <c r="B121" s="147"/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93"/>
      <c r="P121" s="193"/>
      <c r="Q121" s="193"/>
    </row>
    <row r="122" spans="2:17" x14ac:dyDescent="0.2">
      <c r="B122" s="147"/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93"/>
      <c r="P122" s="193"/>
      <c r="Q122" s="193"/>
    </row>
    <row r="123" spans="2:17" x14ac:dyDescent="0.2">
      <c r="B123" s="147"/>
      <c r="C123" s="147"/>
      <c r="D123" s="147"/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O123" s="193"/>
      <c r="P123" s="193"/>
      <c r="Q123" s="193"/>
    </row>
    <row r="124" spans="2:17" x14ac:dyDescent="0.2">
      <c r="B124" s="147"/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93"/>
      <c r="P124" s="193"/>
      <c r="Q124" s="193"/>
    </row>
    <row r="125" spans="2:17" x14ac:dyDescent="0.2">
      <c r="B125" s="147"/>
      <c r="C125" s="147"/>
      <c r="D125" s="147"/>
      <c r="E125" s="147"/>
      <c r="F125" s="147"/>
      <c r="G125" s="147"/>
      <c r="H125" s="147"/>
      <c r="I125" s="147"/>
      <c r="J125" s="147"/>
      <c r="K125" s="147"/>
      <c r="L125" s="147"/>
      <c r="M125" s="147"/>
      <c r="N125" s="147"/>
      <c r="O125" s="193"/>
      <c r="P125" s="193"/>
      <c r="Q125" s="193"/>
    </row>
    <row r="126" spans="2:17" x14ac:dyDescent="0.2">
      <c r="B126" s="147"/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93"/>
      <c r="P126" s="193"/>
      <c r="Q126" s="193"/>
    </row>
    <row r="127" spans="2:17" x14ac:dyDescent="0.2">
      <c r="B127" s="147"/>
      <c r="C127" s="147"/>
      <c r="D127" s="147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93"/>
      <c r="P127" s="193"/>
      <c r="Q127" s="193"/>
    </row>
    <row r="128" spans="2:17" x14ac:dyDescent="0.2">
      <c r="B128" s="147"/>
      <c r="C128" s="147"/>
      <c r="D128" s="147"/>
      <c r="E128" s="147"/>
      <c r="F128" s="147"/>
      <c r="G128" s="147"/>
      <c r="H128" s="147"/>
      <c r="I128" s="147"/>
      <c r="J128" s="147"/>
      <c r="K128" s="147"/>
      <c r="L128" s="147"/>
      <c r="M128" s="147"/>
      <c r="N128" s="147"/>
      <c r="O128" s="193"/>
      <c r="P128" s="193"/>
      <c r="Q128" s="193"/>
    </row>
    <row r="129" spans="2:17" x14ac:dyDescent="0.2">
      <c r="B129" s="147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93"/>
      <c r="P129" s="193"/>
      <c r="Q129" s="193"/>
    </row>
    <row r="130" spans="2:17" x14ac:dyDescent="0.2">
      <c r="B130" s="147"/>
      <c r="C130" s="147"/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93"/>
      <c r="P130" s="193"/>
      <c r="Q130" s="193"/>
    </row>
    <row r="131" spans="2:17" x14ac:dyDescent="0.2">
      <c r="B131" s="147"/>
      <c r="C131" s="147"/>
      <c r="D131" s="147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93"/>
      <c r="P131" s="193"/>
      <c r="Q131" s="193"/>
    </row>
    <row r="132" spans="2:17" x14ac:dyDescent="0.2">
      <c r="B132" s="147"/>
      <c r="C132" s="147"/>
      <c r="D132" s="147"/>
      <c r="E132" s="147"/>
      <c r="F132" s="147"/>
      <c r="G132" s="147"/>
      <c r="H132" s="147"/>
      <c r="I132" s="147"/>
      <c r="J132" s="147"/>
      <c r="K132" s="147"/>
      <c r="L132" s="147"/>
      <c r="M132" s="147"/>
      <c r="N132" s="147"/>
      <c r="O132" s="193"/>
      <c r="P132" s="193"/>
      <c r="Q132" s="193"/>
    </row>
    <row r="133" spans="2:17" x14ac:dyDescent="0.2">
      <c r="B133" s="147"/>
      <c r="C133" s="147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93"/>
      <c r="P133" s="193"/>
      <c r="Q133" s="193"/>
    </row>
    <row r="134" spans="2:17" x14ac:dyDescent="0.2">
      <c r="B134" s="147"/>
      <c r="C134" s="147"/>
      <c r="D134" s="147"/>
      <c r="E134" s="147"/>
      <c r="F134" s="147"/>
      <c r="G134" s="147"/>
      <c r="H134" s="147"/>
      <c r="I134" s="147"/>
      <c r="J134" s="147"/>
      <c r="K134" s="147"/>
      <c r="L134" s="147"/>
      <c r="M134" s="147"/>
      <c r="N134" s="147"/>
      <c r="O134" s="193"/>
      <c r="P134" s="193"/>
      <c r="Q134" s="193"/>
    </row>
    <row r="135" spans="2:17" x14ac:dyDescent="0.2">
      <c r="B135" s="147"/>
      <c r="C135" s="147"/>
      <c r="D135" s="147"/>
      <c r="E135" s="147"/>
      <c r="F135" s="147"/>
      <c r="G135" s="147"/>
      <c r="H135" s="147"/>
      <c r="I135" s="147"/>
      <c r="J135" s="147"/>
      <c r="K135" s="147"/>
      <c r="L135" s="147"/>
      <c r="M135" s="147"/>
      <c r="N135" s="147"/>
      <c r="O135" s="193"/>
      <c r="P135" s="193"/>
      <c r="Q135" s="193"/>
    </row>
    <row r="136" spans="2:17" x14ac:dyDescent="0.2">
      <c r="B136" s="147"/>
      <c r="C136" s="147"/>
      <c r="D136" s="147"/>
      <c r="E136" s="147"/>
      <c r="F136" s="147"/>
      <c r="G136" s="147"/>
      <c r="H136" s="147"/>
      <c r="I136" s="147"/>
      <c r="J136" s="147"/>
      <c r="K136" s="147"/>
      <c r="L136" s="147"/>
      <c r="M136" s="147"/>
      <c r="N136" s="147"/>
      <c r="O136" s="193"/>
      <c r="P136" s="193"/>
      <c r="Q136" s="193"/>
    </row>
    <row r="137" spans="2:17" x14ac:dyDescent="0.2">
      <c r="B137" s="147"/>
      <c r="C137" s="147"/>
      <c r="D137" s="147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93"/>
      <c r="P137" s="193"/>
      <c r="Q137" s="193"/>
    </row>
    <row r="138" spans="2:17" x14ac:dyDescent="0.2">
      <c r="B138" s="147"/>
      <c r="C138" s="147"/>
      <c r="D138" s="147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93"/>
      <c r="P138" s="193"/>
      <c r="Q138" s="193"/>
    </row>
    <row r="139" spans="2:17" x14ac:dyDescent="0.2">
      <c r="B139" s="147"/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93"/>
      <c r="P139" s="193"/>
      <c r="Q139" s="193"/>
    </row>
    <row r="140" spans="2:17" x14ac:dyDescent="0.2">
      <c r="B140" s="147"/>
      <c r="C140" s="147"/>
      <c r="D140" s="147"/>
      <c r="E140" s="147"/>
      <c r="F140" s="147"/>
      <c r="G140" s="147"/>
      <c r="H140" s="147"/>
      <c r="I140" s="147"/>
      <c r="J140" s="147"/>
      <c r="K140" s="147"/>
      <c r="L140" s="147"/>
      <c r="M140" s="147"/>
      <c r="N140" s="147"/>
      <c r="O140" s="193"/>
      <c r="P140" s="193"/>
      <c r="Q140" s="193"/>
    </row>
    <row r="141" spans="2:17" x14ac:dyDescent="0.2">
      <c r="B141" s="147"/>
      <c r="C141" s="147"/>
      <c r="D141" s="147"/>
      <c r="E141" s="147"/>
      <c r="F141" s="147"/>
      <c r="G141" s="147"/>
      <c r="H141" s="147"/>
      <c r="I141" s="147"/>
      <c r="J141" s="147"/>
      <c r="K141" s="147"/>
      <c r="L141" s="147"/>
      <c r="M141" s="147"/>
      <c r="N141" s="147"/>
      <c r="O141" s="193"/>
      <c r="P141" s="193"/>
      <c r="Q141" s="193"/>
    </row>
    <row r="142" spans="2:17" x14ac:dyDescent="0.2">
      <c r="B142" s="147"/>
      <c r="C142" s="147"/>
      <c r="D142" s="147"/>
      <c r="E142" s="147"/>
      <c r="F142" s="147"/>
      <c r="G142" s="147"/>
      <c r="H142" s="147"/>
      <c r="I142" s="147"/>
      <c r="J142" s="147"/>
      <c r="K142" s="147"/>
      <c r="L142" s="147"/>
      <c r="M142" s="147"/>
      <c r="N142" s="147"/>
      <c r="O142" s="193"/>
      <c r="P142" s="193"/>
      <c r="Q142" s="193"/>
    </row>
    <row r="143" spans="2:17" x14ac:dyDescent="0.2">
      <c r="B143" s="147"/>
      <c r="C143" s="147"/>
      <c r="D143" s="147"/>
      <c r="E143" s="147"/>
      <c r="F143" s="147"/>
      <c r="G143" s="147"/>
      <c r="H143" s="147"/>
      <c r="I143" s="147"/>
      <c r="J143" s="147"/>
      <c r="K143" s="147"/>
      <c r="L143" s="147"/>
      <c r="M143" s="147"/>
      <c r="N143" s="147"/>
      <c r="O143" s="193"/>
      <c r="P143" s="193"/>
      <c r="Q143" s="193"/>
    </row>
    <row r="144" spans="2:17" x14ac:dyDescent="0.2">
      <c r="B144" s="147"/>
      <c r="C144" s="147"/>
      <c r="D144" s="147"/>
      <c r="E144" s="147"/>
      <c r="F144" s="147"/>
      <c r="G144" s="147"/>
      <c r="H144" s="147"/>
      <c r="I144" s="147"/>
      <c r="J144" s="147"/>
      <c r="K144" s="147"/>
      <c r="L144" s="147"/>
      <c r="M144" s="147"/>
      <c r="N144" s="147"/>
      <c r="O144" s="193"/>
      <c r="P144" s="193"/>
      <c r="Q144" s="193"/>
    </row>
    <row r="145" spans="2:17" x14ac:dyDescent="0.2">
      <c r="B145" s="147"/>
      <c r="C145" s="147"/>
      <c r="D145" s="147"/>
      <c r="E145" s="147"/>
      <c r="F145" s="147"/>
      <c r="G145" s="147"/>
      <c r="H145" s="147"/>
      <c r="I145" s="147"/>
      <c r="J145" s="147"/>
      <c r="K145" s="147"/>
      <c r="L145" s="147"/>
      <c r="M145" s="147"/>
      <c r="N145" s="147"/>
      <c r="O145" s="193"/>
      <c r="P145" s="193"/>
      <c r="Q145" s="193"/>
    </row>
    <row r="146" spans="2:17" x14ac:dyDescent="0.2">
      <c r="B146" s="147"/>
      <c r="C146" s="147"/>
      <c r="D146" s="147"/>
      <c r="E146" s="147"/>
      <c r="F146" s="147"/>
      <c r="G146" s="147"/>
      <c r="H146" s="147"/>
      <c r="I146" s="147"/>
      <c r="J146" s="147"/>
      <c r="K146" s="147"/>
      <c r="L146" s="147"/>
      <c r="M146" s="147"/>
      <c r="N146" s="147"/>
      <c r="O146" s="193"/>
      <c r="P146" s="193"/>
      <c r="Q146" s="193"/>
    </row>
    <row r="147" spans="2:17" x14ac:dyDescent="0.2">
      <c r="B147" s="147"/>
      <c r="C147" s="147"/>
      <c r="D147" s="147"/>
      <c r="E147" s="147"/>
      <c r="F147" s="147"/>
      <c r="G147" s="147"/>
      <c r="H147" s="147"/>
      <c r="I147" s="147"/>
      <c r="J147" s="147"/>
      <c r="K147" s="147"/>
      <c r="L147" s="147"/>
      <c r="M147" s="147"/>
      <c r="N147" s="147"/>
      <c r="O147" s="193"/>
      <c r="P147" s="193"/>
      <c r="Q147" s="193"/>
    </row>
    <row r="148" spans="2:17" x14ac:dyDescent="0.2">
      <c r="B148" s="147"/>
      <c r="C148" s="147"/>
      <c r="D148" s="147"/>
      <c r="E148" s="147"/>
      <c r="F148" s="147"/>
      <c r="G148" s="147"/>
      <c r="H148" s="147"/>
      <c r="I148" s="147"/>
      <c r="J148" s="147"/>
      <c r="K148" s="147"/>
      <c r="L148" s="147"/>
      <c r="M148" s="147"/>
      <c r="N148" s="147"/>
      <c r="O148" s="193"/>
      <c r="P148" s="193"/>
      <c r="Q148" s="193"/>
    </row>
    <row r="149" spans="2:17" x14ac:dyDescent="0.2">
      <c r="B149" s="147"/>
      <c r="C149" s="147"/>
      <c r="D149" s="147"/>
      <c r="E149" s="147"/>
      <c r="F149" s="147"/>
      <c r="G149" s="147"/>
      <c r="H149" s="147"/>
      <c r="I149" s="147"/>
      <c r="J149" s="147"/>
      <c r="K149" s="147"/>
      <c r="L149" s="147"/>
      <c r="M149" s="147"/>
      <c r="N149" s="147"/>
      <c r="O149" s="193"/>
      <c r="P149" s="193"/>
      <c r="Q149" s="193"/>
    </row>
    <row r="150" spans="2:17" x14ac:dyDescent="0.2">
      <c r="B150" s="147"/>
      <c r="C150" s="147"/>
      <c r="D150" s="147"/>
      <c r="E150" s="147"/>
      <c r="F150" s="147"/>
      <c r="G150" s="147"/>
      <c r="H150" s="147"/>
      <c r="I150" s="147"/>
      <c r="J150" s="147"/>
      <c r="K150" s="147"/>
      <c r="L150" s="147"/>
      <c r="M150" s="147"/>
      <c r="N150" s="147"/>
      <c r="O150" s="193"/>
      <c r="P150" s="193"/>
      <c r="Q150" s="193"/>
    </row>
    <row r="151" spans="2:17" x14ac:dyDescent="0.2">
      <c r="B151" s="147"/>
      <c r="C151" s="147"/>
      <c r="D151" s="147"/>
      <c r="E151" s="147"/>
      <c r="F151" s="147"/>
      <c r="G151" s="147"/>
      <c r="H151" s="147"/>
      <c r="I151" s="147"/>
      <c r="J151" s="147"/>
      <c r="K151" s="147"/>
      <c r="L151" s="147"/>
      <c r="M151" s="147"/>
      <c r="N151" s="147"/>
      <c r="O151" s="193"/>
      <c r="P151" s="193"/>
      <c r="Q151" s="193"/>
    </row>
    <row r="152" spans="2:17" x14ac:dyDescent="0.2">
      <c r="B152" s="147"/>
      <c r="C152" s="147"/>
      <c r="D152" s="147"/>
      <c r="E152" s="147"/>
      <c r="F152" s="147"/>
      <c r="G152" s="147"/>
      <c r="H152" s="147"/>
      <c r="I152" s="147"/>
      <c r="J152" s="147"/>
      <c r="K152" s="147"/>
      <c r="L152" s="147"/>
      <c r="M152" s="147"/>
      <c r="N152" s="147"/>
      <c r="O152" s="193"/>
      <c r="P152" s="193"/>
      <c r="Q152" s="193"/>
    </row>
    <row r="153" spans="2:17" x14ac:dyDescent="0.2">
      <c r="B153" s="147"/>
      <c r="C153" s="147"/>
      <c r="D153" s="147"/>
      <c r="E153" s="147"/>
      <c r="F153" s="147"/>
      <c r="G153" s="147"/>
      <c r="H153" s="147"/>
      <c r="I153" s="147"/>
      <c r="J153" s="147"/>
      <c r="K153" s="147"/>
      <c r="L153" s="147"/>
      <c r="M153" s="147"/>
      <c r="N153" s="147"/>
      <c r="O153" s="193"/>
      <c r="P153" s="193"/>
      <c r="Q153" s="193"/>
    </row>
    <row r="154" spans="2:17" x14ac:dyDescent="0.2">
      <c r="B154" s="147"/>
      <c r="C154" s="147"/>
      <c r="D154" s="147"/>
      <c r="E154" s="147"/>
      <c r="F154" s="147"/>
      <c r="G154" s="147"/>
      <c r="H154" s="147"/>
      <c r="I154" s="147"/>
      <c r="J154" s="147"/>
      <c r="K154" s="147"/>
      <c r="L154" s="147"/>
      <c r="M154" s="147"/>
      <c r="N154" s="147"/>
      <c r="O154" s="193"/>
      <c r="P154" s="193"/>
      <c r="Q154" s="193"/>
    </row>
    <row r="155" spans="2:17" x14ac:dyDescent="0.2">
      <c r="B155" s="147"/>
      <c r="C155" s="147"/>
      <c r="D155" s="147"/>
      <c r="E155" s="147"/>
      <c r="F155" s="147"/>
      <c r="G155" s="147"/>
      <c r="H155" s="147"/>
      <c r="I155" s="147"/>
      <c r="J155" s="147"/>
      <c r="K155" s="147"/>
      <c r="L155" s="147"/>
      <c r="M155" s="147"/>
      <c r="N155" s="147"/>
      <c r="O155" s="193"/>
      <c r="P155" s="193"/>
      <c r="Q155" s="193"/>
    </row>
    <row r="156" spans="2:17" x14ac:dyDescent="0.2">
      <c r="B156" s="147"/>
      <c r="C156" s="147"/>
      <c r="D156" s="147"/>
      <c r="E156" s="147"/>
      <c r="F156" s="147"/>
      <c r="G156" s="147"/>
      <c r="H156" s="147"/>
      <c r="I156" s="147"/>
      <c r="J156" s="147"/>
      <c r="K156" s="147"/>
      <c r="L156" s="147"/>
      <c r="M156" s="147"/>
      <c r="N156" s="147"/>
      <c r="O156" s="193"/>
      <c r="P156" s="193"/>
      <c r="Q156" s="193"/>
    </row>
    <row r="157" spans="2:17" x14ac:dyDescent="0.2">
      <c r="B157" s="147"/>
      <c r="C157" s="147"/>
      <c r="D157" s="147"/>
      <c r="E157" s="147"/>
      <c r="F157" s="147"/>
      <c r="G157" s="147"/>
      <c r="H157" s="147"/>
      <c r="I157" s="147"/>
      <c r="J157" s="147"/>
      <c r="K157" s="147"/>
      <c r="L157" s="147"/>
      <c r="M157" s="147"/>
      <c r="N157" s="147"/>
      <c r="O157" s="193"/>
      <c r="P157" s="193"/>
      <c r="Q157" s="193"/>
    </row>
    <row r="158" spans="2:17" x14ac:dyDescent="0.2">
      <c r="B158" s="147"/>
      <c r="C158" s="147"/>
      <c r="D158" s="147"/>
      <c r="E158" s="147"/>
      <c r="F158" s="147"/>
      <c r="G158" s="147"/>
      <c r="H158" s="147"/>
      <c r="I158" s="147"/>
      <c r="J158" s="147"/>
      <c r="K158" s="147"/>
      <c r="L158" s="147"/>
      <c r="M158" s="147"/>
      <c r="N158" s="147"/>
      <c r="O158" s="193"/>
      <c r="P158" s="193"/>
      <c r="Q158" s="193"/>
    </row>
    <row r="159" spans="2:17" x14ac:dyDescent="0.2">
      <c r="B159" s="147"/>
      <c r="C159" s="147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93"/>
      <c r="P159" s="193"/>
      <c r="Q159" s="193"/>
    </row>
    <row r="160" spans="2:17" x14ac:dyDescent="0.2">
      <c r="B160" s="147"/>
      <c r="C160" s="147"/>
      <c r="D160" s="147"/>
      <c r="E160" s="147"/>
      <c r="F160" s="147"/>
      <c r="G160" s="147"/>
      <c r="H160" s="147"/>
      <c r="I160" s="147"/>
      <c r="J160" s="147"/>
      <c r="K160" s="147"/>
      <c r="L160" s="147"/>
      <c r="M160" s="147"/>
      <c r="N160" s="147"/>
      <c r="O160" s="193"/>
      <c r="P160" s="193"/>
      <c r="Q160" s="193"/>
    </row>
    <row r="161" spans="2:17" x14ac:dyDescent="0.2">
      <c r="B161" s="147"/>
      <c r="C161" s="147"/>
      <c r="D161" s="147"/>
      <c r="E161" s="147"/>
      <c r="F161" s="147"/>
      <c r="G161" s="147"/>
      <c r="H161" s="147"/>
      <c r="I161" s="147"/>
      <c r="J161" s="147"/>
      <c r="K161" s="147"/>
      <c r="L161" s="147"/>
      <c r="M161" s="147"/>
      <c r="N161" s="147"/>
      <c r="O161" s="193"/>
      <c r="P161" s="193"/>
      <c r="Q161" s="193"/>
    </row>
    <row r="162" spans="2:17" x14ac:dyDescent="0.2">
      <c r="B162" s="147"/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93"/>
      <c r="P162" s="193"/>
      <c r="Q162" s="193"/>
    </row>
    <row r="163" spans="2:17" x14ac:dyDescent="0.2">
      <c r="B163" s="147"/>
      <c r="C163" s="147"/>
      <c r="D163" s="147"/>
      <c r="E163" s="147"/>
      <c r="F163" s="147"/>
      <c r="G163" s="147"/>
      <c r="H163" s="147"/>
      <c r="I163" s="147"/>
      <c r="J163" s="147"/>
      <c r="K163" s="147"/>
      <c r="L163" s="147"/>
      <c r="M163" s="147"/>
      <c r="N163" s="147"/>
      <c r="O163" s="193"/>
      <c r="P163" s="193"/>
      <c r="Q163" s="193"/>
    </row>
    <row r="164" spans="2:17" x14ac:dyDescent="0.2">
      <c r="B164" s="147"/>
      <c r="C164" s="147"/>
      <c r="D164" s="147"/>
      <c r="E164" s="147"/>
      <c r="F164" s="147"/>
      <c r="G164" s="147"/>
      <c r="H164" s="147"/>
      <c r="I164" s="147"/>
      <c r="J164" s="147"/>
      <c r="K164" s="147"/>
      <c r="L164" s="147"/>
      <c r="M164" s="147"/>
      <c r="N164" s="147"/>
      <c r="O164" s="193"/>
      <c r="P164" s="193"/>
      <c r="Q164" s="193"/>
    </row>
    <row r="165" spans="2:17" x14ac:dyDescent="0.2">
      <c r="B165" s="147"/>
      <c r="C165" s="147"/>
      <c r="D165" s="147"/>
      <c r="E165" s="147"/>
      <c r="F165" s="147"/>
      <c r="G165" s="147"/>
      <c r="H165" s="147"/>
      <c r="I165" s="147"/>
      <c r="J165" s="147"/>
      <c r="K165" s="147"/>
      <c r="L165" s="147"/>
      <c r="M165" s="147"/>
      <c r="N165" s="147"/>
      <c r="O165" s="193"/>
      <c r="P165" s="193"/>
      <c r="Q165" s="193"/>
    </row>
    <row r="166" spans="2:17" x14ac:dyDescent="0.2">
      <c r="B166" s="147"/>
      <c r="C166" s="147"/>
      <c r="D166" s="147"/>
      <c r="E166" s="147"/>
      <c r="F166" s="147"/>
      <c r="G166" s="147"/>
      <c r="H166" s="147"/>
      <c r="I166" s="147"/>
      <c r="J166" s="147"/>
      <c r="K166" s="147"/>
      <c r="L166" s="147"/>
      <c r="M166" s="147"/>
      <c r="N166" s="147"/>
      <c r="O166" s="193"/>
      <c r="P166" s="193"/>
      <c r="Q166" s="193"/>
    </row>
    <row r="167" spans="2:17" x14ac:dyDescent="0.2">
      <c r="B167" s="147"/>
      <c r="C167" s="147"/>
      <c r="D167" s="147"/>
      <c r="E167" s="147"/>
      <c r="F167" s="147"/>
      <c r="G167" s="147"/>
      <c r="H167" s="147"/>
      <c r="I167" s="147"/>
      <c r="J167" s="147"/>
      <c r="K167" s="147"/>
      <c r="L167" s="147"/>
      <c r="M167" s="147"/>
      <c r="N167" s="147"/>
      <c r="O167" s="193"/>
      <c r="P167" s="193"/>
      <c r="Q167" s="193"/>
    </row>
    <row r="168" spans="2:17" x14ac:dyDescent="0.2">
      <c r="B168" s="147"/>
      <c r="C168" s="147"/>
      <c r="D168" s="147"/>
      <c r="E168" s="147"/>
      <c r="F168" s="147"/>
      <c r="G168" s="147"/>
      <c r="H168" s="147"/>
      <c r="I168" s="147"/>
      <c r="J168" s="147"/>
      <c r="K168" s="147"/>
      <c r="L168" s="147"/>
      <c r="M168" s="147"/>
      <c r="N168" s="147"/>
      <c r="O168" s="193"/>
      <c r="P168" s="193"/>
      <c r="Q168" s="193"/>
    </row>
    <row r="169" spans="2:17" x14ac:dyDescent="0.2">
      <c r="B169" s="147"/>
      <c r="C169" s="147"/>
      <c r="D169" s="147"/>
      <c r="E169" s="147"/>
      <c r="F169" s="147"/>
      <c r="G169" s="147"/>
      <c r="H169" s="147"/>
      <c r="I169" s="147"/>
      <c r="J169" s="147"/>
      <c r="K169" s="147"/>
      <c r="L169" s="147"/>
      <c r="M169" s="147"/>
      <c r="N169" s="147"/>
      <c r="O169" s="193"/>
      <c r="P169" s="193"/>
      <c r="Q169" s="193"/>
    </row>
    <row r="170" spans="2:17" x14ac:dyDescent="0.2">
      <c r="B170" s="147"/>
      <c r="C170" s="147"/>
      <c r="D170" s="147"/>
      <c r="E170" s="147"/>
      <c r="F170" s="147"/>
      <c r="G170" s="147"/>
      <c r="H170" s="147"/>
      <c r="I170" s="147"/>
      <c r="J170" s="147"/>
      <c r="K170" s="147"/>
      <c r="L170" s="147"/>
      <c r="M170" s="147"/>
      <c r="N170" s="147"/>
      <c r="O170" s="193"/>
      <c r="P170" s="193"/>
      <c r="Q170" s="193"/>
    </row>
    <row r="171" spans="2:17" x14ac:dyDescent="0.2">
      <c r="B171" s="147"/>
      <c r="C171" s="147"/>
      <c r="D171" s="147"/>
      <c r="E171" s="147"/>
      <c r="F171" s="147"/>
      <c r="G171" s="147"/>
      <c r="H171" s="147"/>
      <c r="I171" s="147"/>
      <c r="J171" s="147"/>
      <c r="K171" s="147"/>
      <c r="L171" s="147"/>
      <c r="M171" s="147"/>
      <c r="N171" s="147"/>
      <c r="O171" s="193"/>
      <c r="P171" s="193"/>
      <c r="Q171" s="193"/>
    </row>
    <row r="172" spans="2:17" x14ac:dyDescent="0.2">
      <c r="B172" s="147"/>
      <c r="C172" s="147"/>
      <c r="D172" s="147"/>
      <c r="E172" s="147"/>
      <c r="F172" s="147"/>
      <c r="G172" s="147"/>
      <c r="H172" s="147"/>
      <c r="I172" s="147"/>
      <c r="J172" s="147"/>
      <c r="K172" s="147"/>
      <c r="L172" s="147"/>
      <c r="M172" s="147"/>
      <c r="N172" s="147"/>
      <c r="O172" s="193"/>
      <c r="P172" s="193"/>
      <c r="Q172" s="193"/>
    </row>
    <row r="173" spans="2:17" x14ac:dyDescent="0.2">
      <c r="B173" s="147"/>
      <c r="C173" s="147"/>
      <c r="D173" s="147"/>
      <c r="E173" s="147"/>
      <c r="F173" s="147"/>
      <c r="G173" s="147"/>
      <c r="H173" s="147"/>
      <c r="I173" s="147"/>
      <c r="J173" s="147"/>
      <c r="K173" s="147"/>
      <c r="L173" s="147"/>
      <c r="M173" s="147"/>
      <c r="N173" s="147"/>
      <c r="O173" s="193"/>
      <c r="P173" s="193"/>
      <c r="Q173" s="193"/>
    </row>
    <row r="174" spans="2:17" x14ac:dyDescent="0.2">
      <c r="B174" s="147"/>
      <c r="C174" s="147"/>
      <c r="D174" s="147"/>
      <c r="E174" s="147"/>
      <c r="F174" s="147"/>
      <c r="G174" s="147"/>
      <c r="H174" s="147"/>
      <c r="I174" s="147"/>
      <c r="J174" s="147"/>
      <c r="K174" s="147"/>
      <c r="L174" s="147"/>
      <c r="M174" s="147"/>
      <c r="N174" s="147"/>
      <c r="O174" s="193"/>
      <c r="P174" s="193"/>
      <c r="Q174" s="193"/>
    </row>
    <row r="175" spans="2:17" x14ac:dyDescent="0.2">
      <c r="B175" s="147"/>
      <c r="C175" s="147"/>
      <c r="D175" s="147"/>
      <c r="E175" s="147"/>
      <c r="F175" s="147"/>
      <c r="G175" s="147"/>
      <c r="H175" s="147"/>
      <c r="I175" s="147"/>
      <c r="J175" s="147"/>
      <c r="K175" s="147"/>
      <c r="L175" s="147"/>
      <c r="M175" s="147"/>
      <c r="N175" s="147"/>
      <c r="O175" s="193"/>
      <c r="P175" s="193"/>
      <c r="Q175" s="193"/>
    </row>
    <row r="176" spans="2:17" x14ac:dyDescent="0.2">
      <c r="B176" s="147"/>
      <c r="C176" s="147"/>
      <c r="D176" s="147"/>
      <c r="E176" s="147"/>
      <c r="F176" s="147"/>
      <c r="G176" s="147"/>
      <c r="H176" s="147"/>
      <c r="I176" s="147"/>
      <c r="J176" s="147"/>
      <c r="K176" s="147"/>
      <c r="L176" s="147"/>
      <c r="M176" s="147"/>
      <c r="N176" s="147"/>
      <c r="O176" s="193"/>
      <c r="P176" s="193"/>
      <c r="Q176" s="193"/>
    </row>
    <row r="177" spans="2:17" x14ac:dyDescent="0.2">
      <c r="B177" s="147"/>
      <c r="C177" s="147"/>
      <c r="D177" s="147"/>
      <c r="E177" s="147"/>
      <c r="F177" s="147"/>
      <c r="G177" s="147"/>
      <c r="H177" s="147"/>
      <c r="I177" s="147"/>
      <c r="J177" s="147"/>
      <c r="K177" s="147"/>
      <c r="L177" s="147"/>
      <c r="M177" s="147"/>
      <c r="N177" s="147"/>
      <c r="O177" s="193"/>
      <c r="P177" s="193"/>
      <c r="Q177" s="193"/>
    </row>
    <row r="178" spans="2:17" x14ac:dyDescent="0.2">
      <c r="B178" s="147"/>
      <c r="C178" s="147"/>
      <c r="D178" s="147"/>
      <c r="E178" s="147"/>
      <c r="F178" s="147"/>
      <c r="G178" s="147"/>
      <c r="H178" s="147"/>
      <c r="I178" s="147"/>
      <c r="J178" s="147"/>
      <c r="K178" s="147"/>
      <c r="L178" s="147"/>
      <c r="M178" s="147"/>
      <c r="N178" s="147"/>
      <c r="O178" s="193"/>
      <c r="P178" s="193"/>
      <c r="Q178" s="193"/>
    </row>
    <row r="179" spans="2:17" x14ac:dyDescent="0.2">
      <c r="B179" s="147"/>
      <c r="C179" s="147"/>
      <c r="D179" s="147"/>
      <c r="E179" s="147"/>
      <c r="F179" s="147"/>
      <c r="G179" s="147"/>
      <c r="H179" s="147"/>
      <c r="I179" s="147"/>
      <c r="J179" s="147"/>
      <c r="K179" s="147"/>
      <c r="L179" s="147"/>
      <c r="M179" s="147"/>
      <c r="N179" s="147"/>
      <c r="O179" s="193"/>
      <c r="P179" s="193"/>
      <c r="Q179" s="193"/>
    </row>
    <row r="180" spans="2:17" x14ac:dyDescent="0.2">
      <c r="B180" s="147"/>
      <c r="C180" s="147"/>
      <c r="D180" s="147"/>
      <c r="E180" s="147"/>
      <c r="F180" s="147"/>
      <c r="G180" s="147"/>
      <c r="H180" s="147"/>
      <c r="I180" s="147"/>
      <c r="J180" s="147"/>
      <c r="K180" s="147"/>
      <c r="L180" s="147"/>
      <c r="M180" s="147"/>
      <c r="N180" s="147"/>
      <c r="O180" s="193"/>
      <c r="P180" s="193"/>
      <c r="Q180" s="193"/>
    </row>
  </sheetData>
  <mergeCells count="1"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A7" sqref="A7"/>
    </sheetView>
  </sheetViews>
  <sheetFormatPr defaultRowHeight="12.75" outlineLevelRow="1" x14ac:dyDescent="0.2"/>
  <cols>
    <col min="1" max="1" width="75.5703125" style="83" bestFit="1" customWidth="1"/>
    <col min="2" max="2" width="18" style="83" customWidth="1"/>
    <col min="3" max="3" width="19.85546875" style="83" customWidth="1"/>
    <col min="4" max="4" width="11.42578125" style="83" bestFit="1" customWidth="1"/>
    <col min="5" max="16384" width="9.140625" style="83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31.12.2015</v>
      </c>
      <c r="B2" s="3"/>
      <c r="C2" s="3"/>
      <c r="D2" s="3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ht="18.75" x14ac:dyDescent="0.3">
      <c r="A3" s="2" t="s">
        <v>80</v>
      </c>
      <c r="B3" s="2"/>
      <c r="C3" s="2"/>
      <c r="D3" s="2"/>
    </row>
    <row r="4" spans="1:19" x14ac:dyDescent="0.2"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1:19" s="126" customFormat="1" x14ac:dyDescent="0.2">
      <c r="D5" s="10" t="s">
        <v>149</v>
      </c>
    </row>
    <row r="6" spans="1:19" s="22" customFormat="1" x14ac:dyDescent="0.2">
      <c r="A6" s="163"/>
      <c r="B6" s="28" t="s">
        <v>155</v>
      </c>
      <c r="C6" s="28" t="s">
        <v>158</v>
      </c>
      <c r="D6" s="28" t="s">
        <v>172</v>
      </c>
    </row>
    <row r="7" spans="1:19" s="109" customFormat="1" ht="15.75" x14ac:dyDescent="0.2">
      <c r="A7" s="161" t="s">
        <v>139</v>
      </c>
      <c r="B7" s="149">
        <f t="shared" ref="B7:D7" si="0">SUM(B$8+ B$9)</f>
        <v>65439.723887579996</v>
      </c>
      <c r="C7" s="149">
        <f t="shared" si="0"/>
        <v>1570597.0216000401</v>
      </c>
      <c r="D7" s="243">
        <f t="shared" si="0"/>
        <v>1</v>
      </c>
    </row>
    <row r="8" spans="1:19" s="153" customFormat="1" ht="14.25" x14ac:dyDescent="0.2">
      <c r="A8" s="34" t="str">
        <f>SRATE_M!A7</f>
        <v>Борг, по якому сплата відсотків здійснюється за плаваючими процентними ставками</v>
      </c>
      <c r="B8" s="102">
        <f>SRATE_M!B7</f>
        <v>21261.114712070001</v>
      </c>
      <c r="C8" s="102">
        <f>SRATE_M!C7</f>
        <v>510280.93425374001</v>
      </c>
      <c r="D8" s="67">
        <f>SRATE_M!D7</f>
        <v>0.32489600000000002</v>
      </c>
    </row>
    <row r="9" spans="1:19" s="153" customFormat="1" ht="14.25" x14ac:dyDescent="0.2">
      <c r="A9" s="34" t="str">
        <f>SRATE_M!A8</f>
        <v>Борг, по якому сплата відсотків здійснюється за фіксованими процентними ставками</v>
      </c>
      <c r="B9" s="102">
        <f>SRATE_M!B8</f>
        <v>44178.609175509999</v>
      </c>
      <c r="C9" s="102">
        <f>SRATE_M!C8</f>
        <v>1060316.0873463</v>
      </c>
      <c r="D9" s="67">
        <f>SRATE_M!D8</f>
        <v>0.67510400000000004</v>
      </c>
    </row>
    <row r="10" spans="1:19" x14ac:dyDescent="0.2"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</row>
    <row r="11" spans="1:19" x14ac:dyDescent="0.2">
      <c r="A11" s="195" t="s">
        <v>151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9" x14ac:dyDescent="0.2">
      <c r="B12" s="96"/>
      <c r="C12" s="96"/>
      <c r="D12" s="10" t="s">
        <v>149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</row>
    <row r="13" spans="1:19" s="74" customFormat="1" x14ac:dyDescent="0.2">
      <c r="A13" s="130"/>
      <c r="B13" s="28" t="s">
        <v>155</v>
      </c>
      <c r="C13" s="28" t="s">
        <v>158</v>
      </c>
      <c r="D13" s="28" t="s">
        <v>172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19" s="217" customFormat="1" ht="15" x14ac:dyDescent="0.25">
      <c r="A14" s="8" t="s">
        <v>139</v>
      </c>
      <c r="B14" s="43">
        <f t="shared" ref="B14:C14" si="1">B$18+B$15</f>
        <v>65439.723887580003</v>
      </c>
      <c r="C14" s="43">
        <f t="shared" si="1"/>
        <v>1570597.0216000401</v>
      </c>
      <c r="D14" s="120">
        <v>0.99999899999999997</v>
      </c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7"/>
      <c r="Q14" s="237"/>
    </row>
    <row r="15" spans="1:19" s="91" customFormat="1" ht="15" x14ac:dyDescent="0.25">
      <c r="A15" s="238" t="s">
        <v>65</v>
      </c>
      <c r="B15" s="66">
        <f t="shared" ref="B15:C15" si="2">SUM(B$16:B$17)</f>
        <v>55575.985078350001</v>
      </c>
      <c r="C15" s="66">
        <f t="shared" si="2"/>
        <v>1333860.7110635801</v>
      </c>
      <c r="D15" s="21">
        <v>1.052953</v>
      </c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</row>
    <row r="16" spans="1:19" s="26" customFormat="1" outlineLevel="1" x14ac:dyDescent="0.2">
      <c r="A16" s="240" t="s">
        <v>45</v>
      </c>
      <c r="B16" s="187">
        <v>13329.053036220001</v>
      </c>
      <c r="C16" s="187">
        <v>319906.16334794997</v>
      </c>
      <c r="D16" s="152">
        <v>0.203684</v>
      </c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</row>
    <row r="17" spans="1:17" s="26" customFormat="1" outlineLevel="1" x14ac:dyDescent="0.2">
      <c r="A17" s="240" t="s">
        <v>101</v>
      </c>
      <c r="B17" s="187">
        <v>42246.93204213</v>
      </c>
      <c r="C17" s="187">
        <v>1013954.54771563</v>
      </c>
      <c r="D17" s="152">
        <v>0.64558499999999996</v>
      </c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</row>
    <row r="18" spans="1:17" s="91" customFormat="1" ht="15" x14ac:dyDescent="0.25">
      <c r="A18" s="238" t="s">
        <v>14</v>
      </c>
      <c r="B18" s="66">
        <f t="shared" ref="B18:C18" si="3">SUM(B$19:B$20)</f>
        <v>9863.7388092300007</v>
      </c>
      <c r="C18" s="66">
        <f t="shared" si="3"/>
        <v>236736.31053646002</v>
      </c>
      <c r="D18" s="21">
        <v>0.27194200000000002</v>
      </c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</row>
    <row r="19" spans="1:17" s="26" customFormat="1" outlineLevel="1" x14ac:dyDescent="0.2">
      <c r="A19" s="240" t="s">
        <v>45</v>
      </c>
      <c r="B19" s="187">
        <v>7932.06167585</v>
      </c>
      <c r="C19" s="187">
        <v>190374.77090579001</v>
      </c>
      <c r="D19" s="152">
        <v>0.121212</v>
      </c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7" s="26" customFormat="1" outlineLevel="1" x14ac:dyDescent="0.2">
      <c r="A20" s="240" t="s">
        <v>101</v>
      </c>
      <c r="B20" s="187">
        <v>1931.67713338</v>
      </c>
      <c r="C20" s="187">
        <v>46361.539630669999</v>
      </c>
      <c r="D20" s="152">
        <v>2.9517999999999999E-2</v>
      </c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spans="1:17" x14ac:dyDescent="0.2">
      <c r="B21" s="61"/>
      <c r="C21" s="61"/>
      <c r="D21" s="219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</row>
    <row r="22" spans="1:17" x14ac:dyDescent="0.2">
      <c r="B22" s="61"/>
      <c r="C22" s="61"/>
      <c r="D22" s="219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</row>
    <row r="23" spans="1:17" x14ac:dyDescent="0.2">
      <c r="B23" s="61"/>
      <c r="C23" s="61"/>
      <c r="D23" s="219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</row>
    <row r="24" spans="1:17" x14ac:dyDescent="0.2">
      <c r="B24" s="61"/>
      <c r="C24" s="61"/>
      <c r="D24" s="219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</row>
    <row r="25" spans="1:17" x14ac:dyDescent="0.2">
      <c r="B25" s="61"/>
      <c r="C25" s="61"/>
      <c r="D25" s="219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</row>
    <row r="26" spans="1:17" x14ac:dyDescent="0.2">
      <c r="B26" s="61"/>
      <c r="C26" s="61"/>
      <c r="D26" s="219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</row>
    <row r="27" spans="1:17" x14ac:dyDescent="0.2">
      <c r="B27" s="61"/>
      <c r="C27" s="61"/>
      <c r="D27" s="219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</row>
    <row r="28" spans="1:17" x14ac:dyDescent="0.2">
      <c r="B28" s="61"/>
      <c r="C28" s="61"/>
      <c r="D28" s="219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</row>
    <row r="29" spans="1:17" x14ac:dyDescent="0.2">
      <c r="B29" s="61"/>
      <c r="C29" s="61"/>
      <c r="D29" s="219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1:17" x14ac:dyDescent="0.2">
      <c r="B30" s="61"/>
      <c r="C30" s="61"/>
      <c r="D30" s="219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</row>
    <row r="31" spans="1:17" x14ac:dyDescent="0.2">
      <c r="B31" s="61"/>
      <c r="C31" s="61"/>
      <c r="D31" s="219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</row>
    <row r="32" spans="1:17" x14ac:dyDescent="0.2">
      <c r="B32" s="61"/>
      <c r="C32" s="61"/>
      <c r="D32" s="219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</row>
    <row r="33" spans="2:17" x14ac:dyDescent="0.2">
      <c r="B33" s="61"/>
      <c r="C33" s="61"/>
      <c r="D33" s="219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2:17" x14ac:dyDescent="0.2">
      <c r="B34" s="61"/>
      <c r="C34" s="61"/>
      <c r="D34" s="219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2:17" x14ac:dyDescent="0.2">
      <c r="B35" s="61"/>
      <c r="C35" s="61"/>
      <c r="D35" s="219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</row>
    <row r="36" spans="2:17" x14ac:dyDescent="0.2">
      <c r="B36" s="61"/>
      <c r="C36" s="61"/>
      <c r="D36" s="219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2:17" x14ac:dyDescent="0.2">
      <c r="B37" s="61"/>
      <c r="C37" s="61"/>
      <c r="D37" s="219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</row>
    <row r="38" spans="2:17" x14ac:dyDescent="0.2">
      <c r="B38" s="61"/>
      <c r="C38" s="61"/>
      <c r="D38" s="219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</row>
    <row r="39" spans="2:17" x14ac:dyDescent="0.2">
      <c r="B39" s="61"/>
      <c r="C39" s="61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</row>
    <row r="40" spans="2:17" x14ac:dyDescent="0.2"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</row>
    <row r="41" spans="2:17" x14ac:dyDescent="0.2"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</row>
    <row r="42" spans="2:17" x14ac:dyDescent="0.2"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</row>
    <row r="43" spans="2:17" x14ac:dyDescent="0.2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</row>
    <row r="44" spans="2:17" x14ac:dyDescent="0.2"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</row>
    <row r="45" spans="2:17" x14ac:dyDescent="0.2"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</row>
    <row r="46" spans="2:17" x14ac:dyDescent="0.2"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</row>
    <row r="47" spans="2:17" x14ac:dyDescent="0.2"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</row>
    <row r="48" spans="2:17" x14ac:dyDescent="0.2"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</row>
    <row r="49" spans="2:17" x14ac:dyDescent="0.2"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</row>
    <row r="50" spans="2:17" x14ac:dyDescent="0.2"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</row>
    <row r="51" spans="2:17" x14ac:dyDescent="0.2"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</row>
    <row r="52" spans="2:17" x14ac:dyDescent="0.2"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2:17" x14ac:dyDescent="0.2"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</row>
    <row r="54" spans="2:17" x14ac:dyDescent="0.2"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</row>
    <row r="55" spans="2:17" x14ac:dyDescent="0.2"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</row>
    <row r="56" spans="2:17" x14ac:dyDescent="0.2"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</row>
    <row r="57" spans="2:17" x14ac:dyDescent="0.2"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2:17" x14ac:dyDescent="0.2"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</row>
    <row r="59" spans="2:17" x14ac:dyDescent="0.2"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</row>
    <row r="60" spans="2:17" x14ac:dyDescent="0.2"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</row>
    <row r="61" spans="2:17" x14ac:dyDescent="0.2"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</row>
    <row r="62" spans="2:17" x14ac:dyDescent="0.2"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</row>
    <row r="63" spans="2:17" x14ac:dyDescent="0.2"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</row>
    <row r="64" spans="2:17" x14ac:dyDescent="0.2"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</row>
    <row r="65" spans="2:17" x14ac:dyDescent="0.2"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</row>
    <row r="66" spans="2:17" x14ac:dyDescent="0.2"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</row>
    <row r="67" spans="2:17" x14ac:dyDescent="0.2"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</row>
    <row r="68" spans="2:17" x14ac:dyDescent="0.2"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</row>
    <row r="69" spans="2:17" x14ac:dyDescent="0.2"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</row>
    <row r="70" spans="2:17" x14ac:dyDescent="0.2"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</row>
    <row r="71" spans="2:17" x14ac:dyDescent="0.2"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</row>
    <row r="72" spans="2:17" x14ac:dyDescent="0.2"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</row>
    <row r="73" spans="2:17" x14ac:dyDescent="0.2"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</row>
    <row r="74" spans="2:17" x14ac:dyDescent="0.2"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</row>
    <row r="75" spans="2:17" x14ac:dyDescent="0.2"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</row>
    <row r="76" spans="2:17" x14ac:dyDescent="0.2"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</row>
    <row r="77" spans="2:17" x14ac:dyDescent="0.2"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</row>
    <row r="78" spans="2:17" x14ac:dyDescent="0.2"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</row>
    <row r="79" spans="2:17" x14ac:dyDescent="0.2"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</row>
    <row r="80" spans="2:17" x14ac:dyDescent="0.2"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</row>
    <row r="81" spans="2:17" x14ac:dyDescent="0.2"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</row>
    <row r="82" spans="2:17" x14ac:dyDescent="0.2"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</row>
    <row r="83" spans="2:17" x14ac:dyDescent="0.2"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</row>
    <row r="84" spans="2:17" x14ac:dyDescent="0.2"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</row>
    <row r="85" spans="2:17" x14ac:dyDescent="0.2"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</row>
    <row r="86" spans="2:17" x14ac:dyDescent="0.2"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</row>
    <row r="87" spans="2:17" x14ac:dyDescent="0.2"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</row>
    <row r="88" spans="2:17" x14ac:dyDescent="0.2"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</row>
    <row r="89" spans="2:17" x14ac:dyDescent="0.2"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</row>
    <row r="90" spans="2:17" x14ac:dyDescent="0.2"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</row>
    <row r="91" spans="2:17" x14ac:dyDescent="0.2"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</row>
    <row r="92" spans="2:17" x14ac:dyDescent="0.2"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</row>
    <row r="93" spans="2:17" x14ac:dyDescent="0.2"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</row>
    <row r="94" spans="2:17" x14ac:dyDescent="0.2"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</row>
    <row r="95" spans="2:17" x14ac:dyDescent="0.2"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</row>
    <row r="96" spans="2:17" x14ac:dyDescent="0.2"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</row>
    <row r="97" spans="2:17" x14ac:dyDescent="0.2"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</row>
    <row r="98" spans="2:17" x14ac:dyDescent="0.2"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</row>
    <row r="99" spans="2:17" x14ac:dyDescent="0.2"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</row>
    <row r="100" spans="2:17" x14ac:dyDescent="0.2"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</row>
    <row r="101" spans="2:17" x14ac:dyDescent="0.2"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</row>
    <row r="102" spans="2:17" x14ac:dyDescent="0.2"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</row>
    <row r="103" spans="2:17" x14ac:dyDescent="0.2"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</row>
    <row r="104" spans="2:17" x14ac:dyDescent="0.2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</row>
    <row r="105" spans="2:17" x14ac:dyDescent="0.2"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</row>
    <row r="106" spans="2:17" x14ac:dyDescent="0.2"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</row>
    <row r="107" spans="2:17" x14ac:dyDescent="0.2"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</row>
    <row r="108" spans="2:17" x14ac:dyDescent="0.2"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</row>
    <row r="109" spans="2:17" x14ac:dyDescent="0.2"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</row>
    <row r="110" spans="2:17" x14ac:dyDescent="0.2"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</row>
    <row r="111" spans="2:17" x14ac:dyDescent="0.2"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</row>
    <row r="112" spans="2:17" x14ac:dyDescent="0.2"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</row>
    <row r="113" spans="2:17" x14ac:dyDescent="0.2"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</row>
    <row r="114" spans="2:17" x14ac:dyDescent="0.2"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</row>
    <row r="115" spans="2:17" x14ac:dyDescent="0.2"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</row>
    <row r="116" spans="2:17" x14ac:dyDescent="0.2"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</row>
    <row r="117" spans="2:17" x14ac:dyDescent="0.2"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</row>
    <row r="118" spans="2:17" x14ac:dyDescent="0.2"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</row>
    <row r="119" spans="2:17" x14ac:dyDescent="0.2"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</row>
    <row r="120" spans="2:17" x14ac:dyDescent="0.2"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</row>
    <row r="121" spans="2:17" x14ac:dyDescent="0.2"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</row>
    <row r="122" spans="2:17" x14ac:dyDescent="0.2"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</row>
    <row r="123" spans="2:17" x14ac:dyDescent="0.2"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</row>
    <row r="124" spans="2:17" x14ac:dyDescent="0.2"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</row>
    <row r="125" spans="2:17" x14ac:dyDescent="0.2"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</row>
    <row r="126" spans="2:17" x14ac:dyDescent="0.2"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</row>
    <row r="127" spans="2:17" x14ac:dyDescent="0.2"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</row>
    <row r="128" spans="2:17" x14ac:dyDescent="0.2"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</row>
    <row r="129" spans="2:17" x14ac:dyDescent="0.2"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</row>
    <row r="130" spans="2:17" x14ac:dyDescent="0.2"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</row>
    <row r="131" spans="2:17" x14ac:dyDescent="0.2"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</row>
    <row r="132" spans="2:17" x14ac:dyDescent="0.2"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</row>
    <row r="133" spans="2:17" x14ac:dyDescent="0.2"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</row>
    <row r="134" spans="2:17" x14ac:dyDescent="0.2"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</row>
    <row r="135" spans="2:17" x14ac:dyDescent="0.2"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</row>
    <row r="136" spans="2:17" x14ac:dyDescent="0.2"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</row>
    <row r="137" spans="2:17" x14ac:dyDescent="0.2"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</row>
    <row r="138" spans="2:17" x14ac:dyDescent="0.2"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</row>
    <row r="139" spans="2:17" x14ac:dyDescent="0.2"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</row>
    <row r="140" spans="2:17" x14ac:dyDescent="0.2"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</row>
    <row r="141" spans="2:17" x14ac:dyDescent="0.2"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</row>
    <row r="142" spans="2:17" x14ac:dyDescent="0.2"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</row>
    <row r="143" spans="2:17" x14ac:dyDescent="0.2"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</row>
    <row r="144" spans="2:17" x14ac:dyDescent="0.2"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</row>
    <row r="145" spans="2:17" x14ac:dyDescent="0.2"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</row>
    <row r="146" spans="2:17" x14ac:dyDescent="0.2"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</row>
    <row r="147" spans="2:17" x14ac:dyDescent="0.2"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</row>
    <row r="148" spans="2:17" x14ac:dyDescent="0.2"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</row>
    <row r="149" spans="2:17" x14ac:dyDescent="0.2"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</row>
    <row r="150" spans="2:17" x14ac:dyDescent="0.2"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</row>
    <row r="151" spans="2:17" x14ac:dyDescent="0.2"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</row>
    <row r="152" spans="2:17" x14ac:dyDescent="0.2"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</row>
    <row r="153" spans="2:17" x14ac:dyDescent="0.2"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</row>
    <row r="154" spans="2:17" x14ac:dyDescent="0.2"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</row>
    <row r="155" spans="2:17" x14ac:dyDescent="0.2"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</row>
    <row r="156" spans="2:17" x14ac:dyDescent="0.2"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</row>
    <row r="157" spans="2:17" x14ac:dyDescent="0.2"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</row>
    <row r="158" spans="2:17" x14ac:dyDescent="0.2"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</row>
    <row r="159" spans="2:17" x14ac:dyDescent="0.2"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</row>
    <row r="160" spans="2:17" x14ac:dyDescent="0.2"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</row>
    <row r="161" spans="2:17" x14ac:dyDescent="0.2"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</row>
    <row r="162" spans="2:17" x14ac:dyDescent="0.2"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</row>
    <row r="163" spans="2:17" x14ac:dyDescent="0.2"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</row>
    <row r="164" spans="2:17" x14ac:dyDescent="0.2"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</row>
    <row r="165" spans="2:17" x14ac:dyDescent="0.2"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</row>
    <row r="166" spans="2:17" x14ac:dyDescent="0.2"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</row>
    <row r="167" spans="2:17" x14ac:dyDescent="0.2"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</row>
    <row r="168" spans="2:17" x14ac:dyDescent="0.2"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</row>
    <row r="169" spans="2:17" x14ac:dyDescent="0.2"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</row>
    <row r="170" spans="2:17" x14ac:dyDescent="0.2"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</row>
    <row r="171" spans="2:17" x14ac:dyDescent="0.2"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</row>
    <row r="172" spans="2:17" x14ac:dyDescent="0.2"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</row>
    <row r="173" spans="2:17" x14ac:dyDescent="0.2"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</row>
    <row r="174" spans="2:17" x14ac:dyDescent="0.2"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</row>
    <row r="175" spans="2:17" x14ac:dyDescent="0.2"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</row>
    <row r="176" spans="2:17" x14ac:dyDescent="0.2"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</row>
    <row r="177" spans="2:17" x14ac:dyDescent="0.2"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</row>
    <row r="178" spans="2:17" x14ac:dyDescent="0.2"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</row>
    <row r="179" spans="2:17" x14ac:dyDescent="0.2"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</row>
    <row r="180" spans="2:17" x14ac:dyDescent="0.2"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</row>
    <row r="181" spans="2:17" x14ac:dyDescent="0.2"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</row>
    <row r="182" spans="2:17" x14ac:dyDescent="0.2"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</row>
    <row r="183" spans="2:17" x14ac:dyDescent="0.2"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</row>
    <row r="184" spans="2:17" x14ac:dyDescent="0.2"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</row>
    <row r="185" spans="2:17" x14ac:dyDescent="0.2"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</row>
    <row r="186" spans="2:17" x14ac:dyDescent="0.2"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</row>
    <row r="187" spans="2:17" x14ac:dyDescent="0.2"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</row>
    <row r="188" spans="2:17" x14ac:dyDescent="0.2"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</row>
    <row r="189" spans="2:17" x14ac:dyDescent="0.2"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</row>
    <row r="190" spans="2:17" x14ac:dyDescent="0.2"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</row>
    <row r="191" spans="2:17" x14ac:dyDescent="0.2"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</row>
    <row r="192" spans="2:17" x14ac:dyDescent="0.2"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</row>
    <row r="193" spans="2:17" x14ac:dyDescent="0.2"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</row>
    <row r="194" spans="2:17" x14ac:dyDescent="0.2"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</row>
    <row r="195" spans="2:17" x14ac:dyDescent="0.2"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</row>
    <row r="196" spans="2:17" x14ac:dyDescent="0.2"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</row>
    <row r="197" spans="2:17" x14ac:dyDescent="0.2"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</row>
    <row r="198" spans="2:17" x14ac:dyDescent="0.2"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</row>
    <row r="199" spans="2:17" x14ac:dyDescent="0.2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</row>
    <row r="200" spans="2:17" x14ac:dyDescent="0.2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</row>
    <row r="201" spans="2:17" x14ac:dyDescent="0.2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</row>
    <row r="202" spans="2:17" x14ac:dyDescent="0.2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</row>
    <row r="203" spans="2:17" x14ac:dyDescent="0.2"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</row>
    <row r="204" spans="2:17" x14ac:dyDescent="0.2"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</row>
    <row r="205" spans="2:17" x14ac:dyDescent="0.2"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</row>
    <row r="206" spans="2:17" x14ac:dyDescent="0.2"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</row>
    <row r="207" spans="2:17" x14ac:dyDescent="0.2"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</row>
    <row r="208" spans="2:17" x14ac:dyDescent="0.2"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</row>
    <row r="209" spans="2:17" x14ac:dyDescent="0.2"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</row>
    <row r="210" spans="2:17" x14ac:dyDescent="0.2"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</row>
    <row r="211" spans="2:17" x14ac:dyDescent="0.2"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</row>
    <row r="212" spans="2:17" x14ac:dyDescent="0.2"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</row>
    <row r="213" spans="2:17" x14ac:dyDescent="0.2"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</row>
    <row r="214" spans="2:17" x14ac:dyDescent="0.2"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</row>
    <row r="215" spans="2:17" x14ac:dyDescent="0.2"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</row>
    <row r="216" spans="2:17" x14ac:dyDescent="0.2"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</row>
    <row r="217" spans="2:17" x14ac:dyDescent="0.2"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</row>
    <row r="218" spans="2:17" x14ac:dyDescent="0.2"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</row>
    <row r="219" spans="2:17" x14ac:dyDescent="0.2"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</row>
    <row r="220" spans="2:17" x14ac:dyDescent="0.2"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</row>
    <row r="221" spans="2:17" x14ac:dyDescent="0.2"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</row>
    <row r="222" spans="2:17" x14ac:dyDescent="0.2"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</row>
    <row r="223" spans="2:17" x14ac:dyDescent="0.2"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</row>
    <row r="224" spans="2:17" x14ac:dyDescent="0.2"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</row>
    <row r="225" spans="2:17" x14ac:dyDescent="0.2"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</row>
    <row r="226" spans="2:17" x14ac:dyDescent="0.2"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</row>
    <row r="227" spans="2:17" x14ac:dyDescent="0.2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</row>
    <row r="228" spans="2:17" x14ac:dyDescent="0.2"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</row>
    <row r="229" spans="2:17" x14ac:dyDescent="0.2"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</row>
    <row r="230" spans="2:17" x14ac:dyDescent="0.2"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</row>
    <row r="231" spans="2:17" x14ac:dyDescent="0.2"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</row>
    <row r="232" spans="2:17" x14ac:dyDescent="0.2"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</row>
    <row r="233" spans="2:17" x14ac:dyDescent="0.2"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</row>
    <row r="234" spans="2:17" x14ac:dyDescent="0.2"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</row>
    <row r="235" spans="2:17" x14ac:dyDescent="0.2"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</row>
    <row r="236" spans="2:17" x14ac:dyDescent="0.2"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</row>
    <row r="237" spans="2:17" x14ac:dyDescent="0.2"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</row>
    <row r="238" spans="2:17" x14ac:dyDescent="0.2"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</row>
    <row r="239" spans="2:17" x14ac:dyDescent="0.2"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</row>
    <row r="240" spans="2:17" x14ac:dyDescent="0.2"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</row>
    <row r="241" spans="2:17" x14ac:dyDescent="0.2"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</row>
    <row r="242" spans="2:17" x14ac:dyDescent="0.2"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</row>
    <row r="243" spans="2:17" x14ac:dyDescent="0.2"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</row>
    <row r="244" spans="2:17" x14ac:dyDescent="0.2"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</row>
    <row r="245" spans="2:17" x14ac:dyDescent="0.2"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</row>
    <row r="246" spans="2:17" x14ac:dyDescent="0.2"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</row>
    <row r="247" spans="2:17" x14ac:dyDescent="0.2"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</row>
    <row r="248" spans="2:17" x14ac:dyDescent="0.2">
      <c r="B248" s="96"/>
      <c r="C248" s="96"/>
      <c r="D248" s="96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6" sqref="A6"/>
    </sheetView>
  </sheetViews>
  <sheetFormatPr defaultRowHeight="12.75" x14ac:dyDescent="0.2"/>
  <cols>
    <col min="1" max="1" width="66" style="83" bestFit="1" customWidth="1"/>
    <col min="2" max="2" width="12.7109375" style="45" customWidth="1"/>
    <col min="3" max="3" width="13.140625" style="45" bestFit="1" customWidth="1"/>
    <col min="4" max="4" width="11.42578125" style="196" bestFit="1" customWidth="1"/>
    <col min="5" max="16384" width="9.140625" style="83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31.12.2015</v>
      </c>
      <c r="B2" s="3"/>
      <c r="C2" s="3"/>
      <c r="D2" s="3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ht="18.75" x14ac:dyDescent="0.3">
      <c r="A3" s="2" t="s">
        <v>80</v>
      </c>
      <c r="B3" s="2"/>
      <c r="C3" s="2"/>
      <c r="D3" s="2"/>
    </row>
    <row r="4" spans="1:19" x14ac:dyDescent="0.2">
      <c r="B4" s="61" t="s">
        <v>198</v>
      </c>
      <c r="C4" s="61"/>
      <c r="D4" s="219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1:19" s="126" customFormat="1" x14ac:dyDescent="0.2">
      <c r="B5" s="82"/>
      <c r="C5" s="82"/>
      <c r="D5" s="54" t="s">
        <v>196</v>
      </c>
    </row>
    <row r="6" spans="1:19" s="65" customFormat="1" x14ac:dyDescent="0.2">
      <c r="A6" s="130"/>
      <c r="B6" s="106" t="s">
        <v>155</v>
      </c>
      <c r="C6" s="106" t="s">
        <v>158</v>
      </c>
      <c r="D6" s="31" t="s">
        <v>172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s="151" customFormat="1" ht="15.75" x14ac:dyDescent="0.2">
      <c r="A7" s="264" t="s">
        <v>139</v>
      </c>
      <c r="B7" s="265">
        <f t="shared" ref="B7:D7" si="0">SUM(B8:B19)</f>
        <v>65488.414832579998</v>
      </c>
      <c r="C7" s="265">
        <f t="shared" si="0"/>
        <v>1571765.6367569</v>
      </c>
      <c r="D7" s="266">
        <f t="shared" si="0"/>
        <v>1.0000010000000001</v>
      </c>
    </row>
    <row r="8" spans="1:19" s="197" customFormat="1" ht="15" x14ac:dyDescent="0.25">
      <c r="A8" s="267" t="s">
        <v>150</v>
      </c>
      <c r="B8" s="268">
        <v>8824.0774826100005</v>
      </c>
      <c r="C8" s="268">
        <v>211783.74524285001</v>
      </c>
      <c r="D8" s="269">
        <v>0.134743</v>
      </c>
    </row>
    <row r="9" spans="1:19" s="197" customFormat="1" ht="15" x14ac:dyDescent="0.25">
      <c r="A9" s="267" t="s">
        <v>110</v>
      </c>
      <c r="B9" s="268">
        <v>12485.72817446</v>
      </c>
      <c r="C9" s="268">
        <v>299665.80416775</v>
      </c>
      <c r="D9" s="269">
        <v>0.19065599999999999</v>
      </c>
    </row>
    <row r="10" spans="1:19" s="197" customFormat="1" ht="15" x14ac:dyDescent="0.25">
      <c r="A10" s="270" t="s">
        <v>144</v>
      </c>
      <c r="B10" s="271">
        <v>44178.609175509999</v>
      </c>
      <c r="C10" s="271">
        <v>1060316.0873463</v>
      </c>
      <c r="D10" s="269">
        <v>0.67460200000000003</v>
      </c>
    </row>
    <row r="11" spans="1:19" ht="25.5" customHeight="1" x14ac:dyDescent="0.2">
      <c r="B11" s="61"/>
      <c r="C11" s="61"/>
      <c r="D11" s="219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9" x14ac:dyDescent="0.2">
      <c r="B12" s="61"/>
      <c r="C12" s="61"/>
      <c r="D12" s="219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</row>
    <row r="13" spans="1:19" x14ac:dyDescent="0.2">
      <c r="B13" s="61"/>
      <c r="C13" s="61"/>
      <c r="D13" s="219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9" x14ac:dyDescent="0.2">
      <c r="B14" s="61"/>
      <c r="C14" s="61"/>
      <c r="D14" s="219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">
      <c r="B15" s="61"/>
      <c r="C15" s="61"/>
      <c r="D15" s="219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">
      <c r="B16" s="61"/>
      <c r="C16" s="61"/>
      <c r="D16" s="219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</row>
    <row r="17" spans="2:17" x14ac:dyDescent="0.2">
      <c r="B17" s="61"/>
      <c r="C17" s="61"/>
      <c r="D17" s="219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</row>
    <row r="18" spans="2:17" x14ac:dyDescent="0.2">
      <c r="B18" s="61"/>
      <c r="C18" s="61"/>
      <c r="D18" s="219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</row>
    <row r="19" spans="2:17" x14ac:dyDescent="0.2">
      <c r="B19" s="61"/>
      <c r="C19" s="61"/>
      <c r="D19" s="219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2:17" x14ac:dyDescent="0.2">
      <c r="B20" s="61"/>
      <c r="C20" s="61"/>
      <c r="D20" s="219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</row>
    <row r="21" spans="2:17" x14ac:dyDescent="0.2">
      <c r="B21" s="61"/>
      <c r="C21" s="61"/>
      <c r="D21" s="219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</row>
    <row r="22" spans="2:17" x14ac:dyDescent="0.2">
      <c r="B22" s="61"/>
      <c r="C22" s="61"/>
      <c r="D22" s="219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</row>
    <row r="23" spans="2:17" x14ac:dyDescent="0.2">
      <c r="B23" s="61"/>
      <c r="C23" s="61"/>
      <c r="D23" s="219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</row>
    <row r="24" spans="2:17" x14ac:dyDescent="0.2">
      <c r="B24" s="61"/>
      <c r="C24" s="61"/>
      <c r="D24" s="219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</row>
    <row r="25" spans="2:17" x14ac:dyDescent="0.2">
      <c r="B25" s="61"/>
      <c r="C25" s="61"/>
      <c r="D25" s="219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</row>
    <row r="26" spans="2:17" x14ac:dyDescent="0.2">
      <c r="B26" s="61"/>
      <c r="C26" s="61"/>
      <c r="D26" s="219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</row>
    <row r="27" spans="2:17" x14ac:dyDescent="0.2">
      <c r="B27" s="61"/>
      <c r="C27" s="61"/>
      <c r="D27" s="219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</row>
    <row r="28" spans="2:17" x14ac:dyDescent="0.2">
      <c r="B28" s="61"/>
      <c r="C28" s="61"/>
      <c r="D28" s="219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</row>
    <row r="29" spans="2:17" x14ac:dyDescent="0.2">
      <c r="B29" s="61"/>
      <c r="C29" s="61"/>
      <c r="D29" s="219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2:17" x14ac:dyDescent="0.2">
      <c r="B30" s="61"/>
      <c r="C30" s="61"/>
      <c r="D30" s="219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</row>
    <row r="31" spans="2:17" x14ac:dyDescent="0.2">
      <c r="B31" s="61"/>
      <c r="C31" s="61"/>
      <c r="D31" s="219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</row>
    <row r="32" spans="2:17" x14ac:dyDescent="0.2">
      <c r="B32" s="61"/>
      <c r="C32" s="61"/>
      <c r="D32" s="219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</row>
    <row r="33" spans="2:17" x14ac:dyDescent="0.2">
      <c r="B33" s="61"/>
      <c r="C33" s="61"/>
      <c r="D33" s="219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2:17" x14ac:dyDescent="0.2">
      <c r="B34" s="61"/>
      <c r="C34" s="61"/>
      <c r="D34" s="219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2:17" x14ac:dyDescent="0.2">
      <c r="B35" s="61"/>
      <c r="C35" s="61"/>
      <c r="D35" s="219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</row>
    <row r="36" spans="2:17" x14ac:dyDescent="0.2">
      <c r="B36" s="61"/>
      <c r="C36" s="61"/>
      <c r="D36" s="219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2:17" x14ac:dyDescent="0.2">
      <c r="B37" s="61"/>
      <c r="C37" s="61"/>
      <c r="D37" s="219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</row>
    <row r="38" spans="2:17" x14ac:dyDescent="0.2">
      <c r="B38" s="61"/>
      <c r="C38" s="61"/>
      <c r="D38" s="219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</row>
    <row r="39" spans="2:17" x14ac:dyDescent="0.2">
      <c r="B39" s="61"/>
      <c r="C39" s="61"/>
      <c r="D39" s="219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</row>
    <row r="40" spans="2:17" x14ac:dyDescent="0.2">
      <c r="B40" s="61"/>
      <c r="C40" s="61"/>
      <c r="D40" s="219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</row>
    <row r="41" spans="2:17" x14ac:dyDescent="0.2">
      <c r="B41" s="61"/>
      <c r="C41" s="61"/>
      <c r="D41" s="219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</row>
    <row r="42" spans="2:17" x14ac:dyDescent="0.2">
      <c r="B42" s="61"/>
      <c r="C42" s="61"/>
      <c r="D42" s="219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</row>
    <row r="43" spans="2:17" x14ac:dyDescent="0.2">
      <c r="B43" s="61"/>
      <c r="C43" s="61"/>
      <c r="D43" s="219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</row>
    <row r="44" spans="2:17" x14ac:dyDescent="0.2">
      <c r="B44" s="61"/>
      <c r="C44" s="61"/>
      <c r="D44" s="219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</row>
    <row r="45" spans="2:17" x14ac:dyDescent="0.2">
      <c r="B45" s="61"/>
      <c r="C45" s="61"/>
      <c r="D45" s="219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</row>
    <row r="46" spans="2:17" x14ac:dyDescent="0.2">
      <c r="B46" s="61"/>
      <c r="C46" s="61"/>
      <c r="D46" s="219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</row>
    <row r="47" spans="2:17" x14ac:dyDescent="0.2">
      <c r="B47" s="61"/>
      <c r="C47" s="61"/>
      <c r="D47" s="219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</row>
    <row r="48" spans="2:17" x14ac:dyDescent="0.2">
      <c r="B48" s="61"/>
      <c r="C48" s="61"/>
      <c r="D48" s="219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</row>
    <row r="49" spans="2:17" x14ac:dyDescent="0.2">
      <c r="B49" s="61"/>
      <c r="C49" s="61"/>
      <c r="D49" s="219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</row>
    <row r="50" spans="2:17" x14ac:dyDescent="0.2">
      <c r="B50" s="61"/>
      <c r="C50" s="61"/>
      <c r="D50" s="219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</row>
    <row r="51" spans="2:17" x14ac:dyDescent="0.2">
      <c r="B51" s="61"/>
      <c r="C51" s="61"/>
      <c r="D51" s="219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</row>
    <row r="52" spans="2:17" x14ac:dyDescent="0.2">
      <c r="B52" s="61"/>
      <c r="C52" s="61"/>
      <c r="D52" s="219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2:17" x14ac:dyDescent="0.2">
      <c r="B53" s="61"/>
      <c r="C53" s="61"/>
      <c r="D53" s="219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</row>
    <row r="54" spans="2:17" x14ac:dyDescent="0.2">
      <c r="B54" s="61"/>
      <c r="C54" s="61"/>
      <c r="D54" s="219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</row>
    <row r="55" spans="2:17" x14ac:dyDescent="0.2">
      <c r="B55" s="61"/>
      <c r="C55" s="61"/>
      <c r="D55" s="219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</row>
    <row r="56" spans="2:17" x14ac:dyDescent="0.2">
      <c r="B56" s="61"/>
      <c r="C56" s="61"/>
      <c r="D56" s="219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</row>
    <row r="57" spans="2:17" x14ac:dyDescent="0.2">
      <c r="B57" s="61"/>
      <c r="C57" s="61"/>
      <c r="D57" s="219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2:17" x14ac:dyDescent="0.2">
      <c r="B58" s="61"/>
      <c r="C58" s="61"/>
      <c r="D58" s="219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</row>
    <row r="59" spans="2:17" x14ac:dyDescent="0.2">
      <c r="B59" s="61"/>
      <c r="C59" s="61"/>
      <c r="D59" s="219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</row>
    <row r="60" spans="2:17" x14ac:dyDescent="0.2">
      <c r="B60" s="61"/>
      <c r="C60" s="61"/>
      <c r="D60" s="219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</row>
    <row r="61" spans="2:17" x14ac:dyDescent="0.2">
      <c r="B61" s="61"/>
      <c r="C61" s="61"/>
      <c r="D61" s="219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</row>
    <row r="62" spans="2:17" x14ac:dyDescent="0.2">
      <c r="B62" s="61"/>
      <c r="C62" s="61"/>
      <c r="D62" s="219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</row>
    <row r="63" spans="2:17" x14ac:dyDescent="0.2">
      <c r="B63" s="61"/>
      <c r="C63" s="61"/>
      <c r="D63" s="219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</row>
    <row r="64" spans="2:17" x14ac:dyDescent="0.2">
      <c r="B64" s="61"/>
      <c r="C64" s="61"/>
      <c r="D64" s="219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</row>
    <row r="65" spans="2:17" x14ac:dyDescent="0.2">
      <c r="B65" s="61"/>
      <c r="C65" s="61"/>
      <c r="D65" s="219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</row>
    <row r="66" spans="2:17" x14ac:dyDescent="0.2">
      <c r="B66" s="61"/>
      <c r="C66" s="61"/>
      <c r="D66" s="219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</row>
    <row r="67" spans="2:17" x14ac:dyDescent="0.2">
      <c r="B67" s="61"/>
      <c r="C67" s="61"/>
      <c r="D67" s="219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</row>
    <row r="68" spans="2:17" x14ac:dyDescent="0.2">
      <c r="B68" s="61"/>
      <c r="C68" s="61"/>
      <c r="D68" s="219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</row>
    <row r="69" spans="2:17" x14ac:dyDescent="0.2">
      <c r="B69" s="61"/>
      <c r="C69" s="61"/>
      <c r="D69" s="219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</row>
    <row r="70" spans="2:17" x14ac:dyDescent="0.2">
      <c r="B70" s="61"/>
      <c r="C70" s="61"/>
      <c r="D70" s="219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</row>
    <row r="71" spans="2:17" x14ac:dyDescent="0.2">
      <c r="B71" s="61"/>
      <c r="C71" s="61"/>
      <c r="D71" s="219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</row>
    <row r="72" spans="2:17" x14ac:dyDescent="0.2">
      <c r="B72" s="61"/>
      <c r="C72" s="61"/>
      <c r="D72" s="219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</row>
    <row r="73" spans="2:17" x14ac:dyDescent="0.2">
      <c r="B73" s="61"/>
      <c r="C73" s="61"/>
      <c r="D73" s="219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</row>
    <row r="74" spans="2:17" x14ac:dyDescent="0.2">
      <c r="B74" s="61"/>
      <c r="C74" s="61"/>
      <c r="D74" s="219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</row>
    <row r="75" spans="2:17" x14ac:dyDescent="0.2">
      <c r="B75" s="61"/>
      <c r="C75" s="61"/>
      <c r="D75" s="219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</row>
    <row r="76" spans="2:17" x14ac:dyDescent="0.2">
      <c r="B76" s="61"/>
      <c r="C76" s="61"/>
      <c r="D76" s="219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</row>
    <row r="77" spans="2:17" x14ac:dyDescent="0.2">
      <c r="B77" s="61"/>
      <c r="C77" s="61"/>
      <c r="D77" s="219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</row>
    <row r="78" spans="2:17" x14ac:dyDescent="0.2">
      <c r="B78" s="61"/>
      <c r="C78" s="61"/>
      <c r="D78" s="219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</row>
    <row r="79" spans="2:17" x14ac:dyDescent="0.2">
      <c r="B79" s="61"/>
      <c r="C79" s="61"/>
      <c r="D79" s="219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</row>
    <row r="80" spans="2:17" x14ac:dyDescent="0.2">
      <c r="B80" s="61"/>
      <c r="C80" s="61"/>
      <c r="D80" s="219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</row>
    <row r="81" spans="2:17" x14ac:dyDescent="0.2">
      <c r="B81" s="61"/>
      <c r="C81" s="61"/>
      <c r="D81" s="219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</row>
    <row r="82" spans="2:17" x14ac:dyDescent="0.2">
      <c r="B82" s="61"/>
      <c r="C82" s="61"/>
      <c r="D82" s="219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</row>
    <row r="83" spans="2:17" x14ac:dyDescent="0.2">
      <c r="B83" s="61"/>
      <c r="C83" s="61"/>
      <c r="D83" s="219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</row>
    <row r="84" spans="2:17" x14ac:dyDescent="0.2">
      <c r="B84" s="61"/>
      <c r="C84" s="61"/>
      <c r="D84" s="219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</row>
    <row r="85" spans="2:17" x14ac:dyDescent="0.2">
      <c r="B85" s="61"/>
      <c r="C85" s="61"/>
      <c r="D85" s="219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</row>
    <row r="86" spans="2:17" x14ac:dyDescent="0.2">
      <c r="B86" s="61"/>
      <c r="C86" s="61"/>
      <c r="D86" s="219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</row>
    <row r="87" spans="2:17" x14ac:dyDescent="0.2">
      <c r="B87" s="61"/>
      <c r="C87" s="61"/>
      <c r="D87" s="219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</row>
    <row r="88" spans="2:17" x14ac:dyDescent="0.2">
      <c r="B88" s="61"/>
      <c r="C88" s="61"/>
      <c r="D88" s="219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</row>
    <row r="89" spans="2:17" x14ac:dyDescent="0.2">
      <c r="B89" s="61"/>
      <c r="C89" s="61"/>
      <c r="D89" s="219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</row>
    <row r="90" spans="2:17" x14ac:dyDescent="0.2">
      <c r="B90" s="61"/>
      <c r="C90" s="61"/>
      <c r="D90" s="219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</row>
    <row r="91" spans="2:17" x14ac:dyDescent="0.2">
      <c r="B91" s="61"/>
      <c r="C91" s="61"/>
      <c r="D91" s="219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</row>
    <row r="92" spans="2:17" x14ac:dyDescent="0.2">
      <c r="B92" s="61"/>
      <c r="C92" s="61"/>
      <c r="D92" s="219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</row>
    <row r="93" spans="2:17" x14ac:dyDescent="0.2">
      <c r="B93" s="61"/>
      <c r="C93" s="61"/>
      <c r="D93" s="219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</row>
    <row r="94" spans="2:17" x14ac:dyDescent="0.2">
      <c r="B94" s="61"/>
      <c r="C94" s="61"/>
      <c r="D94" s="219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</row>
    <row r="95" spans="2:17" x14ac:dyDescent="0.2">
      <c r="B95" s="61"/>
      <c r="C95" s="61"/>
      <c r="D95" s="219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</row>
    <row r="96" spans="2:17" x14ac:dyDescent="0.2">
      <c r="B96" s="61"/>
      <c r="C96" s="61"/>
      <c r="D96" s="219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</row>
    <row r="97" spans="2:17" x14ac:dyDescent="0.2">
      <c r="B97" s="61"/>
      <c r="C97" s="61"/>
      <c r="D97" s="219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</row>
    <row r="98" spans="2:17" x14ac:dyDescent="0.2">
      <c r="B98" s="61"/>
      <c r="C98" s="61"/>
      <c r="D98" s="219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</row>
    <row r="99" spans="2:17" x14ac:dyDescent="0.2">
      <c r="B99" s="61"/>
      <c r="C99" s="61"/>
      <c r="D99" s="219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</row>
    <row r="100" spans="2:17" x14ac:dyDescent="0.2">
      <c r="B100" s="61"/>
      <c r="C100" s="61"/>
      <c r="D100" s="219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</row>
    <row r="101" spans="2:17" x14ac:dyDescent="0.2">
      <c r="B101" s="61"/>
      <c r="C101" s="61"/>
      <c r="D101" s="219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</row>
    <row r="102" spans="2:17" x14ac:dyDescent="0.2">
      <c r="B102" s="61"/>
      <c r="C102" s="61"/>
      <c r="D102" s="219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</row>
    <row r="103" spans="2:17" x14ac:dyDescent="0.2">
      <c r="B103" s="61"/>
      <c r="C103" s="61"/>
      <c r="D103" s="219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</row>
    <row r="104" spans="2:17" x14ac:dyDescent="0.2">
      <c r="B104" s="61"/>
      <c r="C104" s="61"/>
      <c r="D104" s="219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</row>
    <row r="105" spans="2:17" x14ac:dyDescent="0.2">
      <c r="B105" s="61"/>
      <c r="C105" s="61"/>
      <c r="D105" s="219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</row>
    <row r="106" spans="2:17" x14ac:dyDescent="0.2">
      <c r="B106" s="61"/>
      <c r="C106" s="61"/>
      <c r="D106" s="219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</row>
    <row r="107" spans="2:17" x14ac:dyDescent="0.2">
      <c r="B107" s="61"/>
      <c r="C107" s="61"/>
      <c r="D107" s="219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</row>
    <row r="108" spans="2:17" x14ac:dyDescent="0.2">
      <c r="B108" s="61"/>
      <c r="C108" s="61"/>
      <c r="D108" s="219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</row>
    <row r="109" spans="2:17" x14ac:dyDescent="0.2">
      <c r="B109" s="61"/>
      <c r="C109" s="61"/>
      <c r="D109" s="219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</row>
    <row r="110" spans="2:17" x14ac:dyDescent="0.2">
      <c r="B110" s="61"/>
      <c r="C110" s="61"/>
      <c r="D110" s="219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</row>
    <row r="111" spans="2:17" x14ac:dyDescent="0.2">
      <c r="B111" s="61"/>
      <c r="C111" s="61"/>
      <c r="D111" s="219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</row>
    <row r="112" spans="2:17" x14ac:dyDescent="0.2">
      <c r="B112" s="61"/>
      <c r="C112" s="61"/>
      <c r="D112" s="219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</row>
    <row r="113" spans="2:17" x14ac:dyDescent="0.2">
      <c r="B113" s="61"/>
      <c r="C113" s="61"/>
      <c r="D113" s="219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</row>
    <row r="114" spans="2:17" x14ac:dyDescent="0.2">
      <c r="B114" s="61"/>
      <c r="C114" s="61"/>
      <c r="D114" s="219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</row>
    <row r="115" spans="2:17" x14ac:dyDescent="0.2">
      <c r="B115" s="61"/>
      <c r="C115" s="61"/>
      <c r="D115" s="219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</row>
    <row r="116" spans="2:17" x14ac:dyDescent="0.2">
      <c r="B116" s="61"/>
      <c r="C116" s="61"/>
      <c r="D116" s="219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</row>
    <row r="117" spans="2:17" x14ac:dyDescent="0.2">
      <c r="B117" s="61"/>
      <c r="C117" s="61"/>
      <c r="D117" s="219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</row>
    <row r="118" spans="2:17" x14ac:dyDescent="0.2">
      <c r="B118" s="61"/>
      <c r="C118" s="61"/>
      <c r="D118" s="219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</row>
    <row r="119" spans="2:17" x14ac:dyDescent="0.2">
      <c r="B119" s="61"/>
      <c r="C119" s="61"/>
      <c r="D119" s="219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</row>
    <row r="120" spans="2:17" x14ac:dyDescent="0.2">
      <c r="B120" s="61"/>
      <c r="C120" s="61"/>
      <c r="D120" s="219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</row>
    <row r="121" spans="2:17" x14ac:dyDescent="0.2">
      <c r="B121" s="61"/>
      <c r="C121" s="61"/>
      <c r="D121" s="219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</row>
    <row r="122" spans="2:17" x14ac:dyDescent="0.2">
      <c r="B122" s="61"/>
      <c r="C122" s="61"/>
      <c r="D122" s="219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</row>
    <row r="123" spans="2:17" x14ac:dyDescent="0.2">
      <c r="B123" s="61"/>
      <c r="C123" s="61"/>
      <c r="D123" s="219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</row>
    <row r="124" spans="2:17" x14ac:dyDescent="0.2">
      <c r="B124" s="61"/>
      <c r="C124" s="61"/>
      <c r="D124" s="219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</row>
    <row r="125" spans="2:17" x14ac:dyDescent="0.2">
      <c r="B125" s="61"/>
      <c r="C125" s="61"/>
      <c r="D125" s="219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</row>
    <row r="126" spans="2:17" x14ac:dyDescent="0.2">
      <c r="B126" s="61"/>
      <c r="C126" s="61"/>
      <c r="D126" s="219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</row>
    <row r="127" spans="2:17" x14ac:dyDescent="0.2">
      <c r="B127" s="61"/>
      <c r="C127" s="61"/>
      <c r="D127" s="219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</row>
    <row r="128" spans="2:17" x14ac:dyDescent="0.2">
      <c r="B128" s="61"/>
      <c r="C128" s="61"/>
      <c r="D128" s="219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</row>
    <row r="129" spans="2:17" x14ac:dyDescent="0.2">
      <c r="B129" s="61"/>
      <c r="C129" s="61"/>
      <c r="D129" s="219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</row>
    <row r="130" spans="2:17" x14ac:dyDescent="0.2">
      <c r="B130" s="61"/>
      <c r="C130" s="61"/>
      <c r="D130" s="219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</row>
    <row r="131" spans="2:17" x14ac:dyDescent="0.2">
      <c r="B131" s="61"/>
      <c r="C131" s="61"/>
      <c r="D131" s="219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</row>
    <row r="132" spans="2:17" x14ac:dyDescent="0.2">
      <c r="B132" s="61"/>
      <c r="C132" s="61"/>
      <c r="D132" s="219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</row>
    <row r="133" spans="2:17" x14ac:dyDescent="0.2">
      <c r="B133" s="61"/>
      <c r="C133" s="61"/>
      <c r="D133" s="219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</row>
    <row r="134" spans="2:17" x14ac:dyDescent="0.2">
      <c r="B134" s="61"/>
      <c r="C134" s="61"/>
      <c r="D134" s="219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</row>
    <row r="135" spans="2:17" x14ac:dyDescent="0.2">
      <c r="B135" s="61"/>
      <c r="C135" s="61"/>
      <c r="D135" s="219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</row>
    <row r="136" spans="2:17" x14ac:dyDescent="0.2">
      <c r="B136" s="61"/>
      <c r="C136" s="61"/>
      <c r="D136" s="219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</row>
    <row r="137" spans="2:17" x14ac:dyDescent="0.2">
      <c r="B137" s="61"/>
      <c r="C137" s="61"/>
      <c r="D137" s="219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</row>
    <row r="138" spans="2:17" x14ac:dyDescent="0.2">
      <c r="B138" s="61"/>
      <c r="C138" s="61"/>
      <c r="D138" s="219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</row>
    <row r="139" spans="2:17" x14ac:dyDescent="0.2">
      <c r="B139" s="61"/>
      <c r="C139" s="61"/>
      <c r="D139" s="219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</row>
    <row r="140" spans="2:17" x14ac:dyDescent="0.2">
      <c r="B140" s="61"/>
      <c r="C140" s="61"/>
      <c r="D140" s="219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</row>
    <row r="141" spans="2:17" x14ac:dyDescent="0.2">
      <c r="B141" s="61"/>
      <c r="C141" s="61"/>
      <c r="D141" s="219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</row>
    <row r="142" spans="2:17" x14ac:dyDescent="0.2">
      <c r="B142" s="61"/>
      <c r="C142" s="61"/>
      <c r="D142" s="219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</row>
    <row r="143" spans="2:17" x14ac:dyDescent="0.2">
      <c r="B143" s="61"/>
      <c r="C143" s="61"/>
      <c r="D143" s="219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</row>
    <row r="144" spans="2:17" x14ac:dyDescent="0.2">
      <c r="B144" s="61"/>
      <c r="C144" s="61"/>
      <c r="D144" s="219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</row>
    <row r="145" spans="2:17" x14ac:dyDescent="0.2">
      <c r="B145" s="61"/>
      <c r="C145" s="61"/>
      <c r="D145" s="219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</row>
    <row r="146" spans="2:17" x14ac:dyDescent="0.2">
      <c r="B146" s="61"/>
      <c r="C146" s="61"/>
      <c r="D146" s="219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</row>
    <row r="147" spans="2:17" x14ac:dyDescent="0.2">
      <c r="B147" s="61"/>
      <c r="C147" s="61"/>
      <c r="D147" s="219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</row>
    <row r="148" spans="2:17" x14ac:dyDescent="0.2">
      <c r="B148" s="61"/>
      <c r="C148" s="61"/>
      <c r="D148" s="219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</row>
    <row r="149" spans="2:17" x14ac:dyDescent="0.2">
      <c r="B149" s="61"/>
      <c r="C149" s="61"/>
      <c r="D149" s="219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</row>
    <row r="150" spans="2:17" x14ac:dyDescent="0.2">
      <c r="B150" s="61"/>
      <c r="C150" s="61"/>
      <c r="D150" s="219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</row>
    <row r="151" spans="2:17" x14ac:dyDescent="0.2">
      <c r="B151" s="61"/>
      <c r="C151" s="61"/>
      <c r="D151" s="219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</row>
    <row r="152" spans="2:17" x14ac:dyDescent="0.2">
      <c r="B152" s="61"/>
      <c r="C152" s="61"/>
      <c r="D152" s="219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</row>
    <row r="153" spans="2:17" x14ac:dyDescent="0.2">
      <c r="B153" s="61"/>
      <c r="C153" s="61"/>
      <c r="D153" s="219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</row>
    <row r="154" spans="2:17" x14ac:dyDescent="0.2">
      <c r="B154" s="61"/>
      <c r="C154" s="61"/>
      <c r="D154" s="219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</row>
    <row r="155" spans="2:17" x14ac:dyDescent="0.2">
      <c r="B155" s="61"/>
      <c r="C155" s="61"/>
      <c r="D155" s="219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</row>
    <row r="156" spans="2:17" x14ac:dyDescent="0.2">
      <c r="B156" s="61"/>
      <c r="C156" s="61"/>
      <c r="D156" s="219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</row>
    <row r="157" spans="2:17" x14ac:dyDescent="0.2">
      <c r="B157" s="61"/>
      <c r="C157" s="61"/>
      <c r="D157" s="219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</row>
    <row r="158" spans="2:17" x14ac:dyDescent="0.2">
      <c r="B158" s="61"/>
      <c r="C158" s="61"/>
      <c r="D158" s="219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</row>
    <row r="159" spans="2:17" x14ac:dyDescent="0.2">
      <c r="B159" s="61"/>
      <c r="C159" s="61"/>
      <c r="D159" s="219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</row>
    <row r="160" spans="2:17" x14ac:dyDescent="0.2">
      <c r="B160" s="61"/>
      <c r="C160" s="61"/>
      <c r="D160" s="219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</row>
    <row r="161" spans="2:17" x14ac:dyDescent="0.2">
      <c r="B161" s="61"/>
      <c r="C161" s="61"/>
      <c r="D161" s="219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</row>
    <row r="162" spans="2:17" x14ac:dyDescent="0.2">
      <c r="B162" s="61"/>
      <c r="C162" s="61"/>
      <c r="D162" s="219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</row>
    <row r="163" spans="2:17" x14ac:dyDescent="0.2">
      <c r="B163" s="61"/>
      <c r="C163" s="61"/>
      <c r="D163" s="219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</row>
    <row r="164" spans="2:17" x14ac:dyDescent="0.2">
      <c r="B164" s="61"/>
      <c r="C164" s="61"/>
      <c r="D164" s="219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</row>
    <row r="165" spans="2:17" x14ac:dyDescent="0.2">
      <c r="B165" s="61"/>
      <c r="C165" s="61"/>
      <c r="D165" s="219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</row>
    <row r="166" spans="2:17" x14ac:dyDescent="0.2">
      <c r="B166" s="61"/>
      <c r="C166" s="61"/>
      <c r="D166" s="219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</row>
    <row r="167" spans="2:17" x14ac:dyDescent="0.2">
      <c r="B167" s="61"/>
      <c r="C167" s="61"/>
      <c r="D167" s="219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</row>
    <row r="168" spans="2:17" x14ac:dyDescent="0.2">
      <c r="B168" s="61"/>
      <c r="C168" s="61"/>
      <c r="D168" s="219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</row>
    <row r="169" spans="2:17" x14ac:dyDescent="0.2">
      <c r="B169" s="61"/>
      <c r="C169" s="61"/>
      <c r="D169" s="219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</row>
    <row r="170" spans="2:17" x14ac:dyDescent="0.2">
      <c r="B170" s="61"/>
      <c r="C170" s="61"/>
      <c r="D170" s="219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</row>
    <row r="171" spans="2:17" x14ac:dyDescent="0.2">
      <c r="B171" s="61"/>
      <c r="C171" s="61"/>
      <c r="D171" s="219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</row>
    <row r="172" spans="2:17" x14ac:dyDescent="0.2">
      <c r="B172" s="61"/>
      <c r="C172" s="61"/>
      <c r="D172" s="219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</row>
    <row r="173" spans="2:17" x14ac:dyDescent="0.2">
      <c r="B173" s="61"/>
      <c r="C173" s="61"/>
      <c r="D173" s="219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</row>
    <row r="174" spans="2:17" x14ac:dyDescent="0.2">
      <c r="B174" s="61"/>
      <c r="C174" s="61"/>
      <c r="D174" s="219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</row>
    <row r="175" spans="2:17" x14ac:dyDescent="0.2">
      <c r="B175" s="61"/>
      <c r="C175" s="61"/>
      <c r="D175" s="219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</row>
    <row r="176" spans="2:17" x14ac:dyDescent="0.2">
      <c r="B176" s="61"/>
      <c r="C176" s="61"/>
      <c r="D176" s="219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</row>
    <row r="177" spans="2:17" x14ac:dyDescent="0.2">
      <c r="B177" s="61"/>
      <c r="C177" s="61"/>
      <c r="D177" s="219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</row>
    <row r="178" spans="2:17" x14ac:dyDescent="0.2">
      <c r="B178" s="61"/>
      <c r="C178" s="61"/>
      <c r="D178" s="219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</row>
    <row r="179" spans="2:17" x14ac:dyDescent="0.2">
      <c r="B179" s="61"/>
      <c r="C179" s="61"/>
      <c r="D179" s="219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</row>
    <row r="180" spans="2:17" x14ac:dyDescent="0.2">
      <c r="B180" s="61"/>
      <c r="C180" s="61"/>
      <c r="D180" s="219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</row>
    <row r="181" spans="2:17" x14ac:dyDescent="0.2">
      <c r="B181" s="61"/>
      <c r="C181" s="61"/>
      <c r="D181" s="219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</row>
    <row r="182" spans="2:17" x14ac:dyDescent="0.2">
      <c r="B182" s="61"/>
      <c r="C182" s="61"/>
      <c r="D182" s="219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</row>
    <row r="183" spans="2:17" x14ac:dyDescent="0.2">
      <c r="B183" s="61"/>
      <c r="C183" s="61"/>
      <c r="D183" s="219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</row>
    <row r="184" spans="2:17" x14ac:dyDescent="0.2">
      <c r="B184" s="61"/>
      <c r="C184" s="61"/>
      <c r="D184" s="219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</row>
    <row r="185" spans="2:17" x14ac:dyDescent="0.2">
      <c r="B185" s="61"/>
      <c r="C185" s="61"/>
      <c r="D185" s="219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</row>
    <row r="186" spans="2:17" x14ac:dyDescent="0.2">
      <c r="B186" s="61"/>
      <c r="C186" s="61"/>
      <c r="D186" s="219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</row>
    <row r="187" spans="2:17" x14ac:dyDescent="0.2">
      <c r="B187" s="61"/>
      <c r="C187" s="61"/>
      <c r="D187" s="219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</row>
    <row r="188" spans="2:17" x14ac:dyDescent="0.2">
      <c r="B188" s="61"/>
      <c r="C188" s="61"/>
      <c r="D188" s="219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</row>
    <row r="189" spans="2:17" x14ac:dyDescent="0.2">
      <c r="B189" s="61"/>
      <c r="C189" s="61"/>
      <c r="D189" s="219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</row>
    <row r="190" spans="2:17" x14ac:dyDescent="0.2">
      <c r="B190" s="61"/>
      <c r="C190" s="61"/>
      <c r="D190" s="219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</row>
    <row r="191" spans="2:17" x14ac:dyDescent="0.2">
      <c r="B191" s="61"/>
      <c r="C191" s="61"/>
      <c r="D191" s="219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</row>
    <row r="192" spans="2:17" x14ac:dyDescent="0.2">
      <c r="B192" s="61"/>
      <c r="C192" s="61"/>
      <c r="D192" s="219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</row>
    <row r="193" spans="2:17" x14ac:dyDescent="0.2">
      <c r="B193" s="61"/>
      <c r="C193" s="61"/>
      <c r="D193" s="219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</row>
    <row r="194" spans="2:17" x14ac:dyDescent="0.2">
      <c r="B194" s="61"/>
      <c r="C194" s="61"/>
      <c r="D194" s="219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</row>
    <row r="195" spans="2:17" x14ac:dyDescent="0.2">
      <c r="B195" s="61"/>
      <c r="C195" s="61"/>
      <c r="D195" s="219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</row>
    <row r="196" spans="2:17" x14ac:dyDescent="0.2">
      <c r="B196" s="61"/>
      <c r="C196" s="61"/>
      <c r="D196" s="219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</row>
    <row r="197" spans="2:17" x14ac:dyDescent="0.2">
      <c r="B197" s="61"/>
      <c r="C197" s="61"/>
      <c r="D197" s="219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</row>
    <row r="198" spans="2:17" x14ac:dyDescent="0.2">
      <c r="B198" s="61"/>
      <c r="C198" s="61"/>
      <c r="D198" s="219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</row>
    <row r="199" spans="2:17" x14ac:dyDescent="0.2">
      <c r="B199" s="61"/>
      <c r="C199" s="61"/>
      <c r="D199" s="219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</row>
    <row r="200" spans="2:17" x14ac:dyDescent="0.2">
      <c r="B200" s="61"/>
      <c r="C200" s="61"/>
      <c r="D200" s="219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</row>
    <row r="201" spans="2:17" x14ac:dyDescent="0.2">
      <c r="B201" s="61"/>
      <c r="C201" s="61"/>
      <c r="D201" s="219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</row>
    <row r="202" spans="2:17" x14ac:dyDescent="0.2">
      <c r="B202" s="61"/>
      <c r="C202" s="61"/>
      <c r="D202" s="219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</row>
    <row r="203" spans="2:17" x14ac:dyDescent="0.2">
      <c r="B203" s="61"/>
      <c r="C203" s="61"/>
      <c r="D203" s="219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</row>
    <row r="204" spans="2:17" x14ac:dyDescent="0.2">
      <c r="B204" s="61"/>
      <c r="C204" s="61"/>
      <c r="D204" s="219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</row>
    <row r="205" spans="2:17" x14ac:dyDescent="0.2">
      <c r="B205" s="61"/>
      <c r="C205" s="61"/>
      <c r="D205" s="219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</row>
    <row r="206" spans="2:17" x14ac:dyDescent="0.2">
      <c r="B206" s="61"/>
      <c r="C206" s="61"/>
      <c r="D206" s="219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</row>
    <row r="207" spans="2:17" x14ac:dyDescent="0.2">
      <c r="B207" s="61"/>
      <c r="C207" s="61"/>
      <c r="D207" s="219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</row>
    <row r="208" spans="2:17" x14ac:dyDescent="0.2">
      <c r="B208" s="61"/>
      <c r="C208" s="61"/>
      <c r="D208" s="219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</row>
    <row r="209" spans="2:17" x14ac:dyDescent="0.2">
      <c r="B209" s="61"/>
      <c r="C209" s="61"/>
      <c r="D209" s="219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</row>
    <row r="210" spans="2:17" x14ac:dyDescent="0.2">
      <c r="B210" s="61"/>
      <c r="C210" s="61"/>
      <c r="D210" s="219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</row>
    <row r="211" spans="2:17" x14ac:dyDescent="0.2">
      <c r="B211" s="61"/>
      <c r="C211" s="61"/>
      <c r="D211" s="219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</row>
    <row r="212" spans="2:17" x14ac:dyDescent="0.2">
      <c r="B212" s="61"/>
      <c r="C212" s="61"/>
      <c r="D212" s="219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</row>
    <row r="213" spans="2:17" x14ac:dyDescent="0.2">
      <c r="B213" s="61"/>
      <c r="C213" s="61"/>
      <c r="D213" s="219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</row>
    <row r="214" spans="2:17" x14ac:dyDescent="0.2">
      <c r="B214" s="61"/>
      <c r="C214" s="61"/>
      <c r="D214" s="219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</row>
    <row r="215" spans="2:17" x14ac:dyDescent="0.2">
      <c r="B215" s="61"/>
      <c r="C215" s="61"/>
      <c r="D215" s="219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</row>
    <row r="216" spans="2:17" x14ac:dyDescent="0.2">
      <c r="B216" s="61"/>
      <c r="C216" s="61"/>
      <c r="D216" s="219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</row>
    <row r="217" spans="2:17" x14ac:dyDescent="0.2">
      <c r="B217" s="61"/>
      <c r="C217" s="61"/>
      <c r="D217" s="219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</row>
    <row r="218" spans="2:17" x14ac:dyDescent="0.2">
      <c r="B218" s="61"/>
      <c r="C218" s="61"/>
      <c r="D218" s="219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</row>
    <row r="219" spans="2:17" x14ac:dyDescent="0.2">
      <c r="B219" s="61"/>
      <c r="C219" s="61"/>
      <c r="D219" s="219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</row>
    <row r="220" spans="2:17" x14ac:dyDescent="0.2">
      <c r="B220" s="61"/>
      <c r="C220" s="61"/>
      <c r="D220" s="219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</row>
    <row r="221" spans="2:17" x14ac:dyDescent="0.2">
      <c r="B221" s="61"/>
      <c r="C221" s="61"/>
      <c r="D221" s="219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</row>
    <row r="222" spans="2:17" x14ac:dyDescent="0.2">
      <c r="B222" s="61"/>
      <c r="C222" s="61"/>
      <c r="D222" s="219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</row>
    <row r="223" spans="2:17" x14ac:dyDescent="0.2">
      <c r="B223" s="61"/>
      <c r="C223" s="61"/>
      <c r="D223" s="219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</row>
    <row r="224" spans="2:17" x14ac:dyDescent="0.2">
      <c r="B224" s="61"/>
      <c r="C224" s="61"/>
      <c r="D224" s="219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</row>
    <row r="225" spans="2:17" x14ac:dyDescent="0.2">
      <c r="B225" s="61"/>
      <c r="C225" s="61"/>
      <c r="D225" s="219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</row>
    <row r="226" spans="2:17" x14ac:dyDescent="0.2">
      <c r="B226" s="61"/>
      <c r="C226" s="61"/>
      <c r="D226" s="219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</row>
    <row r="227" spans="2:17" x14ac:dyDescent="0.2">
      <c r="B227" s="61"/>
      <c r="C227" s="61"/>
      <c r="D227" s="219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</row>
    <row r="228" spans="2:17" x14ac:dyDescent="0.2">
      <c r="B228" s="61"/>
      <c r="C228" s="61"/>
      <c r="D228" s="219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</row>
    <row r="229" spans="2:17" x14ac:dyDescent="0.2">
      <c r="B229" s="61"/>
      <c r="C229" s="61"/>
      <c r="D229" s="219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</row>
    <row r="230" spans="2:17" x14ac:dyDescent="0.2">
      <c r="B230" s="61"/>
      <c r="C230" s="61"/>
      <c r="D230" s="219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</row>
    <row r="231" spans="2:17" x14ac:dyDescent="0.2">
      <c r="B231" s="61"/>
      <c r="C231" s="61"/>
      <c r="D231" s="219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</row>
    <row r="232" spans="2:17" x14ac:dyDescent="0.2">
      <c r="B232" s="61"/>
      <c r="C232" s="61"/>
      <c r="D232" s="219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</row>
    <row r="233" spans="2:17" x14ac:dyDescent="0.2">
      <c r="B233" s="61"/>
      <c r="C233" s="61"/>
      <c r="D233" s="219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</row>
    <row r="234" spans="2:17" x14ac:dyDescent="0.2">
      <c r="B234" s="61"/>
      <c r="C234" s="61"/>
      <c r="D234" s="219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</row>
    <row r="235" spans="2:17" x14ac:dyDescent="0.2">
      <c r="B235" s="61"/>
      <c r="C235" s="61"/>
      <c r="D235" s="219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</row>
    <row r="236" spans="2:17" x14ac:dyDescent="0.2">
      <c r="B236" s="61"/>
      <c r="C236" s="61"/>
      <c r="D236" s="219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</row>
    <row r="237" spans="2:17" x14ac:dyDescent="0.2">
      <c r="B237" s="61"/>
      <c r="C237" s="61"/>
      <c r="D237" s="219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</row>
    <row r="238" spans="2:17" x14ac:dyDescent="0.2">
      <c r="B238" s="61"/>
      <c r="C238" s="61"/>
      <c r="D238" s="219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</row>
    <row r="239" spans="2:17" x14ac:dyDescent="0.2">
      <c r="B239" s="61"/>
      <c r="C239" s="61"/>
      <c r="D239" s="219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</row>
    <row r="240" spans="2:17" x14ac:dyDescent="0.2">
      <c r="B240" s="61"/>
      <c r="C240" s="61"/>
      <c r="D240" s="219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</row>
    <row r="241" spans="2:17" x14ac:dyDescent="0.2">
      <c r="B241" s="61"/>
      <c r="C241" s="61"/>
      <c r="D241" s="219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</row>
    <row r="242" spans="2:17" x14ac:dyDescent="0.2">
      <c r="B242" s="61"/>
      <c r="C242" s="61"/>
      <c r="D242" s="219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</row>
    <row r="243" spans="2:17" x14ac:dyDescent="0.2">
      <c r="B243" s="61"/>
      <c r="C243" s="61"/>
      <c r="D243" s="219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</row>
    <row r="244" spans="2:17" x14ac:dyDescent="0.2">
      <c r="B244" s="61"/>
      <c r="C244" s="61"/>
      <c r="D244" s="219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</row>
    <row r="245" spans="2:17" x14ac:dyDescent="0.2">
      <c r="B245" s="61"/>
      <c r="C245" s="61"/>
      <c r="D245" s="219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A7" sqref="A7"/>
    </sheetView>
  </sheetViews>
  <sheetFormatPr defaultRowHeight="12.75" outlineLevelRow="1" x14ac:dyDescent="0.2"/>
  <cols>
    <col min="1" max="1" width="66" style="83" bestFit="1" customWidth="1"/>
    <col min="2" max="2" width="17.7109375" style="45" customWidth="1"/>
    <col min="3" max="3" width="17.85546875" style="45" customWidth="1"/>
    <col min="4" max="4" width="11.42578125" style="196" bestFit="1" customWidth="1"/>
    <col min="5" max="16384" width="9.140625" style="83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31.12.2015</v>
      </c>
      <c r="B2" s="3"/>
      <c r="C2" s="3"/>
      <c r="D2" s="3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ht="18.75" x14ac:dyDescent="0.3">
      <c r="A3" s="2" t="s">
        <v>80</v>
      </c>
      <c r="B3" s="2"/>
      <c r="C3" s="2"/>
      <c r="D3" s="2"/>
    </row>
    <row r="4" spans="1:19" x14ac:dyDescent="0.2">
      <c r="B4" s="61"/>
      <c r="C4" s="61"/>
      <c r="D4" s="219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1:19" s="126" customFormat="1" x14ac:dyDescent="0.2">
      <c r="A5" s="84"/>
      <c r="B5" s="82"/>
      <c r="C5" s="82"/>
      <c r="D5" s="54" t="s">
        <v>149</v>
      </c>
    </row>
    <row r="6" spans="1:19" s="22" customFormat="1" x14ac:dyDescent="0.2">
      <c r="A6" s="212"/>
      <c r="B6" s="106" t="s">
        <v>155</v>
      </c>
      <c r="C6" s="106" t="s">
        <v>158</v>
      </c>
      <c r="D6" s="31" t="s">
        <v>172</v>
      </c>
    </row>
    <row r="7" spans="1:19" s="109" customFormat="1" ht="15.75" x14ac:dyDescent="0.2">
      <c r="A7" s="161" t="s">
        <v>139</v>
      </c>
      <c r="B7" s="149">
        <f t="shared" ref="B7:D7" si="0">SUM(B8:B18)</f>
        <v>65439.723887579996</v>
      </c>
      <c r="C7" s="149">
        <f t="shared" si="0"/>
        <v>1570597.0216000401</v>
      </c>
      <c r="D7" s="243">
        <f t="shared" si="0"/>
        <v>1</v>
      </c>
    </row>
    <row r="8" spans="1:19" s="153" customFormat="1" x14ac:dyDescent="0.2">
      <c r="A8" s="98" t="s">
        <v>150</v>
      </c>
      <c r="B8" s="69">
        <v>8775.3865376100002</v>
      </c>
      <c r="C8" s="69">
        <v>210615.13008599001</v>
      </c>
      <c r="D8" s="236">
        <v>0.134099</v>
      </c>
    </row>
    <row r="9" spans="1:19" s="153" customFormat="1" x14ac:dyDescent="0.2">
      <c r="A9" s="98" t="s">
        <v>110</v>
      </c>
      <c r="B9" s="69">
        <v>12485.72817446</v>
      </c>
      <c r="C9" s="69">
        <v>299665.80416775</v>
      </c>
      <c r="D9" s="236">
        <v>0.19079699999999999</v>
      </c>
    </row>
    <row r="10" spans="1:19" s="153" customFormat="1" x14ac:dyDescent="0.2">
      <c r="A10" s="98" t="s">
        <v>144</v>
      </c>
      <c r="B10" s="69">
        <v>44178.609175509999</v>
      </c>
      <c r="C10" s="69">
        <v>1060316.0873463</v>
      </c>
      <c r="D10" s="236">
        <v>0.67510400000000004</v>
      </c>
    </row>
    <row r="11" spans="1:19" x14ac:dyDescent="0.2">
      <c r="A11" s="227"/>
      <c r="B11" s="61"/>
      <c r="C11" s="61"/>
      <c r="D11" s="219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9" x14ac:dyDescent="0.2">
      <c r="A12" s="227"/>
      <c r="B12" s="61"/>
      <c r="C12" s="61"/>
      <c r="D12" s="219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</row>
    <row r="13" spans="1:19" x14ac:dyDescent="0.2">
      <c r="A13" s="227"/>
      <c r="B13" s="61"/>
      <c r="C13" s="61"/>
      <c r="D13" s="219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9" x14ac:dyDescent="0.2">
      <c r="A14" s="227"/>
      <c r="B14" s="61"/>
      <c r="C14" s="61"/>
      <c r="D14" s="219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">
      <c r="A15" s="227"/>
      <c r="B15" s="61"/>
      <c r="C15" s="61"/>
      <c r="D15" s="219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">
      <c r="A16" s="227"/>
      <c r="B16" s="61"/>
      <c r="C16" s="61"/>
      <c r="D16" s="219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</row>
    <row r="17" spans="1:19" x14ac:dyDescent="0.2">
      <c r="A17" s="227"/>
      <c r="B17" s="61"/>
      <c r="C17" s="61"/>
      <c r="D17" s="219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</row>
    <row r="18" spans="1:19" x14ac:dyDescent="0.2">
      <c r="A18" s="227"/>
      <c r="B18" s="61"/>
      <c r="C18" s="61"/>
      <c r="D18" s="219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</row>
    <row r="19" spans="1:19" x14ac:dyDescent="0.2">
      <c r="A19" s="92" t="s">
        <v>151</v>
      </c>
      <c r="B19" s="61"/>
      <c r="C19" s="61"/>
      <c r="D19" s="219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1:19" x14ac:dyDescent="0.2">
      <c r="B20" s="20" t="str">
        <f>"Державний борг України за станом на " &amp; TEXT(DREPORTDATE,"dd.MM.yyyy")</f>
        <v>Державний борг України за станом на 31.12.2015</v>
      </c>
      <c r="C20" s="61"/>
      <c r="D20" s="54" t="s">
        <v>149</v>
      </c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</row>
    <row r="21" spans="1:19" s="74" customFormat="1" x14ac:dyDescent="0.2">
      <c r="A21" s="212"/>
      <c r="B21" s="106" t="s">
        <v>155</v>
      </c>
      <c r="C21" s="106" t="s">
        <v>158</v>
      </c>
      <c r="D21" s="31" t="s">
        <v>172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</row>
    <row r="22" spans="1:19" s="217" customFormat="1" ht="15" x14ac:dyDescent="0.25">
      <c r="A22" s="8" t="s">
        <v>139</v>
      </c>
      <c r="B22" s="43">
        <f t="shared" ref="B22:C22" si="1">B$27+B$23</f>
        <v>65439.723887580003</v>
      </c>
      <c r="C22" s="43">
        <f t="shared" si="1"/>
        <v>1570597.0216000401</v>
      </c>
      <c r="D22" s="120">
        <v>1</v>
      </c>
      <c r="E22" s="237"/>
      <c r="F22" s="237"/>
      <c r="G22" s="237"/>
      <c r="H22" s="237"/>
      <c r="I22" s="237"/>
      <c r="J22" s="237"/>
      <c r="K22" s="237"/>
      <c r="L22" s="237"/>
      <c r="M22" s="237"/>
      <c r="N22" s="237"/>
      <c r="O22" s="237"/>
      <c r="P22" s="237"/>
      <c r="Q22" s="237"/>
    </row>
    <row r="23" spans="1:19" s="26" customFormat="1" ht="15" x14ac:dyDescent="0.25">
      <c r="A23" s="238" t="s">
        <v>65</v>
      </c>
      <c r="B23" s="66">
        <f t="shared" ref="B23:C23" si="2">SUM(B$24:B$26)</f>
        <v>55575.985078350001</v>
      </c>
      <c r="C23" s="66">
        <f t="shared" si="2"/>
        <v>1333860.7110635801</v>
      </c>
      <c r="D23" s="21">
        <v>0.84926999999999997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</row>
    <row r="24" spans="1:19" s="26" customFormat="1" outlineLevel="1" x14ac:dyDescent="0.2">
      <c r="A24" s="240" t="s">
        <v>150</v>
      </c>
      <c r="B24" s="187">
        <v>6285.5369712800002</v>
      </c>
      <c r="C24" s="187">
        <v>150857.07976433</v>
      </c>
      <c r="D24" s="152">
        <v>9.6050999999999997E-2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</row>
    <row r="25" spans="1:19" s="26" customFormat="1" outlineLevel="1" x14ac:dyDescent="0.2">
      <c r="A25" s="53" t="s">
        <v>110</v>
      </c>
      <c r="B25" s="158">
        <v>7043.5160649400004</v>
      </c>
      <c r="C25" s="158">
        <v>169049.08358362</v>
      </c>
      <c r="D25" s="17">
        <v>0.10763399999999999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</row>
    <row r="26" spans="1:19" s="26" customFormat="1" outlineLevel="1" x14ac:dyDescent="0.2">
      <c r="A26" s="11" t="s">
        <v>144</v>
      </c>
      <c r="B26" s="142">
        <v>42246.93204213</v>
      </c>
      <c r="C26" s="142">
        <v>1013954.54771563</v>
      </c>
      <c r="D26" s="110">
        <v>0.64558499999999996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</row>
    <row r="27" spans="1:19" s="26" customFormat="1" ht="15" x14ac:dyDescent="0.25">
      <c r="A27" s="181" t="s">
        <v>14</v>
      </c>
      <c r="B27" s="56">
        <f t="shared" ref="B27:C27" si="3">SUM(B$28:B$30)</f>
        <v>9863.7388092300007</v>
      </c>
      <c r="C27" s="56">
        <f t="shared" si="3"/>
        <v>236736.31053646002</v>
      </c>
      <c r="D27" s="215">
        <v>0.15073</v>
      </c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</row>
    <row r="28" spans="1:19" s="91" customFormat="1" outlineLevel="1" x14ac:dyDescent="0.2">
      <c r="A28" s="11" t="s">
        <v>150</v>
      </c>
      <c r="B28" s="142">
        <v>2489.84956633</v>
      </c>
      <c r="C28" s="142">
        <v>59758.050321659997</v>
      </c>
      <c r="D28" s="110">
        <v>3.8047999999999998E-2</v>
      </c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</row>
    <row r="29" spans="1:19" s="26" customFormat="1" outlineLevel="1" x14ac:dyDescent="0.2">
      <c r="A29" s="11" t="s">
        <v>110</v>
      </c>
      <c r="B29" s="142">
        <v>5442.21210952</v>
      </c>
      <c r="C29" s="142">
        <v>130616.72058413</v>
      </c>
      <c r="D29" s="110">
        <v>8.3164000000000002E-2</v>
      </c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</row>
    <row r="30" spans="1:19" s="26" customFormat="1" outlineLevel="1" x14ac:dyDescent="0.2">
      <c r="A30" s="11" t="s">
        <v>144</v>
      </c>
      <c r="B30" s="142">
        <v>1931.67713338</v>
      </c>
      <c r="C30" s="142">
        <v>46361.539630669999</v>
      </c>
      <c r="D30" s="110">
        <v>2.9517999999999999E-2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</row>
    <row r="31" spans="1:19" s="26" customFormat="1" x14ac:dyDescent="0.2">
      <c r="A31" s="227"/>
      <c r="B31" s="61"/>
      <c r="C31" s="61"/>
      <c r="D31" s="219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</row>
    <row r="32" spans="1:19" s="26" customFormat="1" x14ac:dyDescent="0.2">
      <c r="A32" s="227"/>
      <c r="B32" s="61"/>
      <c r="C32" s="61"/>
      <c r="D32" s="219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</row>
    <row r="33" spans="1:17" x14ac:dyDescent="0.2">
      <c r="A33" s="227"/>
      <c r="B33" s="61"/>
      <c r="C33" s="61"/>
      <c r="D33" s="219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1:17" x14ac:dyDescent="0.2">
      <c r="A34" s="227"/>
      <c r="B34" s="61"/>
      <c r="C34" s="61"/>
      <c r="D34" s="219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1:17" x14ac:dyDescent="0.2">
      <c r="A35" s="227"/>
      <c r="B35" s="61"/>
      <c r="C35" s="61"/>
      <c r="D35" s="219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</row>
    <row r="36" spans="1:17" x14ac:dyDescent="0.2">
      <c r="A36" s="227"/>
      <c r="B36" s="61"/>
      <c r="C36" s="61"/>
      <c r="D36" s="219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1:17" x14ac:dyDescent="0.2">
      <c r="A37" s="227"/>
      <c r="B37" s="61"/>
      <c r="C37" s="61"/>
      <c r="D37" s="219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</row>
    <row r="38" spans="1:17" x14ac:dyDescent="0.2">
      <c r="A38" s="227"/>
      <c r="B38" s="61"/>
      <c r="C38" s="61"/>
      <c r="D38" s="219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</row>
    <row r="39" spans="1:17" x14ac:dyDescent="0.2">
      <c r="B39" s="61"/>
      <c r="C39" s="61"/>
      <c r="D39" s="219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</row>
    <row r="40" spans="1:17" x14ac:dyDescent="0.2">
      <c r="B40" s="61"/>
      <c r="C40" s="61"/>
      <c r="D40" s="219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</row>
    <row r="41" spans="1:17" x14ac:dyDescent="0.2">
      <c r="B41" s="61"/>
      <c r="C41" s="61"/>
      <c r="D41" s="219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</row>
    <row r="42" spans="1:17" x14ac:dyDescent="0.2">
      <c r="B42" s="61"/>
      <c r="C42" s="61"/>
      <c r="D42" s="219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</row>
    <row r="43" spans="1:17" x14ac:dyDescent="0.2">
      <c r="B43" s="61"/>
      <c r="C43" s="61"/>
      <c r="D43" s="219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</row>
    <row r="44" spans="1:17" x14ac:dyDescent="0.2">
      <c r="B44" s="61"/>
      <c r="C44" s="61"/>
      <c r="D44" s="219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</row>
    <row r="45" spans="1:17" x14ac:dyDescent="0.2">
      <c r="B45" s="61"/>
      <c r="C45" s="61"/>
      <c r="D45" s="219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</row>
    <row r="46" spans="1:17" x14ac:dyDescent="0.2">
      <c r="B46" s="61"/>
      <c r="C46" s="61"/>
      <c r="D46" s="219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</row>
    <row r="47" spans="1:17" x14ac:dyDescent="0.2">
      <c r="B47" s="61"/>
      <c r="C47" s="61"/>
      <c r="D47" s="219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</row>
    <row r="48" spans="1:17" x14ac:dyDescent="0.2">
      <c r="B48" s="61"/>
      <c r="C48" s="61"/>
      <c r="D48" s="219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</row>
    <row r="49" spans="2:17" x14ac:dyDescent="0.2">
      <c r="B49" s="61"/>
      <c r="C49" s="61"/>
      <c r="D49" s="219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</row>
    <row r="50" spans="2:17" x14ac:dyDescent="0.2">
      <c r="B50" s="61"/>
      <c r="C50" s="61"/>
      <c r="D50" s="219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</row>
    <row r="51" spans="2:17" x14ac:dyDescent="0.2">
      <c r="B51" s="61"/>
      <c r="C51" s="61"/>
      <c r="D51" s="219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</row>
    <row r="52" spans="2:17" x14ac:dyDescent="0.2">
      <c r="B52" s="61"/>
      <c r="C52" s="61"/>
      <c r="D52" s="219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2:17" x14ac:dyDescent="0.2">
      <c r="B53" s="61"/>
      <c r="C53" s="61"/>
      <c r="D53" s="219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</row>
    <row r="54" spans="2:17" x14ac:dyDescent="0.2">
      <c r="B54" s="61"/>
      <c r="C54" s="61"/>
      <c r="D54" s="219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</row>
    <row r="55" spans="2:17" x14ac:dyDescent="0.2">
      <c r="B55" s="61"/>
      <c r="C55" s="61"/>
      <c r="D55" s="219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</row>
    <row r="56" spans="2:17" x14ac:dyDescent="0.2">
      <c r="B56" s="61"/>
      <c r="C56" s="61"/>
      <c r="D56" s="219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</row>
    <row r="57" spans="2:17" x14ac:dyDescent="0.2">
      <c r="B57" s="61"/>
      <c r="C57" s="61"/>
      <c r="D57" s="219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2:17" x14ac:dyDescent="0.2">
      <c r="B58" s="61"/>
      <c r="C58" s="61"/>
      <c r="D58" s="219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</row>
    <row r="59" spans="2:17" x14ac:dyDescent="0.2">
      <c r="B59" s="61"/>
      <c r="C59" s="61"/>
      <c r="D59" s="219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</row>
    <row r="60" spans="2:17" x14ac:dyDescent="0.2">
      <c r="B60" s="61"/>
      <c r="C60" s="61"/>
      <c r="D60" s="219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</row>
    <row r="61" spans="2:17" x14ac:dyDescent="0.2">
      <c r="B61" s="61"/>
      <c r="C61" s="61"/>
      <c r="D61" s="219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</row>
    <row r="62" spans="2:17" x14ac:dyDescent="0.2">
      <c r="B62" s="61"/>
      <c r="C62" s="61"/>
      <c r="D62" s="219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</row>
    <row r="63" spans="2:17" x14ac:dyDescent="0.2">
      <c r="B63" s="61"/>
      <c r="C63" s="61"/>
      <c r="D63" s="219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</row>
    <row r="64" spans="2:17" x14ac:dyDescent="0.2">
      <c r="B64" s="61"/>
      <c r="C64" s="61"/>
      <c r="D64" s="219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</row>
    <row r="65" spans="2:17" x14ac:dyDescent="0.2">
      <c r="B65" s="61"/>
      <c r="C65" s="61"/>
      <c r="D65" s="219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</row>
    <row r="66" spans="2:17" x14ac:dyDescent="0.2">
      <c r="B66" s="61"/>
      <c r="C66" s="61"/>
      <c r="D66" s="219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</row>
    <row r="67" spans="2:17" x14ac:dyDescent="0.2">
      <c r="B67" s="61"/>
      <c r="C67" s="61"/>
      <c r="D67" s="219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</row>
    <row r="68" spans="2:17" x14ac:dyDescent="0.2">
      <c r="B68" s="61"/>
      <c r="C68" s="61"/>
      <c r="D68" s="219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</row>
    <row r="69" spans="2:17" x14ac:dyDescent="0.2">
      <c r="B69" s="61"/>
      <c r="C69" s="61"/>
      <c r="D69" s="219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</row>
    <row r="70" spans="2:17" x14ac:dyDescent="0.2">
      <c r="B70" s="61"/>
      <c r="C70" s="61"/>
      <c r="D70" s="219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</row>
    <row r="71" spans="2:17" x14ac:dyDescent="0.2">
      <c r="B71" s="61"/>
      <c r="C71" s="61"/>
      <c r="D71" s="219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</row>
    <row r="72" spans="2:17" x14ac:dyDescent="0.2">
      <c r="B72" s="61"/>
      <c r="C72" s="61"/>
      <c r="D72" s="219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</row>
    <row r="73" spans="2:17" x14ac:dyDescent="0.2">
      <c r="B73" s="61"/>
      <c r="C73" s="61"/>
      <c r="D73" s="219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</row>
    <row r="74" spans="2:17" x14ac:dyDescent="0.2">
      <c r="B74" s="61"/>
      <c r="C74" s="61"/>
      <c r="D74" s="219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</row>
    <row r="75" spans="2:17" x14ac:dyDescent="0.2">
      <c r="B75" s="61"/>
      <c r="C75" s="61"/>
      <c r="D75" s="219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</row>
    <row r="76" spans="2:17" x14ac:dyDescent="0.2">
      <c r="B76" s="61"/>
      <c r="C76" s="61"/>
      <c r="D76" s="219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</row>
    <row r="77" spans="2:17" x14ac:dyDescent="0.2">
      <c r="B77" s="61"/>
      <c r="C77" s="61"/>
      <c r="D77" s="219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</row>
    <row r="78" spans="2:17" x14ac:dyDescent="0.2">
      <c r="B78" s="61"/>
      <c r="C78" s="61"/>
      <c r="D78" s="219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</row>
    <row r="79" spans="2:17" x14ac:dyDescent="0.2">
      <c r="B79" s="61"/>
      <c r="C79" s="61"/>
      <c r="D79" s="219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</row>
    <row r="80" spans="2:17" x14ac:dyDescent="0.2">
      <c r="B80" s="61"/>
      <c r="C80" s="61"/>
      <c r="D80" s="219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</row>
    <row r="81" spans="2:17" x14ac:dyDescent="0.2">
      <c r="B81" s="61"/>
      <c r="C81" s="61"/>
      <c r="D81" s="219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</row>
    <row r="82" spans="2:17" x14ac:dyDescent="0.2">
      <c r="B82" s="61"/>
      <c r="C82" s="61"/>
      <c r="D82" s="219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</row>
    <row r="83" spans="2:17" x14ac:dyDescent="0.2">
      <c r="B83" s="61"/>
      <c r="C83" s="61"/>
      <c r="D83" s="219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</row>
    <row r="84" spans="2:17" x14ac:dyDescent="0.2">
      <c r="B84" s="61"/>
      <c r="C84" s="61"/>
      <c r="D84" s="219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</row>
    <row r="85" spans="2:17" x14ac:dyDescent="0.2">
      <c r="B85" s="61"/>
      <c r="C85" s="61"/>
      <c r="D85" s="219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</row>
    <row r="86" spans="2:17" x14ac:dyDescent="0.2">
      <c r="B86" s="61"/>
      <c r="C86" s="61"/>
      <c r="D86" s="219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</row>
    <row r="87" spans="2:17" x14ac:dyDescent="0.2">
      <c r="B87" s="61"/>
      <c r="C87" s="61"/>
      <c r="D87" s="219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</row>
    <row r="88" spans="2:17" x14ac:dyDescent="0.2">
      <c r="B88" s="61"/>
      <c r="C88" s="61"/>
      <c r="D88" s="219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</row>
    <row r="89" spans="2:17" x14ac:dyDescent="0.2">
      <c r="B89" s="61"/>
      <c r="C89" s="61"/>
      <c r="D89" s="219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</row>
    <row r="90" spans="2:17" x14ac:dyDescent="0.2">
      <c r="B90" s="61"/>
      <c r="C90" s="61"/>
      <c r="D90" s="219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</row>
    <row r="91" spans="2:17" x14ac:dyDescent="0.2">
      <c r="B91" s="61"/>
      <c r="C91" s="61"/>
      <c r="D91" s="219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</row>
    <row r="92" spans="2:17" x14ac:dyDescent="0.2">
      <c r="B92" s="61"/>
      <c r="C92" s="61"/>
      <c r="D92" s="219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</row>
    <row r="93" spans="2:17" x14ac:dyDescent="0.2">
      <c r="B93" s="61"/>
      <c r="C93" s="61"/>
      <c r="D93" s="219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</row>
    <row r="94" spans="2:17" x14ac:dyDescent="0.2">
      <c r="B94" s="61"/>
      <c r="C94" s="61"/>
      <c r="D94" s="219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</row>
    <row r="95" spans="2:17" x14ac:dyDescent="0.2">
      <c r="B95" s="61"/>
      <c r="C95" s="61"/>
      <c r="D95" s="219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</row>
    <row r="96" spans="2:17" x14ac:dyDescent="0.2">
      <c r="B96" s="61"/>
      <c r="C96" s="61"/>
      <c r="D96" s="219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</row>
    <row r="97" spans="2:17" x14ac:dyDescent="0.2">
      <c r="B97" s="61"/>
      <c r="C97" s="61"/>
      <c r="D97" s="219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</row>
    <row r="98" spans="2:17" x14ac:dyDescent="0.2">
      <c r="B98" s="61"/>
      <c r="C98" s="61"/>
      <c r="D98" s="219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</row>
    <row r="99" spans="2:17" x14ac:dyDescent="0.2">
      <c r="B99" s="61"/>
      <c r="C99" s="61"/>
      <c r="D99" s="219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</row>
    <row r="100" spans="2:17" x14ac:dyDescent="0.2">
      <c r="B100" s="61"/>
      <c r="C100" s="61"/>
      <c r="D100" s="219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</row>
    <row r="101" spans="2:17" x14ac:dyDescent="0.2">
      <c r="B101" s="61"/>
      <c r="C101" s="61"/>
      <c r="D101" s="219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</row>
    <row r="102" spans="2:17" x14ac:dyDescent="0.2">
      <c r="B102" s="61"/>
      <c r="C102" s="61"/>
      <c r="D102" s="219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</row>
    <row r="103" spans="2:17" x14ac:dyDescent="0.2">
      <c r="B103" s="61"/>
      <c r="C103" s="61"/>
      <c r="D103" s="219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</row>
    <row r="104" spans="2:17" x14ac:dyDescent="0.2">
      <c r="B104" s="61"/>
      <c r="C104" s="61"/>
      <c r="D104" s="219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</row>
    <row r="105" spans="2:17" x14ac:dyDescent="0.2">
      <c r="B105" s="61"/>
      <c r="C105" s="61"/>
      <c r="D105" s="219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</row>
    <row r="106" spans="2:17" x14ac:dyDescent="0.2">
      <c r="B106" s="61"/>
      <c r="C106" s="61"/>
      <c r="D106" s="219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</row>
    <row r="107" spans="2:17" x14ac:dyDescent="0.2">
      <c r="B107" s="61"/>
      <c r="C107" s="61"/>
      <c r="D107" s="219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</row>
    <row r="108" spans="2:17" x14ac:dyDescent="0.2">
      <c r="B108" s="61"/>
      <c r="C108" s="61"/>
      <c r="D108" s="219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</row>
    <row r="109" spans="2:17" x14ac:dyDescent="0.2">
      <c r="B109" s="61"/>
      <c r="C109" s="61"/>
      <c r="D109" s="219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</row>
    <row r="110" spans="2:17" x14ac:dyDescent="0.2">
      <c r="B110" s="61"/>
      <c r="C110" s="61"/>
      <c r="D110" s="219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</row>
    <row r="111" spans="2:17" x14ac:dyDescent="0.2">
      <c r="B111" s="61"/>
      <c r="C111" s="61"/>
      <c r="D111" s="219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</row>
    <row r="112" spans="2:17" x14ac:dyDescent="0.2">
      <c r="B112" s="61"/>
      <c r="C112" s="61"/>
      <c r="D112" s="219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</row>
    <row r="113" spans="2:17" x14ac:dyDescent="0.2">
      <c r="B113" s="61"/>
      <c r="C113" s="61"/>
      <c r="D113" s="219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</row>
    <row r="114" spans="2:17" x14ac:dyDescent="0.2">
      <c r="B114" s="61"/>
      <c r="C114" s="61"/>
      <c r="D114" s="219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</row>
    <row r="115" spans="2:17" x14ac:dyDescent="0.2">
      <c r="B115" s="61"/>
      <c r="C115" s="61"/>
      <c r="D115" s="219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</row>
    <row r="116" spans="2:17" x14ac:dyDescent="0.2">
      <c r="B116" s="61"/>
      <c r="C116" s="61"/>
      <c r="D116" s="219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</row>
    <row r="117" spans="2:17" x14ac:dyDescent="0.2">
      <c r="B117" s="61"/>
      <c r="C117" s="61"/>
      <c r="D117" s="219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</row>
    <row r="118" spans="2:17" x14ac:dyDescent="0.2">
      <c r="B118" s="61"/>
      <c r="C118" s="61"/>
      <c r="D118" s="219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</row>
    <row r="119" spans="2:17" x14ac:dyDescent="0.2">
      <c r="B119" s="61"/>
      <c r="C119" s="61"/>
      <c r="D119" s="219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</row>
    <row r="120" spans="2:17" x14ac:dyDescent="0.2">
      <c r="B120" s="61"/>
      <c r="C120" s="61"/>
      <c r="D120" s="219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</row>
    <row r="121" spans="2:17" x14ac:dyDescent="0.2">
      <c r="B121" s="61"/>
      <c r="C121" s="61"/>
      <c r="D121" s="219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</row>
    <row r="122" spans="2:17" x14ac:dyDescent="0.2">
      <c r="B122" s="61"/>
      <c r="C122" s="61"/>
      <c r="D122" s="219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</row>
    <row r="123" spans="2:17" x14ac:dyDescent="0.2">
      <c r="B123" s="61"/>
      <c r="C123" s="61"/>
      <c r="D123" s="219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</row>
    <row r="124" spans="2:17" x14ac:dyDescent="0.2">
      <c r="B124" s="61"/>
      <c r="C124" s="61"/>
      <c r="D124" s="219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</row>
    <row r="125" spans="2:17" x14ac:dyDescent="0.2">
      <c r="B125" s="61"/>
      <c r="C125" s="61"/>
      <c r="D125" s="219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</row>
    <row r="126" spans="2:17" x14ac:dyDescent="0.2">
      <c r="B126" s="61"/>
      <c r="C126" s="61"/>
      <c r="D126" s="219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</row>
    <row r="127" spans="2:17" x14ac:dyDescent="0.2">
      <c r="B127" s="61"/>
      <c r="C127" s="61"/>
      <c r="D127" s="219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</row>
    <row r="128" spans="2:17" x14ac:dyDescent="0.2">
      <c r="B128" s="61"/>
      <c r="C128" s="61"/>
      <c r="D128" s="219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</row>
    <row r="129" spans="2:17" x14ac:dyDescent="0.2">
      <c r="B129" s="61"/>
      <c r="C129" s="61"/>
      <c r="D129" s="219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</row>
    <row r="130" spans="2:17" x14ac:dyDescent="0.2">
      <c r="B130" s="61"/>
      <c r="C130" s="61"/>
      <c r="D130" s="219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</row>
    <row r="131" spans="2:17" x14ac:dyDescent="0.2">
      <c r="B131" s="61"/>
      <c r="C131" s="61"/>
      <c r="D131" s="219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</row>
    <row r="132" spans="2:17" x14ac:dyDescent="0.2">
      <c r="B132" s="61"/>
      <c r="C132" s="61"/>
      <c r="D132" s="219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</row>
    <row r="133" spans="2:17" x14ac:dyDescent="0.2">
      <c r="B133" s="61"/>
      <c r="C133" s="61"/>
      <c r="D133" s="219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</row>
    <row r="134" spans="2:17" x14ac:dyDescent="0.2">
      <c r="B134" s="61"/>
      <c r="C134" s="61"/>
      <c r="D134" s="219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</row>
    <row r="135" spans="2:17" x14ac:dyDescent="0.2">
      <c r="B135" s="61"/>
      <c r="C135" s="61"/>
      <c r="D135" s="219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</row>
    <row r="136" spans="2:17" x14ac:dyDescent="0.2">
      <c r="B136" s="61"/>
      <c r="C136" s="61"/>
      <c r="D136" s="219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</row>
    <row r="137" spans="2:17" x14ac:dyDescent="0.2">
      <c r="B137" s="61"/>
      <c r="C137" s="61"/>
      <c r="D137" s="219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</row>
    <row r="138" spans="2:17" x14ac:dyDescent="0.2">
      <c r="B138" s="61"/>
      <c r="C138" s="61"/>
      <c r="D138" s="219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</row>
    <row r="139" spans="2:17" x14ac:dyDescent="0.2">
      <c r="B139" s="61"/>
      <c r="C139" s="61"/>
      <c r="D139" s="219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</row>
    <row r="140" spans="2:17" x14ac:dyDescent="0.2">
      <c r="B140" s="61"/>
      <c r="C140" s="61"/>
      <c r="D140" s="219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</row>
    <row r="141" spans="2:17" x14ac:dyDescent="0.2">
      <c r="B141" s="61"/>
      <c r="C141" s="61"/>
      <c r="D141" s="219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</row>
    <row r="142" spans="2:17" x14ac:dyDescent="0.2">
      <c r="B142" s="61"/>
      <c r="C142" s="61"/>
      <c r="D142" s="219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</row>
    <row r="143" spans="2:17" x14ac:dyDescent="0.2">
      <c r="B143" s="61"/>
      <c r="C143" s="61"/>
      <c r="D143" s="219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</row>
    <row r="144" spans="2:17" x14ac:dyDescent="0.2">
      <c r="B144" s="61"/>
      <c r="C144" s="61"/>
      <c r="D144" s="219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</row>
    <row r="145" spans="2:17" x14ac:dyDescent="0.2">
      <c r="B145" s="61"/>
      <c r="C145" s="61"/>
      <c r="D145" s="219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</row>
    <row r="146" spans="2:17" x14ac:dyDescent="0.2">
      <c r="B146" s="61"/>
      <c r="C146" s="61"/>
      <c r="D146" s="219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</row>
    <row r="147" spans="2:17" x14ac:dyDescent="0.2">
      <c r="B147" s="61"/>
      <c r="C147" s="61"/>
      <c r="D147" s="219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</row>
    <row r="148" spans="2:17" x14ac:dyDescent="0.2">
      <c r="B148" s="61"/>
      <c r="C148" s="61"/>
      <c r="D148" s="219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</row>
    <row r="149" spans="2:17" x14ac:dyDescent="0.2">
      <c r="B149" s="61"/>
      <c r="C149" s="61"/>
      <c r="D149" s="219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</row>
    <row r="150" spans="2:17" x14ac:dyDescent="0.2">
      <c r="B150" s="61"/>
      <c r="C150" s="61"/>
      <c r="D150" s="219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</row>
    <row r="151" spans="2:17" x14ac:dyDescent="0.2">
      <c r="B151" s="61"/>
      <c r="C151" s="61"/>
      <c r="D151" s="219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</row>
    <row r="152" spans="2:17" x14ac:dyDescent="0.2">
      <c r="B152" s="61"/>
      <c r="C152" s="61"/>
      <c r="D152" s="219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</row>
    <row r="153" spans="2:17" x14ac:dyDescent="0.2">
      <c r="B153" s="61"/>
      <c r="C153" s="61"/>
      <c r="D153" s="219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</row>
    <row r="154" spans="2:17" x14ac:dyDescent="0.2">
      <c r="B154" s="61"/>
      <c r="C154" s="61"/>
      <c r="D154" s="219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</row>
    <row r="155" spans="2:17" x14ac:dyDescent="0.2">
      <c r="B155" s="61"/>
      <c r="C155" s="61"/>
      <c r="D155" s="219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</row>
    <row r="156" spans="2:17" x14ac:dyDescent="0.2">
      <c r="B156" s="61"/>
      <c r="C156" s="61"/>
      <c r="D156" s="219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</row>
    <row r="157" spans="2:17" x14ac:dyDescent="0.2">
      <c r="B157" s="61"/>
      <c r="C157" s="61"/>
      <c r="D157" s="219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</row>
    <row r="158" spans="2:17" x14ac:dyDescent="0.2">
      <c r="B158" s="61"/>
      <c r="C158" s="61"/>
      <c r="D158" s="219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</row>
    <row r="159" spans="2:17" x14ac:dyDescent="0.2">
      <c r="B159" s="61"/>
      <c r="C159" s="61"/>
      <c r="D159" s="219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</row>
    <row r="160" spans="2:17" x14ac:dyDescent="0.2">
      <c r="B160" s="61"/>
      <c r="C160" s="61"/>
      <c r="D160" s="219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</row>
    <row r="161" spans="2:17" x14ac:dyDescent="0.2">
      <c r="B161" s="61"/>
      <c r="C161" s="61"/>
      <c r="D161" s="219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</row>
    <row r="162" spans="2:17" x14ac:dyDescent="0.2">
      <c r="B162" s="61"/>
      <c r="C162" s="61"/>
      <c r="D162" s="219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</row>
    <row r="163" spans="2:17" x14ac:dyDescent="0.2">
      <c r="B163" s="61"/>
      <c r="C163" s="61"/>
      <c r="D163" s="219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</row>
    <row r="164" spans="2:17" x14ac:dyDescent="0.2">
      <c r="B164" s="61"/>
      <c r="C164" s="61"/>
      <c r="D164" s="219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</row>
    <row r="165" spans="2:17" x14ac:dyDescent="0.2">
      <c r="B165" s="61"/>
      <c r="C165" s="61"/>
      <c r="D165" s="219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</row>
    <row r="166" spans="2:17" x14ac:dyDescent="0.2">
      <c r="B166" s="61"/>
      <c r="C166" s="61"/>
      <c r="D166" s="219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</row>
    <row r="167" spans="2:17" x14ac:dyDescent="0.2">
      <c r="B167" s="61"/>
      <c r="C167" s="61"/>
      <c r="D167" s="219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</row>
    <row r="168" spans="2:17" x14ac:dyDescent="0.2">
      <c r="B168" s="61"/>
      <c r="C168" s="61"/>
      <c r="D168" s="219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</row>
    <row r="169" spans="2:17" x14ac:dyDescent="0.2">
      <c r="B169" s="61"/>
      <c r="C169" s="61"/>
      <c r="D169" s="219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</row>
    <row r="170" spans="2:17" x14ac:dyDescent="0.2">
      <c r="B170" s="61"/>
      <c r="C170" s="61"/>
      <c r="D170" s="219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</row>
    <row r="171" spans="2:17" x14ac:dyDescent="0.2">
      <c r="B171" s="61"/>
      <c r="C171" s="61"/>
      <c r="D171" s="219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</row>
    <row r="172" spans="2:17" x14ac:dyDescent="0.2">
      <c r="B172" s="61"/>
      <c r="C172" s="61"/>
      <c r="D172" s="219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</row>
    <row r="173" spans="2:17" x14ac:dyDescent="0.2">
      <c r="B173" s="61"/>
      <c r="C173" s="61"/>
      <c r="D173" s="219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</row>
    <row r="174" spans="2:17" x14ac:dyDescent="0.2">
      <c r="B174" s="61"/>
      <c r="C174" s="61"/>
      <c r="D174" s="219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</row>
    <row r="175" spans="2:17" x14ac:dyDescent="0.2">
      <c r="B175" s="61"/>
      <c r="C175" s="61"/>
      <c r="D175" s="219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</row>
    <row r="176" spans="2:17" x14ac:dyDescent="0.2">
      <c r="B176" s="61"/>
      <c r="C176" s="61"/>
      <c r="D176" s="219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</row>
    <row r="177" spans="2:17" x14ac:dyDescent="0.2">
      <c r="B177" s="61"/>
      <c r="C177" s="61"/>
      <c r="D177" s="219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</row>
    <row r="178" spans="2:17" x14ac:dyDescent="0.2">
      <c r="B178" s="61"/>
      <c r="C178" s="61"/>
      <c r="D178" s="219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</row>
    <row r="179" spans="2:17" x14ac:dyDescent="0.2">
      <c r="B179" s="61"/>
      <c r="C179" s="61"/>
      <c r="D179" s="219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</row>
    <row r="180" spans="2:17" x14ac:dyDescent="0.2">
      <c r="B180" s="61"/>
      <c r="C180" s="61"/>
      <c r="D180" s="219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</row>
    <row r="181" spans="2:17" x14ac:dyDescent="0.2">
      <c r="B181" s="61"/>
      <c r="C181" s="61"/>
      <c r="D181" s="219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</row>
    <row r="182" spans="2:17" x14ac:dyDescent="0.2">
      <c r="B182" s="61"/>
      <c r="C182" s="61"/>
      <c r="D182" s="219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</row>
    <row r="183" spans="2:17" x14ac:dyDescent="0.2">
      <c r="B183" s="61"/>
      <c r="C183" s="61"/>
      <c r="D183" s="219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</row>
    <row r="184" spans="2:17" x14ac:dyDescent="0.2">
      <c r="B184" s="61"/>
      <c r="C184" s="61"/>
      <c r="D184" s="219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</row>
    <row r="185" spans="2:17" x14ac:dyDescent="0.2">
      <c r="B185" s="61"/>
      <c r="C185" s="61"/>
      <c r="D185" s="219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</row>
    <row r="186" spans="2:17" x14ac:dyDescent="0.2">
      <c r="B186" s="61"/>
      <c r="C186" s="61"/>
      <c r="D186" s="219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</row>
    <row r="187" spans="2:17" x14ac:dyDescent="0.2">
      <c r="B187" s="61"/>
      <c r="C187" s="61"/>
      <c r="D187" s="219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</row>
    <row r="188" spans="2:17" x14ac:dyDescent="0.2">
      <c r="B188" s="61"/>
      <c r="C188" s="61"/>
      <c r="D188" s="219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</row>
    <row r="189" spans="2:17" x14ac:dyDescent="0.2">
      <c r="B189" s="61"/>
      <c r="C189" s="61"/>
      <c r="D189" s="219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</row>
    <row r="190" spans="2:17" x14ac:dyDescent="0.2">
      <c r="B190" s="61"/>
      <c r="C190" s="61"/>
      <c r="D190" s="219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</row>
    <row r="191" spans="2:17" x14ac:dyDescent="0.2">
      <c r="B191" s="61"/>
      <c r="C191" s="61"/>
      <c r="D191" s="219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</row>
    <row r="192" spans="2:17" x14ac:dyDescent="0.2">
      <c r="B192" s="61"/>
      <c r="C192" s="61"/>
      <c r="D192" s="219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</row>
    <row r="193" spans="2:17" x14ac:dyDescent="0.2">
      <c r="B193" s="61"/>
      <c r="C193" s="61"/>
      <c r="D193" s="219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</row>
    <row r="194" spans="2:17" x14ac:dyDescent="0.2">
      <c r="B194" s="61"/>
      <c r="C194" s="61"/>
      <c r="D194" s="219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</row>
    <row r="195" spans="2:17" x14ac:dyDescent="0.2">
      <c r="B195" s="61"/>
      <c r="C195" s="61"/>
      <c r="D195" s="219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</row>
    <row r="196" spans="2:17" x14ac:dyDescent="0.2">
      <c r="B196" s="61"/>
      <c r="C196" s="61"/>
      <c r="D196" s="219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</row>
    <row r="197" spans="2:17" x14ac:dyDescent="0.2">
      <c r="B197" s="61"/>
      <c r="C197" s="61"/>
      <c r="D197" s="219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</row>
    <row r="198" spans="2:17" x14ac:dyDescent="0.2">
      <c r="B198" s="61"/>
      <c r="C198" s="61"/>
      <c r="D198" s="219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</row>
    <row r="199" spans="2:17" x14ac:dyDescent="0.2">
      <c r="B199" s="61"/>
      <c r="C199" s="61"/>
      <c r="D199" s="219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</row>
    <row r="200" spans="2:17" x14ac:dyDescent="0.2">
      <c r="B200" s="61"/>
      <c r="C200" s="61"/>
      <c r="D200" s="219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</row>
    <row r="201" spans="2:17" x14ac:dyDescent="0.2">
      <c r="B201" s="61"/>
      <c r="C201" s="61"/>
      <c r="D201" s="219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</row>
    <row r="202" spans="2:17" x14ac:dyDescent="0.2">
      <c r="B202" s="61"/>
      <c r="C202" s="61"/>
      <c r="D202" s="219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</row>
    <row r="203" spans="2:17" x14ac:dyDescent="0.2">
      <c r="B203" s="61"/>
      <c r="C203" s="61"/>
      <c r="D203" s="219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</row>
    <row r="204" spans="2:17" x14ac:dyDescent="0.2">
      <c r="B204" s="61"/>
      <c r="C204" s="61"/>
      <c r="D204" s="219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</row>
    <row r="205" spans="2:17" x14ac:dyDescent="0.2">
      <c r="B205" s="61"/>
      <c r="C205" s="61"/>
      <c r="D205" s="219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</row>
    <row r="206" spans="2:17" x14ac:dyDescent="0.2">
      <c r="B206" s="61"/>
      <c r="C206" s="61"/>
      <c r="D206" s="219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</row>
    <row r="207" spans="2:17" x14ac:dyDescent="0.2">
      <c r="B207" s="61"/>
      <c r="C207" s="61"/>
      <c r="D207" s="219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</row>
    <row r="208" spans="2:17" x14ac:dyDescent="0.2">
      <c r="B208" s="61"/>
      <c r="C208" s="61"/>
      <c r="D208" s="219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</row>
    <row r="209" spans="2:17" x14ac:dyDescent="0.2">
      <c r="B209" s="61"/>
      <c r="C209" s="61"/>
      <c r="D209" s="219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</row>
    <row r="210" spans="2:17" x14ac:dyDescent="0.2">
      <c r="B210" s="61"/>
      <c r="C210" s="61"/>
      <c r="D210" s="219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</row>
    <row r="211" spans="2:17" x14ac:dyDescent="0.2">
      <c r="B211" s="61"/>
      <c r="C211" s="61"/>
      <c r="D211" s="219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</row>
    <row r="212" spans="2:17" x14ac:dyDescent="0.2">
      <c r="B212" s="61"/>
      <c r="C212" s="61"/>
      <c r="D212" s="219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</row>
    <row r="213" spans="2:17" x14ac:dyDescent="0.2">
      <c r="B213" s="61"/>
      <c r="C213" s="61"/>
      <c r="D213" s="219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</row>
    <row r="214" spans="2:17" x14ac:dyDescent="0.2">
      <c r="B214" s="61"/>
      <c r="C214" s="61"/>
      <c r="D214" s="219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</row>
    <row r="215" spans="2:17" x14ac:dyDescent="0.2">
      <c r="B215" s="61"/>
      <c r="C215" s="61"/>
      <c r="D215" s="219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</row>
    <row r="216" spans="2:17" x14ac:dyDescent="0.2">
      <c r="B216" s="61"/>
      <c r="C216" s="61"/>
      <c r="D216" s="219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</row>
    <row r="217" spans="2:17" x14ac:dyDescent="0.2">
      <c r="B217" s="61"/>
      <c r="C217" s="61"/>
      <c r="D217" s="219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</row>
    <row r="218" spans="2:17" x14ac:dyDescent="0.2">
      <c r="B218" s="61"/>
      <c r="C218" s="61"/>
      <c r="D218" s="219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</row>
    <row r="219" spans="2:17" x14ac:dyDescent="0.2">
      <c r="B219" s="61"/>
      <c r="C219" s="61"/>
      <c r="D219" s="219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</row>
    <row r="220" spans="2:17" x14ac:dyDescent="0.2">
      <c r="B220" s="61"/>
      <c r="C220" s="61"/>
      <c r="D220" s="219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</row>
    <row r="221" spans="2:17" x14ac:dyDescent="0.2">
      <c r="B221" s="61"/>
      <c r="C221" s="61"/>
      <c r="D221" s="219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</row>
    <row r="222" spans="2:17" x14ac:dyDescent="0.2">
      <c r="B222" s="61"/>
      <c r="C222" s="61"/>
      <c r="D222" s="219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</row>
    <row r="223" spans="2:17" x14ac:dyDescent="0.2">
      <c r="B223" s="61"/>
      <c r="C223" s="61"/>
      <c r="D223" s="219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</row>
    <row r="224" spans="2:17" x14ac:dyDescent="0.2">
      <c r="B224" s="61"/>
      <c r="C224" s="61"/>
      <c r="D224" s="219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</row>
    <row r="225" spans="2:17" x14ac:dyDescent="0.2">
      <c r="B225" s="61"/>
      <c r="C225" s="61"/>
      <c r="D225" s="219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</row>
    <row r="226" spans="2:17" x14ac:dyDescent="0.2">
      <c r="B226" s="61"/>
      <c r="C226" s="61"/>
      <c r="D226" s="219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</row>
    <row r="227" spans="2:17" x14ac:dyDescent="0.2">
      <c r="B227" s="61"/>
      <c r="C227" s="61"/>
      <c r="D227" s="219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</row>
    <row r="228" spans="2:17" x14ac:dyDescent="0.2">
      <c r="B228" s="61"/>
      <c r="C228" s="61"/>
      <c r="D228" s="219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</row>
    <row r="229" spans="2:17" x14ac:dyDescent="0.2">
      <c r="B229" s="61"/>
      <c r="C229" s="61"/>
      <c r="D229" s="219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</row>
    <row r="230" spans="2:17" x14ac:dyDescent="0.2">
      <c r="B230" s="61"/>
      <c r="C230" s="61"/>
      <c r="D230" s="219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</row>
    <row r="231" spans="2:17" x14ac:dyDescent="0.2">
      <c r="B231" s="61"/>
      <c r="C231" s="61"/>
      <c r="D231" s="219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</row>
    <row r="232" spans="2:17" x14ac:dyDescent="0.2">
      <c r="B232" s="61"/>
      <c r="C232" s="61"/>
      <c r="D232" s="219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</row>
    <row r="233" spans="2:17" x14ac:dyDescent="0.2">
      <c r="B233" s="61"/>
      <c r="C233" s="61"/>
      <c r="D233" s="219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</row>
    <row r="234" spans="2:17" x14ac:dyDescent="0.2">
      <c r="B234" s="61"/>
      <c r="C234" s="61"/>
      <c r="D234" s="219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</row>
    <row r="235" spans="2:17" x14ac:dyDescent="0.2">
      <c r="B235" s="61"/>
      <c r="C235" s="61"/>
      <c r="D235" s="219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</row>
    <row r="236" spans="2:17" x14ac:dyDescent="0.2">
      <c r="B236" s="61"/>
      <c r="C236" s="61"/>
      <c r="D236" s="219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</row>
    <row r="237" spans="2:17" x14ac:dyDescent="0.2">
      <c r="B237" s="61"/>
      <c r="C237" s="61"/>
      <c r="D237" s="219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</row>
    <row r="238" spans="2:17" x14ac:dyDescent="0.2">
      <c r="B238" s="61"/>
      <c r="C238" s="61"/>
      <c r="D238" s="219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</row>
    <row r="239" spans="2:17" x14ac:dyDescent="0.2">
      <c r="B239" s="61"/>
      <c r="C239" s="61"/>
      <c r="D239" s="219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</row>
    <row r="240" spans="2:17" x14ac:dyDescent="0.2">
      <c r="B240" s="61"/>
      <c r="C240" s="61"/>
      <c r="D240" s="219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</row>
    <row r="241" spans="2:17" x14ac:dyDescent="0.2">
      <c r="B241" s="61"/>
      <c r="C241" s="61"/>
      <c r="D241" s="219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</row>
    <row r="242" spans="2:17" x14ac:dyDescent="0.2">
      <c r="B242" s="61"/>
      <c r="C242" s="61"/>
      <c r="D242" s="219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</row>
    <row r="243" spans="2:17" x14ac:dyDescent="0.2">
      <c r="B243" s="61"/>
      <c r="C243" s="61"/>
      <c r="D243" s="219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</row>
    <row r="244" spans="2:17" x14ac:dyDescent="0.2"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</row>
    <row r="245" spans="2:17" x14ac:dyDescent="0.2"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</row>
    <row r="246" spans="2:17" x14ac:dyDescent="0.2"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</row>
    <row r="247" spans="2:17" x14ac:dyDescent="0.2"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</row>
    <row r="248" spans="2:17" x14ac:dyDescent="0.2"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</row>
    <row r="249" spans="2:17" x14ac:dyDescent="0.2">
      <c r="E249" s="96"/>
      <c r="F249" s="96"/>
      <c r="G249" s="96"/>
      <c r="H249" s="96"/>
      <c r="I249" s="96"/>
      <c r="J249" s="96"/>
      <c r="K249" s="96"/>
      <c r="L249" s="96"/>
      <c r="M249" s="96"/>
      <c r="N249" s="96"/>
      <c r="O249" s="96"/>
      <c r="P249" s="96"/>
      <c r="Q249" s="96"/>
    </row>
    <row r="250" spans="2:17" x14ac:dyDescent="0.2">
      <c r="E250" s="96"/>
      <c r="F250" s="96"/>
      <c r="G250" s="96"/>
      <c r="H250" s="96"/>
      <c r="I250" s="96"/>
      <c r="J250" s="96"/>
      <c r="K250" s="96"/>
      <c r="L250" s="96"/>
      <c r="M250" s="96"/>
      <c r="N250" s="96"/>
      <c r="O250" s="96"/>
      <c r="P250" s="96"/>
      <c r="Q250" s="96"/>
    </row>
    <row r="251" spans="2:17" x14ac:dyDescent="0.2">
      <c r="E251" s="96"/>
      <c r="F251" s="96"/>
      <c r="G251" s="96"/>
      <c r="H251" s="96"/>
      <c r="I251" s="96"/>
      <c r="J251" s="96"/>
      <c r="K251" s="96"/>
      <c r="L251" s="96"/>
      <c r="M251" s="96"/>
      <c r="N251" s="96"/>
      <c r="O251" s="96"/>
      <c r="P251" s="96"/>
      <c r="Q251" s="9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A20" sqref="A20:IV20"/>
    </sheetView>
  </sheetViews>
  <sheetFormatPr defaultRowHeight="12.75" outlineLevelRow="1" x14ac:dyDescent="0.2"/>
  <cols>
    <col min="1" max="1" width="66" style="83" bestFit="1" customWidth="1"/>
    <col min="2" max="2" width="17.42578125" style="45" customWidth="1"/>
    <col min="3" max="3" width="18.140625" style="45" customWidth="1"/>
    <col min="4" max="4" width="11.42578125" style="196" bestFit="1" customWidth="1"/>
    <col min="5" max="5" width="17.140625" style="45" customWidth="1"/>
    <col min="6" max="6" width="17.5703125" style="45" customWidth="1"/>
    <col min="7" max="7" width="11.42578125" style="196" bestFit="1" customWidth="1"/>
    <col min="8" max="8" width="16.140625" style="45" bestFit="1" customWidth="1"/>
    <col min="9" max="16384" width="9.140625" style="83"/>
  </cols>
  <sheetData>
    <row r="2" spans="1:19" ht="18.75" x14ac:dyDescent="0.3">
      <c r="A2" s="5" t="s">
        <v>183</v>
      </c>
      <c r="B2" s="3"/>
      <c r="C2" s="3"/>
      <c r="D2" s="3"/>
      <c r="E2" s="3"/>
      <c r="F2" s="3"/>
      <c r="G2" s="3"/>
      <c r="H2" s="3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x14ac:dyDescent="0.2">
      <c r="A3" s="62"/>
    </row>
    <row r="4" spans="1:19" s="126" customFormat="1" x14ac:dyDescent="0.2">
      <c r="B4" s="82"/>
      <c r="C4" s="82"/>
      <c r="D4" s="54"/>
      <c r="E4" s="82"/>
      <c r="F4" s="82"/>
      <c r="G4" s="54"/>
      <c r="H4" s="82" t="s">
        <v>149</v>
      </c>
    </row>
    <row r="5" spans="1:19" s="226" customFormat="1" x14ac:dyDescent="0.2">
      <c r="A5" s="244"/>
      <c r="B5" s="286">
        <v>42004</v>
      </c>
      <c r="C5" s="287"/>
      <c r="D5" s="288"/>
      <c r="E5" s="286">
        <v>42369</v>
      </c>
      <c r="F5" s="287"/>
      <c r="G5" s="288"/>
      <c r="H5" s="79"/>
    </row>
    <row r="6" spans="1:19" s="184" customFormat="1" x14ac:dyDescent="0.2">
      <c r="A6" s="130"/>
      <c r="B6" s="106" t="s">
        <v>155</v>
      </c>
      <c r="C6" s="106" t="s">
        <v>158</v>
      </c>
      <c r="D6" s="31" t="s">
        <v>172</v>
      </c>
      <c r="E6" s="106" t="s">
        <v>155</v>
      </c>
      <c r="F6" s="106" t="s">
        <v>158</v>
      </c>
      <c r="G6" s="31" t="s">
        <v>172</v>
      </c>
      <c r="H6" s="106" t="s">
        <v>63</v>
      </c>
    </row>
    <row r="7" spans="1:19" s="109" customFormat="1" ht="15.75" x14ac:dyDescent="0.2">
      <c r="A7" s="161" t="s">
        <v>139</v>
      </c>
      <c r="B7" s="50">
        <f t="shared" ref="B7:H7" si="0">SUM(B8:B15)</f>
        <v>69811.922962929995</v>
      </c>
      <c r="C7" s="50">
        <f t="shared" si="0"/>
        <v>1100833.2167026401</v>
      </c>
      <c r="D7" s="207">
        <f t="shared" si="0"/>
        <v>1</v>
      </c>
      <c r="E7" s="50">
        <f t="shared" si="0"/>
        <v>65439.723887579996</v>
      </c>
      <c r="F7" s="50">
        <f t="shared" si="0"/>
        <v>1570597.0216000401</v>
      </c>
      <c r="G7" s="207">
        <f t="shared" si="0"/>
        <v>1</v>
      </c>
      <c r="H7" s="50">
        <f t="shared" si="0"/>
        <v>0</v>
      </c>
    </row>
    <row r="8" spans="1:19" s="153" customFormat="1" x14ac:dyDescent="0.2">
      <c r="A8" s="98" t="s">
        <v>150</v>
      </c>
      <c r="B8" s="69">
        <v>8019.98140272</v>
      </c>
      <c r="C8" s="69">
        <v>126463.52586759999</v>
      </c>
      <c r="D8" s="236">
        <v>0.11488</v>
      </c>
      <c r="E8" s="69">
        <v>8775.3865376100002</v>
      </c>
      <c r="F8" s="69">
        <v>210615.13008599001</v>
      </c>
      <c r="G8" s="236">
        <v>0.134099</v>
      </c>
      <c r="H8" s="69">
        <v>1.9219E-2</v>
      </c>
    </row>
    <row r="9" spans="1:19" s="153" customFormat="1" x14ac:dyDescent="0.2">
      <c r="A9" s="98" t="s">
        <v>110</v>
      </c>
      <c r="B9" s="69">
        <v>7607.4772331200002</v>
      </c>
      <c r="C9" s="69">
        <v>119958.93076901999</v>
      </c>
      <c r="D9" s="236">
        <v>0.108971</v>
      </c>
      <c r="E9" s="69">
        <v>12485.72817446</v>
      </c>
      <c r="F9" s="69">
        <v>299665.80416775</v>
      </c>
      <c r="G9" s="236">
        <v>0.19079699999999999</v>
      </c>
      <c r="H9" s="69">
        <v>8.1825999999999996E-2</v>
      </c>
    </row>
    <row r="10" spans="1:19" s="153" customFormat="1" x14ac:dyDescent="0.2">
      <c r="A10" s="98" t="s">
        <v>144</v>
      </c>
      <c r="B10" s="69">
        <v>54184.464327089998</v>
      </c>
      <c r="C10" s="69">
        <v>854410.76006601995</v>
      </c>
      <c r="D10" s="236">
        <v>0.77614899999999998</v>
      </c>
      <c r="E10" s="69">
        <v>44178.609175509999</v>
      </c>
      <c r="F10" s="69">
        <v>1060316.0873463</v>
      </c>
      <c r="G10" s="236">
        <v>0.67510400000000004</v>
      </c>
      <c r="H10" s="69">
        <v>-0.101045</v>
      </c>
    </row>
    <row r="11" spans="1:19" s="153" customFormat="1" x14ac:dyDescent="0.2">
      <c r="A11" s="98"/>
      <c r="B11" s="69"/>
      <c r="C11" s="69"/>
      <c r="D11" s="236"/>
      <c r="E11" s="69"/>
      <c r="F11" s="69"/>
      <c r="G11" s="236"/>
      <c r="H11" s="69">
        <f t="shared" ref="H11:H13" si="1">G11-D11</f>
        <v>0</v>
      </c>
    </row>
    <row r="12" spans="1:19" s="153" customFormat="1" x14ac:dyDescent="0.2">
      <c r="A12" s="98"/>
      <c r="B12" s="69"/>
      <c r="C12" s="69"/>
      <c r="D12" s="236"/>
      <c r="E12" s="69"/>
      <c r="F12" s="69"/>
      <c r="G12" s="236"/>
      <c r="H12" s="69">
        <f t="shared" si="1"/>
        <v>0</v>
      </c>
    </row>
    <row r="13" spans="1:19" s="153" customFormat="1" x14ac:dyDescent="0.2">
      <c r="A13" s="98"/>
      <c r="B13" s="69"/>
      <c r="C13" s="69"/>
      <c r="D13" s="236"/>
      <c r="E13" s="69"/>
      <c r="F13" s="69"/>
      <c r="G13" s="236"/>
      <c r="H13" s="136">
        <f t="shared" si="1"/>
        <v>0</v>
      </c>
    </row>
    <row r="14" spans="1:19" x14ac:dyDescent="0.2">
      <c r="B14" s="61"/>
      <c r="C14" s="61"/>
      <c r="D14" s="219"/>
      <c r="E14" s="61"/>
      <c r="F14" s="61"/>
      <c r="G14" s="219"/>
      <c r="H14" s="39"/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">
      <c r="B15" s="61"/>
      <c r="C15" s="61"/>
      <c r="D15" s="219"/>
      <c r="E15" s="61"/>
      <c r="F15" s="61"/>
      <c r="G15" s="219"/>
      <c r="H15" s="39"/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">
      <c r="B16" s="61"/>
      <c r="C16" s="61"/>
      <c r="D16" s="219"/>
      <c r="E16" s="61"/>
      <c r="F16" s="61"/>
      <c r="G16" s="219"/>
      <c r="H16" s="121"/>
      <c r="I16" s="96"/>
      <c r="J16" s="96"/>
      <c r="K16" s="96"/>
      <c r="L16" s="96"/>
      <c r="M16" s="96"/>
      <c r="N16" s="96"/>
      <c r="O16" s="96"/>
      <c r="P16" s="96"/>
      <c r="Q16" s="96"/>
    </row>
    <row r="17" spans="1:19" x14ac:dyDescent="0.2">
      <c r="B17" s="61"/>
      <c r="C17" s="61"/>
      <c r="D17" s="219"/>
      <c r="E17" s="61"/>
      <c r="F17" s="61"/>
      <c r="G17" s="219"/>
      <c r="H17" s="82" t="s">
        <v>149</v>
      </c>
      <c r="I17" s="96"/>
      <c r="J17" s="96"/>
      <c r="K17" s="96"/>
      <c r="L17" s="96"/>
      <c r="M17" s="96"/>
      <c r="N17" s="96"/>
      <c r="O17" s="96"/>
      <c r="P17" s="96"/>
      <c r="Q17" s="96"/>
    </row>
    <row r="18" spans="1:19" x14ac:dyDescent="0.2">
      <c r="A18" s="244"/>
      <c r="B18" s="286">
        <v>42004</v>
      </c>
      <c r="C18" s="287"/>
      <c r="D18" s="288"/>
      <c r="E18" s="286">
        <v>42369</v>
      </c>
      <c r="F18" s="287"/>
      <c r="G18" s="288"/>
      <c r="H18" s="79"/>
      <c r="I18" s="226"/>
      <c r="J18" s="226"/>
      <c r="K18" s="226"/>
      <c r="L18" s="226"/>
      <c r="M18" s="226"/>
      <c r="N18" s="226"/>
      <c r="O18" s="226"/>
      <c r="P18" s="226"/>
      <c r="Q18" s="226"/>
      <c r="R18" s="226"/>
      <c r="S18" s="226"/>
    </row>
    <row r="19" spans="1:19" s="59" customFormat="1" x14ac:dyDescent="0.2">
      <c r="A19" s="213"/>
      <c r="B19" s="179" t="s">
        <v>155</v>
      </c>
      <c r="C19" s="179" t="s">
        <v>158</v>
      </c>
      <c r="D19" s="138" t="s">
        <v>172</v>
      </c>
      <c r="E19" s="179" t="s">
        <v>155</v>
      </c>
      <c r="F19" s="179" t="s">
        <v>158</v>
      </c>
      <c r="G19" s="138" t="s">
        <v>172</v>
      </c>
      <c r="H19" s="179" t="s">
        <v>63</v>
      </c>
      <c r="I19" s="68"/>
      <c r="J19" s="68"/>
      <c r="K19" s="68"/>
      <c r="L19" s="68"/>
      <c r="M19" s="68"/>
      <c r="N19" s="68"/>
      <c r="O19" s="68"/>
      <c r="P19" s="68"/>
      <c r="Q19" s="68"/>
    </row>
    <row r="20" spans="1:19" s="217" customFormat="1" ht="15" x14ac:dyDescent="0.25">
      <c r="A20" s="8" t="s">
        <v>139</v>
      </c>
      <c r="B20" s="122">
        <f t="shared" ref="B20:G20" si="2">B$25+B$21</f>
        <v>69811.922962929995</v>
      </c>
      <c r="C20" s="122">
        <f t="shared" si="2"/>
        <v>1100833.2167026401</v>
      </c>
      <c r="D20" s="88">
        <f t="shared" si="2"/>
        <v>1</v>
      </c>
      <c r="E20" s="122">
        <f t="shared" si="2"/>
        <v>65439.723887580003</v>
      </c>
      <c r="F20" s="122">
        <f t="shared" si="2"/>
        <v>1570597.0216000401</v>
      </c>
      <c r="G20" s="88">
        <f t="shared" si="2"/>
        <v>1</v>
      </c>
      <c r="H20" s="122">
        <v>0</v>
      </c>
      <c r="I20" s="237"/>
      <c r="J20" s="237"/>
      <c r="K20" s="237"/>
      <c r="L20" s="237"/>
      <c r="M20" s="237"/>
      <c r="N20" s="237"/>
      <c r="O20" s="237"/>
      <c r="P20" s="237"/>
      <c r="Q20" s="237"/>
    </row>
    <row r="21" spans="1:19" s="91" customFormat="1" ht="15" x14ac:dyDescent="0.25">
      <c r="A21" s="238" t="s">
        <v>65</v>
      </c>
      <c r="B21" s="198">
        <f t="shared" ref="B21:G21" si="3">SUM(B$22:B$24)</f>
        <v>60058.160629949998</v>
      </c>
      <c r="C21" s="198">
        <f t="shared" si="3"/>
        <v>947030.46914465004</v>
      </c>
      <c r="D21" s="115">
        <f t="shared" si="3"/>
        <v>0.86028500000000008</v>
      </c>
      <c r="E21" s="198">
        <f t="shared" si="3"/>
        <v>55575.985078350001</v>
      </c>
      <c r="F21" s="198">
        <f t="shared" si="3"/>
        <v>1333860.7110635801</v>
      </c>
      <c r="G21" s="115">
        <f t="shared" si="3"/>
        <v>0.84926999999999997</v>
      </c>
      <c r="H21" s="198">
        <v>-1.1015E-2</v>
      </c>
      <c r="I21" s="107"/>
      <c r="J21" s="107"/>
      <c r="K21" s="107"/>
      <c r="L21" s="107"/>
      <c r="M21" s="107"/>
      <c r="N21" s="107"/>
      <c r="O21" s="107"/>
      <c r="P21" s="107"/>
      <c r="Q21" s="107"/>
    </row>
    <row r="22" spans="1:19" s="26" customFormat="1" outlineLevel="1" x14ac:dyDescent="0.2">
      <c r="A22" s="240" t="s">
        <v>150</v>
      </c>
      <c r="B22" s="187">
        <v>5403.88282626</v>
      </c>
      <c r="C22" s="187">
        <v>85211.428963069993</v>
      </c>
      <c r="D22" s="152">
        <v>7.7406000000000003E-2</v>
      </c>
      <c r="E22" s="187">
        <v>6285.5369712800002</v>
      </c>
      <c r="F22" s="187">
        <v>150857.07976433</v>
      </c>
      <c r="G22" s="152">
        <v>9.6050999999999997E-2</v>
      </c>
      <c r="H22" s="187">
        <v>1.8644000000000001E-2</v>
      </c>
      <c r="I22" s="41"/>
      <c r="J22" s="41"/>
      <c r="K22" s="41"/>
      <c r="L22" s="41"/>
      <c r="M22" s="41"/>
      <c r="N22" s="41"/>
      <c r="O22" s="41"/>
      <c r="P22" s="41"/>
      <c r="Q22" s="41"/>
    </row>
    <row r="23" spans="1:19" outlineLevel="1" x14ac:dyDescent="0.2">
      <c r="A23" s="11" t="s">
        <v>110</v>
      </c>
      <c r="B23" s="142">
        <v>5431.0266964800003</v>
      </c>
      <c r="C23" s="142">
        <v>85639.448600880001</v>
      </c>
      <c r="D23" s="110">
        <v>7.7795000000000003E-2</v>
      </c>
      <c r="E23" s="142">
        <v>7043.5160649400004</v>
      </c>
      <c r="F23" s="142">
        <v>169049.08358362</v>
      </c>
      <c r="G23" s="110">
        <v>0.10763399999999999</v>
      </c>
      <c r="H23" s="142">
        <v>2.9839000000000001E-2</v>
      </c>
      <c r="I23" s="96"/>
      <c r="J23" s="96"/>
      <c r="K23" s="96"/>
      <c r="L23" s="96"/>
      <c r="M23" s="96"/>
      <c r="N23" s="96"/>
      <c r="O23" s="96"/>
      <c r="P23" s="96"/>
      <c r="Q23" s="96"/>
    </row>
    <row r="24" spans="1:19" outlineLevel="1" x14ac:dyDescent="0.2">
      <c r="A24" s="11" t="s">
        <v>144</v>
      </c>
      <c r="B24" s="142">
        <v>49223.251107210002</v>
      </c>
      <c r="C24" s="142">
        <v>776179.59158070001</v>
      </c>
      <c r="D24" s="110">
        <v>0.70508400000000004</v>
      </c>
      <c r="E24" s="142">
        <v>42246.93204213</v>
      </c>
      <c r="F24" s="142">
        <v>1013954.54771563</v>
      </c>
      <c r="G24" s="110">
        <v>0.64558499999999996</v>
      </c>
      <c r="H24" s="142">
        <v>-5.9498000000000002E-2</v>
      </c>
      <c r="I24" s="96"/>
      <c r="J24" s="96"/>
      <c r="K24" s="96"/>
      <c r="L24" s="96"/>
      <c r="M24" s="96"/>
      <c r="N24" s="96"/>
      <c r="O24" s="96"/>
      <c r="P24" s="96"/>
      <c r="Q24" s="96"/>
    </row>
    <row r="25" spans="1:19" ht="15" x14ac:dyDescent="0.25">
      <c r="A25" s="181" t="s">
        <v>14</v>
      </c>
      <c r="B25" s="56">
        <f t="shared" ref="B25:G25" si="4">SUM(B$26:B$28)</f>
        <v>9753.7623329800008</v>
      </c>
      <c r="C25" s="56">
        <f t="shared" si="4"/>
        <v>153802.74755798999</v>
      </c>
      <c r="D25" s="215">
        <f t="shared" si="4"/>
        <v>0.13971500000000001</v>
      </c>
      <c r="E25" s="56">
        <f t="shared" si="4"/>
        <v>9863.7388092300007</v>
      </c>
      <c r="F25" s="56">
        <f t="shared" si="4"/>
        <v>236736.31053646002</v>
      </c>
      <c r="G25" s="215">
        <f t="shared" si="4"/>
        <v>0.15073</v>
      </c>
      <c r="H25" s="56">
        <v>1.1015E-2</v>
      </c>
      <c r="I25" s="96"/>
      <c r="J25" s="96"/>
      <c r="K25" s="96"/>
      <c r="L25" s="96"/>
      <c r="M25" s="96"/>
      <c r="N25" s="96"/>
      <c r="O25" s="96"/>
      <c r="P25" s="96"/>
      <c r="Q25" s="96"/>
    </row>
    <row r="26" spans="1:19" outlineLevel="1" x14ac:dyDescent="0.2">
      <c r="A26" s="11" t="s">
        <v>150</v>
      </c>
      <c r="B26" s="142">
        <v>2616.09857646</v>
      </c>
      <c r="C26" s="142">
        <v>41252.096904530001</v>
      </c>
      <c r="D26" s="110">
        <v>3.7474E-2</v>
      </c>
      <c r="E26" s="142">
        <v>2489.84956633</v>
      </c>
      <c r="F26" s="142">
        <v>59758.050321659997</v>
      </c>
      <c r="G26" s="110">
        <v>3.8047999999999998E-2</v>
      </c>
      <c r="H26" s="142">
        <v>5.7399999999999997E-4</v>
      </c>
      <c r="I26" s="96"/>
      <c r="J26" s="96"/>
      <c r="K26" s="96"/>
      <c r="L26" s="96"/>
      <c r="M26" s="96"/>
      <c r="N26" s="96"/>
      <c r="O26" s="96"/>
      <c r="P26" s="96"/>
      <c r="Q26" s="96"/>
    </row>
    <row r="27" spans="1:19" outlineLevel="1" x14ac:dyDescent="0.2">
      <c r="A27" s="11" t="s">
        <v>110</v>
      </c>
      <c r="B27" s="142">
        <v>2176.4505366399999</v>
      </c>
      <c r="C27" s="142">
        <v>34319.482168139999</v>
      </c>
      <c r="D27" s="110">
        <v>3.1175999999999999E-2</v>
      </c>
      <c r="E27" s="142">
        <v>5442.21210952</v>
      </c>
      <c r="F27" s="142">
        <v>130616.72058413</v>
      </c>
      <c r="G27" s="110">
        <v>8.3164000000000002E-2</v>
      </c>
      <c r="H27" s="142">
        <v>5.1987999999999999E-2</v>
      </c>
      <c r="I27" s="96"/>
      <c r="J27" s="96"/>
      <c r="K27" s="96"/>
      <c r="L27" s="96"/>
      <c r="M27" s="96"/>
      <c r="N27" s="96"/>
      <c r="O27" s="96"/>
      <c r="P27" s="96"/>
      <c r="Q27" s="96"/>
    </row>
    <row r="28" spans="1:19" outlineLevel="1" x14ac:dyDescent="0.2">
      <c r="A28" s="11" t="s">
        <v>144</v>
      </c>
      <c r="B28" s="142">
        <v>4961.21321988</v>
      </c>
      <c r="C28" s="142">
        <v>78231.168485319999</v>
      </c>
      <c r="D28" s="110">
        <v>7.1065000000000003E-2</v>
      </c>
      <c r="E28" s="142">
        <v>1931.67713338</v>
      </c>
      <c r="F28" s="142">
        <v>46361.539630669999</v>
      </c>
      <c r="G28" s="110">
        <v>2.9517999999999999E-2</v>
      </c>
      <c r="H28" s="142">
        <v>-4.1547000000000001E-2</v>
      </c>
      <c r="I28" s="96"/>
      <c r="J28" s="96"/>
      <c r="K28" s="96"/>
      <c r="L28" s="96"/>
      <c r="M28" s="96"/>
      <c r="N28" s="96"/>
      <c r="O28" s="96"/>
      <c r="P28" s="96"/>
      <c r="Q28" s="96"/>
    </row>
    <row r="29" spans="1:19" x14ac:dyDescent="0.2">
      <c r="B29" s="61"/>
      <c r="C29" s="61"/>
      <c r="D29" s="219"/>
      <c r="E29" s="61"/>
      <c r="F29" s="61"/>
      <c r="G29" s="219"/>
      <c r="H29" s="61"/>
      <c r="I29" s="96"/>
      <c r="J29" s="96"/>
      <c r="K29" s="96"/>
      <c r="L29" s="96"/>
      <c r="M29" s="96"/>
      <c r="N29" s="96"/>
      <c r="O29" s="96"/>
      <c r="P29" s="96"/>
      <c r="Q29" s="96"/>
    </row>
    <row r="30" spans="1:19" x14ac:dyDescent="0.2">
      <c r="B30" s="61"/>
      <c r="C30" s="61"/>
      <c r="D30" s="219"/>
      <c r="E30" s="61"/>
      <c r="F30" s="61"/>
      <c r="G30" s="219"/>
      <c r="H30" s="61"/>
      <c r="I30" s="96"/>
      <c r="J30" s="96"/>
      <c r="K30" s="96"/>
      <c r="L30" s="96"/>
      <c r="M30" s="96"/>
      <c r="N30" s="96"/>
      <c r="O30" s="96"/>
      <c r="P30" s="96"/>
      <c r="Q30" s="96"/>
    </row>
    <row r="31" spans="1:19" x14ac:dyDescent="0.2">
      <c r="B31" s="61"/>
      <c r="C31" s="61"/>
      <c r="D31" s="219"/>
      <c r="E31" s="61"/>
      <c r="F31" s="61"/>
      <c r="G31" s="219"/>
      <c r="H31" s="61"/>
      <c r="I31" s="96"/>
      <c r="J31" s="96"/>
      <c r="K31" s="96"/>
      <c r="L31" s="96"/>
      <c r="M31" s="96"/>
      <c r="N31" s="96"/>
      <c r="O31" s="96"/>
      <c r="P31" s="96"/>
      <c r="Q31" s="96"/>
    </row>
    <row r="32" spans="1:19" x14ac:dyDescent="0.2">
      <c r="B32" s="61"/>
      <c r="C32" s="61"/>
      <c r="D32" s="219"/>
      <c r="E32" s="61"/>
      <c r="F32" s="61"/>
      <c r="G32" s="219"/>
      <c r="H32" s="61"/>
      <c r="I32" s="96"/>
      <c r="J32" s="96"/>
      <c r="K32" s="96"/>
      <c r="L32" s="96"/>
      <c r="M32" s="96"/>
      <c r="N32" s="96"/>
      <c r="O32" s="96"/>
      <c r="P32" s="96"/>
      <c r="Q32" s="96"/>
    </row>
    <row r="33" spans="2:17" x14ac:dyDescent="0.2">
      <c r="B33" s="61"/>
      <c r="C33" s="61"/>
      <c r="D33" s="219"/>
      <c r="E33" s="61"/>
      <c r="F33" s="61"/>
      <c r="G33" s="219"/>
      <c r="H33" s="61"/>
      <c r="I33" s="96"/>
      <c r="J33" s="96"/>
      <c r="K33" s="96"/>
      <c r="L33" s="96"/>
      <c r="M33" s="96"/>
      <c r="N33" s="96"/>
      <c r="O33" s="96"/>
      <c r="P33" s="96"/>
      <c r="Q33" s="96"/>
    </row>
    <row r="34" spans="2:17" x14ac:dyDescent="0.2">
      <c r="B34" s="61"/>
      <c r="C34" s="61"/>
      <c r="D34" s="219"/>
      <c r="E34" s="61"/>
      <c r="F34" s="61"/>
      <c r="G34" s="219"/>
      <c r="H34" s="61"/>
      <c r="I34" s="96"/>
      <c r="J34" s="96"/>
      <c r="K34" s="96"/>
      <c r="L34" s="96"/>
      <c r="M34" s="96"/>
      <c r="N34" s="96"/>
      <c r="O34" s="96"/>
      <c r="P34" s="96"/>
      <c r="Q34" s="96"/>
    </row>
    <row r="35" spans="2:17" x14ac:dyDescent="0.2">
      <c r="B35" s="61"/>
      <c r="C35" s="61"/>
      <c r="D35" s="219"/>
      <c r="E35" s="61"/>
      <c r="F35" s="61"/>
      <c r="G35" s="219"/>
      <c r="H35" s="61"/>
      <c r="I35" s="96"/>
      <c r="J35" s="96"/>
      <c r="K35" s="96"/>
      <c r="L35" s="96"/>
      <c r="M35" s="96"/>
      <c r="N35" s="96"/>
      <c r="O35" s="96"/>
      <c r="P35" s="96"/>
      <c r="Q35" s="96"/>
    </row>
    <row r="36" spans="2:17" x14ac:dyDescent="0.2">
      <c r="B36" s="61"/>
      <c r="C36" s="61"/>
      <c r="D36" s="219"/>
      <c r="E36" s="61"/>
      <c r="F36" s="61"/>
      <c r="G36" s="219"/>
      <c r="H36" s="61"/>
      <c r="I36" s="96"/>
      <c r="J36" s="96"/>
      <c r="K36" s="96"/>
      <c r="L36" s="96"/>
      <c r="M36" s="96"/>
      <c r="N36" s="96"/>
      <c r="O36" s="96"/>
      <c r="P36" s="96"/>
      <c r="Q36" s="96"/>
    </row>
    <row r="37" spans="2:17" x14ac:dyDescent="0.2">
      <c r="B37" s="61"/>
      <c r="C37" s="61"/>
      <c r="D37" s="219"/>
      <c r="E37" s="61"/>
      <c r="F37" s="61"/>
      <c r="G37" s="219"/>
      <c r="H37" s="61"/>
      <c r="I37" s="96"/>
      <c r="J37" s="96"/>
      <c r="K37" s="96"/>
      <c r="L37" s="96"/>
      <c r="M37" s="96"/>
      <c r="N37" s="96"/>
      <c r="O37" s="96"/>
      <c r="P37" s="96"/>
      <c r="Q37" s="96"/>
    </row>
    <row r="38" spans="2:17" x14ac:dyDescent="0.2">
      <c r="B38" s="61"/>
      <c r="C38" s="61"/>
      <c r="D38" s="219"/>
      <c r="E38" s="61"/>
      <c r="F38" s="61"/>
      <c r="G38" s="219"/>
      <c r="H38" s="61"/>
      <c r="I38" s="96"/>
      <c r="J38" s="96"/>
      <c r="K38" s="96"/>
      <c r="L38" s="96"/>
      <c r="M38" s="96"/>
      <c r="N38" s="96"/>
      <c r="O38" s="96"/>
      <c r="P38" s="96"/>
      <c r="Q38" s="96"/>
    </row>
    <row r="39" spans="2:17" x14ac:dyDescent="0.2">
      <c r="B39" s="61"/>
      <c r="C39" s="61"/>
      <c r="D39" s="219"/>
      <c r="E39" s="61"/>
      <c r="F39" s="61"/>
      <c r="G39" s="219"/>
      <c r="H39" s="61"/>
      <c r="I39" s="96"/>
      <c r="J39" s="96"/>
      <c r="K39" s="96"/>
      <c r="L39" s="96"/>
      <c r="M39" s="96"/>
      <c r="N39" s="96"/>
      <c r="O39" s="96"/>
      <c r="P39" s="96"/>
      <c r="Q39" s="96"/>
    </row>
    <row r="40" spans="2:17" x14ac:dyDescent="0.2">
      <c r="B40" s="61"/>
      <c r="C40" s="61"/>
      <c r="D40" s="219"/>
      <c r="E40" s="61"/>
      <c r="F40" s="61"/>
      <c r="G40" s="219"/>
      <c r="H40" s="61"/>
      <c r="I40" s="96"/>
      <c r="J40" s="96"/>
      <c r="K40" s="96"/>
      <c r="L40" s="96"/>
      <c r="M40" s="96"/>
      <c r="N40" s="96"/>
      <c r="O40" s="96"/>
      <c r="P40" s="96"/>
      <c r="Q40" s="96"/>
    </row>
    <row r="41" spans="2:17" x14ac:dyDescent="0.2">
      <c r="B41" s="61"/>
      <c r="C41" s="61"/>
      <c r="D41" s="219"/>
      <c r="E41" s="61"/>
      <c r="F41" s="61"/>
      <c r="G41" s="219"/>
      <c r="H41" s="61"/>
      <c r="I41" s="96"/>
      <c r="J41" s="96"/>
      <c r="K41" s="96"/>
      <c r="L41" s="96"/>
      <c r="M41" s="96"/>
      <c r="N41" s="96"/>
      <c r="O41" s="96"/>
      <c r="P41" s="96"/>
      <c r="Q41" s="96"/>
    </row>
    <row r="42" spans="2:17" x14ac:dyDescent="0.2">
      <c r="B42" s="61"/>
      <c r="C42" s="61"/>
      <c r="D42" s="219"/>
      <c r="E42" s="61"/>
      <c r="F42" s="61"/>
      <c r="G42" s="219"/>
      <c r="H42" s="61"/>
      <c r="I42" s="96"/>
      <c r="J42" s="96"/>
      <c r="K42" s="96"/>
      <c r="L42" s="96"/>
      <c r="M42" s="96"/>
      <c r="N42" s="96"/>
      <c r="O42" s="96"/>
      <c r="P42" s="96"/>
      <c r="Q42" s="96"/>
    </row>
    <row r="43" spans="2:17" x14ac:dyDescent="0.2">
      <c r="B43" s="61"/>
      <c r="C43" s="61"/>
      <c r="D43" s="219"/>
      <c r="E43" s="61"/>
      <c r="F43" s="61"/>
      <c r="G43" s="219"/>
      <c r="H43" s="61"/>
      <c r="I43" s="96"/>
      <c r="J43" s="96"/>
      <c r="K43" s="96"/>
      <c r="L43" s="96"/>
      <c r="M43" s="96"/>
      <c r="N43" s="96"/>
      <c r="O43" s="96"/>
      <c r="P43" s="96"/>
      <c r="Q43" s="96"/>
    </row>
    <row r="44" spans="2:17" x14ac:dyDescent="0.2">
      <c r="B44" s="61"/>
      <c r="C44" s="61"/>
      <c r="D44" s="219"/>
      <c r="E44" s="61"/>
      <c r="F44" s="61"/>
      <c r="G44" s="219"/>
      <c r="H44" s="61"/>
      <c r="I44" s="96"/>
      <c r="J44" s="96"/>
      <c r="K44" s="96"/>
      <c r="L44" s="96"/>
      <c r="M44" s="96"/>
      <c r="N44" s="96"/>
      <c r="O44" s="96"/>
      <c r="P44" s="96"/>
      <c r="Q44" s="96"/>
    </row>
    <row r="45" spans="2:17" x14ac:dyDescent="0.2">
      <c r="B45" s="61"/>
      <c r="C45" s="61"/>
      <c r="D45" s="219"/>
      <c r="E45" s="61"/>
      <c r="F45" s="61"/>
      <c r="G45" s="219"/>
      <c r="H45" s="61"/>
      <c r="I45" s="96"/>
      <c r="J45" s="96"/>
      <c r="K45" s="96"/>
      <c r="L45" s="96"/>
      <c r="M45" s="96"/>
      <c r="N45" s="96"/>
      <c r="O45" s="96"/>
      <c r="P45" s="96"/>
      <c r="Q45" s="96"/>
    </row>
    <row r="46" spans="2:17" x14ac:dyDescent="0.2">
      <c r="B46" s="61"/>
      <c r="C46" s="61"/>
      <c r="D46" s="219"/>
      <c r="E46" s="61"/>
      <c r="F46" s="61"/>
      <c r="G46" s="219"/>
      <c r="H46" s="61"/>
      <c r="I46" s="96"/>
      <c r="J46" s="96"/>
      <c r="K46" s="96"/>
      <c r="L46" s="96"/>
      <c r="M46" s="96"/>
      <c r="N46" s="96"/>
      <c r="O46" s="96"/>
      <c r="P46" s="96"/>
      <c r="Q46" s="96"/>
    </row>
    <row r="47" spans="2:17" x14ac:dyDescent="0.2">
      <c r="B47" s="61"/>
      <c r="C47" s="61"/>
      <c r="D47" s="219"/>
      <c r="E47" s="61"/>
      <c r="F47" s="61"/>
      <c r="G47" s="219"/>
      <c r="H47" s="61"/>
      <c r="I47" s="96"/>
      <c r="J47" s="96"/>
      <c r="K47" s="96"/>
      <c r="L47" s="96"/>
      <c r="M47" s="96"/>
      <c r="N47" s="96"/>
      <c r="O47" s="96"/>
      <c r="P47" s="96"/>
      <c r="Q47" s="96"/>
    </row>
    <row r="48" spans="2:17" x14ac:dyDescent="0.2">
      <c r="B48" s="61"/>
      <c r="C48" s="61"/>
      <c r="D48" s="219"/>
      <c r="E48" s="61"/>
      <c r="F48" s="61"/>
      <c r="G48" s="219"/>
      <c r="H48" s="61"/>
      <c r="I48" s="96"/>
      <c r="J48" s="96"/>
      <c r="K48" s="96"/>
      <c r="L48" s="96"/>
      <c r="M48" s="96"/>
      <c r="N48" s="96"/>
      <c r="O48" s="96"/>
      <c r="P48" s="96"/>
      <c r="Q48" s="96"/>
    </row>
    <row r="49" spans="2:17" x14ac:dyDescent="0.2">
      <c r="B49" s="61"/>
      <c r="C49" s="61"/>
      <c r="D49" s="219"/>
      <c r="E49" s="61"/>
      <c r="F49" s="61"/>
      <c r="G49" s="219"/>
      <c r="H49" s="61"/>
      <c r="I49" s="96"/>
      <c r="J49" s="96"/>
      <c r="K49" s="96"/>
      <c r="L49" s="96"/>
      <c r="M49" s="96"/>
      <c r="N49" s="96"/>
      <c r="O49" s="96"/>
      <c r="P49" s="96"/>
      <c r="Q49" s="96"/>
    </row>
    <row r="50" spans="2:17" x14ac:dyDescent="0.2">
      <c r="B50" s="61"/>
      <c r="C50" s="61"/>
      <c r="D50" s="219"/>
      <c r="E50" s="61"/>
      <c r="F50" s="61"/>
      <c r="G50" s="219"/>
      <c r="H50" s="61"/>
      <c r="I50" s="96"/>
      <c r="J50" s="96"/>
      <c r="K50" s="96"/>
      <c r="L50" s="96"/>
      <c r="M50" s="96"/>
      <c r="N50" s="96"/>
      <c r="O50" s="96"/>
      <c r="P50" s="96"/>
      <c r="Q50" s="96"/>
    </row>
    <row r="51" spans="2:17" x14ac:dyDescent="0.2">
      <c r="B51" s="61"/>
      <c r="C51" s="61"/>
      <c r="D51" s="219"/>
      <c r="E51" s="61"/>
      <c r="F51" s="61"/>
      <c r="G51" s="219"/>
      <c r="H51" s="61"/>
      <c r="I51" s="96"/>
      <c r="J51" s="96"/>
      <c r="K51" s="96"/>
      <c r="L51" s="96"/>
      <c r="M51" s="96"/>
      <c r="N51" s="96"/>
      <c r="O51" s="96"/>
      <c r="P51" s="96"/>
      <c r="Q51" s="96"/>
    </row>
    <row r="52" spans="2:17" x14ac:dyDescent="0.2">
      <c r="B52" s="61"/>
      <c r="C52" s="61"/>
      <c r="D52" s="219"/>
      <c r="E52" s="61"/>
      <c r="F52" s="61"/>
      <c r="G52" s="219"/>
      <c r="H52" s="61"/>
      <c r="I52" s="96"/>
      <c r="J52" s="96"/>
      <c r="K52" s="96"/>
      <c r="L52" s="96"/>
      <c r="M52" s="96"/>
      <c r="N52" s="96"/>
      <c r="O52" s="96"/>
      <c r="P52" s="96"/>
      <c r="Q52" s="96"/>
    </row>
    <row r="53" spans="2:17" x14ac:dyDescent="0.2">
      <c r="B53" s="61"/>
      <c r="C53" s="61"/>
      <c r="D53" s="219"/>
      <c r="E53" s="61"/>
      <c r="F53" s="61"/>
      <c r="G53" s="219"/>
      <c r="H53" s="61"/>
      <c r="I53" s="96"/>
      <c r="J53" s="96"/>
      <c r="K53" s="96"/>
      <c r="L53" s="96"/>
      <c r="M53" s="96"/>
      <c r="N53" s="96"/>
      <c r="O53" s="96"/>
      <c r="P53" s="96"/>
      <c r="Q53" s="96"/>
    </row>
    <row r="54" spans="2:17" x14ac:dyDescent="0.2">
      <c r="B54" s="61"/>
      <c r="C54" s="61"/>
      <c r="D54" s="219"/>
      <c r="E54" s="61"/>
      <c r="F54" s="61"/>
      <c r="G54" s="219"/>
      <c r="H54" s="61"/>
      <c r="I54" s="96"/>
      <c r="J54" s="96"/>
      <c r="K54" s="96"/>
      <c r="L54" s="96"/>
      <c r="M54" s="96"/>
      <c r="N54" s="96"/>
      <c r="O54" s="96"/>
      <c r="P54" s="96"/>
      <c r="Q54" s="96"/>
    </row>
    <row r="55" spans="2:17" x14ac:dyDescent="0.2">
      <c r="B55" s="61"/>
      <c r="C55" s="61"/>
      <c r="D55" s="219"/>
      <c r="E55" s="61"/>
      <c r="F55" s="61"/>
      <c r="G55" s="219"/>
      <c r="H55" s="61"/>
      <c r="I55" s="96"/>
      <c r="J55" s="96"/>
      <c r="K55" s="96"/>
      <c r="L55" s="96"/>
      <c r="M55" s="96"/>
      <c r="N55" s="96"/>
      <c r="O55" s="96"/>
      <c r="P55" s="96"/>
      <c r="Q55" s="96"/>
    </row>
    <row r="56" spans="2:17" x14ac:dyDescent="0.2">
      <c r="B56" s="61"/>
      <c r="C56" s="61"/>
      <c r="D56" s="219"/>
      <c r="E56" s="61"/>
      <c r="F56" s="61"/>
      <c r="G56" s="219"/>
      <c r="H56" s="61"/>
      <c r="I56" s="96"/>
      <c r="J56" s="96"/>
      <c r="K56" s="96"/>
      <c r="L56" s="96"/>
      <c r="M56" s="96"/>
      <c r="N56" s="96"/>
      <c r="O56" s="96"/>
      <c r="P56" s="96"/>
      <c r="Q56" s="96"/>
    </row>
    <row r="57" spans="2:17" x14ac:dyDescent="0.2">
      <c r="B57" s="61"/>
      <c r="C57" s="61"/>
      <c r="D57" s="219"/>
      <c r="E57" s="61"/>
      <c r="F57" s="61"/>
      <c r="G57" s="219"/>
      <c r="H57" s="61"/>
      <c r="I57" s="96"/>
      <c r="J57" s="96"/>
      <c r="K57" s="96"/>
      <c r="L57" s="96"/>
      <c r="M57" s="96"/>
      <c r="N57" s="96"/>
      <c r="O57" s="96"/>
      <c r="P57" s="96"/>
      <c r="Q57" s="96"/>
    </row>
    <row r="58" spans="2:17" x14ac:dyDescent="0.2">
      <c r="B58" s="61"/>
      <c r="C58" s="61"/>
      <c r="D58" s="219"/>
      <c r="E58" s="61"/>
      <c r="F58" s="61"/>
      <c r="G58" s="219"/>
      <c r="H58" s="61"/>
      <c r="I58" s="96"/>
      <c r="J58" s="96"/>
      <c r="K58" s="96"/>
      <c r="L58" s="96"/>
      <c r="M58" s="96"/>
      <c r="N58" s="96"/>
      <c r="O58" s="96"/>
      <c r="P58" s="96"/>
      <c r="Q58" s="96"/>
    </row>
    <row r="59" spans="2:17" x14ac:dyDescent="0.2">
      <c r="B59" s="61"/>
      <c r="C59" s="61"/>
      <c r="D59" s="219"/>
      <c r="E59" s="61"/>
      <c r="F59" s="61"/>
      <c r="G59" s="219"/>
      <c r="H59" s="61"/>
      <c r="I59" s="96"/>
      <c r="J59" s="96"/>
      <c r="K59" s="96"/>
      <c r="L59" s="96"/>
      <c r="M59" s="96"/>
      <c r="N59" s="96"/>
      <c r="O59" s="96"/>
      <c r="P59" s="96"/>
      <c r="Q59" s="96"/>
    </row>
    <row r="60" spans="2:17" x14ac:dyDescent="0.2">
      <c r="B60" s="61"/>
      <c r="C60" s="61"/>
      <c r="D60" s="219"/>
      <c r="E60" s="61"/>
      <c r="F60" s="61"/>
      <c r="G60" s="219"/>
      <c r="H60" s="61"/>
      <c r="I60" s="96"/>
      <c r="J60" s="96"/>
      <c r="K60" s="96"/>
      <c r="L60" s="96"/>
      <c r="M60" s="96"/>
      <c r="N60" s="96"/>
      <c r="O60" s="96"/>
      <c r="P60" s="96"/>
      <c r="Q60" s="96"/>
    </row>
    <row r="61" spans="2:17" x14ac:dyDescent="0.2">
      <c r="B61" s="61"/>
      <c r="C61" s="61"/>
      <c r="D61" s="219"/>
      <c r="E61" s="61"/>
      <c r="F61" s="61"/>
      <c r="G61" s="219"/>
      <c r="H61" s="61"/>
      <c r="I61" s="96"/>
      <c r="J61" s="96"/>
      <c r="K61" s="96"/>
      <c r="L61" s="96"/>
      <c r="M61" s="96"/>
      <c r="N61" s="96"/>
      <c r="O61" s="96"/>
      <c r="P61" s="96"/>
      <c r="Q61" s="96"/>
    </row>
    <row r="62" spans="2:17" x14ac:dyDescent="0.2">
      <c r="B62" s="61"/>
      <c r="C62" s="61"/>
      <c r="D62" s="219"/>
      <c r="E62" s="61"/>
      <c r="F62" s="61"/>
      <c r="G62" s="219"/>
      <c r="H62" s="61"/>
      <c r="I62" s="96"/>
      <c r="J62" s="96"/>
      <c r="K62" s="96"/>
      <c r="L62" s="96"/>
      <c r="M62" s="96"/>
      <c r="N62" s="96"/>
      <c r="O62" s="96"/>
      <c r="P62" s="96"/>
      <c r="Q62" s="96"/>
    </row>
    <row r="63" spans="2:17" x14ac:dyDescent="0.2">
      <c r="B63" s="61"/>
      <c r="C63" s="61"/>
      <c r="D63" s="219"/>
      <c r="E63" s="61"/>
      <c r="F63" s="61"/>
      <c r="G63" s="219"/>
      <c r="H63" s="61"/>
      <c r="I63" s="96"/>
      <c r="J63" s="96"/>
      <c r="K63" s="96"/>
      <c r="L63" s="96"/>
      <c r="M63" s="96"/>
      <c r="N63" s="96"/>
      <c r="O63" s="96"/>
      <c r="P63" s="96"/>
      <c r="Q63" s="96"/>
    </row>
    <row r="64" spans="2:17" x14ac:dyDescent="0.2">
      <c r="B64" s="61"/>
      <c r="C64" s="61"/>
      <c r="D64" s="219"/>
      <c r="E64" s="61"/>
      <c r="F64" s="61"/>
      <c r="G64" s="219"/>
      <c r="H64" s="61"/>
      <c r="I64" s="96"/>
      <c r="J64" s="96"/>
      <c r="K64" s="96"/>
      <c r="L64" s="96"/>
      <c r="M64" s="96"/>
      <c r="N64" s="96"/>
      <c r="O64" s="96"/>
      <c r="P64" s="96"/>
      <c r="Q64" s="96"/>
    </row>
    <row r="65" spans="2:17" x14ac:dyDescent="0.2">
      <c r="B65" s="61"/>
      <c r="C65" s="61"/>
      <c r="D65" s="219"/>
      <c r="E65" s="61"/>
      <c r="F65" s="61"/>
      <c r="G65" s="219"/>
      <c r="H65" s="61"/>
      <c r="I65" s="96"/>
      <c r="J65" s="96"/>
      <c r="K65" s="96"/>
      <c r="L65" s="96"/>
      <c r="M65" s="96"/>
      <c r="N65" s="96"/>
      <c r="O65" s="96"/>
      <c r="P65" s="96"/>
      <c r="Q65" s="96"/>
    </row>
    <row r="66" spans="2:17" x14ac:dyDescent="0.2">
      <c r="B66" s="61"/>
      <c r="C66" s="61"/>
      <c r="D66" s="219"/>
      <c r="E66" s="61"/>
      <c r="F66" s="61"/>
      <c r="G66" s="219"/>
      <c r="H66" s="61"/>
      <c r="I66" s="96"/>
      <c r="J66" s="96"/>
      <c r="K66" s="96"/>
      <c r="L66" s="96"/>
      <c r="M66" s="96"/>
      <c r="N66" s="96"/>
      <c r="O66" s="96"/>
      <c r="P66" s="96"/>
      <c r="Q66" s="96"/>
    </row>
    <row r="67" spans="2:17" x14ac:dyDescent="0.2">
      <c r="B67" s="61"/>
      <c r="C67" s="61"/>
      <c r="D67" s="219"/>
      <c r="E67" s="61"/>
      <c r="F67" s="61"/>
      <c r="G67" s="219"/>
      <c r="H67" s="61"/>
      <c r="I67" s="96"/>
      <c r="J67" s="96"/>
      <c r="K67" s="96"/>
      <c r="L67" s="96"/>
      <c r="M67" s="96"/>
      <c r="N67" s="96"/>
      <c r="O67" s="96"/>
      <c r="P67" s="96"/>
      <c r="Q67" s="96"/>
    </row>
    <row r="68" spans="2:17" x14ac:dyDescent="0.2">
      <c r="B68" s="61"/>
      <c r="C68" s="61"/>
      <c r="D68" s="219"/>
      <c r="E68" s="61"/>
      <c r="F68" s="61"/>
      <c r="G68" s="219"/>
      <c r="H68" s="61"/>
      <c r="I68" s="96"/>
      <c r="J68" s="96"/>
      <c r="K68" s="96"/>
      <c r="L68" s="96"/>
      <c r="M68" s="96"/>
      <c r="N68" s="96"/>
      <c r="O68" s="96"/>
      <c r="P68" s="96"/>
      <c r="Q68" s="96"/>
    </row>
    <row r="69" spans="2:17" x14ac:dyDescent="0.2">
      <c r="B69" s="61"/>
      <c r="C69" s="61"/>
      <c r="D69" s="219"/>
      <c r="E69" s="61"/>
      <c r="F69" s="61"/>
      <c r="G69" s="219"/>
      <c r="H69" s="61"/>
      <c r="I69" s="96"/>
      <c r="J69" s="96"/>
      <c r="K69" s="96"/>
      <c r="L69" s="96"/>
      <c r="M69" s="96"/>
      <c r="N69" s="96"/>
      <c r="O69" s="96"/>
      <c r="P69" s="96"/>
      <c r="Q69" s="96"/>
    </row>
    <row r="70" spans="2:17" x14ac:dyDescent="0.2">
      <c r="B70" s="61"/>
      <c r="C70" s="61"/>
      <c r="D70" s="219"/>
      <c r="E70" s="61"/>
      <c r="F70" s="61"/>
      <c r="G70" s="219"/>
      <c r="H70" s="61"/>
      <c r="I70" s="96"/>
      <c r="J70" s="96"/>
      <c r="K70" s="96"/>
      <c r="L70" s="96"/>
      <c r="M70" s="96"/>
      <c r="N70" s="96"/>
      <c r="O70" s="96"/>
      <c r="P70" s="96"/>
      <c r="Q70" s="96"/>
    </row>
    <row r="71" spans="2:17" x14ac:dyDescent="0.2">
      <c r="B71" s="61"/>
      <c r="C71" s="61"/>
      <c r="D71" s="219"/>
      <c r="E71" s="61"/>
      <c r="F71" s="61"/>
      <c r="G71" s="219"/>
      <c r="H71" s="61"/>
      <c r="I71" s="96"/>
      <c r="J71" s="96"/>
      <c r="K71" s="96"/>
      <c r="L71" s="96"/>
      <c r="M71" s="96"/>
      <c r="N71" s="96"/>
      <c r="O71" s="96"/>
      <c r="P71" s="96"/>
      <c r="Q71" s="96"/>
    </row>
    <row r="72" spans="2:17" x14ac:dyDescent="0.2">
      <c r="B72" s="61"/>
      <c r="C72" s="61"/>
      <c r="D72" s="219"/>
      <c r="E72" s="61"/>
      <c r="F72" s="61"/>
      <c r="G72" s="219"/>
      <c r="H72" s="61"/>
      <c r="I72" s="96"/>
      <c r="J72" s="96"/>
      <c r="K72" s="96"/>
      <c r="L72" s="96"/>
      <c r="M72" s="96"/>
      <c r="N72" s="96"/>
      <c r="O72" s="96"/>
      <c r="P72" s="96"/>
      <c r="Q72" s="96"/>
    </row>
    <row r="73" spans="2:17" x14ac:dyDescent="0.2">
      <c r="B73" s="61"/>
      <c r="C73" s="61"/>
      <c r="D73" s="219"/>
      <c r="E73" s="61"/>
      <c r="F73" s="61"/>
      <c r="G73" s="219"/>
      <c r="H73" s="61"/>
      <c r="I73" s="96"/>
      <c r="J73" s="96"/>
      <c r="K73" s="96"/>
      <c r="L73" s="96"/>
      <c r="M73" s="96"/>
      <c r="N73" s="96"/>
      <c r="O73" s="96"/>
      <c r="P73" s="96"/>
      <c r="Q73" s="96"/>
    </row>
    <row r="74" spans="2:17" x14ac:dyDescent="0.2">
      <c r="B74" s="61"/>
      <c r="C74" s="61"/>
      <c r="D74" s="219"/>
      <c r="E74" s="61"/>
      <c r="F74" s="61"/>
      <c r="G74" s="219"/>
      <c r="H74" s="61"/>
      <c r="I74" s="96"/>
      <c r="J74" s="96"/>
      <c r="K74" s="96"/>
      <c r="L74" s="96"/>
      <c r="M74" s="96"/>
      <c r="N74" s="96"/>
      <c r="O74" s="96"/>
      <c r="P74" s="96"/>
      <c r="Q74" s="96"/>
    </row>
    <row r="75" spans="2:17" x14ac:dyDescent="0.2">
      <c r="B75" s="61"/>
      <c r="C75" s="61"/>
      <c r="D75" s="219"/>
      <c r="E75" s="61"/>
      <c r="F75" s="61"/>
      <c r="G75" s="219"/>
      <c r="H75" s="61"/>
      <c r="I75" s="96"/>
      <c r="J75" s="96"/>
      <c r="K75" s="96"/>
      <c r="L75" s="96"/>
      <c r="M75" s="96"/>
      <c r="N75" s="96"/>
      <c r="O75" s="96"/>
      <c r="P75" s="96"/>
      <c r="Q75" s="96"/>
    </row>
    <row r="76" spans="2:17" x14ac:dyDescent="0.2">
      <c r="B76" s="61"/>
      <c r="C76" s="61"/>
      <c r="D76" s="219"/>
      <c r="E76" s="61"/>
      <c r="F76" s="61"/>
      <c r="G76" s="219"/>
      <c r="H76" s="61"/>
      <c r="I76" s="96"/>
      <c r="J76" s="96"/>
      <c r="K76" s="96"/>
      <c r="L76" s="96"/>
      <c r="M76" s="96"/>
      <c r="N76" s="96"/>
      <c r="O76" s="96"/>
      <c r="P76" s="96"/>
      <c r="Q76" s="96"/>
    </row>
    <row r="77" spans="2:17" x14ac:dyDescent="0.2">
      <c r="B77" s="61"/>
      <c r="C77" s="61"/>
      <c r="D77" s="219"/>
      <c r="E77" s="61"/>
      <c r="F77" s="61"/>
      <c r="G77" s="219"/>
      <c r="H77" s="61"/>
      <c r="I77" s="96"/>
      <c r="J77" s="96"/>
      <c r="K77" s="96"/>
      <c r="L77" s="96"/>
      <c r="M77" s="96"/>
      <c r="N77" s="96"/>
      <c r="O77" s="96"/>
      <c r="P77" s="96"/>
      <c r="Q77" s="96"/>
    </row>
    <row r="78" spans="2:17" x14ac:dyDescent="0.2">
      <c r="B78" s="61"/>
      <c r="C78" s="61"/>
      <c r="D78" s="219"/>
      <c r="E78" s="61"/>
      <c r="F78" s="61"/>
      <c r="G78" s="219"/>
      <c r="H78" s="61"/>
      <c r="I78" s="96"/>
      <c r="J78" s="96"/>
      <c r="K78" s="96"/>
      <c r="L78" s="96"/>
      <c r="M78" s="96"/>
      <c r="N78" s="96"/>
      <c r="O78" s="96"/>
      <c r="P78" s="96"/>
      <c r="Q78" s="96"/>
    </row>
    <row r="79" spans="2:17" x14ac:dyDescent="0.2">
      <c r="B79" s="61"/>
      <c r="C79" s="61"/>
      <c r="D79" s="219"/>
      <c r="E79" s="61"/>
      <c r="F79" s="61"/>
      <c r="G79" s="219"/>
      <c r="H79" s="61"/>
      <c r="I79" s="96"/>
      <c r="J79" s="96"/>
      <c r="K79" s="96"/>
      <c r="L79" s="96"/>
      <c r="M79" s="96"/>
      <c r="N79" s="96"/>
      <c r="O79" s="96"/>
      <c r="P79" s="96"/>
      <c r="Q79" s="96"/>
    </row>
    <row r="80" spans="2:17" x14ac:dyDescent="0.2">
      <c r="B80" s="61"/>
      <c r="C80" s="61"/>
      <c r="D80" s="219"/>
      <c r="E80" s="61"/>
      <c r="F80" s="61"/>
      <c r="G80" s="219"/>
      <c r="H80" s="61"/>
      <c r="I80" s="96"/>
      <c r="J80" s="96"/>
      <c r="K80" s="96"/>
      <c r="L80" s="96"/>
      <c r="M80" s="96"/>
      <c r="N80" s="96"/>
      <c r="O80" s="96"/>
      <c r="P80" s="96"/>
      <c r="Q80" s="96"/>
    </row>
    <row r="81" spans="2:17" x14ac:dyDescent="0.2">
      <c r="B81" s="61"/>
      <c r="C81" s="61"/>
      <c r="D81" s="219"/>
      <c r="E81" s="61"/>
      <c r="F81" s="61"/>
      <c r="G81" s="219"/>
      <c r="H81" s="61"/>
      <c r="I81" s="96"/>
      <c r="J81" s="96"/>
      <c r="K81" s="96"/>
      <c r="L81" s="96"/>
      <c r="M81" s="96"/>
      <c r="N81" s="96"/>
      <c r="O81" s="96"/>
      <c r="P81" s="96"/>
      <c r="Q81" s="96"/>
    </row>
    <row r="82" spans="2:17" x14ac:dyDescent="0.2">
      <c r="B82" s="61"/>
      <c r="C82" s="61"/>
      <c r="D82" s="219"/>
      <c r="E82" s="61"/>
      <c r="F82" s="61"/>
      <c r="G82" s="219"/>
      <c r="H82" s="61"/>
      <c r="I82" s="96"/>
      <c r="J82" s="96"/>
      <c r="K82" s="96"/>
      <c r="L82" s="96"/>
      <c r="M82" s="96"/>
      <c r="N82" s="96"/>
      <c r="O82" s="96"/>
      <c r="P82" s="96"/>
      <c r="Q82" s="96"/>
    </row>
    <row r="83" spans="2:17" x14ac:dyDescent="0.2">
      <c r="B83" s="61"/>
      <c r="C83" s="61"/>
      <c r="D83" s="219"/>
      <c r="E83" s="61"/>
      <c r="F83" s="61"/>
      <c r="G83" s="219"/>
      <c r="H83" s="61"/>
      <c r="I83" s="96"/>
      <c r="J83" s="96"/>
      <c r="K83" s="96"/>
      <c r="L83" s="96"/>
      <c r="M83" s="96"/>
      <c r="N83" s="96"/>
      <c r="O83" s="96"/>
      <c r="P83" s="96"/>
      <c r="Q83" s="96"/>
    </row>
    <row r="84" spans="2:17" x14ac:dyDescent="0.2">
      <c r="B84" s="61"/>
      <c r="C84" s="61"/>
      <c r="D84" s="219"/>
      <c r="E84" s="61"/>
      <c r="F84" s="61"/>
      <c r="G84" s="219"/>
      <c r="H84" s="61"/>
      <c r="I84" s="96"/>
      <c r="J84" s="96"/>
      <c r="K84" s="96"/>
      <c r="L84" s="96"/>
      <c r="M84" s="96"/>
      <c r="N84" s="96"/>
      <c r="O84" s="96"/>
      <c r="P84" s="96"/>
      <c r="Q84" s="96"/>
    </row>
    <row r="85" spans="2:17" x14ac:dyDescent="0.2">
      <c r="B85" s="61"/>
      <c r="C85" s="61"/>
      <c r="D85" s="219"/>
      <c r="E85" s="61"/>
      <c r="F85" s="61"/>
      <c r="G85" s="219"/>
      <c r="H85" s="61"/>
      <c r="I85" s="96"/>
      <c r="J85" s="96"/>
      <c r="K85" s="96"/>
      <c r="L85" s="96"/>
      <c r="M85" s="96"/>
      <c r="N85" s="96"/>
      <c r="O85" s="96"/>
      <c r="P85" s="96"/>
      <c r="Q85" s="96"/>
    </row>
    <row r="86" spans="2:17" x14ac:dyDescent="0.2">
      <c r="B86" s="61"/>
      <c r="C86" s="61"/>
      <c r="D86" s="219"/>
      <c r="E86" s="61"/>
      <c r="F86" s="61"/>
      <c r="G86" s="219"/>
      <c r="H86" s="61"/>
      <c r="I86" s="96"/>
      <c r="J86" s="96"/>
      <c r="K86" s="96"/>
      <c r="L86" s="96"/>
      <c r="M86" s="96"/>
      <c r="N86" s="96"/>
      <c r="O86" s="96"/>
      <c r="P86" s="96"/>
      <c r="Q86" s="96"/>
    </row>
    <row r="87" spans="2:17" x14ac:dyDescent="0.2">
      <c r="B87" s="61"/>
      <c r="C87" s="61"/>
      <c r="D87" s="219"/>
      <c r="E87" s="61"/>
      <c r="F87" s="61"/>
      <c r="G87" s="219"/>
      <c r="H87" s="61"/>
      <c r="I87" s="96"/>
      <c r="J87" s="96"/>
      <c r="K87" s="96"/>
      <c r="L87" s="96"/>
      <c r="M87" s="96"/>
      <c r="N87" s="96"/>
      <c r="O87" s="96"/>
      <c r="P87" s="96"/>
      <c r="Q87" s="96"/>
    </row>
    <row r="88" spans="2:17" x14ac:dyDescent="0.2">
      <c r="B88" s="61"/>
      <c r="C88" s="61"/>
      <c r="D88" s="219"/>
      <c r="E88" s="61"/>
      <c r="F88" s="61"/>
      <c r="G88" s="219"/>
      <c r="H88" s="61"/>
      <c r="I88" s="96"/>
      <c r="J88" s="96"/>
      <c r="K88" s="96"/>
      <c r="L88" s="96"/>
      <c r="M88" s="96"/>
      <c r="N88" s="96"/>
      <c r="O88" s="96"/>
      <c r="P88" s="96"/>
      <c r="Q88" s="96"/>
    </row>
    <row r="89" spans="2:17" x14ac:dyDescent="0.2">
      <c r="B89" s="61"/>
      <c r="C89" s="61"/>
      <c r="D89" s="219"/>
      <c r="E89" s="61"/>
      <c r="F89" s="61"/>
      <c r="G89" s="219"/>
      <c r="H89" s="61"/>
      <c r="I89" s="96"/>
      <c r="J89" s="96"/>
      <c r="K89" s="96"/>
      <c r="L89" s="96"/>
      <c r="M89" s="96"/>
      <c r="N89" s="96"/>
      <c r="O89" s="96"/>
      <c r="P89" s="96"/>
      <c r="Q89" s="96"/>
    </row>
    <row r="90" spans="2:17" x14ac:dyDescent="0.2">
      <c r="B90" s="61"/>
      <c r="C90" s="61"/>
      <c r="D90" s="219"/>
      <c r="E90" s="61"/>
      <c r="F90" s="61"/>
      <c r="G90" s="219"/>
      <c r="H90" s="61"/>
      <c r="I90" s="96"/>
      <c r="J90" s="96"/>
      <c r="K90" s="96"/>
      <c r="L90" s="96"/>
      <c r="M90" s="96"/>
      <c r="N90" s="96"/>
      <c r="O90" s="96"/>
      <c r="P90" s="96"/>
      <c r="Q90" s="96"/>
    </row>
    <row r="91" spans="2:17" x14ac:dyDescent="0.2">
      <c r="B91" s="61"/>
      <c r="C91" s="61"/>
      <c r="D91" s="219"/>
      <c r="E91" s="61"/>
      <c r="F91" s="61"/>
      <c r="G91" s="219"/>
      <c r="H91" s="61"/>
      <c r="I91" s="96"/>
      <c r="J91" s="96"/>
      <c r="K91" s="96"/>
      <c r="L91" s="96"/>
      <c r="M91" s="96"/>
      <c r="N91" s="96"/>
      <c r="O91" s="96"/>
      <c r="P91" s="96"/>
      <c r="Q91" s="96"/>
    </row>
    <row r="92" spans="2:17" x14ac:dyDescent="0.2">
      <c r="B92" s="61"/>
      <c r="C92" s="61"/>
      <c r="D92" s="219"/>
      <c r="E92" s="61"/>
      <c r="F92" s="61"/>
      <c r="G92" s="219"/>
      <c r="H92" s="61"/>
      <c r="I92" s="96"/>
      <c r="J92" s="96"/>
      <c r="K92" s="96"/>
      <c r="L92" s="96"/>
      <c r="M92" s="96"/>
      <c r="N92" s="96"/>
      <c r="O92" s="96"/>
      <c r="P92" s="96"/>
      <c r="Q92" s="96"/>
    </row>
    <row r="93" spans="2:17" x14ac:dyDescent="0.2">
      <c r="B93" s="61"/>
      <c r="C93" s="61"/>
      <c r="D93" s="219"/>
      <c r="E93" s="61"/>
      <c r="F93" s="61"/>
      <c r="G93" s="219"/>
      <c r="H93" s="61"/>
      <c r="I93" s="96"/>
      <c r="J93" s="96"/>
      <c r="K93" s="96"/>
      <c r="L93" s="96"/>
      <c r="M93" s="96"/>
      <c r="N93" s="96"/>
      <c r="O93" s="96"/>
      <c r="P93" s="96"/>
      <c r="Q93" s="96"/>
    </row>
    <row r="94" spans="2:17" x14ac:dyDescent="0.2">
      <c r="B94" s="61"/>
      <c r="C94" s="61"/>
      <c r="D94" s="219"/>
      <c r="E94" s="61"/>
      <c r="F94" s="61"/>
      <c r="G94" s="219"/>
      <c r="H94" s="61"/>
      <c r="I94" s="96"/>
      <c r="J94" s="96"/>
      <c r="K94" s="96"/>
      <c r="L94" s="96"/>
      <c r="M94" s="96"/>
      <c r="N94" s="96"/>
      <c r="O94" s="96"/>
      <c r="P94" s="96"/>
      <c r="Q94" s="96"/>
    </row>
    <row r="95" spans="2:17" x14ac:dyDescent="0.2">
      <c r="B95" s="61"/>
      <c r="C95" s="61"/>
      <c r="D95" s="219"/>
      <c r="E95" s="61"/>
      <c r="F95" s="61"/>
      <c r="G95" s="219"/>
      <c r="H95" s="61"/>
      <c r="I95" s="96"/>
      <c r="J95" s="96"/>
      <c r="K95" s="96"/>
      <c r="L95" s="96"/>
      <c r="M95" s="96"/>
      <c r="N95" s="96"/>
      <c r="O95" s="96"/>
      <c r="P95" s="96"/>
      <c r="Q95" s="96"/>
    </row>
    <row r="96" spans="2:17" x14ac:dyDescent="0.2">
      <c r="B96" s="61"/>
      <c r="C96" s="61"/>
      <c r="D96" s="219"/>
      <c r="E96" s="61"/>
      <c r="F96" s="61"/>
      <c r="G96" s="219"/>
      <c r="H96" s="61"/>
      <c r="I96" s="96"/>
      <c r="J96" s="96"/>
      <c r="K96" s="96"/>
      <c r="L96" s="96"/>
      <c r="M96" s="96"/>
      <c r="N96" s="96"/>
      <c r="O96" s="96"/>
      <c r="P96" s="96"/>
      <c r="Q96" s="96"/>
    </row>
    <row r="97" spans="2:17" x14ac:dyDescent="0.2">
      <c r="B97" s="61"/>
      <c r="C97" s="61"/>
      <c r="D97" s="219"/>
      <c r="E97" s="61"/>
      <c r="F97" s="61"/>
      <c r="G97" s="219"/>
      <c r="H97" s="61"/>
      <c r="I97" s="96"/>
      <c r="J97" s="96"/>
      <c r="K97" s="96"/>
      <c r="L97" s="96"/>
      <c r="M97" s="96"/>
      <c r="N97" s="96"/>
      <c r="O97" s="96"/>
      <c r="P97" s="96"/>
      <c r="Q97" s="96"/>
    </row>
    <row r="98" spans="2:17" x14ac:dyDescent="0.2">
      <c r="B98" s="61"/>
      <c r="C98" s="61"/>
      <c r="D98" s="219"/>
      <c r="E98" s="61"/>
      <c r="F98" s="61"/>
      <c r="G98" s="219"/>
      <c r="H98" s="61"/>
      <c r="I98" s="96"/>
      <c r="J98" s="96"/>
      <c r="K98" s="96"/>
      <c r="L98" s="96"/>
      <c r="M98" s="96"/>
      <c r="N98" s="96"/>
      <c r="O98" s="96"/>
      <c r="P98" s="96"/>
      <c r="Q98" s="96"/>
    </row>
    <row r="99" spans="2:17" x14ac:dyDescent="0.2">
      <c r="B99" s="61"/>
      <c r="C99" s="61"/>
      <c r="D99" s="219"/>
      <c r="E99" s="61"/>
      <c r="F99" s="61"/>
      <c r="G99" s="219"/>
      <c r="H99" s="61"/>
      <c r="I99" s="96"/>
      <c r="J99" s="96"/>
      <c r="K99" s="96"/>
      <c r="L99" s="96"/>
      <c r="M99" s="96"/>
      <c r="N99" s="96"/>
      <c r="O99" s="96"/>
      <c r="P99" s="96"/>
      <c r="Q99" s="96"/>
    </row>
    <row r="100" spans="2:17" x14ac:dyDescent="0.2">
      <c r="B100" s="61"/>
      <c r="C100" s="61"/>
      <c r="D100" s="219"/>
      <c r="E100" s="61"/>
      <c r="F100" s="61"/>
      <c r="G100" s="219"/>
      <c r="H100" s="61"/>
      <c r="I100" s="96"/>
      <c r="J100" s="96"/>
      <c r="K100" s="96"/>
      <c r="L100" s="96"/>
      <c r="M100" s="96"/>
      <c r="N100" s="96"/>
      <c r="O100" s="96"/>
      <c r="P100" s="96"/>
      <c r="Q100" s="96"/>
    </row>
    <row r="101" spans="2:17" x14ac:dyDescent="0.2">
      <c r="B101" s="61"/>
      <c r="C101" s="61"/>
      <c r="D101" s="219"/>
      <c r="E101" s="61"/>
      <c r="F101" s="61"/>
      <c r="G101" s="219"/>
      <c r="H101" s="61"/>
      <c r="I101" s="96"/>
      <c r="J101" s="96"/>
      <c r="K101" s="96"/>
      <c r="L101" s="96"/>
      <c r="M101" s="96"/>
      <c r="N101" s="96"/>
      <c r="O101" s="96"/>
      <c r="P101" s="96"/>
      <c r="Q101" s="96"/>
    </row>
    <row r="102" spans="2:17" x14ac:dyDescent="0.2">
      <c r="B102" s="61"/>
      <c r="C102" s="61"/>
      <c r="D102" s="219"/>
      <c r="E102" s="61"/>
      <c r="F102" s="61"/>
      <c r="G102" s="219"/>
      <c r="H102" s="61"/>
      <c r="I102" s="96"/>
      <c r="J102" s="96"/>
      <c r="K102" s="96"/>
      <c r="L102" s="96"/>
      <c r="M102" s="96"/>
      <c r="N102" s="96"/>
      <c r="O102" s="96"/>
      <c r="P102" s="96"/>
      <c r="Q102" s="96"/>
    </row>
    <row r="103" spans="2:17" x14ac:dyDescent="0.2">
      <c r="B103" s="61"/>
      <c r="C103" s="61"/>
      <c r="D103" s="219"/>
      <c r="E103" s="61"/>
      <c r="F103" s="61"/>
      <c r="G103" s="219"/>
      <c r="H103" s="61"/>
      <c r="I103" s="96"/>
      <c r="J103" s="96"/>
      <c r="K103" s="96"/>
      <c r="L103" s="96"/>
      <c r="M103" s="96"/>
      <c r="N103" s="96"/>
      <c r="O103" s="96"/>
      <c r="P103" s="96"/>
      <c r="Q103" s="96"/>
    </row>
    <row r="104" spans="2:17" x14ac:dyDescent="0.2">
      <c r="B104" s="61"/>
      <c r="C104" s="61"/>
      <c r="D104" s="219"/>
      <c r="E104" s="61"/>
      <c r="F104" s="61"/>
      <c r="G104" s="219"/>
      <c r="H104" s="61"/>
      <c r="I104" s="96"/>
      <c r="J104" s="96"/>
      <c r="K104" s="96"/>
      <c r="L104" s="96"/>
      <c r="M104" s="96"/>
      <c r="N104" s="96"/>
      <c r="O104" s="96"/>
      <c r="P104" s="96"/>
      <c r="Q104" s="96"/>
    </row>
    <row r="105" spans="2:17" x14ac:dyDescent="0.2">
      <c r="B105" s="61"/>
      <c r="C105" s="61"/>
      <c r="D105" s="219"/>
      <c r="E105" s="61"/>
      <c r="F105" s="61"/>
      <c r="G105" s="219"/>
      <c r="H105" s="61"/>
      <c r="I105" s="96"/>
      <c r="J105" s="96"/>
      <c r="K105" s="96"/>
      <c r="L105" s="96"/>
      <c r="M105" s="96"/>
      <c r="N105" s="96"/>
      <c r="O105" s="96"/>
      <c r="P105" s="96"/>
      <c r="Q105" s="96"/>
    </row>
    <row r="106" spans="2:17" x14ac:dyDescent="0.2">
      <c r="B106" s="61"/>
      <c r="C106" s="61"/>
      <c r="D106" s="219"/>
      <c r="E106" s="61"/>
      <c r="F106" s="61"/>
      <c r="G106" s="219"/>
      <c r="H106" s="61"/>
      <c r="I106" s="96"/>
      <c r="J106" s="96"/>
      <c r="K106" s="96"/>
      <c r="L106" s="96"/>
      <c r="M106" s="96"/>
      <c r="N106" s="96"/>
      <c r="O106" s="96"/>
      <c r="P106" s="96"/>
      <c r="Q106" s="96"/>
    </row>
    <row r="107" spans="2:17" x14ac:dyDescent="0.2">
      <c r="B107" s="61"/>
      <c r="C107" s="61"/>
      <c r="D107" s="219"/>
      <c r="E107" s="61"/>
      <c r="F107" s="61"/>
      <c r="G107" s="219"/>
      <c r="H107" s="61"/>
      <c r="I107" s="96"/>
      <c r="J107" s="96"/>
      <c r="K107" s="96"/>
      <c r="L107" s="96"/>
      <c r="M107" s="96"/>
      <c r="N107" s="96"/>
      <c r="O107" s="96"/>
      <c r="P107" s="96"/>
      <c r="Q107" s="96"/>
    </row>
    <row r="108" spans="2:17" x14ac:dyDescent="0.2">
      <c r="B108" s="61"/>
      <c r="C108" s="61"/>
      <c r="D108" s="219"/>
      <c r="E108" s="61"/>
      <c r="F108" s="61"/>
      <c r="G108" s="219"/>
      <c r="H108" s="61"/>
      <c r="I108" s="96"/>
      <c r="J108" s="96"/>
      <c r="K108" s="96"/>
      <c r="L108" s="96"/>
      <c r="M108" s="96"/>
      <c r="N108" s="96"/>
      <c r="O108" s="96"/>
      <c r="P108" s="96"/>
      <c r="Q108" s="96"/>
    </row>
    <row r="109" spans="2:17" x14ac:dyDescent="0.2">
      <c r="B109" s="61"/>
      <c r="C109" s="61"/>
      <c r="D109" s="219"/>
      <c r="E109" s="61"/>
      <c r="F109" s="61"/>
      <c r="G109" s="219"/>
      <c r="H109" s="61"/>
      <c r="I109" s="96"/>
      <c r="J109" s="96"/>
      <c r="K109" s="96"/>
      <c r="L109" s="96"/>
      <c r="M109" s="96"/>
      <c r="N109" s="96"/>
      <c r="O109" s="96"/>
      <c r="P109" s="96"/>
      <c r="Q109" s="96"/>
    </row>
    <row r="110" spans="2:17" x14ac:dyDescent="0.2">
      <c r="B110" s="61"/>
      <c r="C110" s="61"/>
      <c r="D110" s="219"/>
      <c r="E110" s="61"/>
      <c r="F110" s="61"/>
      <c r="G110" s="219"/>
      <c r="H110" s="61"/>
      <c r="I110" s="96"/>
      <c r="J110" s="96"/>
      <c r="K110" s="96"/>
      <c r="L110" s="96"/>
      <c r="M110" s="96"/>
      <c r="N110" s="96"/>
      <c r="O110" s="96"/>
      <c r="P110" s="96"/>
      <c r="Q110" s="96"/>
    </row>
    <row r="111" spans="2:17" x14ac:dyDescent="0.2">
      <c r="B111" s="61"/>
      <c r="C111" s="61"/>
      <c r="D111" s="219"/>
      <c r="E111" s="61"/>
      <c r="F111" s="61"/>
      <c r="G111" s="219"/>
      <c r="H111" s="61"/>
      <c r="I111" s="96"/>
      <c r="J111" s="96"/>
      <c r="K111" s="96"/>
      <c r="L111" s="96"/>
      <c r="M111" s="96"/>
      <c r="N111" s="96"/>
      <c r="O111" s="96"/>
      <c r="P111" s="96"/>
      <c r="Q111" s="96"/>
    </row>
    <row r="112" spans="2:17" x14ac:dyDescent="0.2">
      <c r="B112" s="61"/>
      <c r="C112" s="61"/>
      <c r="D112" s="219"/>
      <c r="E112" s="61"/>
      <c r="F112" s="61"/>
      <c r="G112" s="219"/>
      <c r="H112" s="61"/>
      <c r="I112" s="96"/>
      <c r="J112" s="96"/>
      <c r="K112" s="96"/>
      <c r="L112" s="96"/>
      <c r="M112" s="96"/>
      <c r="N112" s="96"/>
      <c r="O112" s="96"/>
      <c r="P112" s="96"/>
      <c r="Q112" s="96"/>
    </row>
    <row r="113" spans="2:17" x14ac:dyDescent="0.2">
      <c r="B113" s="61"/>
      <c r="C113" s="61"/>
      <c r="D113" s="219"/>
      <c r="E113" s="61"/>
      <c r="F113" s="61"/>
      <c r="G113" s="219"/>
      <c r="H113" s="61"/>
      <c r="I113" s="96"/>
      <c r="J113" s="96"/>
      <c r="K113" s="96"/>
      <c r="L113" s="96"/>
      <c r="M113" s="96"/>
      <c r="N113" s="96"/>
      <c r="O113" s="96"/>
      <c r="P113" s="96"/>
      <c r="Q113" s="96"/>
    </row>
    <row r="114" spans="2:17" x14ac:dyDescent="0.2">
      <c r="B114" s="61"/>
      <c r="C114" s="61"/>
      <c r="D114" s="219"/>
      <c r="E114" s="61"/>
      <c r="F114" s="61"/>
      <c r="G114" s="219"/>
      <c r="H114" s="61"/>
      <c r="I114" s="96"/>
      <c r="J114" s="96"/>
      <c r="K114" s="96"/>
      <c r="L114" s="96"/>
      <c r="M114" s="96"/>
      <c r="N114" s="96"/>
      <c r="O114" s="96"/>
      <c r="P114" s="96"/>
      <c r="Q114" s="96"/>
    </row>
    <row r="115" spans="2:17" x14ac:dyDescent="0.2">
      <c r="B115" s="61"/>
      <c r="C115" s="61"/>
      <c r="D115" s="219"/>
      <c r="E115" s="61"/>
      <c r="F115" s="61"/>
      <c r="G115" s="219"/>
      <c r="H115" s="61"/>
      <c r="I115" s="96"/>
      <c r="J115" s="96"/>
      <c r="K115" s="96"/>
      <c r="L115" s="96"/>
      <c r="M115" s="96"/>
      <c r="N115" s="96"/>
      <c r="O115" s="96"/>
      <c r="P115" s="96"/>
      <c r="Q115" s="96"/>
    </row>
    <row r="116" spans="2:17" x14ac:dyDescent="0.2">
      <c r="B116" s="61"/>
      <c r="C116" s="61"/>
      <c r="D116" s="219"/>
      <c r="E116" s="61"/>
      <c r="F116" s="61"/>
      <c r="G116" s="219"/>
      <c r="H116" s="61"/>
      <c r="I116" s="96"/>
      <c r="J116" s="96"/>
      <c r="K116" s="96"/>
      <c r="L116" s="96"/>
      <c r="M116" s="96"/>
      <c r="N116" s="96"/>
      <c r="O116" s="96"/>
      <c r="P116" s="96"/>
      <c r="Q116" s="96"/>
    </row>
    <row r="117" spans="2:17" x14ac:dyDescent="0.2">
      <c r="B117" s="61"/>
      <c r="C117" s="61"/>
      <c r="D117" s="219"/>
      <c r="E117" s="61"/>
      <c r="F117" s="61"/>
      <c r="G117" s="219"/>
      <c r="H117" s="61"/>
      <c r="I117" s="96"/>
      <c r="J117" s="96"/>
      <c r="K117" s="96"/>
      <c r="L117" s="96"/>
      <c r="M117" s="96"/>
      <c r="N117" s="96"/>
      <c r="O117" s="96"/>
      <c r="P117" s="96"/>
      <c r="Q117" s="96"/>
    </row>
    <row r="118" spans="2:17" x14ac:dyDescent="0.2">
      <c r="B118" s="61"/>
      <c r="C118" s="61"/>
      <c r="D118" s="219"/>
      <c r="E118" s="61"/>
      <c r="F118" s="61"/>
      <c r="G118" s="219"/>
      <c r="H118" s="61"/>
      <c r="I118" s="96"/>
      <c r="J118" s="96"/>
      <c r="K118" s="96"/>
      <c r="L118" s="96"/>
      <c r="M118" s="96"/>
      <c r="N118" s="96"/>
      <c r="O118" s="96"/>
      <c r="P118" s="96"/>
      <c r="Q118" s="96"/>
    </row>
    <row r="119" spans="2:17" x14ac:dyDescent="0.2">
      <c r="B119" s="61"/>
      <c r="C119" s="61"/>
      <c r="D119" s="219"/>
      <c r="E119" s="61"/>
      <c r="F119" s="61"/>
      <c r="G119" s="219"/>
      <c r="H119" s="61"/>
      <c r="I119" s="96"/>
      <c r="J119" s="96"/>
      <c r="K119" s="96"/>
      <c r="L119" s="96"/>
      <c r="M119" s="96"/>
      <c r="N119" s="96"/>
      <c r="O119" s="96"/>
      <c r="P119" s="96"/>
      <c r="Q119" s="96"/>
    </row>
    <row r="120" spans="2:17" x14ac:dyDescent="0.2">
      <c r="B120" s="61"/>
      <c r="C120" s="61"/>
      <c r="D120" s="219"/>
      <c r="E120" s="61"/>
      <c r="F120" s="61"/>
      <c r="G120" s="219"/>
      <c r="H120" s="61"/>
      <c r="I120" s="96"/>
      <c r="J120" s="96"/>
      <c r="K120" s="96"/>
      <c r="L120" s="96"/>
      <c r="M120" s="96"/>
      <c r="N120" s="96"/>
      <c r="O120" s="96"/>
      <c r="P120" s="96"/>
      <c r="Q120" s="96"/>
    </row>
    <row r="121" spans="2:17" x14ac:dyDescent="0.2">
      <c r="B121" s="61"/>
      <c r="C121" s="61"/>
      <c r="D121" s="219"/>
      <c r="E121" s="61"/>
      <c r="F121" s="61"/>
      <c r="G121" s="219"/>
      <c r="H121" s="61"/>
      <c r="I121" s="96"/>
      <c r="J121" s="96"/>
      <c r="K121" s="96"/>
      <c r="L121" s="96"/>
      <c r="M121" s="96"/>
      <c r="N121" s="96"/>
      <c r="O121" s="96"/>
      <c r="P121" s="96"/>
      <c r="Q121" s="96"/>
    </row>
    <row r="122" spans="2:17" x14ac:dyDescent="0.2">
      <c r="B122" s="61"/>
      <c r="C122" s="61"/>
      <c r="D122" s="219"/>
      <c r="E122" s="61"/>
      <c r="F122" s="61"/>
      <c r="G122" s="219"/>
      <c r="H122" s="61"/>
      <c r="I122" s="96"/>
      <c r="J122" s="96"/>
      <c r="K122" s="96"/>
      <c r="L122" s="96"/>
      <c r="M122" s="96"/>
      <c r="N122" s="96"/>
      <c r="O122" s="96"/>
      <c r="P122" s="96"/>
      <c r="Q122" s="96"/>
    </row>
    <row r="123" spans="2:17" x14ac:dyDescent="0.2">
      <c r="B123" s="61"/>
      <c r="C123" s="61"/>
      <c r="D123" s="219"/>
      <c r="E123" s="61"/>
      <c r="F123" s="61"/>
      <c r="G123" s="219"/>
      <c r="H123" s="61"/>
      <c r="I123" s="96"/>
      <c r="J123" s="96"/>
      <c r="K123" s="96"/>
      <c r="L123" s="96"/>
      <c r="M123" s="96"/>
      <c r="N123" s="96"/>
      <c r="O123" s="96"/>
      <c r="P123" s="96"/>
      <c r="Q123" s="96"/>
    </row>
    <row r="124" spans="2:17" x14ac:dyDescent="0.2">
      <c r="B124" s="61"/>
      <c r="C124" s="61"/>
      <c r="D124" s="219"/>
      <c r="E124" s="61"/>
      <c r="F124" s="61"/>
      <c r="G124" s="219"/>
      <c r="H124" s="61"/>
      <c r="I124" s="96"/>
      <c r="J124" s="96"/>
      <c r="K124" s="96"/>
      <c r="L124" s="96"/>
      <c r="M124" s="96"/>
      <c r="N124" s="96"/>
      <c r="O124" s="96"/>
      <c r="P124" s="96"/>
      <c r="Q124" s="96"/>
    </row>
    <row r="125" spans="2:17" x14ac:dyDescent="0.2">
      <c r="B125" s="61"/>
      <c r="C125" s="61"/>
      <c r="D125" s="219"/>
      <c r="E125" s="61"/>
      <c r="F125" s="61"/>
      <c r="G125" s="219"/>
      <c r="H125" s="61"/>
      <c r="I125" s="96"/>
      <c r="J125" s="96"/>
      <c r="K125" s="96"/>
      <c r="L125" s="96"/>
      <c r="M125" s="96"/>
      <c r="N125" s="96"/>
      <c r="O125" s="96"/>
      <c r="P125" s="96"/>
      <c r="Q125" s="96"/>
    </row>
    <row r="126" spans="2:17" x14ac:dyDescent="0.2">
      <c r="B126" s="61"/>
      <c r="C126" s="61"/>
      <c r="D126" s="219"/>
      <c r="E126" s="61"/>
      <c r="F126" s="61"/>
      <c r="G126" s="219"/>
      <c r="H126" s="61"/>
      <c r="I126" s="96"/>
      <c r="J126" s="96"/>
      <c r="K126" s="96"/>
      <c r="L126" s="96"/>
      <c r="M126" s="96"/>
      <c r="N126" s="96"/>
      <c r="O126" s="96"/>
      <c r="P126" s="96"/>
      <c r="Q126" s="96"/>
    </row>
    <row r="127" spans="2:17" x14ac:dyDescent="0.2">
      <c r="B127" s="61"/>
      <c r="C127" s="61"/>
      <c r="D127" s="219"/>
      <c r="E127" s="61"/>
      <c r="F127" s="61"/>
      <c r="G127" s="219"/>
      <c r="H127" s="61"/>
      <c r="I127" s="96"/>
      <c r="J127" s="96"/>
      <c r="K127" s="96"/>
      <c r="L127" s="96"/>
      <c r="M127" s="96"/>
      <c r="N127" s="96"/>
      <c r="O127" s="96"/>
      <c r="P127" s="96"/>
      <c r="Q127" s="96"/>
    </row>
    <row r="128" spans="2:17" x14ac:dyDescent="0.2">
      <c r="B128" s="61"/>
      <c r="C128" s="61"/>
      <c r="D128" s="219"/>
      <c r="E128" s="61"/>
      <c r="F128" s="61"/>
      <c r="G128" s="219"/>
      <c r="H128" s="61"/>
      <c r="I128" s="96"/>
      <c r="J128" s="96"/>
      <c r="K128" s="96"/>
      <c r="L128" s="96"/>
      <c r="M128" s="96"/>
      <c r="N128" s="96"/>
      <c r="O128" s="96"/>
      <c r="P128" s="96"/>
      <c r="Q128" s="96"/>
    </row>
    <row r="129" spans="2:17" x14ac:dyDescent="0.2">
      <c r="B129" s="61"/>
      <c r="C129" s="61"/>
      <c r="D129" s="219"/>
      <c r="E129" s="61"/>
      <c r="F129" s="61"/>
      <c r="G129" s="219"/>
      <c r="H129" s="61"/>
      <c r="I129" s="96"/>
      <c r="J129" s="96"/>
      <c r="K129" s="96"/>
      <c r="L129" s="96"/>
      <c r="M129" s="96"/>
      <c r="N129" s="96"/>
      <c r="O129" s="96"/>
      <c r="P129" s="96"/>
      <c r="Q129" s="96"/>
    </row>
    <row r="130" spans="2:17" x14ac:dyDescent="0.2">
      <c r="B130" s="61"/>
      <c r="C130" s="61"/>
      <c r="D130" s="219"/>
      <c r="E130" s="61"/>
      <c r="F130" s="61"/>
      <c r="G130" s="219"/>
      <c r="H130" s="61"/>
      <c r="I130" s="96"/>
      <c r="J130" s="96"/>
      <c r="K130" s="96"/>
      <c r="L130" s="96"/>
      <c r="M130" s="96"/>
      <c r="N130" s="96"/>
      <c r="O130" s="96"/>
      <c r="P130" s="96"/>
      <c r="Q130" s="96"/>
    </row>
    <row r="131" spans="2:17" x14ac:dyDescent="0.2">
      <c r="B131" s="61"/>
      <c r="C131" s="61"/>
      <c r="D131" s="219"/>
      <c r="E131" s="61"/>
      <c r="F131" s="61"/>
      <c r="G131" s="219"/>
      <c r="H131" s="61"/>
      <c r="I131" s="96"/>
      <c r="J131" s="96"/>
      <c r="K131" s="96"/>
      <c r="L131" s="96"/>
      <c r="M131" s="96"/>
      <c r="N131" s="96"/>
      <c r="O131" s="96"/>
      <c r="P131" s="96"/>
      <c r="Q131" s="96"/>
    </row>
    <row r="132" spans="2:17" x14ac:dyDescent="0.2">
      <c r="B132" s="61"/>
      <c r="C132" s="61"/>
      <c r="D132" s="219"/>
      <c r="E132" s="61"/>
      <c r="F132" s="61"/>
      <c r="G132" s="219"/>
      <c r="H132" s="61"/>
      <c r="I132" s="96"/>
      <c r="J132" s="96"/>
      <c r="K132" s="96"/>
      <c r="L132" s="96"/>
      <c r="M132" s="96"/>
      <c r="N132" s="96"/>
      <c r="O132" s="96"/>
      <c r="P132" s="96"/>
      <c r="Q132" s="96"/>
    </row>
    <row r="133" spans="2:17" x14ac:dyDescent="0.2">
      <c r="B133" s="61"/>
      <c r="C133" s="61"/>
      <c r="D133" s="219"/>
      <c r="E133" s="61"/>
      <c r="F133" s="61"/>
      <c r="G133" s="219"/>
      <c r="H133" s="61"/>
      <c r="I133" s="96"/>
      <c r="J133" s="96"/>
      <c r="K133" s="96"/>
      <c r="L133" s="96"/>
      <c r="M133" s="96"/>
      <c r="N133" s="96"/>
      <c r="O133" s="96"/>
      <c r="P133" s="96"/>
      <c r="Q133" s="96"/>
    </row>
    <row r="134" spans="2:17" x14ac:dyDescent="0.2">
      <c r="B134" s="61"/>
      <c r="C134" s="61"/>
      <c r="D134" s="219"/>
      <c r="E134" s="61"/>
      <c r="F134" s="61"/>
      <c r="G134" s="219"/>
      <c r="H134" s="61"/>
      <c r="I134" s="96"/>
      <c r="J134" s="96"/>
      <c r="K134" s="96"/>
      <c r="L134" s="96"/>
      <c r="M134" s="96"/>
      <c r="N134" s="96"/>
      <c r="O134" s="96"/>
      <c r="P134" s="96"/>
      <c r="Q134" s="96"/>
    </row>
    <row r="135" spans="2:17" x14ac:dyDescent="0.2">
      <c r="B135" s="61"/>
      <c r="C135" s="61"/>
      <c r="D135" s="219"/>
      <c r="E135" s="61"/>
      <c r="F135" s="61"/>
      <c r="G135" s="219"/>
      <c r="H135" s="61"/>
      <c r="I135" s="96"/>
      <c r="J135" s="96"/>
      <c r="K135" s="96"/>
      <c r="L135" s="96"/>
      <c r="M135" s="96"/>
      <c r="N135" s="96"/>
      <c r="O135" s="96"/>
      <c r="P135" s="96"/>
      <c r="Q135" s="96"/>
    </row>
    <row r="136" spans="2:17" x14ac:dyDescent="0.2">
      <c r="B136" s="61"/>
      <c r="C136" s="61"/>
      <c r="D136" s="219"/>
      <c r="E136" s="61"/>
      <c r="F136" s="61"/>
      <c r="G136" s="219"/>
      <c r="H136" s="61"/>
      <c r="I136" s="96"/>
      <c r="J136" s="96"/>
      <c r="K136" s="96"/>
      <c r="L136" s="96"/>
      <c r="M136" s="96"/>
      <c r="N136" s="96"/>
      <c r="O136" s="96"/>
      <c r="P136" s="96"/>
      <c r="Q136" s="96"/>
    </row>
    <row r="137" spans="2:17" x14ac:dyDescent="0.2">
      <c r="B137" s="61"/>
      <c r="C137" s="61"/>
      <c r="D137" s="219"/>
      <c r="E137" s="61"/>
      <c r="F137" s="61"/>
      <c r="G137" s="219"/>
      <c r="H137" s="61"/>
      <c r="I137" s="96"/>
      <c r="J137" s="96"/>
      <c r="K137" s="96"/>
      <c r="L137" s="96"/>
      <c r="M137" s="96"/>
      <c r="N137" s="96"/>
      <c r="O137" s="96"/>
      <c r="P137" s="96"/>
      <c r="Q137" s="96"/>
    </row>
    <row r="138" spans="2:17" x14ac:dyDescent="0.2">
      <c r="B138" s="61"/>
      <c r="C138" s="61"/>
      <c r="D138" s="219"/>
      <c r="E138" s="61"/>
      <c r="F138" s="61"/>
      <c r="G138" s="219"/>
      <c r="H138" s="61"/>
      <c r="I138" s="96"/>
      <c r="J138" s="96"/>
      <c r="K138" s="96"/>
      <c r="L138" s="96"/>
      <c r="M138" s="96"/>
      <c r="N138" s="96"/>
      <c r="O138" s="96"/>
      <c r="P138" s="96"/>
      <c r="Q138" s="96"/>
    </row>
    <row r="139" spans="2:17" x14ac:dyDescent="0.2">
      <c r="B139" s="61"/>
      <c r="C139" s="61"/>
      <c r="D139" s="219"/>
      <c r="E139" s="61"/>
      <c r="F139" s="61"/>
      <c r="G139" s="219"/>
      <c r="H139" s="61"/>
      <c r="I139" s="96"/>
      <c r="J139" s="96"/>
      <c r="K139" s="96"/>
      <c r="L139" s="96"/>
      <c r="M139" s="96"/>
      <c r="N139" s="96"/>
      <c r="O139" s="96"/>
      <c r="P139" s="96"/>
      <c r="Q139" s="96"/>
    </row>
    <row r="140" spans="2:17" x14ac:dyDescent="0.2">
      <c r="B140" s="61"/>
      <c r="C140" s="61"/>
      <c r="D140" s="219"/>
      <c r="E140" s="61"/>
      <c r="F140" s="61"/>
      <c r="G140" s="219"/>
      <c r="H140" s="61"/>
      <c r="I140" s="96"/>
      <c r="J140" s="96"/>
      <c r="K140" s="96"/>
      <c r="L140" s="96"/>
      <c r="M140" s="96"/>
      <c r="N140" s="96"/>
      <c r="O140" s="96"/>
      <c r="P140" s="96"/>
      <c r="Q140" s="96"/>
    </row>
    <row r="141" spans="2:17" x14ac:dyDescent="0.2">
      <c r="B141" s="61"/>
      <c r="C141" s="61"/>
      <c r="D141" s="219"/>
      <c r="E141" s="61"/>
      <c r="F141" s="61"/>
      <c r="G141" s="219"/>
      <c r="H141" s="61"/>
      <c r="I141" s="96"/>
      <c r="J141" s="96"/>
      <c r="K141" s="96"/>
      <c r="L141" s="96"/>
      <c r="M141" s="96"/>
      <c r="N141" s="96"/>
      <c r="O141" s="96"/>
      <c r="P141" s="96"/>
      <c r="Q141" s="96"/>
    </row>
    <row r="142" spans="2:17" x14ac:dyDescent="0.2">
      <c r="B142" s="61"/>
      <c r="C142" s="61"/>
      <c r="D142" s="219"/>
      <c r="E142" s="61"/>
      <c r="F142" s="61"/>
      <c r="G142" s="219"/>
      <c r="H142" s="61"/>
      <c r="I142" s="96"/>
      <c r="J142" s="96"/>
      <c r="K142" s="96"/>
      <c r="L142" s="96"/>
      <c r="M142" s="96"/>
      <c r="N142" s="96"/>
      <c r="O142" s="96"/>
      <c r="P142" s="96"/>
      <c r="Q142" s="96"/>
    </row>
    <row r="143" spans="2:17" x14ac:dyDescent="0.2">
      <c r="B143" s="61"/>
      <c r="C143" s="61"/>
      <c r="D143" s="219"/>
      <c r="E143" s="61"/>
      <c r="F143" s="61"/>
      <c r="G143" s="219"/>
      <c r="H143" s="61"/>
      <c r="I143" s="96"/>
      <c r="J143" s="96"/>
      <c r="K143" s="96"/>
      <c r="L143" s="96"/>
      <c r="M143" s="96"/>
      <c r="N143" s="96"/>
      <c r="O143" s="96"/>
      <c r="P143" s="96"/>
      <c r="Q143" s="96"/>
    </row>
    <row r="144" spans="2:17" x14ac:dyDescent="0.2">
      <c r="B144" s="61"/>
      <c r="C144" s="61"/>
      <c r="D144" s="219"/>
      <c r="E144" s="61"/>
      <c r="F144" s="61"/>
      <c r="G144" s="219"/>
      <c r="H144" s="61"/>
      <c r="I144" s="96"/>
      <c r="J144" s="96"/>
      <c r="K144" s="96"/>
      <c r="L144" s="96"/>
      <c r="M144" s="96"/>
      <c r="N144" s="96"/>
      <c r="O144" s="96"/>
      <c r="P144" s="96"/>
      <c r="Q144" s="96"/>
    </row>
    <row r="145" spans="2:17" x14ac:dyDescent="0.2">
      <c r="B145" s="61"/>
      <c r="C145" s="61"/>
      <c r="D145" s="219"/>
      <c r="E145" s="61"/>
      <c r="F145" s="61"/>
      <c r="G145" s="219"/>
      <c r="H145" s="61"/>
      <c r="I145" s="96"/>
      <c r="J145" s="96"/>
      <c r="K145" s="96"/>
      <c r="L145" s="96"/>
      <c r="M145" s="96"/>
      <c r="N145" s="96"/>
      <c r="O145" s="96"/>
      <c r="P145" s="96"/>
      <c r="Q145" s="96"/>
    </row>
    <row r="146" spans="2:17" x14ac:dyDescent="0.2">
      <c r="B146" s="61"/>
      <c r="C146" s="61"/>
      <c r="D146" s="219"/>
      <c r="E146" s="61"/>
      <c r="F146" s="61"/>
      <c r="G146" s="219"/>
      <c r="H146" s="61"/>
      <c r="I146" s="96"/>
      <c r="J146" s="96"/>
      <c r="K146" s="96"/>
      <c r="L146" s="96"/>
      <c r="M146" s="96"/>
      <c r="N146" s="96"/>
      <c r="O146" s="96"/>
      <c r="P146" s="96"/>
      <c r="Q146" s="96"/>
    </row>
    <row r="147" spans="2:17" x14ac:dyDescent="0.2">
      <c r="B147" s="61"/>
      <c r="C147" s="61"/>
      <c r="D147" s="219"/>
      <c r="E147" s="61"/>
      <c r="F147" s="61"/>
      <c r="G147" s="219"/>
      <c r="H147" s="61"/>
      <c r="I147" s="96"/>
      <c r="J147" s="96"/>
      <c r="K147" s="96"/>
      <c r="L147" s="96"/>
      <c r="M147" s="96"/>
      <c r="N147" s="96"/>
      <c r="O147" s="96"/>
      <c r="P147" s="96"/>
      <c r="Q147" s="96"/>
    </row>
    <row r="148" spans="2:17" x14ac:dyDescent="0.2">
      <c r="B148" s="61"/>
      <c r="C148" s="61"/>
      <c r="D148" s="219"/>
      <c r="E148" s="61"/>
      <c r="F148" s="61"/>
      <c r="G148" s="219"/>
      <c r="H148" s="61"/>
      <c r="I148" s="96"/>
      <c r="J148" s="96"/>
      <c r="K148" s="96"/>
      <c r="L148" s="96"/>
      <c r="M148" s="96"/>
      <c r="N148" s="96"/>
      <c r="O148" s="96"/>
      <c r="P148" s="96"/>
      <c r="Q148" s="96"/>
    </row>
    <row r="149" spans="2:17" x14ac:dyDescent="0.2">
      <c r="B149" s="61"/>
      <c r="C149" s="61"/>
      <c r="D149" s="219"/>
      <c r="E149" s="61"/>
      <c r="F149" s="61"/>
      <c r="G149" s="219"/>
      <c r="H149" s="61"/>
      <c r="I149" s="96"/>
      <c r="J149" s="96"/>
      <c r="K149" s="96"/>
      <c r="L149" s="96"/>
      <c r="M149" s="96"/>
      <c r="N149" s="96"/>
      <c r="O149" s="96"/>
      <c r="P149" s="96"/>
      <c r="Q149" s="96"/>
    </row>
    <row r="150" spans="2:17" x14ac:dyDescent="0.2">
      <c r="B150" s="61"/>
      <c r="C150" s="61"/>
      <c r="D150" s="219"/>
      <c r="E150" s="61"/>
      <c r="F150" s="61"/>
      <c r="G150" s="219"/>
      <c r="H150" s="61"/>
      <c r="I150" s="96"/>
      <c r="J150" s="96"/>
      <c r="K150" s="96"/>
      <c r="L150" s="96"/>
      <c r="M150" s="96"/>
      <c r="N150" s="96"/>
      <c r="O150" s="96"/>
      <c r="P150" s="96"/>
      <c r="Q150" s="96"/>
    </row>
    <row r="151" spans="2:17" x14ac:dyDescent="0.2">
      <c r="B151" s="61"/>
      <c r="C151" s="61"/>
      <c r="D151" s="219"/>
      <c r="E151" s="61"/>
      <c r="F151" s="61"/>
      <c r="G151" s="219"/>
      <c r="H151" s="61"/>
      <c r="I151" s="96"/>
      <c r="J151" s="96"/>
      <c r="K151" s="96"/>
      <c r="L151" s="96"/>
      <c r="M151" s="96"/>
      <c r="N151" s="96"/>
      <c r="O151" s="96"/>
      <c r="P151" s="96"/>
      <c r="Q151" s="96"/>
    </row>
    <row r="152" spans="2:17" x14ac:dyDescent="0.2">
      <c r="B152" s="61"/>
      <c r="C152" s="61"/>
      <c r="D152" s="219"/>
      <c r="E152" s="61"/>
      <c r="F152" s="61"/>
      <c r="G152" s="219"/>
      <c r="H152" s="61"/>
      <c r="I152" s="96"/>
      <c r="J152" s="96"/>
      <c r="K152" s="96"/>
      <c r="L152" s="96"/>
      <c r="M152" s="96"/>
      <c r="N152" s="96"/>
      <c r="O152" s="96"/>
      <c r="P152" s="96"/>
      <c r="Q152" s="96"/>
    </row>
    <row r="153" spans="2:17" x14ac:dyDescent="0.2">
      <c r="B153" s="61"/>
      <c r="C153" s="61"/>
      <c r="D153" s="219"/>
      <c r="E153" s="61"/>
      <c r="F153" s="61"/>
      <c r="G153" s="219"/>
      <c r="H153" s="61"/>
      <c r="I153" s="96"/>
      <c r="J153" s="96"/>
      <c r="K153" s="96"/>
      <c r="L153" s="96"/>
      <c r="M153" s="96"/>
      <c r="N153" s="96"/>
      <c r="O153" s="96"/>
      <c r="P153" s="96"/>
      <c r="Q153" s="96"/>
    </row>
    <row r="154" spans="2:17" x14ac:dyDescent="0.2">
      <c r="B154" s="61"/>
      <c r="C154" s="61"/>
      <c r="D154" s="219"/>
      <c r="E154" s="61"/>
      <c r="F154" s="61"/>
      <c r="G154" s="219"/>
      <c r="H154" s="61"/>
      <c r="I154" s="96"/>
      <c r="J154" s="96"/>
      <c r="K154" s="96"/>
      <c r="L154" s="96"/>
      <c r="M154" s="96"/>
      <c r="N154" s="96"/>
      <c r="O154" s="96"/>
      <c r="P154" s="96"/>
      <c r="Q154" s="96"/>
    </row>
    <row r="155" spans="2:17" x14ac:dyDescent="0.2">
      <c r="B155" s="61"/>
      <c r="C155" s="61"/>
      <c r="D155" s="219"/>
      <c r="E155" s="61"/>
      <c r="F155" s="61"/>
      <c r="G155" s="219"/>
      <c r="H155" s="61"/>
      <c r="I155" s="96"/>
      <c r="J155" s="96"/>
      <c r="K155" s="96"/>
      <c r="L155" s="96"/>
      <c r="M155" s="96"/>
      <c r="N155" s="96"/>
      <c r="O155" s="96"/>
      <c r="P155" s="96"/>
      <c r="Q155" s="96"/>
    </row>
    <row r="156" spans="2:17" x14ac:dyDescent="0.2">
      <c r="B156" s="61"/>
      <c r="C156" s="61"/>
      <c r="D156" s="219"/>
      <c r="E156" s="61"/>
      <c r="F156" s="61"/>
      <c r="G156" s="219"/>
      <c r="H156" s="61"/>
      <c r="I156" s="96"/>
      <c r="J156" s="96"/>
      <c r="K156" s="96"/>
      <c r="L156" s="96"/>
      <c r="M156" s="96"/>
      <c r="N156" s="96"/>
      <c r="O156" s="96"/>
      <c r="P156" s="96"/>
      <c r="Q156" s="96"/>
    </row>
    <row r="157" spans="2:17" x14ac:dyDescent="0.2">
      <c r="B157" s="61"/>
      <c r="C157" s="61"/>
      <c r="D157" s="219"/>
      <c r="E157" s="61"/>
      <c r="F157" s="61"/>
      <c r="G157" s="219"/>
      <c r="H157" s="61"/>
      <c r="I157" s="96"/>
      <c r="J157" s="96"/>
      <c r="K157" s="96"/>
      <c r="L157" s="96"/>
      <c r="M157" s="96"/>
      <c r="N157" s="96"/>
      <c r="O157" s="96"/>
      <c r="P157" s="96"/>
      <c r="Q157" s="96"/>
    </row>
    <row r="158" spans="2:17" x14ac:dyDescent="0.2">
      <c r="B158" s="61"/>
      <c r="C158" s="61"/>
      <c r="D158" s="219"/>
      <c r="E158" s="61"/>
      <c r="F158" s="61"/>
      <c r="G158" s="219"/>
      <c r="H158" s="61"/>
      <c r="I158" s="96"/>
      <c r="J158" s="96"/>
      <c r="K158" s="96"/>
      <c r="L158" s="96"/>
      <c r="M158" s="96"/>
      <c r="N158" s="96"/>
      <c r="O158" s="96"/>
      <c r="P158" s="96"/>
      <c r="Q158" s="96"/>
    </row>
    <row r="159" spans="2:17" x14ac:dyDescent="0.2">
      <c r="B159" s="61"/>
      <c r="C159" s="61"/>
      <c r="D159" s="219"/>
      <c r="E159" s="61"/>
      <c r="F159" s="61"/>
      <c r="G159" s="219"/>
      <c r="H159" s="61"/>
      <c r="I159" s="96"/>
      <c r="J159" s="96"/>
      <c r="K159" s="96"/>
      <c r="L159" s="96"/>
      <c r="M159" s="96"/>
      <c r="N159" s="96"/>
      <c r="O159" s="96"/>
      <c r="P159" s="96"/>
      <c r="Q159" s="96"/>
    </row>
    <row r="160" spans="2:17" x14ac:dyDescent="0.2">
      <c r="B160" s="61"/>
      <c r="C160" s="61"/>
      <c r="D160" s="219"/>
      <c r="E160" s="61"/>
      <c r="F160" s="61"/>
      <c r="G160" s="219"/>
      <c r="H160" s="61"/>
      <c r="I160" s="96"/>
      <c r="J160" s="96"/>
      <c r="K160" s="96"/>
      <c r="L160" s="96"/>
      <c r="M160" s="96"/>
      <c r="N160" s="96"/>
      <c r="O160" s="96"/>
      <c r="P160" s="96"/>
      <c r="Q160" s="96"/>
    </row>
    <row r="161" spans="2:17" x14ac:dyDescent="0.2">
      <c r="B161" s="61"/>
      <c r="C161" s="61"/>
      <c r="D161" s="219"/>
      <c r="E161" s="61"/>
      <c r="F161" s="61"/>
      <c r="G161" s="219"/>
      <c r="H161" s="61"/>
      <c r="I161" s="96"/>
      <c r="J161" s="96"/>
      <c r="K161" s="96"/>
      <c r="L161" s="96"/>
      <c r="M161" s="96"/>
      <c r="N161" s="96"/>
      <c r="O161" s="96"/>
      <c r="P161" s="96"/>
      <c r="Q161" s="96"/>
    </row>
    <row r="162" spans="2:17" x14ac:dyDescent="0.2">
      <c r="B162" s="61"/>
      <c r="C162" s="61"/>
      <c r="D162" s="219"/>
      <c r="E162" s="61"/>
      <c r="F162" s="61"/>
      <c r="G162" s="219"/>
      <c r="H162" s="61"/>
      <c r="I162" s="96"/>
      <c r="J162" s="96"/>
      <c r="K162" s="96"/>
      <c r="L162" s="96"/>
      <c r="M162" s="96"/>
      <c r="N162" s="96"/>
      <c r="O162" s="96"/>
      <c r="P162" s="96"/>
      <c r="Q162" s="96"/>
    </row>
    <row r="163" spans="2:17" x14ac:dyDescent="0.2">
      <c r="B163" s="61"/>
      <c r="C163" s="61"/>
      <c r="D163" s="219"/>
      <c r="E163" s="61"/>
      <c r="F163" s="61"/>
      <c r="G163" s="219"/>
      <c r="H163" s="61"/>
      <c r="I163" s="96"/>
      <c r="J163" s="96"/>
      <c r="K163" s="96"/>
      <c r="L163" s="96"/>
      <c r="M163" s="96"/>
      <c r="N163" s="96"/>
      <c r="O163" s="96"/>
      <c r="P163" s="96"/>
      <c r="Q163" s="96"/>
    </row>
    <row r="164" spans="2:17" x14ac:dyDescent="0.2">
      <c r="B164" s="61"/>
      <c r="C164" s="61"/>
      <c r="D164" s="219"/>
      <c r="E164" s="61"/>
      <c r="F164" s="61"/>
      <c r="G164" s="219"/>
      <c r="H164" s="61"/>
      <c r="I164" s="96"/>
      <c r="J164" s="96"/>
      <c r="K164" s="96"/>
      <c r="L164" s="96"/>
      <c r="M164" s="96"/>
      <c r="N164" s="96"/>
      <c r="O164" s="96"/>
      <c r="P164" s="96"/>
      <c r="Q164" s="96"/>
    </row>
    <row r="165" spans="2:17" x14ac:dyDescent="0.2">
      <c r="B165" s="61"/>
      <c r="C165" s="61"/>
      <c r="D165" s="219"/>
      <c r="E165" s="61"/>
      <c r="F165" s="61"/>
      <c r="G165" s="219"/>
      <c r="H165" s="61"/>
      <c r="I165" s="96"/>
      <c r="J165" s="96"/>
      <c r="K165" s="96"/>
      <c r="L165" s="96"/>
      <c r="M165" s="96"/>
      <c r="N165" s="96"/>
      <c r="O165" s="96"/>
      <c r="P165" s="96"/>
      <c r="Q165" s="96"/>
    </row>
    <row r="166" spans="2:17" x14ac:dyDescent="0.2">
      <c r="B166" s="61"/>
      <c r="C166" s="61"/>
      <c r="D166" s="219"/>
      <c r="E166" s="61"/>
      <c r="F166" s="61"/>
      <c r="G166" s="219"/>
      <c r="H166" s="61"/>
      <c r="I166" s="96"/>
      <c r="J166" s="96"/>
      <c r="K166" s="96"/>
      <c r="L166" s="96"/>
      <c r="M166" s="96"/>
      <c r="N166" s="96"/>
      <c r="O166" s="96"/>
      <c r="P166" s="96"/>
      <c r="Q166" s="96"/>
    </row>
    <row r="167" spans="2:17" x14ac:dyDescent="0.2">
      <c r="B167" s="61"/>
      <c r="C167" s="61"/>
      <c r="D167" s="219"/>
      <c r="E167" s="61"/>
      <c r="F167" s="61"/>
      <c r="G167" s="219"/>
      <c r="H167" s="61"/>
      <c r="I167" s="96"/>
      <c r="J167" s="96"/>
      <c r="K167" s="96"/>
      <c r="L167" s="96"/>
      <c r="M167" s="96"/>
      <c r="N167" s="96"/>
      <c r="O167" s="96"/>
      <c r="P167" s="96"/>
      <c r="Q167" s="96"/>
    </row>
    <row r="168" spans="2:17" x14ac:dyDescent="0.2">
      <c r="B168" s="61"/>
      <c r="C168" s="61"/>
      <c r="D168" s="219"/>
      <c r="E168" s="61"/>
      <c r="F168" s="61"/>
      <c r="G168" s="219"/>
      <c r="H168" s="61"/>
      <c r="I168" s="96"/>
      <c r="J168" s="96"/>
      <c r="K168" s="96"/>
      <c r="L168" s="96"/>
      <c r="M168" s="96"/>
      <c r="N168" s="96"/>
      <c r="O168" s="96"/>
      <c r="P168" s="96"/>
      <c r="Q168" s="96"/>
    </row>
    <row r="169" spans="2:17" x14ac:dyDescent="0.2">
      <c r="B169" s="61"/>
      <c r="C169" s="61"/>
      <c r="D169" s="219"/>
      <c r="E169" s="61"/>
      <c r="F169" s="61"/>
      <c r="G169" s="219"/>
      <c r="H169" s="61"/>
      <c r="I169" s="96"/>
      <c r="J169" s="96"/>
      <c r="K169" s="96"/>
      <c r="L169" s="96"/>
      <c r="M169" s="96"/>
      <c r="N169" s="96"/>
      <c r="O169" s="96"/>
      <c r="P169" s="96"/>
      <c r="Q169" s="96"/>
    </row>
    <row r="170" spans="2:17" x14ac:dyDescent="0.2">
      <c r="B170" s="61"/>
      <c r="C170" s="61"/>
      <c r="D170" s="219"/>
      <c r="E170" s="61"/>
      <c r="F170" s="61"/>
      <c r="G170" s="219"/>
      <c r="H170" s="61"/>
      <c r="I170" s="96"/>
      <c r="J170" s="96"/>
      <c r="K170" s="96"/>
      <c r="L170" s="96"/>
      <c r="M170" s="96"/>
      <c r="N170" s="96"/>
      <c r="O170" s="96"/>
      <c r="P170" s="96"/>
      <c r="Q170" s="96"/>
    </row>
    <row r="171" spans="2:17" x14ac:dyDescent="0.2">
      <c r="B171" s="61"/>
      <c r="C171" s="61"/>
      <c r="D171" s="219"/>
      <c r="E171" s="61"/>
      <c r="F171" s="61"/>
      <c r="G171" s="219"/>
      <c r="H171" s="61"/>
      <c r="I171" s="96"/>
      <c r="J171" s="96"/>
      <c r="K171" s="96"/>
      <c r="L171" s="96"/>
      <c r="M171" s="96"/>
      <c r="N171" s="96"/>
      <c r="O171" s="96"/>
      <c r="P171" s="96"/>
      <c r="Q171" s="96"/>
    </row>
    <row r="172" spans="2:17" x14ac:dyDescent="0.2">
      <c r="B172" s="61"/>
      <c r="C172" s="61"/>
      <c r="D172" s="219"/>
      <c r="E172" s="61"/>
      <c r="F172" s="61"/>
      <c r="G172" s="219"/>
      <c r="H172" s="61"/>
      <c r="I172" s="96"/>
      <c r="J172" s="96"/>
      <c r="K172" s="96"/>
      <c r="L172" s="96"/>
      <c r="M172" s="96"/>
      <c r="N172" s="96"/>
      <c r="O172" s="96"/>
      <c r="P172" s="96"/>
      <c r="Q172" s="96"/>
    </row>
    <row r="173" spans="2:17" x14ac:dyDescent="0.2">
      <c r="B173" s="61"/>
      <c r="C173" s="61"/>
      <c r="D173" s="219"/>
      <c r="E173" s="61"/>
      <c r="F173" s="61"/>
      <c r="G173" s="219"/>
      <c r="H173" s="61"/>
      <c r="I173" s="96"/>
      <c r="J173" s="96"/>
      <c r="K173" s="96"/>
      <c r="L173" s="96"/>
      <c r="M173" s="96"/>
      <c r="N173" s="96"/>
      <c r="O173" s="96"/>
      <c r="P173" s="96"/>
      <c r="Q173" s="96"/>
    </row>
    <row r="174" spans="2:17" x14ac:dyDescent="0.2">
      <c r="B174" s="61"/>
      <c r="C174" s="61"/>
      <c r="D174" s="219"/>
      <c r="E174" s="61"/>
      <c r="F174" s="61"/>
      <c r="G174" s="219"/>
      <c r="H174" s="61"/>
      <c r="I174" s="96"/>
      <c r="J174" s="96"/>
      <c r="K174" s="96"/>
      <c r="L174" s="96"/>
      <c r="M174" s="96"/>
      <c r="N174" s="96"/>
      <c r="O174" s="96"/>
      <c r="P174" s="96"/>
      <c r="Q174" s="96"/>
    </row>
    <row r="175" spans="2:17" x14ac:dyDescent="0.2">
      <c r="B175" s="61"/>
      <c r="C175" s="61"/>
      <c r="D175" s="219"/>
      <c r="E175" s="61"/>
      <c r="F175" s="61"/>
      <c r="G175" s="219"/>
      <c r="H175" s="61"/>
      <c r="I175" s="96"/>
      <c r="J175" s="96"/>
      <c r="K175" s="96"/>
      <c r="L175" s="96"/>
      <c r="M175" s="96"/>
      <c r="N175" s="96"/>
      <c r="O175" s="96"/>
      <c r="P175" s="96"/>
      <c r="Q175" s="96"/>
    </row>
    <row r="176" spans="2:17" x14ac:dyDescent="0.2">
      <c r="B176" s="61"/>
      <c r="C176" s="61"/>
      <c r="D176" s="219"/>
      <c r="E176" s="61"/>
      <c r="F176" s="61"/>
      <c r="G176" s="219"/>
      <c r="H176" s="61"/>
      <c r="I176" s="96"/>
      <c r="J176" s="96"/>
      <c r="K176" s="96"/>
      <c r="L176" s="96"/>
      <c r="M176" s="96"/>
      <c r="N176" s="96"/>
      <c r="O176" s="96"/>
      <c r="P176" s="96"/>
      <c r="Q176" s="96"/>
    </row>
    <row r="177" spans="2:17" x14ac:dyDescent="0.2">
      <c r="B177" s="61"/>
      <c r="C177" s="61"/>
      <c r="D177" s="219"/>
      <c r="E177" s="61"/>
      <c r="F177" s="61"/>
      <c r="G177" s="219"/>
      <c r="H177" s="61"/>
      <c r="I177" s="96"/>
      <c r="J177" s="96"/>
      <c r="K177" s="96"/>
      <c r="L177" s="96"/>
      <c r="M177" s="96"/>
      <c r="N177" s="96"/>
      <c r="O177" s="96"/>
      <c r="P177" s="96"/>
      <c r="Q177" s="96"/>
    </row>
    <row r="178" spans="2:17" x14ac:dyDescent="0.2">
      <c r="B178" s="61"/>
      <c r="C178" s="61"/>
      <c r="D178" s="219"/>
      <c r="E178" s="61"/>
      <c r="F178" s="61"/>
      <c r="G178" s="219"/>
      <c r="H178" s="61"/>
      <c r="I178" s="96"/>
      <c r="J178" s="96"/>
      <c r="K178" s="96"/>
      <c r="L178" s="96"/>
      <c r="M178" s="96"/>
      <c r="N178" s="96"/>
      <c r="O178" s="96"/>
      <c r="P178" s="96"/>
      <c r="Q178" s="96"/>
    </row>
    <row r="179" spans="2:17" x14ac:dyDescent="0.2">
      <c r="B179" s="61"/>
      <c r="C179" s="61"/>
      <c r="D179" s="219"/>
      <c r="E179" s="61"/>
      <c r="F179" s="61"/>
      <c r="G179" s="219"/>
      <c r="H179" s="61"/>
      <c r="I179" s="96"/>
      <c r="J179" s="96"/>
      <c r="K179" s="96"/>
      <c r="L179" s="96"/>
      <c r="M179" s="96"/>
      <c r="N179" s="96"/>
      <c r="O179" s="96"/>
      <c r="P179" s="96"/>
      <c r="Q179" s="96"/>
    </row>
    <row r="180" spans="2:17" x14ac:dyDescent="0.2">
      <c r="B180" s="61"/>
      <c r="C180" s="61"/>
      <c r="D180" s="219"/>
      <c r="E180" s="61"/>
      <c r="F180" s="61"/>
      <c r="G180" s="219"/>
      <c r="H180" s="61"/>
      <c r="I180" s="96"/>
      <c r="J180" s="96"/>
      <c r="K180" s="96"/>
      <c r="L180" s="96"/>
      <c r="M180" s="96"/>
      <c r="N180" s="96"/>
      <c r="O180" s="96"/>
      <c r="P180" s="96"/>
      <c r="Q180" s="96"/>
    </row>
    <row r="181" spans="2:17" x14ac:dyDescent="0.2">
      <c r="B181" s="61"/>
      <c r="C181" s="61"/>
      <c r="D181" s="219"/>
      <c r="E181" s="61"/>
      <c r="F181" s="61"/>
      <c r="G181" s="219"/>
      <c r="H181" s="61"/>
      <c r="I181" s="96"/>
      <c r="J181" s="96"/>
      <c r="K181" s="96"/>
      <c r="L181" s="96"/>
      <c r="M181" s="96"/>
      <c r="N181" s="96"/>
      <c r="O181" s="96"/>
      <c r="P181" s="96"/>
      <c r="Q181" s="96"/>
    </row>
    <row r="182" spans="2:17" x14ac:dyDescent="0.2">
      <c r="B182" s="61"/>
      <c r="C182" s="61"/>
      <c r="D182" s="219"/>
      <c r="E182" s="61"/>
      <c r="F182" s="61"/>
      <c r="G182" s="219"/>
      <c r="H182" s="61"/>
      <c r="I182" s="96"/>
      <c r="J182" s="96"/>
      <c r="K182" s="96"/>
      <c r="L182" s="96"/>
      <c r="M182" s="96"/>
      <c r="N182" s="96"/>
      <c r="O182" s="96"/>
      <c r="P182" s="96"/>
      <c r="Q182" s="96"/>
    </row>
    <row r="183" spans="2:17" x14ac:dyDescent="0.2">
      <c r="B183" s="61"/>
      <c r="C183" s="61"/>
      <c r="D183" s="219"/>
      <c r="E183" s="61"/>
      <c r="F183" s="61"/>
      <c r="G183" s="219"/>
      <c r="H183" s="61"/>
      <c r="I183" s="96"/>
      <c r="J183" s="96"/>
      <c r="K183" s="96"/>
      <c r="L183" s="96"/>
      <c r="M183" s="96"/>
      <c r="N183" s="96"/>
      <c r="O183" s="96"/>
      <c r="P183" s="96"/>
      <c r="Q183" s="96"/>
    </row>
    <row r="184" spans="2:17" x14ac:dyDescent="0.2">
      <c r="B184" s="61"/>
      <c r="C184" s="61"/>
      <c r="D184" s="219"/>
      <c r="E184" s="61"/>
      <c r="F184" s="61"/>
      <c r="G184" s="219"/>
      <c r="H184" s="61"/>
      <c r="I184" s="96"/>
      <c r="J184" s="96"/>
      <c r="K184" s="96"/>
      <c r="L184" s="96"/>
      <c r="M184" s="96"/>
      <c r="N184" s="96"/>
      <c r="O184" s="96"/>
      <c r="P184" s="96"/>
      <c r="Q184" s="96"/>
    </row>
    <row r="185" spans="2:17" x14ac:dyDescent="0.2">
      <c r="B185" s="61"/>
      <c r="C185" s="61"/>
      <c r="D185" s="219"/>
      <c r="E185" s="61"/>
      <c r="F185" s="61"/>
      <c r="G185" s="219"/>
      <c r="H185" s="61"/>
      <c r="I185" s="96"/>
      <c r="J185" s="96"/>
      <c r="K185" s="96"/>
      <c r="L185" s="96"/>
      <c r="M185" s="96"/>
      <c r="N185" s="96"/>
      <c r="O185" s="96"/>
      <c r="P185" s="96"/>
      <c r="Q185" s="96"/>
    </row>
    <row r="186" spans="2:17" x14ac:dyDescent="0.2">
      <c r="B186" s="61"/>
      <c r="C186" s="61"/>
      <c r="D186" s="219"/>
      <c r="E186" s="61"/>
      <c r="F186" s="61"/>
      <c r="G186" s="219"/>
      <c r="H186" s="61"/>
      <c r="I186" s="96"/>
      <c r="J186" s="96"/>
      <c r="K186" s="96"/>
      <c r="L186" s="96"/>
      <c r="M186" s="96"/>
      <c r="N186" s="96"/>
      <c r="O186" s="96"/>
      <c r="P186" s="96"/>
      <c r="Q186" s="96"/>
    </row>
    <row r="187" spans="2:17" x14ac:dyDescent="0.2">
      <c r="B187" s="61"/>
      <c r="C187" s="61"/>
      <c r="D187" s="219"/>
      <c r="E187" s="61"/>
      <c r="F187" s="61"/>
      <c r="G187" s="219"/>
      <c r="H187" s="61"/>
      <c r="I187" s="96"/>
      <c r="J187" s="96"/>
      <c r="K187" s="96"/>
      <c r="L187" s="96"/>
      <c r="M187" s="96"/>
      <c r="N187" s="96"/>
      <c r="O187" s="96"/>
      <c r="P187" s="96"/>
      <c r="Q187" s="96"/>
    </row>
    <row r="188" spans="2:17" x14ac:dyDescent="0.2">
      <c r="B188" s="61"/>
      <c r="C188" s="61"/>
      <c r="D188" s="219"/>
      <c r="E188" s="61"/>
      <c r="F188" s="61"/>
      <c r="G188" s="219"/>
      <c r="H188" s="61"/>
      <c r="I188" s="96"/>
      <c r="J188" s="96"/>
      <c r="K188" s="96"/>
      <c r="L188" s="96"/>
      <c r="M188" s="96"/>
      <c r="N188" s="96"/>
      <c r="O188" s="96"/>
      <c r="P188" s="96"/>
      <c r="Q188" s="96"/>
    </row>
    <row r="189" spans="2:17" x14ac:dyDescent="0.2">
      <c r="B189" s="61"/>
      <c r="C189" s="61"/>
      <c r="D189" s="219"/>
      <c r="E189" s="61"/>
      <c r="F189" s="61"/>
      <c r="G189" s="219"/>
      <c r="H189" s="61"/>
      <c r="I189" s="96"/>
      <c r="J189" s="96"/>
      <c r="K189" s="96"/>
      <c r="L189" s="96"/>
      <c r="M189" s="96"/>
      <c r="N189" s="96"/>
      <c r="O189" s="96"/>
      <c r="P189" s="96"/>
      <c r="Q189" s="96"/>
    </row>
    <row r="190" spans="2:17" x14ac:dyDescent="0.2">
      <c r="B190" s="61"/>
      <c r="C190" s="61"/>
      <c r="D190" s="219"/>
      <c r="E190" s="61"/>
      <c r="F190" s="61"/>
      <c r="G190" s="219"/>
      <c r="H190" s="61"/>
      <c r="I190" s="96"/>
      <c r="J190" s="96"/>
      <c r="K190" s="96"/>
      <c r="L190" s="96"/>
      <c r="M190" s="96"/>
      <c r="N190" s="96"/>
      <c r="O190" s="96"/>
      <c r="P190" s="96"/>
      <c r="Q190" s="96"/>
    </row>
    <row r="191" spans="2:17" x14ac:dyDescent="0.2">
      <c r="B191" s="61"/>
      <c r="C191" s="61"/>
      <c r="D191" s="219"/>
      <c r="E191" s="61"/>
      <c r="F191" s="61"/>
      <c r="G191" s="219"/>
      <c r="H191" s="61"/>
      <c r="I191" s="96"/>
      <c r="J191" s="96"/>
      <c r="K191" s="96"/>
      <c r="L191" s="96"/>
      <c r="M191" s="96"/>
      <c r="N191" s="96"/>
      <c r="O191" s="96"/>
      <c r="P191" s="96"/>
      <c r="Q191" s="96"/>
    </row>
    <row r="192" spans="2:17" x14ac:dyDescent="0.2">
      <c r="B192" s="61"/>
      <c r="C192" s="61"/>
      <c r="D192" s="219"/>
      <c r="E192" s="61"/>
      <c r="F192" s="61"/>
      <c r="G192" s="219"/>
      <c r="H192" s="61"/>
      <c r="I192" s="96"/>
      <c r="J192" s="96"/>
      <c r="K192" s="96"/>
      <c r="L192" s="96"/>
      <c r="M192" s="96"/>
      <c r="N192" s="96"/>
      <c r="O192" s="96"/>
      <c r="P192" s="96"/>
      <c r="Q192" s="96"/>
    </row>
    <row r="193" spans="2:17" x14ac:dyDescent="0.2">
      <c r="B193" s="61"/>
      <c r="C193" s="61"/>
      <c r="D193" s="219"/>
      <c r="E193" s="61"/>
      <c r="F193" s="61"/>
      <c r="G193" s="219"/>
      <c r="H193" s="61"/>
      <c r="I193" s="96"/>
      <c r="J193" s="96"/>
      <c r="K193" s="96"/>
      <c r="L193" s="96"/>
      <c r="M193" s="96"/>
      <c r="N193" s="96"/>
      <c r="O193" s="96"/>
      <c r="P193" s="96"/>
      <c r="Q193" s="96"/>
    </row>
    <row r="194" spans="2:17" x14ac:dyDescent="0.2">
      <c r="B194" s="61"/>
      <c r="C194" s="61"/>
      <c r="D194" s="219"/>
      <c r="E194" s="61"/>
      <c r="F194" s="61"/>
      <c r="G194" s="219"/>
      <c r="H194" s="61"/>
      <c r="I194" s="96"/>
      <c r="J194" s="96"/>
      <c r="K194" s="96"/>
      <c r="L194" s="96"/>
      <c r="M194" s="96"/>
      <c r="N194" s="96"/>
      <c r="O194" s="96"/>
      <c r="P194" s="96"/>
      <c r="Q194" s="96"/>
    </row>
    <row r="195" spans="2:17" x14ac:dyDescent="0.2">
      <c r="B195" s="61"/>
      <c r="C195" s="61"/>
      <c r="D195" s="219"/>
      <c r="E195" s="61"/>
      <c r="F195" s="61"/>
      <c r="G195" s="219"/>
      <c r="H195" s="61"/>
      <c r="I195" s="96"/>
      <c r="J195" s="96"/>
      <c r="K195" s="96"/>
      <c r="L195" s="96"/>
      <c r="M195" s="96"/>
      <c r="N195" s="96"/>
      <c r="O195" s="96"/>
      <c r="P195" s="96"/>
      <c r="Q195" s="96"/>
    </row>
    <row r="196" spans="2:17" x14ac:dyDescent="0.2">
      <c r="B196" s="61"/>
      <c r="C196" s="61"/>
      <c r="D196" s="219"/>
      <c r="E196" s="61"/>
      <c r="F196" s="61"/>
      <c r="G196" s="219"/>
      <c r="H196" s="61"/>
      <c r="I196" s="96"/>
      <c r="J196" s="96"/>
      <c r="K196" s="96"/>
      <c r="L196" s="96"/>
      <c r="M196" s="96"/>
      <c r="N196" s="96"/>
      <c r="O196" s="96"/>
      <c r="P196" s="96"/>
      <c r="Q196" s="96"/>
    </row>
    <row r="197" spans="2:17" x14ac:dyDescent="0.2">
      <c r="B197" s="61"/>
      <c r="C197" s="61"/>
      <c r="D197" s="219"/>
      <c r="E197" s="61"/>
      <c r="F197" s="61"/>
      <c r="G197" s="219"/>
      <c r="H197" s="61"/>
      <c r="I197" s="96"/>
      <c r="J197" s="96"/>
      <c r="K197" s="96"/>
      <c r="L197" s="96"/>
      <c r="M197" s="96"/>
      <c r="N197" s="96"/>
      <c r="O197" s="96"/>
      <c r="P197" s="96"/>
      <c r="Q197" s="96"/>
    </row>
    <row r="198" spans="2:17" x14ac:dyDescent="0.2">
      <c r="B198" s="61"/>
      <c r="C198" s="61"/>
      <c r="D198" s="219"/>
      <c r="E198" s="61"/>
      <c r="F198" s="61"/>
      <c r="G198" s="219"/>
      <c r="H198" s="61"/>
      <c r="I198" s="96"/>
      <c r="J198" s="96"/>
      <c r="K198" s="96"/>
      <c r="L198" s="96"/>
      <c r="M198" s="96"/>
      <c r="N198" s="96"/>
      <c r="O198" s="96"/>
      <c r="P198" s="96"/>
      <c r="Q198" s="96"/>
    </row>
    <row r="199" spans="2:17" x14ac:dyDescent="0.2">
      <c r="B199" s="61"/>
      <c r="C199" s="61"/>
      <c r="D199" s="219"/>
      <c r="E199" s="61"/>
      <c r="F199" s="61"/>
      <c r="G199" s="219"/>
      <c r="H199" s="61"/>
      <c r="I199" s="96"/>
      <c r="J199" s="96"/>
      <c r="K199" s="96"/>
      <c r="L199" s="96"/>
      <c r="M199" s="96"/>
      <c r="N199" s="96"/>
      <c r="O199" s="96"/>
      <c r="P199" s="96"/>
      <c r="Q199" s="96"/>
    </row>
    <row r="200" spans="2:17" x14ac:dyDescent="0.2">
      <c r="B200" s="61"/>
      <c r="C200" s="61"/>
      <c r="D200" s="219"/>
      <c r="E200" s="61"/>
      <c r="F200" s="61"/>
      <c r="G200" s="219"/>
      <c r="H200" s="61"/>
      <c r="I200" s="96"/>
      <c r="J200" s="96"/>
      <c r="K200" s="96"/>
      <c r="L200" s="96"/>
      <c r="M200" s="96"/>
      <c r="N200" s="96"/>
      <c r="O200" s="96"/>
      <c r="P200" s="96"/>
      <c r="Q200" s="96"/>
    </row>
    <row r="201" spans="2:17" x14ac:dyDescent="0.2">
      <c r="B201" s="61"/>
      <c r="C201" s="61"/>
      <c r="D201" s="219"/>
      <c r="E201" s="61"/>
      <c r="F201" s="61"/>
      <c r="G201" s="219"/>
      <c r="H201" s="61"/>
      <c r="I201" s="96"/>
      <c r="J201" s="96"/>
      <c r="K201" s="96"/>
      <c r="L201" s="96"/>
      <c r="M201" s="96"/>
      <c r="N201" s="96"/>
      <c r="O201" s="96"/>
      <c r="P201" s="96"/>
      <c r="Q201" s="96"/>
    </row>
    <row r="202" spans="2:17" x14ac:dyDescent="0.2">
      <c r="B202" s="61"/>
      <c r="C202" s="61"/>
      <c r="D202" s="219"/>
      <c r="E202" s="61"/>
      <c r="F202" s="61"/>
      <c r="G202" s="219"/>
      <c r="H202" s="61"/>
      <c r="I202" s="96"/>
      <c r="J202" s="96"/>
      <c r="K202" s="96"/>
      <c r="L202" s="96"/>
      <c r="M202" s="96"/>
      <c r="N202" s="96"/>
      <c r="O202" s="96"/>
      <c r="P202" s="96"/>
      <c r="Q202" s="96"/>
    </row>
    <row r="203" spans="2:17" x14ac:dyDescent="0.2">
      <c r="B203" s="61"/>
      <c r="C203" s="61"/>
      <c r="D203" s="219"/>
      <c r="E203" s="61"/>
      <c r="F203" s="61"/>
      <c r="G203" s="219"/>
      <c r="H203" s="61"/>
      <c r="I203" s="96"/>
      <c r="J203" s="96"/>
      <c r="K203" s="96"/>
      <c r="L203" s="96"/>
      <c r="M203" s="96"/>
      <c r="N203" s="96"/>
      <c r="O203" s="96"/>
      <c r="P203" s="96"/>
      <c r="Q203" s="96"/>
    </row>
    <row r="204" spans="2:17" x14ac:dyDescent="0.2">
      <c r="B204" s="61"/>
      <c r="C204" s="61"/>
      <c r="D204" s="219"/>
      <c r="E204" s="61"/>
      <c r="F204" s="61"/>
      <c r="G204" s="219"/>
      <c r="H204" s="61"/>
      <c r="I204" s="96"/>
      <c r="J204" s="96"/>
      <c r="K204" s="96"/>
      <c r="L204" s="96"/>
      <c r="M204" s="96"/>
      <c r="N204" s="96"/>
      <c r="O204" s="96"/>
      <c r="P204" s="96"/>
      <c r="Q204" s="96"/>
    </row>
    <row r="205" spans="2:17" x14ac:dyDescent="0.2">
      <c r="B205" s="61"/>
      <c r="C205" s="61"/>
      <c r="D205" s="219"/>
      <c r="E205" s="61"/>
      <c r="F205" s="61"/>
      <c r="G205" s="219"/>
      <c r="H205" s="61"/>
      <c r="I205" s="96"/>
      <c r="J205" s="96"/>
      <c r="K205" s="96"/>
      <c r="L205" s="96"/>
      <c r="M205" s="96"/>
      <c r="N205" s="96"/>
      <c r="O205" s="96"/>
      <c r="P205" s="96"/>
      <c r="Q205" s="96"/>
    </row>
    <row r="206" spans="2:17" x14ac:dyDescent="0.2">
      <c r="B206" s="61"/>
      <c r="C206" s="61"/>
      <c r="D206" s="219"/>
      <c r="E206" s="61"/>
      <c r="F206" s="61"/>
      <c r="G206" s="219"/>
      <c r="H206" s="61"/>
      <c r="I206" s="96"/>
      <c r="J206" s="96"/>
      <c r="K206" s="96"/>
      <c r="L206" s="96"/>
      <c r="M206" s="96"/>
      <c r="N206" s="96"/>
      <c r="O206" s="96"/>
      <c r="P206" s="96"/>
      <c r="Q206" s="96"/>
    </row>
    <row r="207" spans="2:17" x14ac:dyDescent="0.2">
      <c r="B207" s="61"/>
      <c r="C207" s="61"/>
      <c r="D207" s="219"/>
      <c r="E207" s="61"/>
      <c r="F207" s="61"/>
      <c r="G207" s="219"/>
      <c r="H207" s="61"/>
      <c r="I207" s="96"/>
      <c r="J207" s="96"/>
      <c r="K207" s="96"/>
      <c r="L207" s="96"/>
      <c r="M207" s="96"/>
      <c r="N207" s="96"/>
      <c r="O207" s="96"/>
      <c r="P207" s="96"/>
      <c r="Q207" s="96"/>
    </row>
    <row r="208" spans="2:17" x14ac:dyDescent="0.2">
      <c r="B208" s="61"/>
      <c r="C208" s="61"/>
      <c r="D208" s="219"/>
      <c r="E208" s="61"/>
      <c r="F208" s="61"/>
      <c r="G208" s="219"/>
      <c r="H208" s="61"/>
      <c r="I208" s="96"/>
      <c r="J208" s="96"/>
      <c r="K208" s="96"/>
      <c r="L208" s="96"/>
      <c r="M208" s="96"/>
      <c r="N208" s="96"/>
      <c r="O208" s="96"/>
      <c r="P208" s="96"/>
      <c r="Q208" s="96"/>
    </row>
    <row r="209" spans="2:17" x14ac:dyDescent="0.2">
      <c r="B209" s="61"/>
      <c r="C209" s="61"/>
      <c r="D209" s="219"/>
      <c r="E209" s="61"/>
      <c r="F209" s="61"/>
      <c r="G209" s="219"/>
      <c r="H209" s="61"/>
      <c r="I209" s="96"/>
      <c r="J209" s="96"/>
      <c r="K209" s="96"/>
      <c r="L209" s="96"/>
      <c r="M209" s="96"/>
      <c r="N209" s="96"/>
      <c r="O209" s="96"/>
      <c r="P209" s="96"/>
      <c r="Q209" s="96"/>
    </row>
    <row r="210" spans="2:17" x14ac:dyDescent="0.2">
      <c r="B210" s="61"/>
      <c r="C210" s="61"/>
      <c r="D210" s="219"/>
      <c r="E210" s="61"/>
      <c r="F210" s="61"/>
      <c r="G210" s="219"/>
      <c r="H210" s="61"/>
      <c r="I210" s="96"/>
      <c r="J210" s="96"/>
      <c r="K210" s="96"/>
      <c r="L210" s="96"/>
      <c r="M210" s="96"/>
      <c r="N210" s="96"/>
      <c r="O210" s="96"/>
      <c r="P210" s="96"/>
      <c r="Q210" s="96"/>
    </row>
    <row r="211" spans="2:17" x14ac:dyDescent="0.2">
      <c r="B211" s="61"/>
      <c r="C211" s="61"/>
      <c r="D211" s="219"/>
      <c r="E211" s="61"/>
      <c r="F211" s="61"/>
      <c r="G211" s="219"/>
      <c r="H211" s="61"/>
      <c r="I211" s="96"/>
      <c r="J211" s="96"/>
      <c r="K211" s="96"/>
      <c r="L211" s="96"/>
      <c r="M211" s="96"/>
      <c r="N211" s="96"/>
      <c r="O211" s="96"/>
      <c r="P211" s="96"/>
      <c r="Q211" s="96"/>
    </row>
    <row r="212" spans="2:17" x14ac:dyDescent="0.2">
      <c r="B212" s="61"/>
      <c r="C212" s="61"/>
      <c r="D212" s="219"/>
      <c r="E212" s="61"/>
      <c r="F212" s="61"/>
      <c r="G212" s="219"/>
      <c r="H212" s="61"/>
      <c r="I212" s="96"/>
      <c r="J212" s="96"/>
      <c r="K212" s="96"/>
      <c r="L212" s="96"/>
      <c r="M212" s="96"/>
      <c r="N212" s="96"/>
      <c r="O212" s="96"/>
      <c r="P212" s="96"/>
      <c r="Q212" s="96"/>
    </row>
    <row r="213" spans="2:17" x14ac:dyDescent="0.2">
      <c r="B213" s="61"/>
      <c r="C213" s="61"/>
      <c r="D213" s="219"/>
      <c r="E213" s="61"/>
      <c r="F213" s="61"/>
      <c r="G213" s="219"/>
      <c r="H213" s="61"/>
      <c r="I213" s="96"/>
      <c r="J213" s="96"/>
      <c r="K213" s="96"/>
      <c r="L213" s="96"/>
      <c r="M213" s="96"/>
      <c r="N213" s="96"/>
      <c r="O213" s="96"/>
      <c r="P213" s="96"/>
      <c r="Q213" s="96"/>
    </row>
    <row r="214" spans="2:17" x14ac:dyDescent="0.2">
      <c r="B214" s="61"/>
      <c r="C214" s="61"/>
      <c r="D214" s="219"/>
      <c r="E214" s="61"/>
      <c r="F214" s="61"/>
      <c r="G214" s="219"/>
      <c r="H214" s="61"/>
      <c r="I214" s="96"/>
      <c r="J214" s="96"/>
      <c r="K214" s="96"/>
      <c r="L214" s="96"/>
      <c r="M214" s="96"/>
      <c r="N214" s="96"/>
      <c r="O214" s="96"/>
      <c r="P214" s="96"/>
      <c r="Q214" s="96"/>
    </row>
    <row r="215" spans="2:17" x14ac:dyDescent="0.2">
      <c r="B215" s="61"/>
      <c r="C215" s="61"/>
      <c r="D215" s="219"/>
      <c r="E215" s="61"/>
      <c r="F215" s="61"/>
      <c r="G215" s="219"/>
      <c r="H215" s="61"/>
      <c r="I215" s="96"/>
      <c r="J215" s="96"/>
      <c r="K215" s="96"/>
      <c r="L215" s="96"/>
      <c r="M215" s="96"/>
      <c r="N215" s="96"/>
      <c r="O215" s="96"/>
      <c r="P215" s="96"/>
      <c r="Q215" s="96"/>
    </row>
    <row r="216" spans="2:17" x14ac:dyDescent="0.2">
      <c r="B216" s="61"/>
      <c r="C216" s="61"/>
      <c r="D216" s="219"/>
      <c r="E216" s="61"/>
      <c r="F216" s="61"/>
      <c r="G216" s="219"/>
      <c r="H216" s="61"/>
      <c r="I216" s="96"/>
      <c r="J216" s="96"/>
      <c r="K216" s="96"/>
      <c r="L216" s="96"/>
      <c r="M216" s="96"/>
      <c r="N216" s="96"/>
      <c r="O216" s="96"/>
      <c r="P216" s="96"/>
      <c r="Q216" s="96"/>
    </row>
    <row r="217" spans="2:17" x14ac:dyDescent="0.2">
      <c r="B217" s="61"/>
      <c r="C217" s="61"/>
      <c r="D217" s="219"/>
      <c r="E217" s="61"/>
      <c r="F217" s="61"/>
      <c r="G217" s="219"/>
      <c r="H217" s="61"/>
      <c r="I217" s="96"/>
      <c r="J217" s="96"/>
      <c r="K217" s="96"/>
      <c r="L217" s="96"/>
      <c r="M217" s="96"/>
      <c r="N217" s="96"/>
      <c r="O217" s="96"/>
      <c r="P217" s="96"/>
      <c r="Q217" s="96"/>
    </row>
    <row r="218" spans="2:17" x14ac:dyDescent="0.2">
      <c r="B218" s="61"/>
      <c r="C218" s="61"/>
      <c r="D218" s="219"/>
      <c r="E218" s="61"/>
      <c r="F218" s="61"/>
      <c r="G218" s="219"/>
      <c r="H218" s="61"/>
      <c r="I218" s="96"/>
      <c r="J218" s="96"/>
      <c r="K218" s="96"/>
      <c r="L218" s="96"/>
      <c r="M218" s="96"/>
      <c r="N218" s="96"/>
      <c r="O218" s="96"/>
      <c r="P218" s="96"/>
      <c r="Q218" s="96"/>
    </row>
    <row r="219" spans="2:17" x14ac:dyDescent="0.2">
      <c r="B219" s="61"/>
      <c r="C219" s="61"/>
      <c r="D219" s="219"/>
      <c r="E219" s="61"/>
      <c r="F219" s="61"/>
      <c r="G219" s="219"/>
      <c r="H219" s="61"/>
      <c r="I219" s="96"/>
      <c r="J219" s="96"/>
      <c r="K219" s="96"/>
      <c r="L219" s="96"/>
      <c r="M219" s="96"/>
      <c r="N219" s="96"/>
      <c r="O219" s="96"/>
      <c r="P219" s="96"/>
      <c r="Q219" s="96"/>
    </row>
    <row r="220" spans="2:17" x14ac:dyDescent="0.2">
      <c r="B220" s="61"/>
      <c r="C220" s="61"/>
      <c r="D220" s="219"/>
      <c r="E220" s="61"/>
      <c r="F220" s="61"/>
      <c r="G220" s="219"/>
      <c r="H220" s="61"/>
      <c r="I220" s="96"/>
      <c r="J220" s="96"/>
      <c r="K220" s="96"/>
      <c r="L220" s="96"/>
      <c r="M220" s="96"/>
      <c r="N220" s="96"/>
      <c r="O220" s="96"/>
      <c r="P220" s="96"/>
      <c r="Q220" s="96"/>
    </row>
    <row r="221" spans="2:17" x14ac:dyDescent="0.2">
      <c r="B221" s="61"/>
      <c r="C221" s="61"/>
      <c r="D221" s="219"/>
      <c r="E221" s="61"/>
      <c r="F221" s="61"/>
      <c r="G221" s="219"/>
      <c r="H221" s="61"/>
      <c r="I221" s="96"/>
      <c r="J221" s="96"/>
      <c r="K221" s="96"/>
      <c r="L221" s="96"/>
      <c r="M221" s="96"/>
      <c r="N221" s="96"/>
      <c r="O221" s="96"/>
      <c r="P221" s="96"/>
      <c r="Q221" s="96"/>
    </row>
    <row r="222" spans="2:17" x14ac:dyDescent="0.2">
      <c r="B222" s="61"/>
      <c r="C222" s="61"/>
      <c r="D222" s="219"/>
      <c r="E222" s="61"/>
      <c r="F222" s="61"/>
      <c r="G222" s="219"/>
      <c r="H222" s="61"/>
      <c r="I222" s="96"/>
      <c r="J222" s="96"/>
      <c r="K222" s="96"/>
      <c r="L222" s="96"/>
      <c r="M222" s="96"/>
      <c r="N222" s="96"/>
      <c r="O222" s="96"/>
      <c r="P222" s="96"/>
      <c r="Q222" s="96"/>
    </row>
    <row r="223" spans="2:17" x14ac:dyDescent="0.2">
      <c r="B223" s="61"/>
      <c r="C223" s="61"/>
      <c r="D223" s="219"/>
      <c r="E223" s="61"/>
      <c r="F223" s="61"/>
      <c r="G223" s="219"/>
      <c r="H223" s="61"/>
      <c r="I223" s="96"/>
      <c r="J223" s="96"/>
      <c r="K223" s="96"/>
      <c r="L223" s="96"/>
      <c r="M223" s="96"/>
      <c r="N223" s="96"/>
      <c r="O223" s="96"/>
      <c r="P223" s="96"/>
      <c r="Q223" s="96"/>
    </row>
    <row r="224" spans="2:17" x14ac:dyDescent="0.2">
      <c r="B224" s="61"/>
      <c r="C224" s="61"/>
      <c r="D224" s="219"/>
      <c r="E224" s="61"/>
      <c r="F224" s="61"/>
      <c r="G224" s="219"/>
      <c r="H224" s="61"/>
      <c r="I224" s="96"/>
      <c r="J224" s="96"/>
      <c r="K224" s="96"/>
      <c r="L224" s="96"/>
      <c r="M224" s="96"/>
      <c r="N224" s="96"/>
      <c r="O224" s="96"/>
      <c r="P224" s="96"/>
      <c r="Q224" s="96"/>
    </row>
    <row r="225" spans="2:17" x14ac:dyDescent="0.2">
      <c r="B225" s="61"/>
      <c r="C225" s="61"/>
      <c r="D225" s="219"/>
      <c r="E225" s="61"/>
      <c r="F225" s="61"/>
      <c r="G225" s="219"/>
      <c r="H225" s="61"/>
      <c r="I225" s="96"/>
      <c r="J225" s="96"/>
      <c r="K225" s="96"/>
      <c r="L225" s="96"/>
      <c r="M225" s="96"/>
      <c r="N225" s="96"/>
      <c r="O225" s="96"/>
      <c r="P225" s="96"/>
      <c r="Q225" s="96"/>
    </row>
    <row r="226" spans="2:17" x14ac:dyDescent="0.2">
      <c r="B226" s="61"/>
      <c r="C226" s="61"/>
      <c r="D226" s="219"/>
      <c r="E226" s="61"/>
      <c r="F226" s="61"/>
      <c r="G226" s="219"/>
      <c r="H226" s="61"/>
      <c r="I226" s="96"/>
      <c r="J226" s="96"/>
      <c r="K226" s="96"/>
      <c r="L226" s="96"/>
      <c r="M226" s="96"/>
      <c r="N226" s="96"/>
      <c r="O226" s="96"/>
      <c r="P226" s="96"/>
      <c r="Q226" s="96"/>
    </row>
    <row r="227" spans="2:17" x14ac:dyDescent="0.2">
      <c r="B227" s="61"/>
      <c r="C227" s="61"/>
      <c r="D227" s="219"/>
      <c r="E227" s="61"/>
      <c r="F227" s="61"/>
      <c r="G227" s="219"/>
      <c r="H227" s="61"/>
      <c r="I227" s="96"/>
      <c r="J227" s="96"/>
      <c r="K227" s="96"/>
      <c r="L227" s="96"/>
      <c r="M227" s="96"/>
      <c r="N227" s="96"/>
      <c r="O227" s="96"/>
      <c r="P227" s="96"/>
      <c r="Q227" s="96"/>
    </row>
    <row r="228" spans="2:17" x14ac:dyDescent="0.2">
      <c r="B228" s="61"/>
      <c r="C228" s="61"/>
      <c r="D228" s="219"/>
      <c r="E228" s="61"/>
      <c r="F228" s="61"/>
      <c r="G228" s="219"/>
      <c r="H228" s="61"/>
      <c r="I228" s="96"/>
      <c r="J228" s="96"/>
      <c r="K228" s="96"/>
      <c r="L228" s="96"/>
      <c r="M228" s="96"/>
      <c r="N228" s="96"/>
      <c r="O228" s="96"/>
      <c r="P228" s="96"/>
      <c r="Q228" s="96"/>
    </row>
    <row r="229" spans="2:17" x14ac:dyDescent="0.2">
      <c r="B229" s="61"/>
      <c r="C229" s="61"/>
      <c r="D229" s="219"/>
      <c r="E229" s="61"/>
      <c r="F229" s="61"/>
      <c r="G229" s="219"/>
      <c r="H229" s="61"/>
      <c r="I229" s="96"/>
      <c r="J229" s="96"/>
      <c r="K229" s="96"/>
      <c r="L229" s="96"/>
      <c r="M229" s="96"/>
      <c r="N229" s="96"/>
      <c r="O229" s="96"/>
      <c r="P229" s="96"/>
      <c r="Q229" s="96"/>
    </row>
    <row r="230" spans="2:17" x14ac:dyDescent="0.2">
      <c r="B230" s="61"/>
      <c r="C230" s="61"/>
      <c r="D230" s="219"/>
      <c r="E230" s="61"/>
      <c r="F230" s="61"/>
      <c r="G230" s="219"/>
      <c r="H230" s="61"/>
      <c r="I230" s="96"/>
      <c r="J230" s="96"/>
      <c r="K230" s="96"/>
      <c r="L230" s="96"/>
      <c r="M230" s="96"/>
      <c r="N230" s="96"/>
      <c r="O230" s="96"/>
      <c r="P230" s="96"/>
      <c r="Q230" s="96"/>
    </row>
    <row r="231" spans="2:17" x14ac:dyDescent="0.2">
      <c r="B231" s="61"/>
      <c r="C231" s="61"/>
      <c r="D231" s="219"/>
      <c r="E231" s="61"/>
      <c r="F231" s="61"/>
      <c r="G231" s="219"/>
      <c r="H231" s="61"/>
      <c r="I231" s="96"/>
      <c r="J231" s="96"/>
      <c r="K231" s="96"/>
      <c r="L231" s="96"/>
      <c r="M231" s="96"/>
      <c r="N231" s="96"/>
      <c r="O231" s="96"/>
      <c r="P231" s="96"/>
      <c r="Q231" s="96"/>
    </row>
    <row r="232" spans="2:17" x14ac:dyDescent="0.2">
      <c r="B232" s="61"/>
      <c r="C232" s="61"/>
      <c r="D232" s="219"/>
      <c r="E232" s="61"/>
      <c r="F232" s="61"/>
      <c r="G232" s="219"/>
      <c r="H232" s="61"/>
      <c r="I232" s="96"/>
      <c r="J232" s="96"/>
      <c r="K232" s="96"/>
      <c r="L232" s="96"/>
      <c r="M232" s="96"/>
      <c r="N232" s="96"/>
      <c r="O232" s="96"/>
      <c r="P232" s="96"/>
      <c r="Q232" s="96"/>
    </row>
    <row r="233" spans="2:17" x14ac:dyDescent="0.2">
      <c r="B233" s="61"/>
      <c r="C233" s="61"/>
      <c r="D233" s="219"/>
      <c r="E233" s="61"/>
      <c r="F233" s="61"/>
      <c r="G233" s="219"/>
      <c r="H233" s="61"/>
      <c r="I233" s="96"/>
      <c r="J233" s="96"/>
      <c r="K233" s="96"/>
      <c r="L233" s="96"/>
      <c r="M233" s="96"/>
      <c r="N233" s="96"/>
      <c r="O233" s="96"/>
      <c r="P233" s="96"/>
      <c r="Q233" s="96"/>
    </row>
    <row r="234" spans="2:17" x14ac:dyDescent="0.2">
      <c r="B234" s="61"/>
      <c r="C234" s="61"/>
      <c r="D234" s="219"/>
      <c r="E234" s="61"/>
      <c r="F234" s="61"/>
      <c r="G234" s="219"/>
      <c r="H234" s="61"/>
      <c r="I234" s="96"/>
      <c r="J234" s="96"/>
      <c r="K234" s="96"/>
      <c r="L234" s="96"/>
      <c r="M234" s="96"/>
      <c r="N234" s="96"/>
      <c r="O234" s="96"/>
      <c r="P234" s="96"/>
      <c r="Q234" s="96"/>
    </row>
    <row r="235" spans="2:17" x14ac:dyDescent="0.2">
      <c r="B235" s="61"/>
      <c r="C235" s="61"/>
      <c r="D235" s="219"/>
      <c r="E235" s="61"/>
      <c r="F235" s="61"/>
      <c r="G235" s="219"/>
      <c r="H235" s="61"/>
      <c r="I235" s="96"/>
      <c r="J235" s="96"/>
      <c r="K235" s="96"/>
      <c r="L235" s="96"/>
      <c r="M235" s="96"/>
      <c r="N235" s="96"/>
      <c r="O235" s="96"/>
      <c r="P235" s="96"/>
      <c r="Q235" s="96"/>
    </row>
    <row r="236" spans="2:17" x14ac:dyDescent="0.2">
      <c r="B236" s="61"/>
      <c r="C236" s="61"/>
      <c r="D236" s="219"/>
      <c r="E236" s="61"/>
      <c r="F236" s="61"/>
      <c r="G236" s="219"/>
      <c r="H236" s="61"/>
      <c r="I236" s="96"/>
      <c r="J236" s="96"/>
      <c r="K236" s="96"/>
      <c r="L236" s="96"/>
      <c r="M236" s="96"/>
      <c r="N236" s="96"/>
      <c r="O236" s="96"/>
      <c r="P236" s="96"/>
      <c r="Q236" s="96"/>
    </row>
    <row r="237" spans="2:17" x14ac:dyDescent="0.2">
      <c r="B237" s="61"/>
      <c r="C237" s="61"/>
      <c r="D237" s="219"/>
      <c r="E237" s="61"/>
      <c r="F237" s="61"/>
      <c r="G237" s="219"/>
      <c r="H237" s="61"/>
      <c r="I237" s="96"/>
      <c r="J237" s="96"/>
      <c r="K237" s="96"/>
      <c r="L237" s="96"/>
      <c r="M237" s="96"/>
      <c r="N237" s="96"/>
      <c r="O237" s="96"/>
      <c r="P237" s="96"/>
      <c r="Q237" s="96"/>
    </row>
    <row r="238" spans="2:17" x14ac:dyDescent="0.2">
      <c r="B238" s="61"/>
      <c r="C238" s="61"/>
      <c r="D238" s="219"/>
      <c r="E238" s="61"/>
      <c r="F238" s="61"/>
      <c r="G238" s="219"/>
      <c r="H238" s="61"/>
      <c r="I238" s="96"/>
      <c r="J238" s="96"/>
      <c r="K238" s="96"/>
      <c r="L238" s="96"/>
      <c r="M238" s="96"/>
      <c r="N238" s="96"/>
      <c r="O238" s="96"/>
      <c r="P238" s="96"/>
      <c r="Q238" s="96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6" sqref="A6"/>
    </sheetView>
  </sheetViews>
  <sheetFormatPr defaultRowHeight="12.75" x14ac:dyDescent="0.2"/>
  <cols>
    <col min="1" max="1" width="66" style="83" bestFit="1" customWidth="1"/>
    <col min="2" max="2" width="12.7109375" style="45" customWidth="1"/>
    <col min="3" max="3" width="13.140625" style="45" bestFit="1" customWidth="1"/>
    <col min="4" max="4" width="11.42578125" style="196" bestFit="1" customWidth="1"/>
    <col min="5" max="16384" width="9.140625" style="83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31.12.2015</v>
      </c>
      <c r="B2" s="3"/>
      <c r="C2" s="3"/>
      <c r="D2" s="3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ht="18.75" x14ac:dyDescent="0.3">
      <c r="A3" s="2" t="s">
        <v>106</v>
      </c>
      <c r="B3" s="2"/>
      <c r="C3" s="2"/>
      <c r="D3" s="2"/>
    </row>
    <row r="4" spans="1:19" x14ac:dyDescent="0.2">
      <c r="B4" s="61" t="s">
        <v>198</v>
      </c>
      <c r="C4" s="61"/>
      <c r="D4" s="219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1:19" s="126" customFormat="1" x14ac:dyDescent="0.2">
      <c r="B5" s="82"/>
      <c r="C5" s="82"/>
      <c r="D5" s="256" t="s">
        <v>196</v>
      </c>
    </row>
    <row r="6" spans="1:19" s="22" customFormat="1" x14ac:dyDescent="0.2">
      <c r="A6" s="130"/>
      <c r="B6" s="106" t="s">
        <v>155</v>
      </c>
      <c r="C6" s="106" t="s">
        <v>158</v>
      </c>
      <c r="D6" s="31" t="s">
        <v>172</v>
      </c>
    </row>
    <row r="7" spans="1:19" s="123" customFormat="1" ht="15.75" x14ac:dyDescent="0.2">
      <c r="A7" s="157" t="s">
        <v>139</v>
      </c>
      <c r="B7" s="192">
        <f t="shared" ref="B7:D7" si="0">SUM(B8:B26)</f>
        <v>65488.414832579998</v>
      </c>
      <c r="C7" s="192">
        <f t="shared" si="0"/>
        <v>1571765.6367568998</v>
      </c>
      <c r="D7" s="124">
        <f t="shared" si="0"/>
        <v>1.0000010000000001</v>
      </c>
    </row>
    <row r="8" spans="1:19" s="153" customFormat="1" ht="15" x14ac:dyDescent="0.25">
      <c r="A8" s="272" t="s">
        <v>113</v>
      </c>
      <c r="B8" s="273">
        <v>29083.06250837</v>
      </c>
      <c r="C8" s="273">
        <v>698012.89860366995</v>
      </c>
      <c r="D8" s="269">
        <v>0.44409500000000002</v>
      </c>
    </row>
    <row r="9" spans="1:19" s="153" customFormat="1" ht="15" x14ac:dyDescent="0.25">
      <c r="A9" s="272" t="s">
        <v>4</v>
      </c>
      <c r="B9" s="274">
        <v>3882.3644601300002</v>
      </c>
      <c r="C9" s="273">
        <v>93179.336581249998</v>
      </c>
      <c r="D9" s="269">
        <v>5.9283000000000002E-2</v>
      </c>
    </row>
    <row r="10" spans="1:19" s="153" customFormat="1" ht="15" x14ac:dyDescent="0.25">
      <c r="A10" s="272" t="s">
        <v>148</v>
      </c>
      <c r="B10" s="274">
        <v>288.07592721999998</v>
      </c>
      <c r="C10" s="273">
        <v>6914.0144</v>
      </c>
      <c r="D10" s="269">
        <v>4.3990000000000001E-3</v>
      </c>
    </row>
    <row r="11" spans="1:19" s="153" customFormat="1" ht="15" x14ac:dyDescent="0.25">
      <c r="A11" s="272" t="s">
        <v>17</v>
      </c>
      <c r="B11" s="273">
        <v>12485.72817446</v>
      </c>
      <c r="C11" s="273">
        <v>299665.80416775</v>
      </c>
      <c r="D11" s="269">
        <v>0.19065599999999999</v>
      </c>
    </row>
    <row r="12" spans="1:19" s="153" customFormat="1" ht="15" x14ac:dyDescent="0.25">
      <c r="A12" s="272" t="s">
        <v>18</v>
      </c>
      <c r="B12" s="273">
        <v>19515.488325999999</v>
      </c>
      <c r="C12" s="273">
        <v>468384.73665564001</v>
      </c>
      <c r="D12" s="269">
        <v>0.29799900000000001</v>
      </c>
    </row>
    <row r="13" spans="1:19" ht="15" x14ac:dyDescent="0.25">
      <c r="A13" s="272" t="s">
        <v>92</v>
      </c>
      <c r="B13" s="273">
        <v>233.69543640000001</v>
      </c>
      <c r="C13" s="273">
        <v>5608.8463485900002</v>
      </c>
      <c r="D13" s="269">
        <v>3.5690000000000001E-3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9" x14ac:dyDescent="0.2">
      <c r="B14" s="61"/>
      <c r="C14" s="61"/>
      <c r="D14" s="219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">
      <c r="B15" s="61"/>
      <c r="C15" s="61"/>
      <c r="D15" s="219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">
      <c r="B16" s="61"/>
      <c r="C16" s="61"/>
      <c r="D16" s="219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</row>
    <row r="17" spans="2:17" x14ac:dyDescent="0.2">
      <c r="B17" s="61"/>
      <c r="C17" s="61"/>
      <c r="D17" s="219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</row>
    <row r="18" spans="2:17" x14ac:dyDescent="0.2">
      <c r="B18" s="61"/>
      <c r="C18" s="61"/>
      <c r="D18" s="219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</row>
    <row r="19" spans="2:17" x14ac:dyDescent="0.2">
      <c r="B19" s="61"/>
      <c r="C19" s="61"/>
      <c r="D19" s="219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2:17" x14ac:dyDescent="0.2">
      <c r="B20" s="61"/>
      <c r="C20" s="61"/>
      <c r="D20" s="219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</row>
    <row r="21" spans="2:17" x14ac:dyDescent="0.2">
      <c r="B21" s="61"/>
      <c r="C21" s="61"/>
      <c r="D21" s="219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</row>
    <row r="22" spans="2:17" x14ac:dyDescent="0.2">
      <c r="B22" s="61"/>
      <c r="C22" s="61"/>
      <c r="D22" s="219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</row>
    <row r="23" spans="2:17" x14ac:dyDescent="0.2">
      <c r="B23" s="61"/>
      <c r="C23" s="61"/>
      <c r="D23" s="219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</row>
    <row r="24" spans="2:17" x14ac:dyDescent="0.2">
      <c r="B24" s="61"/>
      <c r="C24" s="61"/>
      <c r="D24" s="219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</row>
    <row r="25" spans="2:17" x14ac:dyDescent="0.2">
      <c r="B25" s="61"/>
      <c r="C25" s="61"/>
      <c r="D25" s="219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</row>
    <row r="26" spans="2:17" x14ac:dyDescent="0.2">
      <c r="B26" s="61"/>
      <c r="C26" s="61"/>
      <c r="D26" s="219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</row>
    <row r="27" spans="2:17" x14ac:dyDescent="0.2">
      <c r="B27" s="61"/>
      <c r="C27" s="61"/>
      <c r="D27" s="219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</row>
    <row r="28" spans="2:17" x14ac:dyDescent="0.2">
      <c r="B28" s="61"/>
      <c r="C28" s="61"/>
      <c r="D28" s="219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</row>
    <row r="29" spans="2:17" x14ac:dyDescent="0.2">
      <c r="B29" s="61"/>
      <c r="C29" s="61"/>
      <c r="D29" s="219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2:17" x14ac:dyDescent="0.2">
      <c r="B30" s="61"/>
      <c r="C30" s="61"/>
      <c r="D30" s="219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</row>
    <row r="31" spans="2:17" x14ac:dyDescent="0.2">
      <c r="B31" s="61"/>
      <c r="C31" s="61"/>
      <c r="D31" s="219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</row>
    <row r="32" spans="2:17" x14ac:dyDescent="0.2">
      <c r="B32" s="61"/>
      <c r="C32" s="61"/>
      <c r="D32" s="219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</row>
    <row r="33" spans="2:17" x14ac:dyDescent="0.2">
      <c r="B33" s="61"/>
      <c r="C33" s="61"/>
      <c r="D33" s="219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2:17" x14ac:dyDescent="0.2">
      <c r="B34" s="61"/>
      <c r="C34" s="61"/>
      <c r="D34" s="219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2:17" x14ac:dyDescent="0.2">
      <c r="B35" s="61"/>
      <c r="C35" s="61"/>
      <c r="D35" s="219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</row>
    <row r="36" spans="2:17" x14ac:dyDescent="0.2">
      <c r="B36" s="61"/>
      <c r="C36" s="61"/>
      <c r="D36" s="219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2:17" x14ac:dyDescent="0.2">
      <c r="B37" s="61"/>
      <c r="C37" s="61"/>
      <c r="D37" s="219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</row>
    <row r="38" spans="2:17" x14ac:dyDescent="0.2">
      <c r="B38" s="61"/>
      <c r="C38" s="61"/>
      <c r="D38" s="219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</row>
    <row r="39" spans="2:17" x14ac:dyDescent="0.2">
      <c r="B39" s="61"/>
      <c r="C39" s="61"/>
      <c r="D39" s="219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</row>
    <row r="40" spans="2:17" x14ac:dyDescent="0.2">
      <c r="B40" s="61"/>
      <c r="C40" s="61"/>
      <c r="D40" s="219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</row>
    <row r="41" spans="2:17" x14ac:dyDescent="0.2">
      <c r="B41" s="61"/>
      <c r="C41" s="61"/>
      <c r="D41" s="219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</row>
    <row r="42" spans="2:17" x14ac:dyDescent="0.2">
      <c r="B42" s="61"/>
      <c r="C42" s="61"/>
      <c r="D42" s="219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</row>
    <row r="43" spans="2:17" x14ac:dyDescent="0.2">
      <c r="B43" s="61"/>
      <c r="C43" s="61"/>
      <c r="D43" s="219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</row>
    <row r="44" spans="2:17" x14ac:dyDescent="0.2">
      <c r="B44" s="61"/>
      <c r="C44" s="61"/>
      <c r="D44" s="219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</row>
    <row r="45" spans="2:17" x14ac:dyDescent="0.2">
      <c r="B45" s="61"/>
      <c r="C45" s="61"/>
      <c r="D45" s="219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</row>
    <row r="46" spans="2:17" x14ac:dyDescent="0.2">
      <c r="B46" s="61"/>
      <c r="C46" s="61"/>
      <c r="D46" s="219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</row>
    <row r="47" spans="2:17" x14ac:dyDescent="0.2">
      <c r="B47" s="61"/>
      <c r="C47" s="61"/>
      <c r="D47" s="219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</row>
    <row r="48" spans="2:17" x14ac:dyDescent="0.2">
      <c r="B48" s="61"/>
      <c r="C48" s="61"/>
      <c r="D48" s="219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</row>
    <row r="49" spans="2:17" x14ac:dyDescent="0.2">
      <c r="B49" s="61"/>
      <c r="C49" s="61"/>
      <c r="D49" s="219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</row>
    <row r="50" spans="2:17" x14ac:dyDescent="0.2">
      <c r="B50" s="61"/>
      <c r="C50" s="61"/>
      <c r="D50" s="219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</row>
    <row r="51" spans="2:17" x14ac:dyDescent="0.2">
      <c r="B51" s="61"/>
      <c r="C51" s="61"/>
      <c r="D51" s="219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</row>
    <row r="52" spans="2:17" x14ac:dyDescent="0.2">
      <c r="B52" s="61"/>
      <c r="C52" s="61"/>
      <c r="D52" s="219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2:17" x14ac:dyDescent="0.2">
      <c r="B53" s="61"/>
      <c r="C53" s="61"/>
      <c r="D53" s="219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</row>
    <row r="54" spans="2:17" x14ac:dyDescent="0.2">
      <c r="B54" s="61"/>
      <c r="C54" s="61"/>
      <c r="D54" s="219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</row>
    <row r="55" spans="2:17" x14ac:dyDescent="0.2">
      <c r="B55" s="61"/>
      <c r="C55" s="61"/>
      <c r="D55" s="219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</row>
    <row r="56" spans="2:17" x14ac:dyDescent="0.2">
      <c r="B56" s="61"/>
      <c r="C56" s="61"/>
      <c r="D56" s="219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</row>
    <row r="57" spans="2:17" x14ac:dyDescent="0.2">
      <c r="B57" s="61"/>
      <c r="C57" s="61"/>
      <c r="D57" s="219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2:17" x14ac:dyDescent="0.2">
      <c r="B58" s="61"/>
      <c r="C58" s="61"/>
      <c r="D58" s="219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</row>
    <row r="59" spans="2:17" x14ac:dyDescent="0.2">
      <c r="B59" s="61"/>
      <c r="C59" s="61"/>
      <c r="D59" s="219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</row>
    <row r="60" spans="2:17" x14ac:dyDescent="0.2">
      <c r="B60" s="61"/>
      <c r="C60" s="61"/>
      <c r="D60" s="219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</row>
    <row r="61" spans="2:17" x14ac:dyDescent="0.2">
      <c r="B61" s="61"/>
      <c r="C61" s="61"/>
      <c r="D61" s="219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</row>
    <row r="62" spans="2:17" x14ac:dyDescent="0.2">
      <c r="B62" s="61"/>
      <c r="C62" s="61"/>
      <c r="D62" s="219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</row>
    <row r="63" spans="2:17" x14ac:dyDescent="0.2">
      <c r="B63" s="61"/>
      <c r="C63" s="61"/>
      <c r="D63" s="219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</row>
    <row r="64" spans="2:17" x14ac:dyDescent="0.2">
      <c r="B64" s="61"/>
      <c r="C64" s="61"/>
      <c r="D64" s="219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</row>
    <row r="65" spans="2:17" x14ac:dyDescent="0.2">
      <c r="B65" s="61"/>
      <c r="C65" s="61"/>
      <c r="D65" s="219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</row>
    <row r="66" spans="2:17" x14ac:dyDescent="0.2">
      <c r="B66" s="61"/>
      <c r="C66" s="61"/>
      <c r="D66" s="219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</row>
    <row r="67" spans="2:17" x14ac:dyDescent="0.2">
      <c r="B67" s="61"/>
      <c r="C67" s="61"/>
      <c r="D67" s="219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</row>
    <row r="68" spans="2:17" x14ac:dyDescent="0.2">
      <c r="B68" s="61"/>
      <c r="C68" s="61"/>
      <c r="D68" s="219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</row>
    <row r="69" spans="2:17" x14ac:dyDescent="0.2">
      <c r="B69" s="61"/>
      <c r="C69" s="61"/>
      <c r="D69" s="219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</row>
    <row r="70" spans="2:17" x14ac:dyDescent="0.2">
      <c r="B70" s="61"/>
      <c r="C70" s="61"/>
      <c r="D70" s="219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</row>
    <row r="71" spans="2:17" x14ac:dyDescent="0.2">
      <c r="B71" s="61"/>
      <c r="C71" s="61"/>
      <c r="D71" s="219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</row>
    <row r="72" spans="2:17" x14ac:dyDescent="0.2">
      <c r="B72" s="61"/>
      <c r="C72" s="61"/>
      <c r="D72" s="219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</row>
    <row r="73" spans="2:17" x14ac:dyDescent="0.2">
      <c r="B73" s="61"/>
      <c r="C73" s="61"/>
      <c r="D73" s="219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</row>
    <row r="74" spans="2:17" x14ac:dyDescent="0.2">
      <c r="B74" s="61"/>
      <c r="C74" s="61"/>
      <c r="D74" s="219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</row>
    <row r="75" spans="2:17" x14ac:dyDescent="0.2">
      <c r="B75" s="61"/>
      <c r="C75" s="61"/>
      <c r="D75" s="219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</row>
    <row r="76" spans="2:17" x14ac:dyDescent="0.2">
      <c r="B76" s="61"/>
      <c r="C76" s="61"/>
      <c r="D76" s="219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</row>
    <row r="77" spans="2:17" x14ac:dyDescent="0.2">
      <c r="B77" s="61"/>
      <c r="C77" s="61"/>
      <c r="D77" s="219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</row>
    <row r="78" spans="2:17" x14ac:dyDescent="0.2">
      <c r="B78" s="61"/>
      <c r="C78" s="61"/>
      <c r="D78" s="219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</row>
    <row r="79" spans="2:17" x14ac:dyDescent="0.2">
      <c r="B79" s="61"/>
      <c r="C79" s="61"/>
      <c r="D79" s="219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</row>
    <row r="80" spans="2:17" x14ac:dyDescent="0.2">
      <c r="B80" s="61"/>
      <c r="C80" s="61"/>
      <c r="D80" s="219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</row>
    <row r="81" spans="2:17" x14ac:dyDescent="0.2">
      <c r="B81" s="61"/>
      <c r="C81" s="61"/>
      <c r="D81" s="219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</row>
    <row r="82" spans="2:17" x14ac:dyDescent="0.2">
      <c r="B82" s="61"/>
      <c r="C82" s="61"/>
      <c r="D82" s="219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</row>
    <row r="83" spans="2:17" x14ac:dyDescent="0.2">
      <c r="B83" s="61"/>
      <c r="C83" s="61"/>
      <c r="D83" s="219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</row>
    <row r="84" spans="2:17" x14ac:dyDescent="0.2">
      <c r="B84" s="61"/>
      <c r="C84" s="61"/>
      <c r="D84" s="219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</row>
    <row r="85" spans="2:17" x14ac:dyDescent="0.2">
      <c r="B85" s="61"/>
      <c r="C85" s="61"/>
      <c r="D85" s="219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</row>
    <row r="86" spans="2:17" x14ac:dyDescent="0.2">
      <c r="B86" s="61"/>
      <c r="C86" s="61"/>
      <c r="D86" s="219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</row>
    <row r="87" spans="2:17" x14ac:dyDescent="0.2">
      <c r="B87" s="61"/>
      <c r="C87" s="61"/>
      <c r="D87" s="219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</row>
    <row r="88" spans="2:17" x14ac:dyDescent="0.2">
      <c r="B88" s="61"/>
      <c r="C88" s="61"/>
      <c r="D88" s="219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</row>
    <row r="89" spans="2:17" x14ac:dyDescent="0.2">
      <c r="B89" s="61"/>
      <c r="C89" s="61"/>
      <c r="D89" s="219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</row>
    <row r="90" spans="2:17" x14ac:dyDescent="0.2">
      <c r="B90" s="61"/>
      <c r="C90" s="61"/>
      <c r="D90" s="219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</row>
    <row r="91" spans="2:17" x14ac:dyDescent="0.2">
      <c r="B91" s="61"/>
      <c r="C91" s="61"/>
      <c r="D91" s="219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</row>
    <row r="92" spans="2:17" x14ac:dyDescent="0.2">
      <c r="B92" s="61"/>
      <c r="C92" s="61"/>
      <c r="D92" s="219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</row>
    <row r="93" spans="2:17" x14ac:dyDescent="0.2">
      <c r="B93" s="61"/>
      <c r="C93" s="61"/>
      <c r="D93" s="219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</row>
    <row r="94" spans="2:17" x14ac:dyDescent="0.2">
      <c r="B94" s="61"/>
      <c r="C94" s="61"/>
      <c r="D94" s="219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</row>
    <row r="95" spans="2:17" x14ac:dyDescent="0.2">
      <c r="B95" s="61"/>
      <c r="C95" s="61"/>
      <c r="D95" s="219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</row>
    <row r="96" spans="2:17" x14ac:dyDescent="0.2">
      <c r="B96" s="61"/>
      <c r="C96" s="61"/>
      <c r="D96" s="219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</row>
    <row r="97" spans="2:17" x14ac:dyDescent="0.2">
      <c r="B97" s="61"/>
      <c r="C97" s="61"/>
      <c r="D97" s="219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</row>
    <row r="98" spans="2:17" x14ac:dyDescent="0.2">
      <c r="B98" s="61"/>
      <c r="C98" s="61"/>
      <c r="D98" s="219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</row>
    <row r="99" spans="2:17" x14ac:dyDescent="0.2">
      <c r="B99" s="61"/>
      <c r="C99" s="61"/>
      <c r="D99" s="219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</row>
    <row r="100" spans="2:17" x14ac:dyDescent="0.2">
      <c r="B100" s="61"/>
      <c r="C100" s="61"/>
      <c r="D100" s="219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</row>
    <row r="101" spans="2:17" x14ac:dyDescent="0.2">
      <c r="B101" s="61"/>
      <c r="C101" s="61"/>
      <c r="D101" s="219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</row>
    <row r="102" spans="2:17" x14ac:dyDescent="0.2">
      <c r="B102" s="61"/>
      <c r="C102" s="61"/>
      <c r="D102" s="219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</row>
    <row r="103" spans="2:17" x14ac:dyDescent="0.2">
      <c r="B103" s="61"/>
      <c r="C103" s="61"/>
      <c r="D103" s="219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</row>
    <row r="104" spans="2:17" x14ac:dyDescent="0.2">
      <c r="B104" s="61"/>
      <c r="C104" s="61"/>
      <c r="D104" s="219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</row>
    <row r="105" spans="2:17" x14ac:dyDescent="0.2">
      <c r="B105" s="61"/>
      <c r="C105" s="61"/>
      <c r="D105" s="219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</row>
    <row r="106" spans="2:17" x14ac:dyDescent="0.2">
      <c r="B106" s="61"/>
      <c r="C106" s="61"/>
      <c r="D106" s="219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</row>
    <row r="107" spans="2:17" x14ac:dyDescent="0.2">
      <c r="B107" s="61"/>
      <c r="C107" s="61"/>
      <c r="D107" s="219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</row>
    <row r="108" spans="2:17" x14ac:dyDescent="0.2">
      <c r="B108" s="61"/>
      <c r="C108" s="61"/>
      <c r="D108" s="219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</row>
    <row r="109" spans="2:17" x14ac:dyDescent="0.2">
      <c r="B109" s="61"/>
      <c r="C109" s="61"/>
      <c r="D109" s="219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</row>
    <row r="110" spans="2:17" x14ac:dyDescent="0.2">
      <c r="B110" s="61"/>
      <c r="C110" s="61"/>
      <c r="D110" s="219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</row>
    <row r="111" spans="2:17" x14ac:dyDescent="0.2">
      <c r="B111" s="61"/>
      <c r="C111" s="61"/>
      <c r="D111" s="219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</row>
    <row r="112" spans="2:17" x14ac:dyDescent="0.2">
      <c r="B112" s="61"/>
      <c r="C112" s="61"/>
      <c r="D112" s="219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</row>
    <row r="113" spans="2:17" x14ac:dyDescent="0.2">
      <c r="B113" s="61"/>
      <c r="C113" s="61"/>
      <c r="D113" s="219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</row>
    <row r="114" spans="2:17" x14ac:dyDescent="0.2">
      <c r="B114" s="61"/>
      <c r="C114" s="61"/>
      <c r="D114" s="219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</row>
    <row r="115" spans="2:17" x14ac:dyDescent="0.2">
      <c r="B115" s="61"/>
      <c r="C115" s="61"/>
      <c r="D115" s="219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</row>
    <row r="116" spans="2:17" x14ac:dyDescent="0.2">
      <c r="B116" s="61"/>
      <c r="C116" s="61"/>
      <c r="D116" s="219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</row>
    <row r="117" spans="2:17" x14ac:dyDescent="0.2">
      <c r="B117" s="61"/>
      <c r="C117" s="61"/>
      <c r="D117" s="219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</row>
    <row r="118" spans="2:17" x14ac:dyDescent="0.2">
      <c r="B118" s="61"/>
      <c r="C118" s="61"/>
      <c r="D118" s="219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</row>
    <row r="119" spans="2:17" x14ac:dyDescent="0.2">
      <c r="B119" s="61"/>
      <c r="C119" s="61"/>
      <c r="D119" s="219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</row>
    <row r="120" spans="2:17" x14ac:dyDescent="0.2">
      <c r="B120" s="61"/>
      <c r="C120" s="61"/>
      <c r="D120" s="219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</row>
    <row r="121" spans="2:17" x14ac:dyDescent="0.2">
      <c r="B121" s="61"/>
      <c r="C121" s="61"/>
      <c r="D121" s="219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</row>
    <row r="122" spans="2:17" x14ac:dyDescent="0.2">
      <c r="B122" s="61"/>
      <c r="C122" s="61"/>
      <c r="D122" s="219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</row>
    <row r="123" spans="2:17" x14ac:dyDescent="0.2">
      <c r="B123" s="61"/>
      <c r="C123" s="61"/>
      <c r="D123" s="219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</row>
    <row r="124" spans="2:17" x14ac:dyDescent="0.2">
      <c r="B124" s="61"/>
      <c r="C124" s="61"/>
      <c r="D124" s="219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</row>
    <row r="125" spans="2:17" x14ac:dyDescent="0.2">
      <c r="B125" s="61"/>
      <c r="C125" s="61"/>
      <c r="D125" s="219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</row>
    <row r="126" spans="2:17" x14ac:dyDescent="0.2">
      <c r="B126" s="61"/>
      <c r="C126" s="61"/>
      <c r="D126" s="219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</row>
    <row r="127" spans="2:17" x14ac:dyDescent="0.2">
      <c r="B127" s="61"/>
      <c r="C127" s="61"/>
      <c r="D127" s="219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</row>
    <row r="128" spans="2:17" x14ac:dyDescent="0.2">
      <c r="B128" s="61"/>
      <c r="C128" s="61"/>
      <c r="D128" s="219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</row>
    <row r="129" spans="2:17" x14ac:dyDescent="0.2">
      <c r="B129" s="61"/>
      <c r="C129" s="61"/>
      <c r="D129" s="219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</row>
    <row r="130" spans="2:17" x14ac:dyDescent="0.2">
      <c r="B130" s="61"/>
      <c r="C130" s="61"/>
      <c r="D130" s="219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</row>
    <row r="131" spans="2:17" x14ac:dyDescent="0.2">
      <c r="B131" s="61"/>
      <c r="C131" s="61"/>
      <c r="D131" s="219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</row>
    <row r="132" spans="2:17" x14ac:dyDescent="0.2">
      <c r="B132" s="61"/>
      <c r="C132" s="61"/>
      <c r="D132" s="219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</row>
    <row r="133" spans="2:17" x14ac:dyDescent="0.2">
      <c r="B133" s="61"/>
      <c r="C133" s="61"/>
      <c r="D133" s="219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</row>
    <row r="134" spans="2:17" x14ac:dyDescent="0.2">
      <c r="B134" s="61"/>
      <c r="C134" s="61"/>
      <c r="D134" s="219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</row>
    <row r="135" spans="2:17" x14ac:dyDescent="0.2">
      <c r="B135" s="61"/>
      <c r="C135" s="61"/>
      <c r="D135" s="219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</row>
    <row r="136" spans="2:17" x14ac:dyDescent="0.2">
      <c r="B136" s="61"/>
      <c r="C136" s="61"/>
      <c r="D136" s="219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</row>
    <row r="137" spans="2:17" x14ac:dyDescent="0.2">
      <c r="B137" s="61"/>
      <c r="C137" s="61"/>
      <c r="D137" s="219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</row>
    <row r="138" spans="2:17" x14ac:dyDescent="0.2">
      <c r="B138" s="61"/>
      <c r="C138" s="61"/>
      <c r="D138" s="219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</row>
    <row r="139" spans="2:17" x14ac:dyDescent="0.2">
      <c r="B139" s="61"/>
      <c r="C139" s="61"/>
      <c r="D139" s="219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</row>
    <row r="140" spans="2:17" x14ac:dyDescent="0.2">
      <c r="B140" s="61"/>
      <c r="C140" s="61"/>
      <c r="D140" s="219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</row>
    <row r="141" spans="2:17" x14ac:dyDescent="0.2">
      <c r="B141" s="61"/>
      <c r="C141" s="61"/>
      <c r="D141" s="219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</row>
    <row r="142" spans="2:17" x14ac:dyDescent="0.2">
      <c r="B142" s="61"/>
      <c r="C142" s="61"/>
      <c r="D142" s="219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</row>
    <row r="143" spans="2:17" x14ac:dyDescent="0.2">
      <c r="B143" s="61"/>
      <c r="C143" s="61"/>
      <c r="D143" s="219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</row>
    <row r="144" spans="2:17" x14ac:dyDescent="0.2">
      <c r="B144" s="61"/>
      <c r="C144" s="61"/>
      <c r="D144" s="219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</row>
    <row r="145" spans="2:17" x14ac:dyDescent="0.2">
      <c r="B145" s="61"/>
      <c r="C145" s="61"/>
      <c r="D145" s="219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</row>
    <row r="146" spans="2:17" x14ac:dyDescent="0.2">
      <c r="B146" s="61"/>
      <c r="C146" s="61"/>
      <c r="D146" s="219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</row>
    <row r="147" spans="2:17" x14ac:dyDescent="0.2">
      <c r="B147" s="61"/>
      <c r="C147" s="61"/>
      <c r="D147" s="219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</row>
    <row r="148" spans="2:17" x14ac:dyDescent="0.2">
      <c r="B148" s="61"/>
      <c r="C148" s="61"/>
      <c r="D148" s="219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</row>
    <row r="149" spans="2:17" x14ac:dyDescent="0.2">
      <c r="B149" s="61"/>
      <c r="C149" s="61"/>
      <c r="D149" s="219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</row>
    <row r="150" spans="2:17" x14ac:dyDescent="0.2">
      <c r="B150" s="61"/>
      <c r="C150" s="61"/>
      <c r="D150" s="219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</row>
    <row r="151" spans="2:17" x14ac:dyDescent="0.2">
      <c r="B151" s="61"/>
      <c r="C151" s="61"/>
      <c r="D151" s="219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</row>
    <row r="152" spans="2:17" x14ac:dyDescent="0.2">
      <c r="B152" s="61"/>
      <c r="C152" s="61"/>
      <c r="D152" s="219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</row>
    <row r="153" spans="2:17" x14ac:dyDescent="0.2">
      <c r="B153" s="61"/>
      <c r="C153" s="61"/>
      <c r="D153" s="219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</row>
    <row r="154" spans="2:17" x14ac:dyDescent="0.2">
      <c r="B154" s="61"/>
      <c r="C154" s="61"/>
      <c r="D154" s="219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</row>
    <row r="155" spans="2:17" x14ac:dyDescent="0.2">
      <c r="B155" s="61"/>
      <c r="C155" s="61"/>
      <c r="D155" s="219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</row>
    <row r="156" spans="2:17" x14ac:dyDescent="0.2">
      <c r="B156" s="61"/>
      <c r="C156" s="61"/>
      <c r="D156" s="219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</row>
    <row r="157" spans="2:17" x14ac:dyDescent="0.2">
      <c r="B157" s="61"/>
      <c r="C157" s="61"/>
      <c r="D157" s="219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</row>
    <row r="158" spans="2:17" x14ac:dyDescent="0.2">
      <c r="B158" s="61"/>
      <c r="C158" s="61"/>
      <c r="D158" s="219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</row>
    <row r="159" spans="2:17" x14ac:dyDescent="0.2">
      <c r="B159" s="61"/>
      <c r="C159" s="61"/>
      <c r="D159" s="219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</row>
    <row r="160" spans="2:17" x14ac:dyDescent="0.2">
      <c r="B160" s="61"/>
      <c r="C160" s="61"/>
      <c r="D160" s="219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</row>
    <row r="161" spans="2:17" x14ac:dyDescent="0.2">
      <c r="B161" s="61"/>
      <c r="C161" s="61"/>
      <c r="D161" s="219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</row>
    <row r="162" spans="2:17" x14ac:dyDescent="0.2">
      <c r="B162" s="61"/>
      <c r="C162" s="61"/>
      <c r="D162" s="219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</row>
    <row r="163" spans="2:17" x14ac:dyDescent="0.2">
      <c r="B163" s="61"/>
      <c r="C163" s="61"/>
      <c r="D163" s="219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</row>
    <row r="164" spans="2:17" x14ac:dyDescent="0.2">
      <c r="B164" s="61"/>
      <c r="C164" s="61"/>
      <c r="D164" s="219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</row>
    <row r="165" spans="2:17" x14ac:dyDescent="0.2">
      <c r="B165" s="61"/>
      <c r="C165" s="61"/>
      <c r="D165" s="219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</row>
    <row r="166" spans="2:17" x14ac:dyDescent="0.2">
      <c r="B166" s="61"/>
      <c r="C166" s="61"/>
      <c r="D166" s="219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</row>
    <row r="167" spans="2:17" x14ac:dyDescent="0.2">
      <c r="B167" s="61"/>
      <c r="C167" s="61"/>
      <c r="D167" s="219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</row>
    <row r="168" spans="2:17" x14ac:dyDescent="0.2">
      <c r="B168" s="61"/>
      <c r="C168" s="61"/>
      <c r="D168" s="219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</row>
    <row r="169" spans="2:17" x14ac:dyDescent="0.2">
      <c r="B169" s="61"/>
      <c r="C169" s="61"/>
      <c r="D169" s="219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</row>
    <row r="170" spans="2:17" x14ac:dyDescent="0.2">
      <c r="B170" s="61"/>
      <c r="C170" s="61"/>
      <c r="D170" s="219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</row>
    <row r="171" spans="2:17" x14ac:dyDescent="0.2">
      <c r="B171" s="61"/>
      <c r="C171" s="61"/>
      <c r="D171" s="219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</row>
    <row r="172" spans="2:17" x14ac:dyDescent="0.2">
      <c r="B172" s="61"/>
      <c r="C172" s="61"/>
      <c r="D172" s="219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</row>
    <row r="173" spans="2:17" x14ac:dyDescent="0.2">
      <c r="B173" s="61"/>
      <c r="C173" s="61"/>
      <c r="D173" s="219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</row>
    <row r="174" spans="2:17" x14ac:dyDescent="0.2">
      <c r="B174" s="61"/>
      <c r="C174" s="61"/>
      <c r="D174" s="219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</row>
    <row r="175" spans="2:17" x14ac:dyDescent="0.2">
      <c r="B175" s="61"/>
      <c r="C175" s="61"/>
      <c r="D175" s="219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</row>
    <row r="176" spans="2:17" x14ac:dyDescent="0.2">
      <c r="B176" s="61"/>
      <c r="C176" s="61"/>
      <c r="D176" s="219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</row>
    <row r="177" spans="2:17" x14ac:dyDescent="0.2">
      <c r="B177" s="61"/>
      <c r="C177" s="61"/>
      <c r="D177" s="219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</row>
    <row r="178" spans="2:17" x14ac:dyDescent="0.2">
      <c r="B178" s="61"/>
      <c r="C178" s="61"/>
      <c r="D178" s="219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</row>
    <row r="179" spans="2:17" x14ac:dyDescent="0.2">
      <c r="B179" s="61"/>
      <c r="C179" s="61"/>
      <c r="D179" s="219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</row>
    <row r="180" spans="2:17" x14ac:dyDescent="0.2">
      <c r="B180" s="61"/>
      <c r="C180" s="61"/>
      <c r="D180" s="219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</row>
    <row r="181" spans="2:17" x14ac:dyDescent="0.2">
      <c r="B181" s="61"/>
      <c r="C181" s="61"/>
      <c r="D181" s="219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</row>
    <row r="182" spans="2:17" x14ac:dyDescent="0.2">
      <c r="B182" s="61"/>
      <c r="C182" s="61"/>
      <c r="D182" s="219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</row>
    <row r="183" spans="2:17" x14ac:dyDescent="0.2">
      <c r="B183" s="61"/>
      <c r="C183" s="61"/>
      <c r="D183" s="219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</row>
    <row r="184" spans="2:17" x14ac:dyDescent="0.2">
      <c r="B184" s="61"/>
      <c r="C184" s="61"/>
      <c r="D184" s="219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</row>
    <row r="185" spans="2:17" x14ac:dyDescent="0.2">
      <c r="B185" s="61"/>
      <c r="C185" s="61"/>
      <c r="D185" s="219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</row>
    <row r="186" spans="2:17" x14ac:dyDescent="0.2">
      <c r="B186" s="61"/>
      <c r="C186" s="61"/>
      <c r="D186" s="219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</row>
    <row r="187" spans="2:17" x14ac:dyDescent="0.2">
      <c r="B187" s="61"/>
      <c r="C187" s="61"/>
      <c r="D187" s="219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</row>
    <row r="188" spans="2:17" x14ac:dyDescent="0.2">
      <c r="B188" s="61"/>
      <c r="C188" s="61"/>
      <c r="D188" s="219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</row>
    <row r="189" spans="2:17" x14ac:dyDescent="0.2">
      <c r="B189" s="61"/>
      <c r="C189" s="61"/>
      <c r="D189" s="219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</row>
    <row r="190" spans="2:17" x14ac:dyDescent="0.2">
      <c r="B190" s="61"/>
      <c r="C190" s="61"/>
      <c r="D190" s="219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</row>
    <row r="191" spans="2:17" x14ac:dyDescent="0.2">
      <c r="B191" s="61"/>
      <c r="C191" s="61"/>
      <c r="D191" s="219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</row>
    <row r="192" spans="2:17" x14ac:dyDescent="0.2">
      <c r="B192" s="61"/>
      <c r="C192" s="61"/>
      <c r="D192" s="219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</row>
    <row r="193" spans="2:17" x14ac:dyDescent="0.2">
      <c r="B193" s="61"/>
      <c r="C193" s="61"/>
      <c r="D193" s="219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</row>
    <row r="194" spans="2:17" x14ac:dyDescent="0.2">
      <c r="B194" s="61"/>
      <c r="C194" s="61"/>
      <c r="D194" s="219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</row>
    <row r="195" spans="2:17" x14ac:dyDescent="0.2">
      <c r="B195" s="61"/>
      <c r="C195" s="61"/>
      <c r="D195" s="219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</row>
    <row r="196" spans="2:17" x14ac:dyDescent="0.2">
      <c r="B196" s="61"/>
      <c r="C196" s="61"/>
      <c r="D196" s="219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</row>
    <row r="197" spans="2:17" x14ac:dyDescent="0.2">
      <c r="B197" s="61"/>
      <c r="C197" s="61"/>
      <c r="D197" s="219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</row>
    <row r="198" spans="2:17" x14ac:dyDescent="0.2">
      <c r="B198" s="61"/>
      <c r="C198" s="61"/>
      <c r="D198" s="219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</row>
    <row r="199" spans="2:17" x14ac:dyDescent="0.2">
      <c r="B199" s="61"/>
      <c r="C199" s="61"/>
      <c r="D199" s="219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</row>
    <row r="200" spans="2:17" x14ac:dyDescent="0.2">
      <c r="B200" s="61"/>
      <c r="C200" s="61"/>
      <c r="D200" s="219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</row>
    <row r="201" spans="2:17" x14ac:dyDescent="0.2">
      <c r="B201" s="61"/>
      <c r="C201" s="61"/>
      <c r="D201" s="219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</row>
    <row r="202" spans="2:17" x14ac:dyDescent="0.2">
      <c r="B202" s="61"/>
      <c r="C202" s="61"/>
      <c r="D202" s="219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</row>
    <row r="203" spans="2:17" x14ac:dyDescent="0.2">
      <c r="B203" s="61"/>
      <c r="C203" s="61"/>
      <c r="D203" s="219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</row>
    <row r="204" spans="2:17" x14ac:dyDescent="0.2">
      <c r="B204" s="61"/>
      <c r="C204" s="61"/>
      <c r="D204" s="219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</row>
    <row r="205" spans="2:17" x14ac:dyDescent="0.2">
      <c r="B205" s="61"/>
      <c r="C205" s="61"/>
      <c r="D205" s="219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</row>
    <row r="206" spans="2:17" x14ac:dyDescent="0.2">
      <c r="B206" s="61"/>
      <c r="C206" s="61"/>
      <c r="D206" s="219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</row>
    <row r="207" spans="2:17" x14ac:dyDescent="0.2">
      <c r="B207" s="61"/>
      <c r="C207" s="61"/>
      <c r="D207" s="219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</row>
    <row r="208" spans="2:17" x14ac:dyDescent="0.2">
      <c r="B208" s="61"/>
      <c r="C208" s="61"/>
      <c r="D208" s="219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</row>
    <row r="209" spans="2:17" x14ac:dyDescent="0.2">
      <c r="B209" s="61"/>
      <c r="C209" s="61"/>
      <c r="D209" s="219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</row>
    <row r="210" spans="2:17" x14ac:dyDescent="0.2">
      <c r="B210" s="61"/>
      <c r="C210" s="61"/>
      <c r="D210" s="219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</row>
    <row r="211" spans="2:17" x14ac:dyDescent="0.2">
      <c r="B211" s="61"/>
      <c r="C211" s="61"/>
      <c r="D211" s="219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</row>
    <row r="212" spans="2:17" x14ac:dyDescent="0.2">
      <c r="B212" s="61"/>
      <c r="C212" s="61"/>
      <c r="D212" s="219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</row>
    <row r="213" spans="2:17" x14ac:dyDescent="0.2">
      <c r="B213" s="61"/>
      <c r="C213" s="61"/>
      <c r="D213" s="219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</row>
    <row r="214" spans="2:17" x14ac:dyDescent="0.2">
      <c r="B214" s="61"/>
      <c r="C214" s="61"/>
      <c r="D214" s="219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</row>
    <row r="215" spans="2:17" x14ac:dyDescent="0.2">
      <c r="B215" s="61"/>
      <c r="C215" s="61"/>
      <c r="D215" s="219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</row>
    <row r="216" spans="2:17" x14ac:dyDescent="0.2">
      <c r="B216" s="61"/>
      <c r="C216" s="61"/>
      <c r="D216" s="219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</row>
    <row r="217" spans="2:17" x14ac:dyDescent="0.2">
      <c r="B217" s="61"/>
      <c r="C217" s="61"/>
      <c r="D217" s="219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</row>
    <row r="218" spans="2:17" x14ac:dyDescent="0.2">
      <c r="B218" s="61"/>
      <c r="C218" s="61"/>
      <c r="D218" s="219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</row>
    <row r="219" spans="2:17" x14ac:dyDescent="0.2">
      <c r="B219" s="61"/>
      <c r="C219" s="61"/>
      <c r="D219" s="219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</row>
    <row r="220" spans="2:17" x14ac:dyDescent="0.2">
      <c r="B220" s="61"/>
      <c r="C220" s="61"/>
      <c r="D220" s="219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</row>
    <row r="221" spans="2:17" x14ac:dyDescent="0.2">
      <c r="B221" s="61"/>
      <c r="C221" s="61"/>
      <c r="D221" s="219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</row>
    <row r="222" spans="2:17" x14ac:dyDescent="0.2">
      <c r="B222" s="61"/>
      <c r="C222" s="61"/>
      <c r="D222" s="219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</row>
    <row r="223" spans="2:17" x14ac:dyDescent="0.2">
      <c r="B223" s="61"/>
      <c r="C223" s="61"/>
      <c r="D223" s="219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</row>
    <row r="224" spans="2:17" x14ac:dyDescent="0.2">
      <c r="B224" s="61"/>
      <c r="C224" s="61"/>
      <c r="D224" s="219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</row>
    <row r="225" spans="2:17" x14ac:dyDescent="0.2">
      <c r="B225" s="61"/>
      <c r="C225" s="61"/>
      <c r="D225" s="219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</row>
    <row r="226" spans="2:17" x14ac:dyDescent="0.2">
      <c r="B226" s="61"/>
      <c r="C226" s="61"/>
      <c r="D226" s="219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</row>
    <row r="227" spans="2:17" x14ac:dyDescent="0.2">
      <c r="B227" s="61"/>
      <c r="C227" s="61"/>
      <c r="D227" s="219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</row>
    <row r="228" spans="2:17" x14ac:dyDescent="0.2">
      <c r="B228" s="61"/>
      <c r="C228" s="61"/>
      <c r="D228" s="219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</row>
    <row r="229" spans="2:17" x14ac:dyDescent="0.2">
      <c r="B229" s="61"/>
      <c r="C229" s="61"/>
      <c r="D229" s="219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</row>
    <row r="230" spans="2:17" x14ac:dyDescent="0.2">
      <c r="B230" s="61"/>
      <c r="C230" s="61"/>
      <c r="D230" s="219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</row>
    <row r="231" spans="2:17" x14ac:dyDescent="0.2">
      <c r="B231" s="61"/>
      <c r="C231" s="61"/>
      <c r="D231" s="219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</row>
    <row r="232" spans="2:17" x14ac:dyDescent="0.2">
      <c r="B232" s="61"/>
      <c r="C232" s="61"/>
      <c r="D232" s="219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</row>
    <row r="233" spans="2:17" x14ac:dyDescent="0.2">
      <c r="B233" s="61"/>
      <c r="C233" s="61"/>
      <c r="D233" s="219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</row>
    <row r="234" spans="2:17" x14ac:dyDescent="0.2">
      <c r="B234" s="61"/>
      <c r="C234" s="61"/>
      <c r="D234" s="219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</row>
    <row r="235" spans="2:17" x14ac:dyDescent="0.2">
      <c r="B235" s="61"/>
      <c r="C235" s="61"/>
      <c r="D235" s="219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</row>
    <row r="236" spans="2:17" x14ac:dyDescent="0.2">
      <c r="B236" s="61"/>
      <c r="C236" s="61"/>
      <c r="D236" s="219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</row>
    <row r="237" spans="2:17" x14ac:dyDescent="0.2">
      <c r="B237" s="61"/>
      <c r="C237" s="61"/>
      <c r="D237" s="219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</row>
    <row r="238" spans="2:17" x14ac:dyDescent="0.2">
      <c r="B238" s="61"/>
      <c r="C238" s="61"/>
      <c r="D238" s="219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</row>
    <row r="239" spans="2:17" x14ac:dyDescent="0.2">
      <c r="B239" s="61"/>
      <c r="C239" s="61"/>
      <c r="D239" s="219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</row>
    <row r="240" spans="2:17" x14ac:dyDescent="0.2">
      <c r="B240" s="61"/>
      <c r="C240" s="61"/>
      <c r="D240" s="219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</row>
    <row r="241" spans="2:17" x14ac:dyDescent="0.2">
      <c r="B241" s="61"/>
      <c r="C241" s="61"/>
      <c r="D241" s="219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</row>
    <row r="242" spans="2:17" x14ac:dyDescent="0.2">
      <c r="B242" s="61"/>
      <c r="C242" s="61"/>
      <c r="D242" s="219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</row>
    <row r="243" spans="2:17" x14ac:dyDescent="0.2">
      <c r="B243" s="61"/>
      <c r="C243" s="61"/>
      <c r="D243" s="219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</row>
    <row r="244" spans="2:17" x14ac:dyDescent="0.2">
      <c r="B244" s="61"/>
      <c r="C244" s="61"/>
      <c r="D244" s="219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</row>
    <row r="245" spans="2:17" x14ac:dyDescent="0.2">
      <c r="B245" s="61"/>
      <c r="C245" s="61"/>
      <c r="D245" s="219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</row>
    <row r="246" spans="2:17" x14ac:dyDescent="0.2">
      <c r="B246" s="61"/>
      <c r="C246" s="61"/>
      <c r="D246" s="219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</row>
    <row r="247" spans="2:17" x14ac:dyDescent="0.2">
      <c r="B247" s="61"/>
      <c r="C247" s="61"/>
      <c r="D247" s="219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</row>
    <row r="248" spans="2:17" x14ac:dyDescent="0.2">
      <c r="B248" s="61"/>
      <c r="C248" s="61"/>
      <c r="D248" s="219"/>
      <c r="E248" s="96"/>
      <c r="F248" s="96"/>
      <c r="G248" s="96"/>
      <c r="H248" s="96"/>
      <c r="I248" s="96"/>
      <c r="J248" s="96"/>
      <c r="K248" s="96"/>
      <c r="L248" s="96"/>
      <c r="M248" s="96"/>
      <c r="N248" s="96"/>
      <c r="O248" s="96"/>
      <c r="P248" s="96"/>
      <c r="Q248" s="96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B7" sqref="B7:D7"/>
    </sheetView>
  </sheetViews>
  <sheetFormatPr defaultRowHeight="12.75" outlineLevelRow="1" x14ac:dyDescent="0.2"/>
  <cols>
    <col min="1" max="1" width="66" style="83" bestFit="1" customWidth="1"/>
    <col min="2" max="2" width="14.42578125" style="45" bestFit="1" customWidth="1"/>
    <col min="3" max="3" width="16" style="45" bestFit="1" customWidth="1"/>
    <col min="4" max="4" width="11.42578125" style="196" bestFit="1" customWidth="1"/>
    <col min="5" max="16384" width="9.140625" style="83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31.12.2015</v>
      </c>
      <c r="B2" s="3"/>
      <c r="C2" s="3"/>
      <c r="D2" s="3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ht="18.75" x14ac:dyDescent="0.3">
      <c r="A3" s="2" t="s">
        <v>106</v>
      </c>
      <c r="B3" s="2"/>
      <c r="C3" s="2"/>
      <c r="D3" s="2"/>
    </row>
    <row r="4" spans="1:19" x14ac:dyDescent="0.2">
      <c r="B4" s="61"/>
      <c r="C4" s="61"/>
      <c r="D4" s="219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1:19" s="126" customFormat="1" x14ac:dyDescent="0.2">
      <c r="B5" s="82"/>
      <c r="C5" s="82"/>
      <c r="D5" s="54" t="s">
        <v>149</v>
      </c>
    </row>
    <row r="6" spans="1:19" s="22" customFormat="1" x14ac:dyDescent="0.2">
      <c r="A6" s="130"/>
      <c r="B6" s="106" t="s">
        <v>155</v>
      </c>
      <c r="C6" s="106" t="s">
        <v>158</v>
      </c>
      <c r="D6" s="31" t="s">
        <v>172</v>
      </c>
    </row>
    <row r="7" spans="1:19" s="123" customFormat="1" ht="15.75" x14ac:dyDescent="0.2">
      <c r="A7" s="157" t="s">
        <v>139</v>
      </c>
      <c r="B7" s="192">
        <f t="shared" ref="B7:D7" si="0">SUM(B8:B18)</f>
        <v>65439.723887580003</v>
      </c>
      <c r="C7" s="192">
        <f t="shared" si="0"/>
        <v>1570597.0216000399</v>
      </c>
      <c r="D7" s="124">
        <f t="shared" si="0"/>
        <v>0.99999900000000008</v>
      </c>
    </row>
    <row r="8" spans="1:19" s="153" customFormat="1" x14ac:dyDescent="0.2">
      <c r="A8" s="98" t="s">
        <v>113</v>
      </c>
      <c r="B8" s="69">
        <v>29034.371563370001</v>
      </c>
      <c r="C8" s="69">
        <v>696844.28344680998</v>
      </c>
      <c r="D8" s="236">
        <v>0.44368099999999999</v>
      </c>
    </row>
    <row r="9" spans="1:19" s="153" customFormat="1" x14ac:dyDescent="0.2">
      <c r="A9" s="98" t="s">
        <v>4</v>
      </c>
      <c r="B9" s="69">
        <v>3882.3644601300002</v>
      </c>
      <c r="C9" s="69">
        <v>93179.336581249998</v>
      </c>
      <c r="D9" s="236">
        <v>5.9326999999999998E-2</v>
      </c>
    </row>
    <row r="10" spans="1:19" s="153" customFormat="1" x14ac:dyDescent="0.2">
      <c r="A10" s="98" t="s">
        <v>148</v>
      </c>
      <c r="B10" s="69">
        <v>288.07592721999998</v>
      </c>
      <c r="C10" s="69">
        <v>6914.0144</v>
      </c>
      <c r="D10" s="236">
        <v>4.4019999999999997E-3</v>
      </c>
    </row>
    <row r="11" spans="1:19" s="153" customFormat="1" x14ac:dyDescent="0.2">
      <c r="A11" s="98" t="s">
        <v>17</v>
      </c>
      <c r="B11" s="69">
        <v>12485.72817446</v>
      </c>
      <c r="C11" s="69">
        <v>299665.80416775</v>
      </c>
      <c r="D11" s="236">
        <v>0.19079699999999999</v>
      </c>
    </row>
    <row r="12" spans="1:19" s="153" customFormat="1" x14ac:dyDescent="0.2">
      <c r="A12" s="98" t="s">
        <v>18</v>
      </c>
      <c r="B12" s="69">
        <v>19515.488325999999</v>
      </c>
      <c r="C12" s="69">
        <v>468384.73665564001</v>
      </c>
      <c r="D12" s="236">
        <v>0.29822100000000001</v>
      </c>
    </row>
    <row r="13" spans="1:19" x14ac:dyDescent="0.2">
      <c r="A13" s="81" t="s">
        <v>92</v>
      </c>
      <c r="B13" s="142">
        <v>233.69543640000001</v>
      </c>
      <c r="C13" s="142">
        <v>5608.8463485900002</v>
      </c>
      <c r="D13" s="110">
        <v>3.571E-3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9" x14ac:dyDescent="0.2">
      <c r="B14" s="61"/>
      <c r="C14" s="61"/>
      <c r="D14" s="219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">
      <c r="B15" s="61"/>
      <c r="C15" s="61"/>
      <c r="D15" s="219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">
      <c r="B16" s="61"/>
      <c r="C16" s="61"/>
      <c r="D16" s="219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</row>
    <row r="17" spans="1:19" x14ac:dyDescent="0.2">
      <c r="B17" s="61"/>
      <c r="C17" s="61"/>
      <c r="D17" s="219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</row>
    <row r="18" spans="1:19" x14ac:dyDescent="0.2">
      <c r="B18" s="61"/>
      <c r="C18" s="61"/>
      <c r="D18" s="219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</row>
    <row r="19" spans="1:19" x14ac:dyDescent="0.2">
      <c r="B19" s="61"/>
      <c r="C19" s="61"/>
      <c r="D19" s="219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1:19" x14ac:dyDescent="0.2">
      <c r="A20" s="195" t="s">
        <v>151</v>
      </c>
      <c r="B20" s="61"/>
      <c r="C20" s="61"/>
      <c r="D20" s="219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</row>
    <row r="21" spans="1:19" x14ac:dyDescent="0.2">
      <c r="B21" s="20" t="str">
        <f>"Державний борг України за станом на " &amp; TEXT(DREPORTDATE,"dd.MM.yyyy")</f>
        <v>Державний борг України за станом на 31.12.2015</v>
      </c>
      <c r="C21" s="61"/>
      <c r="D21" s="54" t="s">
        <v>149</v>
      </c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</row>
    <row r="22" spans="1:19" s="74" customFormat="1" x14ac:dyDescent="0.2">
      <c r="A22" s="130"/>
      <c r="B22" s="106" t="s">
        <v>155</v>
      </c>
      <c r="C22" s="106" t="s">
        <v>158</v>
      </c>
      <c r="D22" s="31" t="s">
        <v>172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1:19" s="185" customFormat="1" ht="15" x14ac:dyDescent="0.2">
      <c r="A23" s="18" t="s">
        <v>139</v>
      </c>
      <c r="B23" s="14">
        <f t="shared" ref="B23:C23" si="1">B$31+B$24</f>
        <v>65439.723887580003</v>
      </c>
      <c r="C23" s="14">
        <f t="shared" si="1"/>
        <v>1570597.0216000401</v>
      </c>
      <c r="D23" s="89">
        <v>1</v>
      </c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</row>
    <row r="24" spans="1:19" s="91" customFormat="1" ht="15" x14ac:dyDescent="0.25">
      <c r="A24" s="223" t="s">
        <v>65</v>
      </c>
      <c r="B24" s="15">
        <f t="shared" ref="B24:C24" si="2">SUM(B$25:B$30)</f>
        <v>55575.985078350001</v>
      </c>
      <c r="C24" s="15">
        <f t="shared" si="2"/>
        <v>1333860.7110635801</v>
      </c>
      <c r="D24" s="21">
        <v>0.84926999999999997</v>
      </c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</row>
    <row r="25" spans="1:19" s="26" customFormat="1" outlineLevel="1" x14ac:dyDescent="0.2">
      <c r="A25" s="240" t="s">
        <v>113</v>
      </c>
      <c r="B25" s="187">
        <v>25616.869826980001</v>
      </c>
      <c r="C25" s="187">
        <v>614821.96229976998</v>
      </c>
      <c r="D25" s="152">
        <v>0.391457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</row>
    <row r="26" spans="1:19" outlineLevel="1" x14ac:dyDescent="0.2">
      <c r="A26" s="240" t="s">
        <v>4</v>
      </c>
      <c r="B26" s="142">
        <v>3772.4586021099999</v>
      </c>
      <c r="C26" s="142">
        <v>90541.522681500006</v>
      </c>
      <c r="D26" s="110">
        <v>5.7647999999999998E-2</v>
      </c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</row>
    <row r="27" spans="1:19" outlineLevel="1" x14ac:dyDescent="0.2">
      <c r="A27" s="11" t="s">
        <v>148</v>
      </c>
      <c r="B27" s="142">
        <v>288.07592721999998</v>
      </c>
      <c r="C27" s="142">
        <v>6914.0144</v>
      </c>
      <c r="D27" s="110">
        <v>4.4019999999999997E-3</v>
      </c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</row>
    <row r="28" spans="1:19" outlineLevel="1" x14ac:dyDescent="0.2">
      <c r="A28" s="11" t="s">
        <v>17</v>
      </c>
      <c r="B28" s="142">
        <v>7043.5160649400004</v>
      </c>
      <c r="C28" s="142">
        <v>169049.08358362</v>
      </c>
      <c r="D28" s="110">
        <v>0.10763399999999999</v>
      </c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</row>
    <row r="29" spans="1:19" outlineLevel="1" x14ac:dyDescent="0.2">
      <c r="A29" s="11" t="s">
        <v>18</v>
      </c>
      <c r="B29" s="142">
        <v>18621.369220699999</v>
      </c>
      <c r="C29" s="142">
        <v>446925.28175010002</v>
      </c>
      <c r="D29" s="110">
        <v>0.28455799999999998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1:19" outlineLevel="1" x14ac:dyDescent="0.2">
      <c r="A30" s="11" t="s">
        <v>92</v>
      </c>
      <c r="B30" s="142">
        <v>233.69543640000001</v>
      </c>
      <c r="C30" s="142">
        <v>5608.8463485900002</v>
      </c>
      <c r="D30" s="110">
        <v>3.571E-3</v>
      </c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</row>
    <row r="31" spans="1:19" ht="15" x14ac:dyDescent="0.25">
      <c r="A31" s="181" t="s">
        <v>14</v>
      </c>
      <c r="B31" s="56">
        <f t="shared" ref="B31:C31" si="3">SUM(B$32:B$35)</f>
        <v>9863.7388092300007</v>
      </c>
      <c r="C31" s="56">
        <f t="shared" si="3"/>
        <v>236736.31053646002</v>
      </c>
      <c r="D31" s="215">
        <v>0.15073</v>
      </c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</row>
    <row r="32" spans="1:19" outlineLevel="1" x14ac:dyDescent="0.2">
      <c r="A32" s="11" t="s">
        <v>113</v>
      </c>
      <c r="B32" s="142">
        <v>3417.5017363900001</v>
      </c>
      <c r="C32" s="142">
        <v>82022.321147039998</v>
      </c>
      <c r="D32" s="110">
        <v>5.2224E-2</v>
      </c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</row>
    <row r="33" spans="1:17" outlineLevel="1" x14ac:dyDescent="0.2">
      <c r="A33" s="11" t="s">
        <v>4</v>
      </c>
      <c r="B33" s="142">
        <v>109.90585802</v>
      </c>
      <c r="C33" s="142">
        <v>2637.81389975</v>
      </c>
      <c r="D33" s="110">
        <v>1.6789999999999999E-3</v>
      </c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1:17" outlineLevel="1" x14ac:dyDescent="0.2">
      <c r="A34" s="11" t="s">
        <v>17</v>
      </c>
      <c r="B34" s="142">
        <v>5442.21210952</v>
      </c>
      <c r="C34" s="142">
        <v>130616.72058413</v>
      </c>
      <c r="D34" s="110">
        <v>8.3164000000000002E-2</v>
      </c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1:17" outlineLevel="1" x14ac:dyDescent="0.2">
      <c r="A35" s="11" t="s">
        <v>18</v>
      </c>
      <c r="B35" s="142">
        <v>894.1191053</v>
      </c>
      <c r="C35" s="142">
        <v>21459.454905539998</v>
      </c>
      <c r="D35" s="110">
        <v>1.3663E-2</v>
      </c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</row>
    <row r="36" spans="1:17" x14ac:dyDescent="0.2">
      <c r="B36" s="61"/>
      <c r="C36" s="61"/>
      <c r="D36" s="219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1:17" x14ac:dyDescent="0.2">
      <c r="B37" s="61"/>
      <c r="C37" s="61"/>
      <c r="D37" s="219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</row>
    <row r="38" spans="1:17" x14ac:dyDescent="0.2">
      <c r="B38" s="61"/>
      <c r="C38" s="61"/>
      <c r="D38" s="219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</row>
    <row r="39" spans="1:17" x14ac:dyDescent="0.2">
      <c r="B39" s="61"/>
      <c r="C39" s="61"/>
      <c r="D39" s="219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</row>
    <row r="40" spans="1:17" x14ac:dyDescent="0.2">
      <c r="B40" s="61"/>
      <c r="C40" s="61"/>
      <c r="D40" s="219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</row>
    <row r="41" spans="1:17" x14ac:dyDescent="0.2">
      <c r="B41" s="61"/>
      <c r="C41" s="61"/>
      <c r="D41" s="219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</row>
    <row r="42" spans="1:17" x14ac:dyDescent="0.2">
      <c r="B42" s="61"/>
      <c r="C42" s="61"/>
      <c r="D42" s="219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</row>
    <row r="43" spans="1:17" x14ac:dyDescent="0.2">
      <c r="B43" s="61"/>
      <c r="C43" s="61"/>
      <c r="D43" s="219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</row>
    <row r="44" spans="1:17" x14ac:dyDescent="0.2">
      <c r="B44" s="61"/>
      <c r="C44" s="61"/>
      <c r="D44" s="219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</row>
    <row r="45" spans="1:17" x14ac:dyDescent="0.2">
      <c r="B45" s="61"/>
      <c r="C45" s="61"/>
      <c r="D45" s="219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</row>
    <row r="46" spans="1:17" x14ac:dyDescent="0.2">
      <c r="B46" s="61"/>
      <c r="C46" s="61"/>
      <c r="D46" s="219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</row>
    <row r="47" spans="1:17" x14ac:dyDescent="0.2">
      <c r="B47" s="61"/>
      <c r="C47" s="61"/>
      <c r="D47" s="219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</row>
    <row r="48" spans="1:17" x14ac:dyDescent="0.2">
      <c r="B48" s="61"/>
      <c r="C48" s="61"/>
      <c r="D48" s="219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</row>
    <row r="49" spans="2:17" x14ac:dyDescent="0.2">
      <c r="B49" s="61"/>
      <c r="C49" s="61"/>
      <c r="D49" s="219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</row>
    <row r="50" spans="2:17" x14ac:dyDescent="0.2">
      <c r="B50" s="61"/>
      <c r="C50" s="61"/>
      <c r="D50" s="219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</row>
    <row r="51" spans="2:17" x14ac:dyDescent="0.2">
      <c r="B51" s="61"/>
      <c r="C51" s="61"/>
      <c r="D51" s="219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</row>
    <row r="52" spans="2:17" x14ac:dyDescent="0.2">
      <c r="B52" s="61"/>
      <c r="C52" s="61"/>
      <c r="D52" s="219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2:17" x14ac:dyDescent="0.2">
      <c r="B53" s="61"/>
      <c r="C53" s="61"/>
      <c r="D53" s="219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</row>
    <row r="54" spans="2:17" x14ac:dyDescent="0.2">
      <c r="B54" s="61"/>
      <c r="C54" s="61"/>
      <c r="D54" s="219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</row>
    <row r="55" spans="2:17" x14ac:dyDescent="0.2">
      <c r="B55" s="61"/>
      <c r="C55" s="61"/>
      <c r="D55" s="219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</row>
    <row r="56" spans="2:17" x14ac:dyDescent="0.2">
      <c r="B56" s="61"/>
      <c r="C56" s="61"/>
      <c r="D56" s="219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</row>
    <row r="57" spans="2:17" x14ac:dyDescent="0.2">
      <c r="B57" s="61"/>
      <c r="C57" s="61"/>
      <c r="D57" s="219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2:17" x14ac:dyDescent="0.2">
      <c r="B58" s="61"/>
      <c r="C58" s="61"/>
      <c r="D58" s="219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</row>
    <row r="59" spans="2:17" x14ac:dyDescent="0.2">
      <c r="B59" s="61"/>
      <c r="C59" s="61"/>
      <c r="D59" s="219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</row>
    <row r="60" spans="2:17" x14ac:dyDescent="0.2">
      <c r="B60" s="61"/>
      <c r="C60" s="61"/>
      <c r="D60" s="219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</row>
    <row r="61" spans="2:17" x14ac:dyDescent="0.2">
      <c r="B61" s="61"/>
      <c r="C61" s="61"/>
      <c r="D61" s="219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</row>
    <row r="62" spans="2:17" x14ac:dyDescent="0.2">
      <c r="B62" s="61"/>
      <c r="C62" s="61"/>
      <c r="D62" s="219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</row>
    <row r="63" spans="2:17" x14ac:dyDescent="0.2">
      <c r="B63" s="61"/>
      <c r="C63" s="61"/>
      <c r="D63" s="219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</row>
    <row r="64" spans="2:17" x14ac:dyDescent="0.2">
      <c r="B64" s="61"/>
      <c r="C64" s="61"/>
      <c r="D64" s="219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</row>
    <row r="65" spans="2:17" x14ac:dyDescent="0.2">
      <c r="B65" s="61"/>
      <c r="C65" s="61"/>
      <c r="D65" s="219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</row>
    <row r="66" spans="2:17" x14ac:dyDescent="0.2">
      <c r="B66" s="61"/>
      <c r="C66" s="61"/>
      <c r="D66" s="219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</row>
    <row r="67" spans="2:17" x14ac:dyDescent="0.2">
      <c r="B67" s="61"/>
      <c r="C67" s="61"/>
      <c r="D67" s="219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</row>
    <row r="68" spans="2:17" x14ac:dyDescent="0.2">
      <c r="B68" s="61"/>
      <c r="C68" s="61"/>
      <c r="D68" s="219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</row>
    <row r="69" spans="2:17" x14ac:dyDescent="0.2">
      <c r="B69" s="61"/>
      <c r="C69" s="61"/>
      <c r="D69" s="219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</row>
    <row r="70" spans="2:17" x14ac:dyDescent="0.2">
      <c r="B70" s="61"/>
      <c r="C70" s="61"/>
      <c r="D70" s="219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</row>
    <row r="71" spans="2:17" x14ac:dyDescent="0.2">
      <c r="B71" s="61"/>
      <c r="C71" s="61"/>
      <c r="D71" s="219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</row>
    <row r="72" spans="2:17" x14ac:dyDescent="0.2">
      <c r="B72" s="61"/>
      <c r="C72" s="61"/>
      <c r="D72" s="219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</row>
    <row r="73" spans="2:17" x14ac:dyDescent="0.2">
      <c r="B73" s="61"/>
      <c r="C73" s="61"/>
      <c r="D73" s="219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</row>
    <row r="74" spans="2:17" x14ac:dyDescent="0.2">
      <c r="B74" s="61"/>
      <c r="C74" s="61"/>
      <c r="D74" s="219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</row>
    <row r="75" spans="2:17" x14ac:dyDescent="0.2">
      <c r="B75" s="61"/>
      <c r="C75" s="61"/>
      <c r="D75" s="219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</row>
    <row r="76" spans="2:17" x14ac:dyDescent="0.2">
      <c r="B76" s="61"/>
      <c r="C76" s="61"/>
      <c r="D76" s="219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</row>
    <row r="77" spans="2:17" x14ac:dyDescent="0.2">
      <c r="B77" s="61"/>
      <c r="C77" s="61"/>
      <c r="D77" s="219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</row>
    <row r="78" spans="2:17" x14ac:dyDescent="0.2">
      <c r="B78" s="61"/>
      <c r="C78" s="61"/>
      <c r="D78" s="219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</row>
    <row r="79" spans="2:17" x14ac:dyDescent="0.2">
      <c r="B79" s="61"/>
      <c r="C79" s="61"/>
      <c r="D79" s="219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</row>
    <row r="80" spans="2:17" x14ac:dyDescent="0.2">
      <c r="B80" s="61"/>
      <c r="C80" s="61"/>
      <c r="D80" s="219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</row>
    <row r="81" spans="2:17" x14ac:dyDescent="0.2">
      <c r="B81" s="61"/>
      <c r="C81" s="61"/>
      <c r="D81" s="219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</row>
    <row r="82" spans="2:17" x14ac:dyDescent="0.2">
      <c r="B82" s="61"/>
      <c r="C82" s="61"/>
      <c r="D82" s="219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</row>
    <row r="83" spans="2:17" x14ac:dyDescent="0.2">
      <c r="B83" s="61"/>
      <c r="C83" s="61"/>
      <c r="D83" s="219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</row>
    <row r="84" spans="2:17" x14ac:dyDescent="0.2">
      <c r="B84" s="61"/>
      <c r="C84" s="61"/>
      <c r="D84" s="219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</row>
    <row r="85" spans="2:17" x14ac:dyDescent="0.2">
      <c r="B85" s="61"/>
      <c r="C85" s="61"/>
      <c r="D85" s="219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</row>
    <row r="86" spans="2:17" x14ac:dyDescent="0.2">
      <c r="B86" s="61"/>
      <c r="C86" s="61"/>
      <c r="D86" s="219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</row>
    <row r="87" spans="2:17" x14ac:dyDescent="0.2">
      <c r="B87" s="61"/>
      <c r="C87" s="61"/>
      <c r="D87" s="219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</row>
    <row r="88" spans="2:17" x14ac:dyDescent="0.2">
      <c r="B88" s="61"/>
      <c r="C88" s="61"/>
      <c r="D88" s="219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</row>
    <row r="89" spans="2:17" x14ac:dyDescent="0.2">
      <c r="B89" s="61"/>
      <c r="C89" s="61"/>
      <c r="D89" s="219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</row>
    <row r="90" spans="2:17" x14ac:dyDescent="0.2">
      <c r="B90" s="61"/>
      <c r="C90" s="61"/>
      <c r="D90" s="219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</row>
    <row r="91" spans="2:17" x14ac:dyDescent="0.2">
      <c r="B91" s="61"/>
      <c r="C91" s="61"/>
      <c r="D91" s="219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</row>
    <row r="92" spans="2:17" x14ac:dyDescent="0.2">
      <c r="B92" s="61"/>
      <c r="C92" s="61"/>
      <c r="D92" s="219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</row>
    <row r="93" spans="2:17" x14ac:dyDescent="0.2">
      <c r="B93" s="61"/>
      <c r="C93" s="61"/>
      <c r="D93" s="219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</row>
    <row r="94" spans="2:17" x14ac:dyDescent="0.2">
      <c r="B94" s="61"/>
      <c r="C94" s="61"/>
      <c r="D94" s="219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</row>
    <row r="95" spans="2:17" x14ac:dyDescent="0.2">
      <c r="B95" s="61"/>
      <c r="C95" s="61"/>
      <c r="D95" s="219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</row>
    <row r="96" spans="2:17" x14ac:dyDescent="0.2">
      <c r="B96" s="61"/>
      <c r="C96" s="61"/>
      <c r="D96" s="219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</row>
    <row r="97" spans="2:17" x14ac:dyDescent="0.2">
      <c r="B97" s="61"/>
      <c r="C97" s="61"/>
      <c r="D97" s="219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</row>
    <row r="98" spans="2:17" x14ac:dyDescent="0.2">
      <c r="B98" s="61"/>
      <c r="C98" s="61"/>
      <c r="D98" s="219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</row>
    <row r="99" spans="2:17" x14ac:dyDescent="0.2">
      <c r="B99" s="61"/>
      <c r="C99" s="61"/>
      <c r="D99" s="219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</row>
    <row r="100" spans="2:17" x14ac:dyDescent="0.2">
      <c r="B100" s="61"/>
      <c r="C100" s="61"/>
      <c r="D100" s="219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</row>
    <row r="101" spans="2:17" x14ac:dyDescent="0.2">
      <c r="B101" s="61"/>
      <c r="C101" s="61"/>
      <c r="D101" s="219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</row>
    <row r="102" spans="2:17" x14ac:dyDescent="0.2">
      <c r="B102" s="61"/>
      <c r="C102" s="61"/>
      <c r="D102" s="219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</row>
    <row r="103" spans="2:17" x14ac:dyDescent="0.2">
      <c r="B103" s="61"/>
      <c r="C103" s="61"/>
      <c r="D103" s="219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</row>
    <row r="104" spans="2:17" x14ac:dyDescent="0.2">
      <c r="B104" s="61"/>
      <c r="C104" s="61"/>
      <c r="D104" s="219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</row>
    <row r="105" spans="2:17" x14ac:dyDescent="0.2">
      <c r="B105" s="61"/>
      <c r="C105" s="61"/>
      <c r="D105" s="219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</row>
    <row r="106" spans="2:17" x14ac:dyDescent="0.2">
      <c r="B106" s="61"/>
      <c r="C106" s="61"/>
      <c r="D106" s="219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</row>
    <row r="107" spans="2:17" x14ac:dyDescent="0.2">
      <c r="B107" s="61"/>
      <c r="C107" s="61"/>
      <c r="D107" s="219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</row>
    <row r="108" spans="2:17" x14ac:dyDescent="0.2">
      <c r="B108" s="61"/>
      <c r="C108" s="61"/>
      <c r="D108" s="219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</row>
    <row r="109" spans="2:17" x14ac:dyDescent="0.2">
      <c r="B109" s="61"/>
      <c r="C109" s="61"/>
      <c r="D109" s="219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</row>
    <row r="110" spans="2:17" x14ac:dyDescent="0.2">
      <c r="B110" s="61"/>
      <c r="C110" s="61"/>
      <c r="D110" s="219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</row>
    <row r="111" spans="2:17" x14ac:dyDescent="0.2">
      <c r="B111" s="61"/>
      <c r="C111" s="61"/>
      <c r="D111" s="219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</row>
    <row r="112" spans="2:17" x14ac:dyDescent="0.2">
      <c r="B112" s="61"/>
      <c r="C112" s="61"/>
      <c r="D112" s="219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</row>
    <row r="113" spans="2:17" x14ac:dyDescent="0.2">
      <c r="B113" s="61"/>
      <c r="C113" s="61"/>
      <c r="D113" s="219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</row>
    <row r="114" spans="2:17" x14ac:dyDescent="0.2">
      <c r="B114" s="61"/>
      <c r="C114" s="61"/>
      <c r="D114" s="219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</row>
    <row r="115" spans="2:17" x14ac:dyDescent="0.2">
      <c r="B115" s="61"/>
      <c r="C115" s="61"/>
      <c r="D115" s="219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</row>
    <row r="116" spans="2:17" x14ac:dyDescent="0.2">
      <c r="B116" s="61"/>
      <c r="C116" s="61"/>
      <c r="D116" s="219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</row>
    <row r="117" spans="2:17" x14ac:dyDescent="0.2">
      <c r="B117" s="61"/>
      <c r="C117" s="61"/>
      <c r="D117" s="219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</row>
    <row r="118" spans="2:17" x14ac:dyDescent="0.2">
      <c r="B118" s="61"/>
      <c r="C118" s="61"/>
      <c r="D118" s="219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</row>
    <row r="119" spans="2:17" x14ac:dyDescent="0.2">
      <c r="B119" s="61"/>
      <c r="C119" s="61"/>
      <c r="D119" s="219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</row>
    <row r="120" spans="2:17" x14ac:dyDescent="0.2">
      <c r="B120" s="61"/>
      <c r="C120" s="61"/>
      <c r="D120" s="219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</row>
    <row r="121" spans="2:17" x14ac:dyDescent="0.2">
      <c r="B121" s="61"/>
      <c r="C121" s="61"/>
      <c r="D121" s="219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</row>
    <row r="122" spans="2:17" x14ac:dyDescent="0.2">
      <c r="B122" s="61"/>
      <c r="C122" s="61"/>
      <c r="D122" s="219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</row>
    <row r="123" spans="2:17" x14ac:dyDescent="0.2">
      <c r="B123" s="61"/>
      <c r="C123" s="61"/>
      <c r="D123" s="219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</row>
    <row r="124" spans="2:17" x14ac:dyDescent="0.2">
      <c r="B124" s="61"/>
      <c r="C124" s="61"/>
      <c r="D124" s="219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</row>
    <row r="125" spans="2:17" x14ac:dyDescent="0.2">
      <c r="B125" s="61"/>
      <c r="C125" s="61"/>
      <c r="D125" s="219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</row>
    <row r="126" spans="2:17" x14ac:dyDescent="0.2">
      <c r="B126" s="61"/>
      <c r="C126" s="61"/>
      <c r="D126" s="219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</row>
    <row r="127" spans="2:17" x14ac:dyDescent="0.2">
      <c r="B127" s="61"/>
      <c r="C127" s="61"/>
      <c r="D127" s="219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</row>
    <row r="128" spans="2:17" x14ac:dyDescent="0.2">
      <c r="B128" s="61"/>
      <c r="C128" s="61"/>
      <c r="D128" s="219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</row>
    <row r="129" spans="2:17" x14ac:dyDescent="0.2">
      <c r="B129" s="61"/>
      <c r="C129" s="61"/>
      <c r="D129" s="219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</row>
    <row r="130" spans="2:17" x14ac:dyDescent="0.2">
      <c r="B130" s="61"/>
      <c r="C130" s="61"/>
      <c r="D130" s="219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</row>
    <row r="131" spans="2:17" x14ac:dyDescent="0.2">
      <c r="B131" s="61"/>
      <c r="C131" s="61"/>
      <c r="D131" s="219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</row>
    <row r="132" spans="2:17" x14ac:dyDescent="0.2">
      <c r="B132" s="61"/>
      <c r="C132" s="61"/>
      <c r="D132" s="219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</row>
    <row r="133" spans="2:17" x14ac:dyDescent="0.2">
      <c r="B133" s="61"/>
      <c r="C133" s="61"/>
      <c r="D133" s="219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</row>
    <row r="134" spans="2:17" x14ac:dyDescent="0.2">
      <c r="B134" s="61"/>
      <c r="C134" s="61"/>
      <c r="D134" s="219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</row>
    <row r="135" spans="2:17" x14ac:dyDescent="0.2">
      <c r="B135" s="61"/>
      <c r="C135" s="61"/>
      <c r="D135" s="219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</row>
    <row r="136" spans="2:17" x14ac:dyDescent="0.2">
      <c r="B136" s="61"/>
      <c r="C136" s="61"/>
      <c r="D136" s="219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</row>
    <row r="137" spans="2:17" x14ac:dyDescent="0.2">
      <c r="B137" s="61"/>
      <c r="C137" s="61"/>
      <c r="D137" s="219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</row>
    <row r="138" spans="2:17" x14ac:dyDescent="0.2">
      <c r="B138" s="61"/>
      <c r="C138" s="61"/>
      <c r="D138" s="219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</row>
    <row r="139" spans="2:17" x14ac:dyDescent="0.2">
      <c r="B139" s="61"/>
      <c r="C139" s="61"/>
      <c r="D139" s="219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</row>
    <row r="140" spans="2:17" x14ac:dyDescent="0.2">
      <c r="B140" s="61"/>
      <c r="C140" s="61"/>
      <c r="D140" s="219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</row>
    <row r="141" spans="2:17" x14ac:dyDescent="0.2">
      <c r="B141" s="61"/>
      <c r="C141" s="61"/>
      <c r="D141" s="219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</row>
    <row r="142" spans="2:17" x14ac:dyDescent="0.2">
      <c r="B142" s="61"/>
      <c r="C142" s="61"/>
      <c r="D142" s="219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</row>
    <row r="143" spans="2:17" x14ac:dyDescent="0.2">
      <c r="B143" s="61"/>
      <c r="C143" s="61"/>
      <c r="D143" s="219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</row>
    <row r="144" spans="2:17" x14ac:dyDescent="0.2">
      <c r="B144" s="61"/>
      <c r="C144" s="61"/>
      <c r="D144" s="219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</row>
    <row r="145" spans="2:17" x14ac:dyDescent="0.2">
      <c r="B145" s="61"/>
      <c r="C145" s="61"/>
      <c r="D145" s="219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</row>
    <row r="146" spans="2:17" x14ac:dyDescent="0.2">
      <c r="B146" s="61"/>
      <c r="C146" s="61"/>
      <c r="D146" s="219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</row>
    <row r="147" spans="2:17" x14ac:dyDescent="0.2">
      <c r="B147" s="61"/>
      <c r="C147" s="61"/>
      <c r="D147" s="219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</row>
    <row r="148" spans="2:17" x14ac:dyDescent="0.2">
      <c r="B148" s="61"/>
      <c r="C148" s="61"/>
      <c r="D148" s="219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</row>
    <row r="149" spans="2:17" x14ac:dyDescent="0.2">
      <c r="B149" s="61"/>
      <c r="C149" s="61"/>
      <c r="D149" s="219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</row>
    <row r="150" spans="2:17" x14ac:dyDescent="0.2">
      <c r="B150" s="61"/>
      <c r="C150" s="61"/>
      <c r="D150" s="219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</row>
    <row r="151" spans="2:17" x14ac:dyDescent="0.2">
      <c r="B151" s="61"/>
      <c r="C151" s="61"/>
      <c r="D151" s="219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</row>
    <row r="152" spans="2:17" x14ac:dyDescent="0.2">
      <c r="B152" s="61"/>
      <c r="C152" s="61"/>
      <c r="D152" s="219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</row>
    <row r="153" spans="2:17" x14ac:dyDescent="0.2">
      <c r="B153" s="61"/>
      <c r="C153" s="61"/>
      <c r="D153" s="219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</row>
    <row r="154" spans="2:17" x14ac:dyDescent="0.2">
      <c r="B154" s="61"/>
      <c r="C154" s="61"/>
      <c r="D154" s="219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</row>
    <row r="155" spans="2:17" x14ac:dyDescent="0.2">
      <c r="B155" s="61"/>
      <c r="C155" s="61"/>
      <c r="D155" s="219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</row>
    <row r="156" spans="2:17" x14ac:dyDescent="0.2">
      <c r="B156" s="61"/>
      <c r="C156" s="61"/>
      <c r="D156" s="219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</row>
    <row r="157" spans="2:17" x14ac:dyDescent="0.2">
      <c r="B157" s="61"/>
      <c r="C157" s="61"/>
      <c r="D157" s="219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</row>
    <row r="158" spans="2:17" x14ac:dyDescent="0.2">
      <c r="B158" s="61"/>
      <c r="C158" s="61"/>
      <c r="D158" s="219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</row>
    <row r="159" spans="2:17" x14ac:dyDescent="0.2">
      <c r="B159" s="61"/>
      <c r="C159" s="61"/>
      <c r="D159" s="219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</row>
    <row r="160" spans="2:17" x14ac:dyDescent="0.2">
      <c r="B160" s="61"/>
      <c r="C160" s="61"/>
      <c r="D160" s="219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</row>
    <row r="161" spans="2:17" x14ac:dyDescent="0.2">
      <c r="B161" s="61"/>
      <c r="C161" s="61"/>
      <c r="D161" s="219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</row>
    <row r="162" spans="2:17" x14ac:dyDescent="0.2">
      <c r="B162" s="61"/>
      <c r="C162" s="61"/>
      <c r="D162" s="219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</row>
    <row r="163" spans="2:17" x14ac:dyDescent="0.2">
      <c r="B163" s="61"/>
      <c r="C163" s="61"/>
      <c r="D163" s="219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</row>
    <row r="164" spans="2:17" x14ac:dyDescent="0.2">
      <c r="B164" s="61"/>
      <c r="C164" s="61"/>
      <c r="D164" s="219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</row>
    <row r="165" spans="2:17" x14ac:dyDescent="0.2">
      <c r="B165" s="61"/>
      <c r="C165" s="61"/>
      <c r="D165" s="219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</row>
    <row r="166" spans="2:17" x14ac:dyDescent="0.2">
      <c r="B166" s="61"/>
      <c r="C166" s="61"/>
      <c r="D166" s="219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</row>
    <row r="167" spans="2:17" x14ac:dyDescent="0.2">
      <c r="B167" s="61"/>
      <c r="C167" s="61"/>
      <c r="D167" s="219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</row>
    <row r="168" spans="2:17" x14ac:dyDescent="0.2">
      <c r="B168" s="61"/>
      <c r="C168" s="61"/>
      <c r="D168" s="219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</row>
    <row r="169" spans="2:17" x14ac:dyDescent="0.2">
      <c r="B169" s="61"/>
      <c r="C169" s="61"/>
      <c r="D169" s="219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</row>
    <row r="170" spans="2:17" x14ac:dyDescent="0.2">
      <c r="B170" s="61"/>
      <c r="C170" s="61"/>
      <c r="D170" s="219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</row>
    <row r="171" spans="2:17" x14ac:dyDescent="0.2">
      <c r="B171" s="61"/>
      <c r="C171" s="61"/>
      <c r="D171" s="219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</row>
    <row r="172" spans="2:17" x14ac:dyDescent="0.2">
      <c r="B172" s="61"/>
      <c r="C172" s="61"/>
      <c r="D172" s="219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</row>
    <row r="173" spans="2:17" x14ac:dyDescent="0.2">
      <c r="B173" s="61"/>
      <c r="C173" s="61"/>
      <c r="D173" s="219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</row>
    <row r="174" spans="2:17" x14ac:dyDescent="0.2">
      <c r="B174" s="61"/>
      <c r="C174" s="61"/>
      <c r="D174" s="219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</row>
    <row r="175" spans="2:17" x14ac:dyDescent="0.2">
      <c r="B175" s="61"/>
      <c r="C175" s="61"/>
      <c r="D175" s="219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</row>
    <row r="176" spans="2:17" x14ac:dyDescent="0.2">
      <c r="B176" s="61"/>
      <c r="C176" s="61"/>
      <c r="D176" s="219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</row>
    <row r="177" spans="2:17" x14ac:dyDescent="0.2">
      <c r="B177" s="61"/>
      <c r="C177" s="61"/>
      <c r="D177" s="219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</row>
    <row r="178" spans="2:17" x14ac:dyDescent="0.2">
      <c r="B178" s="61"/>
      <c r="C178" s="61"/>
      <c r="D178" s="219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</row>
    <row r="179" spans="2:17" x14ac:dyDescent="0.2">
      <c r="B179" s="61"/>
      <c r="C179" s="61"/>
      <c r="D179" s="219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</row>
    <row r="180" spans="2:17" x14ac:dyDescent="0.2">
      <c r="B180" s="61"/>
      <c r="C180" s="61"/>
      <c r="D180" s="219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</row>
    <row r="181" spans="2:17" x14ac:dyDescent="0.2">
      <c r="B181" s="61"/>
      <c r="C181" s="61"/>
      <c r="D181" s="219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</row>
    <row r="182" spans="2:17" x14ac:dyDescent="0.2">
      <c r="B182" s="61"/>
      <c r="C182" s="61"/>
      <c r="D182" s="219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</row>
    <row r="183" spans="2:17" x14ac:dyDescent="0.2">
      <c r="B183" s="61"/>
      <c r="C183" s="61"/>
      <c r="D183" s="219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</row>
    <row r="184" spans="2:17" x14ac:dyDescent="0.2">
      <c r="B184" s="61"/>
      <c r="C184" s="61"/>
      <c r="D184" s="219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</row>
    <row r="185" spans="2:17" x14ac:dyDescent="0.2">
      <c r="B185" s="61"/>
      <c r="C185" s="61"/>
      <c r="D185" s="219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</row>
    <row r="186" spans="2:17" x14ac:dyDescent="0.2">
      <c r="B186" s="61"/>
      <c r="C186" s="61"/>
      <c r="D186" s="219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</row>
    <row r="187" spans="2:17" x14ac:dyDescent="0.2">
      <c r="B187" s="61"/>
      <c r="C187" s="61"/>
      <c r="D187" s="219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</row>
    <row r="188" spans="2:17" x14ac:dyDescent="0.2">
      <c r="B188" s="61"/>
      <c r="C188" s="61"/>
      <c r="D188" s="219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</row>
    <row r="189" spans="2:17" x14ac:dyDescent="0.2">
      <c r="B189" s="61"/>
      <c r="C189" s="61"/>
      <c r="D189" s="219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</row>
    <row r="190" spans="2:17" x14ac:dyDescent="0.2">
      <c r="B190" s="61"/>
      <c r="C190" s="61"/>
      <c r="D190" s="219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</row>
    <row r="191" spans="2:17" x14ac:dyDescent="0.2">
      <c r="B191" s="61"/>
      <c r="C191" s="61"/>
      <c r="D191" s="219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</row>
    <row r="192" spans="2:17" x14ac:dyDescent="0.2">
      <c r="B192" s="61"/>
      <c r="C192" s="61"/>
      <c r="D192" s="219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</row>
    <row r="193" spans="2:17" x14ac:dyDescent="0.2">
      <c r="B193" s="61"/>
      <c r="C193" s="61"/>
      <c r="D193" s="219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</row>
    <row r="194" spans="2:17" x14ac:dyDescent="0.2">
      <c r="B194" s="61"/>
      <c r="C194" s="61"/>
      <c r="D194" s="219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</row>
    <row r="195" spans="2:17" x14ac:dyDescent="0.2">
      <c r="B195" s="61"/>
      <c r="C195" s="61"/>
      <c r="D195" s="219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</row>
    <row r="196" spans="2:17" x14ac:dyDescent="0.2">
      <c r="B196" s="61"/>
      <c r="C196" s="61"/>
      <c r="D196" s="219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</row>
    <row r="197" spans="2:17" x14ac:dyDescent="0.2">
      <c r="B197" s="61"/>
      <c r="C197" s="61"/>
      <c r="D197" s="219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</row>
    <row r="198" spans="2:17" x14ac:dyDescent="0.2">
      <c r="B198" s="61"/>
      <c r="C198" s="61"/>
      <c r="D198" s="219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</row>
    <row r="199" spans="2:17" x14ac:dyDescent="0.2">
      <c r="B199" s="61"/>
      <c r="C199" s="61"/>
      <c r="D199" s="219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</row>
    <row r="200" spans="2:17" x14ac:dyDescent="0.2">
      <c r="B200" s="61"/>
      <c r="C200" s="61"/>
      <c r="D200" s="219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</row>
    <row r="201" spans="2:17" x14ac:dyDescent="0.2">
      <c r="B201" s="61"/>
      <c r="C201" s="61"/>
      <c r="D201" s="219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</row>
    <row r="202" spans="2:17" x14ac:dyDescent="0.2">
      <c r="B202" s="61"/>
      <c r="C202" s="61"/>
      <c r="D202" s="219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</row>
    <row r="203" spans="2:17" x14ac:dyDescent="0.2">
      <c r="B203" s="61"/>
      <c r="C203" s="61"/>
      <c r="D203" s="219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</row>
    <row r="204" spans="2:17" x14ac:dyDescent="0.2">
      <c r="B204" s="61"/>
      <c r="C204" s="61"/>
      <c r="D204" s="219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</row>
    <row r="205" spans="2:17" x14ac:dyDescent="0.2">
      <c r="B205" s="61"/>
      <c r="C205" s="61"/>
      <c r="D205" s="219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</row>
    <row r="206" spans="2:17" x14ac:dyDescent="0.2">
      <c r="B206" s="61"/>
      <c r="C206" s="61"/>
      <c r="D206" s="219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</row>
    <row r="207" spans="2:17" x14ac:dyDescent="0.2">
      <c r="B207" s="61"/>
      <c r="C207" s="61"/>
      <c r="D207" s="219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</row>
    <row r="208" spans="2:17" x14ac:dyDescent="0.2">
      <c r="B208" s="61"/>
      <c r="C208" s="61"/>
      <c r="D208" s="219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</row>
    <row r="209" spans="2:17" x14ac:dyDescent="0.2">
      <c r="B209" s="61"/>
      <c r="C209" s="61"/>
      <c r="D209" s="219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</row>
    <row r="210" spans="2:17" x14ac:dyDescent="0.2">
      <c r="B210" s="61"/>
      <c r="C210" s="61"/>
      <c r="D210" s="219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</row>
    <row r="211" spans="2:17" x14ac:dyDescent="0.2">
      <c r="B211" s="61"/>
      <c r="C211" s="61"/>
      <c r="D211" s="219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</row>
    <row r="212" spans="2:17" x14ac:dyDescent="0.2">
      <c r="B212" s="61"/>
      <c r="C212" s="61"/>
      <c r="D212" s="219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</row>
    <row r="213" spans="2:17" x14ac:dyDescent="0.2">
      <c r="B213" s="61"/>
      <c r="C213" s="61"/>
      <c r="D213" s="219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</row>
    <row r="214" spans="2:17" x14ac:dyDescent="0.2">
      <c r="B214" s="61"/>
      <c r="C214" s="61"/>
      <c r="D214" s="219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</row>
    <row r="215" spans="2:17" x14ac:dyDescent="0.2">
      <c r="B215" s="61"/>
      <c r="C215" s="61"/>
      <c r="D215" s="219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</row>
    <row r="216" spans="2:17" x14ac:dyDescent="0.2">
      <c r="B216" s="61"/>
      <c r="C216" s="61"/>
      <c r="D216" s="219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</row>
    <row r="217" spans="2:17" x14ac:dyDescent="0.2">
      <c r="B217" s="61"/>
      <c r="C217" s="61"/>
      <c r="D217" s="219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</row>
    <row r="218" spans="2:17" x14ac:dyDescent="0.2">
      <c r="B218" s="61"/>
      <c r="C218" s="61"/>
      <c r="D218" s="219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</row>
    <row r="219" spans="2:17" x14ac:dyDescent="0.2">
      <c r="B219" s="61"/>
      <c r="C219" s="61"/>
      <c r="D219" s="219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</row>
    <row r="220" spans="2:17" x14ac:dyDescent="0.2">
      <c r="B220" s="61"/>
      <c r="C220" s="61"/>
      <c r="D220" s="219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</row>
    <row r="221" spans="2:17" x14ac:dyDescent="0.2">
      <c r="B221" s="61"/>
      <c r="C221" s="61"/>
      <c r="D221" s="219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</row>
    <row r="222" spans="2:17" x14ac:dyDescent="0.2">
      <c r="B222" s="61"/>
      <c r="C222" s="61"/>
      <c r="D222" s="219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</row>
    <row r="223" spans="2:17" x14ac:dyDescent="0.2">
      <c r="B223" s="61"/>
      <c r="C223" s="61"/>
      <c r="D223" s="219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</row>
    <row r="224" spans="2:17" x14ac:dyDescent="0.2">
      <c r="B224" s="61"/>
      <c r="C224" s="61"/>
      <c r="D224" s="219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</row>
    <row r="225" spans="2:17" x14ac:dyDescent="0.2">
      <c r="B225" s="61"/>
      <c r="C225" s="61"/>
      <c r="D225" s="219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</row>
    <row r="226" spans="2:17" x14ac:dyDescent="0.2">
      <c r="B226" s="61"/>
      <c r="C226" s="61"/>
      <c r="D226" s="219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</row>
    <row r="227" spans="2:17" x14ac:dyDescent="0.2">
      <c r="B227" s="61"/>
      <c r="C227" s="61"/>
      <c r="D227" s="219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</row>
    <row r="228" spans="2:17" x14ac:dyDescent="0.2">
      <c r="B228" s="61"/>
      <c r="C228" s="61"/>
      <c r="D228" s="219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</row>
    <row r="229" spans="2:17" x14ac:dyDescent="0.2">
      <c r="B229" s="61"/>
      <c r="C229" s="61"/>
      <c r="D229" s="219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</row>
    <row r="230" spans="2:17" x14ac:dyDescent="0.2">
      <c r="B230" s="61"/>
      <c r="C230" s="61"/>
      <c r="D230" s="219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</row>
    <row r="231" spans="2:17" x14ac:dyDescent="0.2">
      <c r="B231" s="61"/>
      <c r="C231" s="61"/>
      <c r="D231" s="219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</row>
    <row r="232" spans="2:17" x14ac:dyDescent="0.2">
      <c r="B232" s="61"/>
      <c r="C232" s="61"/>
      <c r="D232" s="219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</row>
    <row r="233" spans="2:17" x14ac:dyDescent="0.2">
      <c r="B233" s="61"/>
      <c r="C233" s="61"/>
      <c r="D233" s="219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</row>
    <row r="234" spans="2:17" x14ac:dyDescent="0.2">
      <c r="B234" s="61"/>
      <c r="C234" s="61"/>
      <c r="D234" s="219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</row>
    <row r="235" spans="2:17" x14ac:dyDescent="0.2">
      <c r="B235" s="61"/>
      <c r="C235" s="61"/>
      <c r="D235" s="219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</row>
    <row r="236" spans="2:17" x14ac:dyDescent="0.2">
      <c r="B236" s="61"/>
      <c r="C236" s="61"/>
      <c r="D236" s="219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</row>
    <row r="237" spans="2:17" x14ac:dyDescent="0.2">
      <c r="B237" s="61"/>
      <c r="C237" s="61"/>
      <c r="D237" s="219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</row>
    <row r="238" spans="2:17" x14ac:dyDescent="0.2">
      <c r="B238" s="61"/>
      <c r="C238" s="61"/>
      <c r="D238" s="219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</row>
    <row r="239" spans="2:17" x14ac:dyDescent="0.2">
      <c r="B239" s="61"/>
      <c r="C239" s="61"/>
      <c r="D239" s="219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</row>
    <row r="240" spans="2:17" x14ac:dyDescent="0.2">
      <c r="B240" s="61"/>
      <c r="C240" s="61"/>
      <c r="D240" s="219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</row>
    <row r="241" spans="2:17" x14ac:dyDescent="0.2">
      <c r="B241" s="61"/>
      <c r="C241" s="61"/>
      <c r="D241" s="219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</row>
    <row r="242" spans="2:17" x14ac:dyDescent="0.2">
      <c r="B242" s="61"/>
      <c r="C242" s="61"/>
      <c r="D242" s="219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</row>
    <row r="243" spans="2:17" x14ac:dyDescent="0.2">
      <c r="B243" s="61"/>
      <c r="C243" s="61"/>
      <c r="D243" s="219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</row>
    <row r="244" spans="2:17" x14ac:dyDescent="0.2">
      <c r="B244" s="61"/>
      <c r="C244" s="61"/>
      <c r="D244" s="219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</row>
    <row r="245" spans="2:17" x14ac:dyDescent="0.2">
      <c r="B245" s="61"/>
      <c r="C245" s="61"/>
      <c r="D245" s="219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D18" sqref="D18"/>
    </sheetView>
  </sheetViews>
  <sheetFormatPr defaultRowHeight="12.75" outlineLevelRow="1" x14ac:dyDescent="0.2"/>
  <cols>
    <col min="1" max="1" width="66" style="83" bestFit="1" customWidth="1"/>
    <col min="2" max="2" width="19" style="45" customWidth="1"/>
    <col min="3" max="3" width="19.42578125" style="45" customWidth="1"/>
    <col min="4" max="4" width="9.85546875" style="196" customWidth="1"/>
    <col min="5" max="5" width="18.42578125" style="45" customWidth="1"/>
    <col min="6" max="6" width="17.7109375" style="45" customWidth="1"/>
    <col min="7" max="7" width="9.140625" style="196" customWidth="1"/>
    <col min="8" max="8" width="16" style="45" bestFit="1" customWidth="1"/>
    <col min="9" max="16384" width="9.140625" style="83"/>
  </cols>
  <sheetData>
    <row r="2" spans="1:19" ht="18.75" x14ac:dyDescent="0.3">
      <c r="A2" s="5" t="s">
        <v>68</v>
      </c>
      <c r="B2" s="3"/>
      <c r="C2" s="3"/>
      <c r="D2" s="3"/>
      <c r="E2" s="3"/>
      <c r="F2" s="3"/>
      <c r="G2" s="3"/>
      <c r="H2" s="3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x14ac:dyDescent="0.2">
      <c r="A3" s="62"/>
    </row>
    <row r="4" spans="1:19" x14ac:dyDescent="0.2">
      <c r="B4" s="61"/>
      <c r="C4" s="61"/>
      <c r="D4" s="219"/>
      <c r="E4" s="61"/>
      <c r="F4" s="61"/>
      <c r="G4" s="219"/>
      <c r="H4" s="61"/>
      <c r="I4" s="96"/>
      <c r="J4" s="96"/>
      <c r="K4" s="96"/>
      <c r="L4" s="96"/>
      <c r="M4" s="96"/>
      <c r="N4" s="96"/>
      <c r="O4" s="96"/>
      <c r="P4" s="96"/>
      <c r="Q4" s="96"/>
    </row>
    <row r="5" spans="1:19" s="126" customFormat="1" x14ac:dyDescent="0.2">
      <c r="B5" s="82"/>
      <c r="C5" s="82"/>
      <c r="D5" s="54"/>
      <c r="E5" s="82"/>
      <c r="F5" s="82"/>
      <c r="G5" s="54"/>
      <c r="H5" s="82" t="s">
        <v>149</v>
      </c>
    </row>
    <row r="6" spans="1:19" s="226" customFormat="1" x14ac:dyDescent="0.2">
      <c r="A6" s="244"/>
      <c r="B6" s="286">
        <v>42004</v>
      </c>
      <c r="C6" s="287"/>
      <c r="D6" s="288"/>
      <c r="E6" s="286">
        <v>42369</v>
      </c>
      <c r="F6" s="287"/>
      <c r="G6" s="288"/>
      <c r="H6" s="79"/>
    </row>
    <row r="7" spans="1:19" s="184" customFormat="1" x14ac:dyDescent="0.2">
      <c r="A7" s="130"/>
      <c r="B7" s="106" t="s">
        <v>155</v>
      </c>
      <c r="C7" s="106" t="s">
        <v>158</v>
      </c>
      <c r="D7" s="31" t="s">
        <v>172</v>
      </c>
      <c r="E7" s="106" t="s">
        <v>155</v>
      </c>
      <c r="F7" s="106" t="s">
        <v>158</v>
      </c>
      <c r="G7" s="31" t="s">
        <v>172</v>
      </c>
      <c r="H7" s="106" t="s">
        <v>63</v>
      </c>
    </row>
    <row r="8" spans="1:19" s="123" customFormat="1" ht="15.75" x14ac:dyDescent="0.2">
      <c r="A8" s="157" t="s">
        <v>139</v>
      </c>
      <c r="B8" s="192">
        <f t="shared" ref="B8:H8" si="0">SUM(B9:B18)</f>
        <v>69811.922962929995</v>
      </c>
      <c r="C8" s="192">
        <f t="shared" si="0"/>
        <v>1100833.2167026398</v>
      </c>
      <c r="D8" s="124">
        <f t="shared" si="0"/>
        <v>1.0000010000000001</v>
      </c>
      <c r="E8" s="192">
        <f t="shared" si="0"/>
        <v>65439.723887580003</v>
      </c>
      <c r="F8" s="192">
        <f t="shared" si="0"/>
        <v>1570597.0216000399</v>
      </c>
      <c r="G8" s="124">
        <f t="shared" si="0"/>
        <v>0.99999900000000008</v>
      </c>
      <c r="H8" s="47">
        <f t="shared" si="0"/>
        <v>-1.5870009299756571E-17</v>
      </c>
    </row>
    <row r="9" spans="1:19" s="153" customFormat="1" x14ac:dyDescent="0.2">
      <c r="A9" s="98" t="s">
        <v>113</v>
      </c>
      <c r="B9" s="69">
        <v>31331.404432380001</v>
      </c>
      <c r="C9" s="69">
        <v>494051.00535066001</v>
      </c>
      <c r="D9" s="236">
        <v>0.448797</v>
      </c>
      <c r="E9" s="69">
        <v>29034.371563370001</v>
      </c>
      <c r="F9" s="69">
        <v>696844.28344680998</v>
      </c>
      <c r="G9" s="236">
        <v>0.44368099999999999</v>
      </c>
      <c r="H9" s="69">
        <v>-5.1159999999999999E-3</v>
      </c>
    </row>
    <row r="10" spans="1:19" x14ac:dyDescent="0.2">
      <c r="A10" s="81" t="s">
        <v>4</v>
      </c>
      <c r="B10" s="142">
        <v>3713.0688600499998</v>
      </c>
      <c r="C10" s="142">
        <v>58549.73425139</v>
      </c>
      <c r="D10" s="110">
        <v>5.3186999999999998E-2</v>
      </c>
      <c r="E10" s="142">
        <v>3882.3644601300002</v>
      </c>
      <c r="F10" s="142">
        <v>93179.336581249998</v>
      </c>
      <c r="G10" s="110">
        <v>5.9326999999999998E-2</v>
      </c>
      <c r="H10" s="142">
        <v>6.1409999999999998E-3</v>
      </c>
      <c r="I10" s="96"/>
      <c r="J10" s="96"/>
      <c r="K10" s="96"/>
      <c r="L10" s="96"/>
      <c r="M10" s="96"/>
      <c r="N10" s="96"/>
      <c r="O10" s="96"/>
      <c r="P10" s="96"/>
      <c r="Q10" s="96"/>
    </row>
    <row r="11" spans="1:19" x14ac:dyDescent="0.2">
      <c r="A11" s="81" t="s">
        <v>148</v>
      </c>
      <c r="B11" s="142">
        <v>171.99464555</v>
      </c>
      <c r="C11" s="142">
        <v>2712.1071999999999</v>
      </c>
      <c r="D11" s="110">
        <v>2.464E-3</v>
      </c>
      <c r="E11" s="142">
        <v>288.07592721999998</v>
      </c>
      <c r="F11" s="142">
        <v>6914.0144</v>
      </c>
      <c r="G11" s="110">
        <v>4.4019999999999997E-3</v>
      </c>
      <c r="H11" s="142">
        <v>1.9380000000000001E-3</v>
      </c>
      <c r="I11" s="96"/>
      <c r="J11" s="96"/>
      <c r="K11" s="96"/>
      <c r="L11" s="96"/>
      <c r="M11" s="96"/>
      <c r="N11" s="96"/>
      <c r="O11" s="96"/>
      <c r="P11" s="96"/>
      <c r="Q11" s="96"/>
    </row>
    <row r="12" spans="1:19" x14ac:dyDescent="0.2">
      <c r="A12" s="81" t="s">
        <v>17</v>
      </c>
      <c r="B12" s="142">
        <v>7607.4772331200002</v>
      </c>
      <c r="C12" s="142">
        <v>119958.93076901999</v>
      </c>
      <c r="D12" s="110">
        <v>0.108971</v>
      </c>
      <c r="E12" s="142">
        <v>12485.72817446</v>
      </c>
      <c r="F12" s="142">
        <v>299665.80416775</v>
      </c>
      <c r="G12" s="110">
        <v>0.19079699999999999</v>
      </c>
      <c r="H12" s="142">
        <v>8.1825999999999996E-2</v>
      </c>
      <c r="I12" s="96"/>
      <c r="J12" s="96"/>
      <c r="K12" s="96"/>
      <c r="L12" s="96"/>
      <c r="M12" s="96"/>
      <c r="N12" s="96"/>
      <c r="O12" s="96"/>
      <c r="P12" s="96"/>
      <c r="Q12" s="96"/>
    </row>
    <row r="13" spans="1:19" x14ac:dyDescent="0.2">
      <c r="A13" s="81" t="s">
        <v>18</v>
      </c>
      <c r="B13" s="142">
        <v>26746.527687180002</v>
      </c>
      <c r="C13" s="142">
        <v>421754.11963516998</v>
      </c>
      <c r="D13" s="110">
        <v>0.38312299999999999</v>
      </c>
      <c r="E13" s="142">
        <v>19515.488325999999</v>
      </c>
      <c r="F13" s="142">
        <v>468384.73665564001</v>
      </c>
      <c r="G13" s="110">
        <v>0.29822100000000001</v>
      </c>
      <c r="H13" s="142">
        <v>-8.4902000000000005E-2</v>
      </c>
      <c r="I13" s="96"/>
      <c r="J13" s="96"/>
      <c r="K13" s="96"/>
      <c r="L13" s="96"/>
      <c r="M13" s="96"/>
      <c r="N13" s="96"/>
      <c r="O13" s="96"/>
      <c r="P13" s="96"/>
      <c r="Q13" s="96"/>
    </row>
    <row r="14" spans="1:19" x14ac:dyDescent="0.2">
      <c r="A14" s="81" t="s">
        <v>92</v>
      </c>
      <c r="B14" s="142">
        <v>241.45010464999999</v>
      </c>
      <c r="C14" s="142">
        <v>3807.3194963999999</v>
      </c>
      <c r="D14" s="110">
        <v>3.4589999999999998E-3</v>
      </c>
      <c r="E14" s="142">
        <v>233.69543640000001</v>
      </c>
      <c r="F14" s="142">
        <v>5608.8463485900002</v>
      </c>
      <c r="G14" s="110">
        <v>3.571E-3</v>
      </c>
      <c r="H14" s="142">
        <v>1.13E-4</v>
      </c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">
      <c r="B15" s="61"/>
      <c r="C15" s="61"/>
      <c r="D15" s="219"/>
      <c r="E15" s="61"/>
      <c r="F15" s="61"/>
      <c r="G15" s="219"/>
      <c r="H15" s="61"/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">
      <c r="B16" s="61"/>
      <c r="C16" s="61"/>
      <c r="D16" s="219"/>
      <c r="E16" s="61"/>
      <c r="F16" s="61"/>
      <c r="G16" s="219"/>
      <c r="H16" s="61"/>
      <c r="I16" s="96"/>
      <c r="J16" s="96"/>
      <c r="K16" s="96"/>
      <c r="L16" s="96"/>
      <c r="M16" s="96"/>
      <c r="N16" s="96"/>
      <c r="O16" s="96"/>
      <c r="P16" s="96"/>
      <c r="Q16" s="96"/>
    </row>
    <row r="17" spans="1:19" x14ac:dyDescent="0.2">
      <c r="B17" s="61"/>
      <c r="C17" s="61"/>
      <c r="D17" s="219"/>
      <c r="E17" s="61"/>
      <c r="F17" s="61"/>
      <c r="G17" s="219"/>
      <c r="H17" s="61"/>
      <c r="I17" s="96"/>
      <c r="J17" s="96"/>
      <c r="K17" s="96"/>
      <c r="L17" s="96"/>
      <c r="M17" s="96"/>
      <c r="N17" s="96"/>
      <c r="O17" s="96"/>
      <c r="P17" s="96"/>
      <c r="Q17" s="96"/>
    </row>
    <row r="18" spans="1:19" x14ac:dyDescent="0.2">
      <c r="B18" s="61"/>
      <c r="C18" s="61"/>
      <c r="D18" s="219"/>
      <c r="E18" s="61"/>
      <c r="F18" s="61"/>
      <c r="G18" s="219"/>
      <c r="H18" s="61"/>
      <c r="I18" s="96"/>
      <c r="J18" s="96"/>
      <c r="K18" s="96"/>
      <c r="L18" s="96"/>
      <c r="M18" s="96"/>
      <c r="N18" s="96"/>
      <c r="O18" s="96"/>
      <c r="P18" s="96"/>
      <c r="Q18" s="96"/>
    </row>
    <row r="19" spans="1:19" x14ac:dyDescent="0.2">
      <c r="B19" s="61"/>
      <c r="C19" s="61"/>
      <c r="D19" s="219"/>
      <c r="E19" s="61"/>
      <c r="F19" s="61"/>
      <c r="G19" s="219"/>
      <c r="H19" s="61"/>
      <c r="I19" s="96"/>
      <c r="J19" s="96"/>
      <c r="K19" s="96"/>
      <c r="L19" s="96"/>
      <c r="M19" s="96"/>
      <c r="N19" s="96"/>
      <c r="O19" s="96"/>
      <c r="P19" s="96"/>
      <c r="Q19" s="96"/>
    </row>
    <row r="20" spans="1:19" x14ac:dyDescent="0.2">
      <c r="B20" s="61"/>
      <c r="C20" s="61"/>
      <c r="D20" s="219"/>
      <c r="E20" s="61"/>
      <c r="F20" s="61"/>
      <c r="G20" s="219"/>
      <c r="H20" s="61"/>
      <c r="I20" s="96"/>
      <c r="J20" s="96"/>
      <c r="K20" s="96"/>
      <c r="L20" s="96"/>
      <c r="M20" s="96"/>
      <c r="N20" s="96"/>
      <c r="O20" s="96"/>
      <c r="P20" s="96"/>
      <c r="Q20" s="96"/>
    </row>
    <row r="21" spans="1:19" x14ac:dyDescent="0.2">
      <c r="B21" s="61"/>
      <c r="C21" s="61"/>
      <c r="D21" s="219"/>
      <c r="E21" s="61"/>
      <c r="F21" s="61"/>
      <c r="G21" s="219"/>
      <c r="H21" s="82" t="s">
        <v>149</v>
      </c>
      <c r="I21" s="96"/>
      <c r="J21" s="96"/>
      <c r="K21" s="96"/>
      <c r="L21" s="96"/>
      <c r="M21" s="96"/>
      <c r="N21" s="96"/>
      <c r="O21" s="96"/>
      <c r="P21" s="96"/>
      <c r="Q21" s="96"/>
    </row>
    <row r="22" spans="1:19" x14ac:dyDescent="0.2">
      <c r="A22" s="244"/>
      <c r="B22" s="286">
        <v>42004</v>
      </c>
      <c r="C22" s="287"/>
      <c r="D22" s="288"/>
      <c r="E22" s="286">
        <v>42369</v>
      </c>
      <c r="F22" s="287"/>
      <c r="G22" s="288"/>
      <c r="H22" s="79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</row>
    <row r="23" spans="1:19" s="59" customFormat="1" x14ac:dyDescent="0.2">
      <c r="A23" s="213"/>
      <c r="B23" s="230" t="s">
        <v>155</v>
      </c>
      <c r="C23" s="230" t="s">
        <v>158</v>
      </c>
      <c r="D23" s="186" t="s">
        <v>172</v>
      </c>
      <c r="E23" s="230" t="s">
        <v>155</v>
      </c>
      <c r="F23" s="230" t="s">
        <v>158</v>
      </c>
      <c r="G23" s="186" t="s">
        <v>172</v>
      </c>
      <c r="H23" s="230" t="s">
        <v>63</v>
      </c>
      <c r="I23" s="68"/>
      <c r="J23" s="68"/>
      <c r="K23" s="68"/>
      <c r="L23" s="68"/>
      <c r="M23" s="68"/>
      <c r="N23" s="68"/>
      <c r="O23" s="68"/>
      <c r="P23" s="68"/>
      <c r="Q23" s="68"/>
    </row>
    <row r="24" spans="1:19" s="185" customFormat="1" ht="15" x14ac:dyDescent="0.25">
      <c r="A24" s="18" t="s">
        <v>139</v>
      </c>
      <c r="B24" s="14">
        <f t="shared" ref="B24:G24" si="1">B$32+B$25</f>
        <v>69811.92296293001</v>
      </c>
      <c r="C24" s="14">
        <f t="shared" si="1"/>
        <v>1100833.2167026401</v>
      </c>
      <c r="D24" s="89">
        <f t="shared" si="1"/>
        <v>1.0000009999999999</v>
      </c>
      <c r="E24" s="14">
        <f t="shared" si="1"/>
        <v>65439.723887580003</v>
      </c>
      <c r="F24" s="14">
        <f t="shared" si="1"/>
        <v>1570597.0216000401</v>
      </c>
      <c r="G24" s="89">
        <f t="shared" si="1"/>
        <v>1</v>
      </c>
      <c r="H24" s="24">
        <v>0</v>
      </c>
      <c r="I24" s="208"/>
      <c r="J24" s="208"/>
      <c r="K24" s="208"/>
      <c r="L24" s="208"/>
      <c r="M24" s="208"/>
      <c r="N24" s="208"/>
      <c r="O24" s="208"/>
      <c r="P24" s="208"/>
      <c r="Q24" s="208"/>
    </row>
    <row r="25" spans="1:19" s="91" customFormat="1" ht="15" x14ac:dyDescent="0.25">
      <c r="A25" s="223" t="s">
        <v>65</v>
      </c>
      <c r="B25" s="15">
        <f t="shared" ref="B25:G25" si="2">SUM(B$26:B$31)</f>
        <v>60058.160629950005</v>
      </c>
      <c r="C25" s="15">
        <f t="shared" si="2"/>
        <v>947030.46914465004</v>
      </c>
      <c r="D25" s="21">
        <f t="shared" si="2"/>
        <v>0.860286</v>
      </c>
      <c r="E25" s="15">
        <f t="shared" si="2"/>
        <v>55575.985078350001</v>
      </c>
      <c r="F25" s="15">
        <f t="shared" si="2"/>
        <v>1333860.7110635801</v>
      </c>
      <c r="G25" s="21">
        <f t="shared" si="2"/>
        <v>0.84926999999999997</v>
      </c>
      <c r="H25" s="134">
        <v>-1.1015E-2</v>
      </c>
      <c r="I25" s="107"/>
      <c r="J25" s="107"/>
      <c r="K25" s="107"/>
      <c r="L25" s="107"/>
      <c r="M25" s="107"/>
      <c r="N25" s="107"/>
      <c r="O25" s="107"/>
      <c r="P25" s="107"/>
      <c r="Q25" s="107"/>
    </row>
    <row r="26" spans="1:19" s="26" customFormat="1" outlineLevel="1" x14ac:dyDescent="0.2">
      <c r="A26" s="240" t="s">
        <v>113</v>
      </c>
      <c r="B26" s="187">
        <v>25706.68842477</v>
      </c>
      <c r="C26" s="187">
        <v>405357.35600054997</v>
      </c>
      <c r="D26" s="152">
        <v>0.368228</v>
      </c>
      <c r="E26" s="187">
        <v>25616.869826980001</v>
      </c>
      <c r="F26" s="187">
        <v>614821.96229976998</v>
      </c>
      <c r="G26" s="152">
        <v>0.391457</v>
      </c>
      <c r="H26" s="187">
        <v>2.3230000000000001E-2</v>
      </c>
      <c r="I26" s="41"/>
      <c r="J26" s="41"/>
      <c r="K26" s="41"/>
      <c r="L26" s="41"/>
      <c r="M26" s="41"/>
      <c r="N26" s="41"/>
      <c r="O26" s="41"/>
      <c r="P26" s="41"/>
      <c r="Q26" s="41"/>
    </row>
    <row r="27" spans="1:19" outlineLevel="1" x14ac:dyDescent="0.2">
      <c r="A27" s="11" t="s">
        <v>4</v>
      </c>
      <c r="B27" s="142">
        <v>3527.4886790199998</v>
      </c>
      <c r="C27" s="142">
        <v>55623.402774239999</v>
      </c>
      <c r="D27" s="110">
        <v>5.0528000000000003E-2</v>
      </c>
      <c r="E27" s="142">
        <v>3772.4586021099999</v>
      </c>
      <c r="F27" s="142">
        <v>90541.522681500006</v>
      </c>
      <c r="G27" s="110">
        <v>5.7647999999999998E-2</v>
      </c>
      <c r="H27" s="142">
        <v>7.1190000000000003E-3</v>
      </c>
      <c r="I27" s="96"/>
      <c r="J27" s="96"/>
      <c r="K27" s="96"/>
      <c r="L27" s="96"/>
      <c r="M27" s="96"/>
      <c r="N27" s="96"/>
      <c r="O27" s="96"/>
      <c r="P27" s="96"/>
      <c r="Q27" s="96"/>
    </row>
    <row r="28" spans="1:19" outlineLevel="1" x14ac:dyDescent="0.2">
      <c r="A28" s="11" t="s">
        <v>148</v>
      </c>
      <c r="B28" s="142">
        <v>171.99464555</v>
      </c>
      <c r="C28" s="142">
        <v>2712.1071999999999</v>
      </c>
      <c r="D28" s="110">
        <v>2.464E-3</v>
      </c>
      <c r="E28" s="142">
        <v>288.07592721999998</v>
      </c>
      <c r="F28" s="142">
        <v>6914.0144</v>
      </c>
      <c r="G28" s="110">
        <v>4.4019999999999997E-3</v>
      </c>
      <c r="H28" s="142">
        <v>1.9380000000000001E-3</v>
      </c>
      <c r="I28" s="96"/>
      <c r="J28" s="96"/>
      <c r="K28" s="96"/>
      <c r="L28" s="96"/>
      <c r="M28" s="96"/>
      <c r="N28" s="96"/>
      <c r="O28" s="96"/>
      <c r="P28" s="96"/>
      <c r="Q28" s="96"/>
    </row>
    <row r="29" spans="1:19" outlineLevel="1" x14ac:dyDescent="0.2">
      <c r="A29" s="11" t="s">
        <v>17</v>
      </c>
      <c r="B29" s="142">
        <v>5431.0266964800003</v>
      </c>
      <c r="C29" s="142">
        <v>85639.448600880001</v>
      </c>
      <c r="D29" s="110">
        <v>7.7795000000000003E-2</v>
      </c>
      <c r="E29" s="142">
        <v>7043.5160649400004</v>
      </c>
      <c r="F29" s="142">
        <v>169049.08358362</v>
      </c>
      <c r="G29" s="110">
        <v>0.10763399999999999</v>
      </c>
      <c r="H29" s="142">
        <v>2.9839000000000001E-2</v>
      </c>
      <c r="I29" s="96"/>
      <c r="J29" s="96"/>
      <c r="K29" s="96"/>
      <c r="L29" s="96"/>
      <c r="M29" s="96"/>
      <c r="N29" s="96"/>
      <c r="O29" s="96"/>
      <c r="P29" s="96"/>
      <c r="Q29" s="96"/>
    </row>
    <row r="30" spans="1:19" outlineLevel="1" x14ac:dyDescent="0.2">
      <c r="A30" s="11" t="s">
        <v>18</v>
      </c>
      <c r="B30" s="142">
        <v>24979.512079479999</v>
      </c>
      <c r="C30" s="142">
        <v>393890.83507258003</v>
      </c>
      <c r="D30" s="110">
        <v>0.35781200000000002</v>
      </c>
      <c r="E30" s="142">
        <v>18621.369220699999</v>
      </c>
      <c r="F30" s="142">
        <v>446925.28175010002</v>
      </c>
      <c r="G30" s="110">
        <v>0.28455799999999998</v>
      </c>
      <c r="H30" s="142">
        <v>-7.3254E-2</v>
      </c>
      <c r="I30" s="96"/>
      <c r="J30" s="96"/>
      <c r="K30" s="96"/>
      <c r="L30" s="96"/>
      <c r="M30" s="96"/>
      <c r="N30" s="96"/>
      <c r="O30" s="96"/>
      <c r="P30" s="96"/>
      <c r="Q30" s="96"/>
    </row>
    <row r="31" spans="1:19" outlineLevel="1" x14ac:dyDescent="0.2">
      <c r="A31" s="11" t="s">
        <v>92</v>
      </c>
      <c r="B31" s="142">
        <v>241.45010464999999</v>
      </c>
      <c r="C31" s="142">
        <v>3807.3194963999999</v>
      </c>
      <c r="D31" s="110">
        <v>3.4589999999999998E-3</v>
      </c>
      <c r="E31" s="142">
        <v>233.69543640000001</v>
      </c>
      <c r="F31" s="142">
        <v>5608.8463485900002</v>
      </c>
      <c r="G31" s="110">
        <v>3.571E-3</v>
      </c>
      <c r="H31" s="142">
        <v>1.13E-4</v>
      </c>
      <c r="I31" s="96"/>
      <c r="J31" s="96"/>
      <c r="K31" s="96"/>
      <c r="L31" s="96"/>
      <c r="M31" s="96"/>
      <c r="N31" s="96"/>
      <c r="O31" s="96"/>
      <c r="P31" s="96"/>
      <c r="Q31" s="96"/>
    </row>
    <row r="32" spans="1:19" s="126" customFormat="1" ht="15" x14ac:dyDescent="0.25">
      <c r="A32" s="231" t="s">
        <v>14</v>
      </c>
      <c r="B32" s="220">
        <f t="shared" ref="B32:G32" si="3">SUM(B$33:B$36)</f>
        <v>9753.762332979999</v>
      </c>
      <c r="C32" s="220">
        <f t="shared" si="3"/>
        <v>153802.74755799002</v>
      </c>
      <c r="D32" s="175">
        <f t="shared" si="3"/>
        <v>0.13971499999999998</v>
      </c>
      <c r="E32" s="220">
        <f t="shared" si="3"/>
        <v>9863.7388092300007</v>
      </c>
      <c r="F32" s="220">
        <f t="shared" si="3"/>
        <v>236736.31053646002</v>
      </c>
      <c r="G32" s="175">
        <f t="shared" si="3"/>
        <v>0.15073</v>
      </c>
      <c r="H32" s="220">
        <v>1.1015E-2</v>
      </c>
    </row>
    <row r="33" spans="1:17" outlineLevel="1" x14ac:dyDescent="0.2">
      <c r="A33" s="11" t="s">
        <v>113</v>
      </c>
      <c r="B33" s="142">
        <v>5624.7160076099999</v>
      </c>
      <c r="C33" s="142">
        <v>88693.649350110005</v>
      </c>
      <c r="D33" s="110">
        <v>8.0570000000000003E-2</v>
      </c>
      <c r="E33" s="142">
        <v>3417.5017363900001</v>
      </c>
      <c r="F33" s="142">
        <v>82022.321147039998</v>
      </c>
      <c r="G33" s="110">
        <v>5.2224E-2</v>
      </c>
      <c r="H33" s="142">
        <v>-2.8346E-2</v>
      </c>
      <c r="I33" s="96"/>
      <c r="J33" s="96"/>
      <c r="K33" s="96"/>
      <c r="L33" s="96"/>
      <c r="M33" s="96"/>
      <c r="N33" s="96"/>
      <c r="O33" s="96"/>
      <c r="P33" s="96"/>
      <c r="Q33" s="96"/>
    </row>
    <row r="34" spans="1:17" outlineLevel="1" x14ac:dyDescent="0.2">
      <c r="A34" s="11" t="s">
        <v>4</v>
      </c>
      <c r="B34" s="142">
        <v>185.58018103000001</v>
      </c>
      <c r="C34" s="142">
        <v>2926.33147715</v>
      </c>
      <c r="D34" s="110">
        <v>2.6580000000000002E-3</v>
      </c>
      <c r="E34" s="142">
        <v>109.90585802</v>
      </c>
      <c r="F34" s="142">
        <v>2637.81389975</v>
      </c>
      <c r="G34" s="110">
        <v>1.6789999999999999E-3</v>
      </c>
      <c r="H34" s="142">
        <v>-9.7900000000000005E-4</v>
      </c>
      <c r="I34" s="96"/>
      <c r="J34" s="96"/>
      <c r="K34" s="96"/>
      <c r="L34" s="96"/>
      <c r="M34" s="96"/>
      <c r="N34" s="96"/>
      <c r="O34" s="96"/>
      <c r="P34" s="96"/>
      <c r="Q34" s="96"/>
    </row>
    <row r="35" spans="1:17" outlineLevel="1" x14ac:dyDescent="0.2">
      <c r="A35" s="11" t="s">
        <v>17</v>
      </c>
      <c r="B35" s="142">
        <v>2176.4505366399999</v>
      </c>
      <c r="C35" s="142">
        <v>34319.482168139999</v>
      </c>
      <c r="D35" s="110">
        <v>3.1175999999999999E-2</v>
      </c>
      <c r="E35" s="142">
        <v>5442.21210952</v>
      </c>
      <c r="F35" s="142">
        <v>130616.72058413</v>
      </c>
      <c r="G35" s="110">
        <v>8.3164000000000002E-2</v>
      </c>
      <c r="H35" s="142">
        <v>5.1987999999999999E-2</v>
      </c>
      <c r="I35" s="96"/>
      <c r="J35" s="96"/>
      <c r="K35" s="96"/>
      <c r="L35" s="96"/>
      <c r="M35" s="96"/>
      <c r="N35" s="96"/>
      <c r="O35" s="96"/>
      <c r="P35" s="96"/>
      <c r="Q35" s="96"/>
    </row>
    <row r="36" spans="1:17" outlineLevel="1" x14ac:dyDescent="0.2">
      <c r="A36" s="11" t="s">
        <v>18</v>
      </c>
      <c r="B36" s="142">
        <v>1767.0156076999999</v>
      </c>
      <c r="C36" s="142">
        <v>27863.284562590001</v>
      </c>
      <c r="D36" s="110">
        <v>2.5311E-2</v>
      </c>
      <c r="E36" s="142">
        <v>894.1191053</v>
      </c>
      <c r="F36" s="142">
        <v>21459.454905539998</v>
      </c>
      <c r="G36" s="110">
        <v>1.3663E-2</v>
      </c>
      <c r="H36" s="142">
        <v>-1.1648E-2</v>
      </c>
      <c r="I36" s="96"/>
      <c r="J36" s="96"/>
      <c r="K36" s="96"/>
      <c r="L36" s="96"/>
      <c r="M36" s="96"/>
      <c r="N36" s="96"/>
      <c r="O36" s="96"/>
      <c r="P36" s="96"/>
      <c r="Q36" s="96"/>
    </row>
    <row r="37" spans="1:17" x14ac:dyDescent="0.2">
      <c r="B37" s="61"/>
      <c r="C37" s="61"/>
      <c r="D37" s="219"/>
      <c r="E37" s="61"/>
      <c r="F37" s="61"/>
      <c r="G37" s="219"/>
      <c r="H37" s="61"/>
      <c r="I37" s="96"/>
      <c r="J37" s="96"/>
      <c r="K37" s="96"/>
      <c r="L37" s="96"/>
      <c r="M37" s="96"/>
      <c r="N37" s="96"/>
      <c r="O37" s="96"/>
      <c r="P37" s="96"/>
      <c r="Q37" s="96"/>
    </row>
    <row r="38" spans="1:17" x14ac:dyDescent="0.2">
      <c r="B38" s="61"/>
      <c r="C38" s="61"/>
      <c r="D38" s="219"/>
      <c r="E38" s="61"/>
      <c r="F38" s="61"/>
      <c r="G38" s="219"/>
      <c r="H38" s="61"/>
      <c r="I38" s="96"/>
      <c r="J38" s="96"/>
      <c r="K38" s="96"/>
      <c r="L38" s="96"/>
      <c r="M38" s="96"/>
      <c r="N38" s="96"/>
      <c r="O38" s="96"/>
      <c r="P38" s="96"/>
      <c r="Q38" s="96"/>
    </row>
    <row r="39" spans="1:17" x14ac:dyDescent="0.2">
      <c r="B39" s="61"/>
      <c r="C39" s="61"/>
      <c r="D39" s="219"/>
      <c r="E39" s="61"/>
      <c r="F39" s="61"/>
      <c r="G39" s="219"/>
      <c r="H39" s="61"/>
      <c r="I39" s="96"/>
      <c r="J39" s="96"/>
      <c r="K39" s="96"/>
      <c r="L39" s="96"/>
      <c r="M39" s="96"/>
      <c r="N39" s="96"/>
      <c r="O39" s="96"/>
      <c r="P39" s="96"/>
      <c r="Q39" s="96"/>
    </row>
    <row r="40" spans="1:17" x14ac:dyDescent="0.2">
      <c r="B40" s="61"/>
      <c r="C40" s="61"/>
      <c r="D40" s="219"/>
      <c r="E40" s="61"/>
      <c r="F40" s="61"/>
      <c r="G40" s="219"/>
      <c r="H40" s="61"/>
      <c r="I40" s="96"/>
      <c r="J40" s="96"/>
      <c r="K40" s="96"/>
      <c r="L40" s="96"/>
      <c r="M40" s="96"/>
      <c r="N40" s="96"/>
      <c r="O40" s="96"/>
      <c r="P40" s="96"/>
      <c r="Q40" s="96"/>
    </row>
    <row r="41" spans="1:17" x14ac:dyDescent="0.2">
      <c r="B41" s="61"/>
      <c r="C41" s="61"/>
      <c r="D41" s="219"/>
      <c r="E41" s="61"/>
      <c r="F41" s="61"/>
      <c r="G41" s="219"/>
      <c r="H41" s="61"/>
      <c r="I41" s="96"/>
      <c r="J41" s="96"/>
      <c r="K41" s="96"/>
      <c r="L41" s="96"/>
      <c r="M41" s="96"/>
      <c r="N41" s="96"/>
      <c r="O41" s="96"/>
      <c r="P41" s="96"/>
      <c r="Q41" s="96"/>
    </row>
    <row r="42" spans="1:17" x14ac:dyDescent="0.2">
      <c r="B42" s="61"/>
      <c r="C42" s="61"/>
      <c r="D42" s="219"/>
      <c r="E42" s="61"/>
      <c r="F42" s="61"/>
      <c r="G42" s="219"/>
      <c r="H42" s="61"/>
      <c r="I42" s="96"/>
      <c r="J42" s="96"/>
      <c r="K42" s="96"/>
      <c r="L42" s="96"/>
      <c r="M42" s="96"/>
      <c r="N42" s="96"/>
      <c r="O42" s="96"/>
      <c r="P42" s="96"/>
      <c r="Q42" s="96"/>
    </row>
    <row r="43" spans="1:17" x14ac:dyDescent="0.2">
      <c r="B43" s="61"/>
      <c r="C43" s="61"/>
      <c r="D43" s="219"/>
      <c r="E43" s="61"/>
      <c r="F43" s="61"/>
      <c r="G43" s="219"/>
      <c r="H43" s="61"/>
      <c r="I43" s="96"/>
      <c r="J43" s="96"/>
      <c r="K43" s="96"/>
      <c r="L43" s="96"/>
      <c r="M43" s="96"/>
      <c r="N43" s="96"/>
      <c r="O43" s="96"/>
      <c r="P43" s="96"/>
      <c r="Q43" s="96"/>
    </row>
    <row r="44" spans="1:17" x14ac:dyDescent="0.2">
      <c r="B44" s="61"/>
      <c r="C44" s="61"/>
      <c r="D44" s="219"/>
      <c r="E44" s="61"/>
      <c r="F44" s="61"/>
      <c r="G44" s="219"/>
      <c r="H44" s="61"/>
      <c r="I44" s="96"/>
      <c r="J44" s="96"/>
      <c r="K44" s="96"/>
      <c r="L44" s="96"/>
      <c r="M44" s="96"/>
      <c r="N44" s="96"/>
      <c r="O44" s="96"/>
      <c r="P44" s="96"/>
      <c r="Q44" s="96"/>
    </row>
    <row r="45" spans="1:17" x14ac:dyDescent="0.2">
      <c r="B45" s="61"/>
      <c r="C45" s="61"/>
      <c r="D45" s="219"/>
      <c r="E45" s="61"/>
      <c r="F45" s="61"/>
      <c r="G45" s="219"/>
      <c r="H45" s="61"/>
      <c r="I45" s="96"/>
      <c r="J45" s="96"/>
      <c r="K45" s="96"/>
      <c r="L45" s="96"/>
      <c r="M45" s="96"/>
      <c r="N45" s="96"/>
      <c r="O45" s="96"/>
      <c r="P45" s="96"/>
      <c r="Q45" s="96"/>
    </row>
    <row r="46" spans="1:17" x14ac:dyDescent="0.2">
      <c r="B46" s="61"/>
      <c r="C46" s="61"/>
      <c r="D46" s="219"/>
      <c r="E46" s="61"/>
      <c r="F46" s="61"/>
      <c r="G46" s="219"/>
      <c r="H46" s="61"/>
      <c r="I46" s="96"/>
      <c r="J46" s="96"/>
      <c r="K46" s="96"/>
      <c r="L46" s="96"/>
      <c r="M46" s="96"/>
      <c r="N46" s="96"/>
      <c r="O46" s="96"/>
      <c r="P46" s="96"/>
      <c r="Q46" s="96"/>
    </row>
    <row r="47" spans="1:17" x14ac:dyDescent="0.2">
      <c r="B47" s="61"/>
      <c r="C47" s="61"/>
      <c r="D47" s="219"/>
      <c r="E47" s="61"/>
      <c r="F47" s="61"/>
      <c r="G47" s="219"/>
      <c r="H47" s="61"/>
      <c r="I47" s="96"/>
      <c r="J47" s="96"/>
      <c r="K47" s="96"/>
      <c r="L47" s="96"/>
      <c r="M47" s="96"/>
      <c r="N47" s="96"/>
      <c r="O47" s="96"/>
      <c r="P47" s="96"/>
      <c r="Q47" s="96"/>
    </row>
    <row r="48" spans="1:17" x14ac:dyDescent="0.2">
      <c r="B48" s="61"/>
      <c r="C48" s="61"/>
      <c r="D48" s="219"/>
      <c r="E48" s="61"/>
      <c r="F48" s="61"/>
      <c r="G48" s="219"/>
      <c r="H48" s="61"/>
      <c r="I48" s="96"/>
      <c r="J48" s="96"/>
      <c r="K48" s="96"/>
      <c r="L48" s="96"/>
      <c r="M48" s="96"/>
      <c r="N48" s="96"/>
      <c r="O48" s="96"/>
      <c r="P48" s="96"/>
      <c r="Q48" s="96"/>
    </row>
    <row r="49" spans="2:17" x14ac:dyDescent="0.2">
      <c r="B49" s="61"/>
      <c r="C49" s="61"/>
      <c r="D49" s="219"/>
      <c r="E49" s="61"/>
      <c r="F49" s="61"/>
      <c r="G49" s="219"/>
      <c r="H49" s="61"/>
      <c r="I49" s="96"/>
      <c r="J49" s="96"/>
      <c r="K49" s="96"/>
      <c r="L49" s="96"/>
      <c r="M49" s="96"/>
      <c r="N49" s="96"/>
      <c r="O49" s="96"/>
      <c r="P49" s="96"/>
      <c r="Q49" s="96"/>
    </row>
    <row r="50" spans="2:17" x14ac:dyDescent="0.2">
      <c r="B50" s="61"/>
      <c r="C50" s="61"/>
      <c r="D50" s="219"/>
      <c r="E50" s="61"/>
      <c r="F50" s="61"/>
      <c r="G50" s="219"/>
      <c r="H50" s="61"/>
      <c r="I50" s="96"/>
      <c r="J50" s="96"/>
      <c r="K50" s="96"/>
      <c r="L50" s="96"/>
      <c r="M50" s="96"/>
      <c r="N50" s="96"/>
      <c r="O50" s="96"/>
      <c r="P50" s="96"/>
      <c r="Q50" s="96"/>
    </row>
    <row r="51" spans="2:17" x14ac:dyDescent="0.2">
      <c r="B51" s="61"/>
      <c r="C51" s="61"/>
      <c r="D51" s="219"/>
      <c r="E51" s="61"/>
      <c r="F51" s="61"/>
      <c r="G51" s="219"/>
      <c r="H51" s="61"/>
      <c r="I51" s="96"/>
      <c r="J51" s="96"/>
      <c r="K51" s="96"/>
      <c r="L51" s="96"/>
      <c r="M51" s="96"/>
      <c r="N51" s="96"/>
      <c r="O51" s="96"/>
      <c r="P51" s="96"/>
      <c r="Q51" s="96"/>
    </row>
    <row r="52" spans="2:17" x14ac:dyDescent="0.2">
      <c r="B52" s="61"/>
      <c r="C52" s="61"/>
      <c r="D52" s="219"/>
      <c r="E52" s="61"/>
      <c r="F52" s="61"/>
      <c r="G52" s="219"/>
      <c r="H52" s="61"/>
      <c r="I52" s="96"/>
      <c r="J52" s="96"/>
      <c r="K52" s="96"/>
      <c r="L52" s="96"/>
      <c r="M52" s="96"/>
      <c r="N52" s="96"/>
      <c r="O52" s="96"/>
      <c r="P52" s="96"/>
      <c r="Q52" s="96"/>
    </row>
    <row r="53" spans="2:17" x14ac:dyDescent="0.2">
      <c r="B53" s="61"/>
      <c r="C53" s="61"/>
      <c r="D53" s="219"/>
      <c r="E53" s="61"/>
      <c r="F53" s="61"/>
      <c r="G53" s="219"/>
      <c r="H53" s="61"/>
      <c r="I53" s="96"/>
      <c r="J53" s="96"/>
      <c r="K53" s="96"/>
      <c r="L53" s="96"/>
      <c r="M53" s="96"/>
      <c r="N53" s="96"/>
      <c r="O53" s="96"/>
      <c r="P53" s="96"/>
      <c r="Q53" s="96"/>
    </row>
    <row r="54" spans="2:17" x14ac:dyDescent="0.2">
      <c r="B54" s="61"/>
      <c r="C54" s="61"/>
      <c r="D54" s="219"/>
      <c r="E54" s="61"/>
      <c r="F54" s="61"/>
      <c r="G54" s="219"/>
      <c r="H54" s="61"/>
      <c r="I54" s="96"/>
      <c r="J54" s="96"/>
      <c r="K54" s="96"/>
      <c r="L54" s="96"/>
      <c r="M54" s="96"/>
      <c r="N54" s="96"/>
      <c r="O54" s="96"/>
      <c r="P54" s="96"/>
      <c r="Q54" s="96"/>
    </row>
    <row r="55" spans="2:17" x14ac:dyDescent="0.2">
      <c r="B55" s="61"/>
      <c r="C55" s="61"/>
      <c r="D55" s="219"/>
      <c r="E55" s="61"/>
      <c r="F55" s="61"/>
      <c r="G55" s="219"/>
      <c r="H55" s="61"/>
      <c r="I55" s="96"/>
      <c r="J55" s="96"/>
      <c r="K55" s="96"/>
      <c r="L55" s="96"/>
      <c r="M55" s="96"/>
      <c r="N55" s="96"/>
      <c r="O55" s="96"/>
      <c r="P55" s="96"/>
      <c r="Q55" s="96"/>
    </row>
    <row r="56" spans="2:17" x14ac:dyDescent="0.2">
      <c r="B56" s="61"/>
      <c r="C56" s="61"/>
      <c r="D56" s="219"/>
      <c r="E56" s="61"/>
      <c r="F56" s="61"/>
      <c r="G56" s="219"/>
      <c r="H56" s="61"/>
      <c r="I56" s="96"/>
      <c r="J56" s="96"/>
      <c r="K56" s="96"/>
      <c r="L56" s="96"/>
      <c r="M56" s="96"/>
      <c r="N56" s="96"/>
      <c r="O56" s="96"/>
      <c r="P56" s="96"/>
      <c r="Q56" s="96"/>
    </row>
    <row r="57" spans="2:17" x14ac:dyDescent="0.2">
      <c r="B57" s="61"/>
      <c r="C57" s="61"/>
      <c r="D57" s="219"/>
      <c r="E57" s="61"/>
      <c r="F57" s="61"/>
      <c r="G57" s="219"/>
      <c r="H57" s="61"/>
      <c r="I57" s="96"/>
      <c r="J57" s="96"/>
      <c r="K57" s="96"/>
      <c r="L57" s="96"/>
      <c r="M57" s="96"/>
      <c r="N57" s="96"/>
      <c r="O57" s="96"/>
      <c r="P57" s="96"/>
      <c r="Q57" s="96"/>
    </row>
    <row r="58" spans="2:17" x14ac:dyDescent="0.2">
      <c r="B58" s="61"/>
      <c r="C58" s="61"/>
      <c r="D58" s="219"/>
      <c r="E58" s="61"/>
      <c r="F58" s="61"/>
      <c r="G58" s="219"/>
      <c r="H58" s="61"/>
      <c r="I58" s="96"/>
      <c r="J58" s="96"/>
      <c r="K58" s="96"/>
      <c r="L58" s="96"/>
      <c r="M58" s="96"/>
      <c r="N58" s="96"/>
      <c r="O58" s="96"/>
      <c r="P58" s="96"/>
      <c r="Q58" s="96"/>
    </row>
    <row r="59" spans="2:17" x14ac:dyDescent="0.2">
      <c r="B59" s="61"/>
      <c r="C59" s="61"/>
      <c r="D59" s="219"/>
      <c r="E59" s="61"/>
      <c r="F59" s="61"/>
      <c r="G59" s="219"/>
      <c r="H59" s="61"/>
      <c r="I59" s="96"/>
      <c r="J59" s="96"/>
      <c r="K59" s="96"/>
      <c r="L59" s="96"/>
      <c r="M59" s="96"/>
      <c r="N59" s="96"/>
      <c r="O59" s="96"/>
      <c r="P59" s="96"/>
      <c r="Q59" s="96"/>
    </row>
    <row r="60" spans="2:17" x14ac:dyDescent="0.2">
      <c r="B60" s="61"/>
      <c r="C60" s="61"/>
      <c r="D60" s="219"/>
      <c r="E60" s="61"/>
      <c r="F60" s="61"/>
      <c r="G60" s="219"/>
      <c r="H60" s="61"/>
      <c r="I60" s="96"/>
      <c r="J60" s="96"/>
      <c r="K60" s="96"/>
      <c r="L60" s="96"/>
      <c r="M60" s="96"/>
      <c r="N60" s="96"/>
      <c r="O60" s="96"/>
      <c r="P60" s="96"/>
      <c r="Q60" s="96"/>
    </row>
    <row r="61" spans="2:17" x14ac:dyDescent="0.2">
      <c r="B61" s="61"/>
      <c r="C61" s="61"/>
      <c r="D61" s="219"/>
      <c r="E61" s="61"/>
      <c r="F61" s="61"/>
      <c r="G61" s="219"/>
      <c r="H61" s="61"/>
      <c r="I61" s="96"/>
      <c r="J61" s="96"/>
      <c r="K61" s="96"/>
      <c r="L61" s="96"/>
      <c r="M61" s="96"/>
      <c r="N61" s="96"/>
      <c r="O61" s="96"/>
      <c r="P61" s="96"/>
      <c r="Q61" s="96"/>
    </row>
    <row r="62" spans="2:17" x14ac:dyDescent="0.2">
      <c r="B62" s="61"/>
      <c r="C62" s="61"/>
      <c r="D62" s="219"/>
      <c r="E62" s="61"/>
      <c r="F62" s="61"/>
      <c r="G62" s="219"/>
      <c r="H62" s="61"/>
      <c r="I62" s="96"/>
      <c r="J62" s="96"/>
      <c r="K62" s="96"/>
      <c r="L62" s="96"/>
      <c r="M62" s="96"/>
      <c r="N62" s="96"/>
      <c r="O62" s="96"/>
      <c r="P62" s="96"/>
      <c r="Q62" s="96"/>
    </row>
    <row r="63" spans="2:17" x14ac:dyDescent="0.2">
      <c r="B63" s="61"/>
      <c r="C63" s="61"/>
      <c r="D63" s="219"/>
      <c r="E63" s="61"/>
      <c r="F63" s="61"/>
      <c r="G63" s="219"/>
      <c r="H63" s="61"/>
      <c r="I63" s="96"/>
      <c r="J63" s="96"/>
      <c r="K63" s="96"/>
      <c r="L63" s="96"/>
      <c r="M63" s="96"/>
      <c r="N63" s="96"/>
      <c r="O63" s="96"/>
      <c r="P63" s="96"/>
      <c r="Q63" s="96"/>
    </row>
    <row r="64" spans="2:17" x14ac:dyDescent="0.2">
      <c r="B64" s="61"/>
      <c r="C64" s="61"/>
      <c r="D64" s="219"/>
      <c r="E64" s="61"/>
      <c r="F64" s="61"/>
      <c r="G64" s="219"/>
      <c r="H64" s="61"/>
      <c r="I64" s="96"/>
      <c r="J64" s="96"/>
      <c r="K64" s="96"/>
      <c r="L64" s="96"/>
      <c r="M64" s="96"/>
      <c r="N64" s="96"/>
      <c r="O64" s="96"/>
      <c r="P64" s="96"/>
      <c r="Q64" s="96"/>
    </row>
    <row r="65" spans="2:17" x14ac:dyDescent="0.2">
      <c r="B65" s="61"/>
      <c r="C65" s="61"/>
      <c r="D65" s="219"/>
      <c r="E65" s="61"/>
      <c r="F65" s="61"/>
      <c r="G65" s="219"/>
      <c r="H65" s="61"/>
      <c r="I65" s="96"/>
      <c r="J65" s="96"/>
      <c r="K65" s="96"/>
      <c r="L65" s="96"/>
      <c r="M65" s="96"/>
      <c r="N65" s="96"/>
      <c r="O65" s="96"/>
      <c r="P65" s="96"/>
      <c r="Q65" s="96"/>
    </row>
    <row r="66" spans="2:17" x14ac:dyDescent="0.2">
      <c r="B66" s="61"/>
      <c r="C66" s="61"/>
      <c r="D66" s="219"/>
      <c r="E66" s="61"/>
      <c r="F66" s="61"/>
      <c r="G66" s="219"/>
      <c r="H66" s="61"/>
      <c r="I66" s="96"/>
      <c r="J66" s="96"/>
      <c r="K66" s="96"/>
      <c r="L66" s="96"/>
      <c r="M66" s="96"/>
      <c r="N66" s="96"/>
      <c r="O66" s="96"/>
      <c r="P66" s="96"/>
      <c r="Q66" s="96"/>
    </row>
    <row r="67" spans="2:17" x14ac:dyDescent="0.2">
      <c r="B67" s="61"/>
      <c r="C67" s="61"/>
      <c r="D67" s="219"/>
      <c r="E67" s="61"/>
      <c r="F67" s="61"/>
      <c r="G67" s="219"/>
      <c r="H67" s="61"/>
      <c r="I67" s="96"/>
      <c r="J67" s="96"/>
      <c r="K67" s="96"/>
      <c r="L67" s="96"/>
      <c r="M67" s="96"/>
      <c r="N67" s="96"/>
      <c r="O67" s="96"/>
      <c r="P67" s="96"/>
      <c r="Q67" s="96"/>
    </row>
    <row r="68" spans="2:17" x14ac:dyDescent="0.2">
      <c r="B68" s="61"/>
      <c r="C68" s="61"/>
      <c r="D68" s="219"/>
      <c r="E68" s="61"/>
      <c r="F68" s="61"/>
      <c r="G68" s="219"/>
      <c r="H68" s="61"/>
      <c r="I68" s="96"/>
      <c r="J68" s="96"/>
      <c r="K68" s="96"/>
      <c r="L68" s="96"/>
      <c r="M68" s="96"/>
      <c r="N68" s="96"/>
      <c r="O68" s="96"/>
      <c r="P68" s="96"/>
      <c r="Q68" s="96"/>
    </row>
    <row r="69" spans="2:17" x14ac:dyDescent="0.2">
      <c r="B69" s="61"/>
      <c r="C69" s="61"/>
      <c r="D69" s="219"/>
      <c r="E69" s="61"/>
      <c r="F69" s="61"/>
      <c r="G69" s="219"/>
      <c r="H69" s="61"/>
      <c r="I69" s="96"/>
      <c r="J69" s="96"/>
      <c r="K69" s="96"/>
      <c r="L69" s="96"/>
      <c r="M69" s="96"/>
      <c r="N69" s="96"/>
      <c r="O69" s="96"/>
      <c r="P69" s="96"/>
      <c r="Q69" s="96"/>
    </row>
    <row r="70" spans="2:17" x14ac:dyDescent="0.2">
      <c r="B70" s="61"/>
      <c r="C70" s="61"/>
      <c r="D70" s="219"/>
      <c r="E70" s="61"/>
      <c r="F70" s="61"/>
      <c r="G70" s="219"/>
      <c r="H70" s="61"/>
      <c r="I70" s="96"/>
      <c r="J70" s="96"/>
      <c r="K70" s="96"/>
      <c r="L70" s="96"/>
      <c r="M70" s="96"/>
      <c r="N70" s="96"/>
      <c r="O70" s="96"/>
      <c r="P70" s="96"/>
      <c r="Q70" s="96"/>
    </row>
    <row r="71" spans="2:17" x14ac:dyDescent="0.2">
      <c r="B71" s="61"/>
      <c r="C71" s="61"/>
      <c r="D71" s="219"/>
      <c r="E71" s="61"/>
      <c r="F71" s="61"/>
      <c r="G71" s="219"/>
      <c r="H71" s="61"/>
      <c r="I71" s="96"/>
      <c r="J71" s="96"/>
      <c r="K71" s="96"/>
      <c r="L71" s="96"/>
      <c r="M71" s="96"/>
      <c r="N71" s="96"/>
      <c r="O71" s="96"/>
      <c r="P71" s="96"/>
      <c r="Q71" s="96"/>
    </row>
    <row r="72" spans="2:17" x14ac:dyDescent="0.2">
      <c r="B72" s="61"/>
      <c r="C72" s="61"/>
      <c r="D72" s="219"/>
      <c r="E72" s="61"/>
      <c r="F72" s="61"/>
      <c r="G72" s="219"/>
      <c r="H72" s="61"/>
      <c r="I72" s="96"/>
      <c r="J72" s="96"/>
      <c r="K72" s="96"/>
      <c r="L72" s="96"/>
      <c r="M72" s="96"/>
      <c r="N72" s="96"/>
      <c r="O72" s="96"/>
      <c r="P72" s="96"/>
      <c r="Q72" s="96"/>
    </row>
    <row r="73" spans="2:17" x14ac:dyDescent="0.2">
      <c r="B73" s="61"/>
      <c r="C73" s="61"/>
      <c r="D73" s="219"/>
      <c r="E73" s="61"/>
      <c r="F73" s="61"/>
      <c r="G73" s="219"/>
      <c r="H73" s="61"/>
      <c r="I73" s="96"/>
      <c r="J73" s="96"/>
      <c r="K73" s="96"/>
      <c r="L73" s="96"/>
      <c r="M73" s="96"/>
      <c r="N73" s="96"/>
      <c r="O73" s="96"/>
      <c r="P73" s="96"/>
      <c r="Q73" s="96"/>
    </row>
    <row r="74" spans="2:17" x14ac:dyDescent="0.2">
      <c r="B74" s="61"/>
      <c r="C74" s="61"/>
      <c r="D74" s="219"/>
      <c r="E74" s="61"/>
      <c r="F74" s="61"/>
      <c r="G74" s="219"/>
      <c r="H74" s="61"/>
      <c r="I74" s="96"/>
      <c r="J74" s="96"/>
      <c r="K74" s="96"/>
      <c r="L74" s="96"/>
      <c r="M74" s="96"/>
      <c r="N74" s="96"/>
      <c r="O74" s="96"/>
      <c r="P74" s="96"/>
      <c r="Q74" s="96"/>
    </row>
    <row r="75" spans="2:17" x14ac:dyDescent="0.2">
      <c r="B75" s="61"/>
      <c r="C75" s="61"/>
      <c r="D75" s="219"/>
      <c r="E75" s="61"/>
      <c r="F75" s="61"/>
      <c r="G75" s="219"/>
      <c r="H75" s="61"/>
      <c r="I75" s="96"/>
      <c r="J75" s="96"/>
      <c r="K75" s="96"/>
      <c r="L75" s="96"/>
      <c r="M75" s="96"/>
      <c r="N75" s="96"/>
      <c r="O75" s="96"/>
      <c r="P75" s="96"/>
      <c r="Q75" s="96"/>
    </row>
    <row r="76" spans="2:17" x14ac:dyDescent="0.2">
      <c r="B76" s="61"/>
      <c r="C76" s="61"/>
      <c r="D76" s="219"/>
      <c r="E76" s="61"/>
      <c r="F76" s="61"/>
      <c r="G76" s="219"/>
      <c r="H76" s="61"/>
      <c r="I76" s="96"/>
      <c r="J76" s="96"/>
      <c r="K76" s="96"/>
      <c r="L76" s="96"/>
      <c r="M76" s="96"/>
      <c r="N76" s="96"/>
      <c r="O76" s="96"/>
      <c r="P76" s="96"/>
      <c r="Q76" s="96"/>
    </row>
    <row r="77" spans="2:17" x14ac:dyDescent="0.2">
      <c r="B77" s="61"/>
      <c r="C77" s="61"/>
      <c r="D77" s="219"/>
      <c r="E77" s="61"/>
      <c r="F77" s="61"/>
      <c r="G77" s="219"/>
      <c r="H77" s="61"/>
      <c r="I77" s="96"/>
      <c r="J77" s="96"/>
      <c r="K77" s="96"/>
      <c r="L77" s="96"/>
      <c r="M77" s="96"/>
      <c r="N77" s="96"/>
      <c r="O77" s="96"/>
      <c r="P77" s="96"/>
      <c r="Q77" s="96"/>
    </row>
    <row r="78" spans="2:17" x14ac:dyDescent="0.2">
      <c r="B78" s="61"/>
      <c r="C78" s="61"/>
      <c r="D78" s="219"/>
      <c r="E78" s="61"/>
      <c r="F78" s="61"/>
      <c r="G78" s="219"/>
      <c r="H78" s="61"/>
      <c r="I78" s="96"/>
      <c r="J78" s="96"/>
      <c r="K78" s="96"/>
      <c r="L78" s="96"/>
      <c r="M78" s="96"/>
      <c r="N78" s="96"/>
      <c r="O78" s="96"/>
      <c r="P78" s="96"/>
      <c r="Q78" s="96"/>
    </row>
    <row r="79" spans="2:17" x14ac:dyDescent="0.2">
      <c r="B79" s="61"/>
      <c r="C79" s="61"/>
      <c r="D79" s="219"/>
      <c r="E79" s="61"/>
      <c r="F79" s="61"/>
      <c r="G79" s="219"/>
      <c r="H79" s="61"/>
      <c r="I79" s="96"/>
      <c r="J79" s="96"/>
      <c r="K79" s="96"/>
      <c r="L79" s="96"/>
      <c r="M79" s="96"/>
      <c r="N79" s="96"/>
      <c r="O79" s="96"/>
      <c r="P79" s="96"/>
      <c r="Q79" s="96"/>
    </row>
    <row r="80" spans="2:17" x14ac:dyDescent="0.2">
      <c r="B80" s="61"/>
      <c r="C80" s="61"/>
      <c r="D80" s="219"/>
      <c r="E80" s="61"/>
      <c r="F80" s="61"/>
      <c r="G80" s="219"/>
      <c r="H80" s="61"/>
      <c r="I80" s="96"/>
      <c r="J80" s="96"/>
      <c r="K80" s="96"/>
      <c r="L80" s="96"/>
      <c r="M80" s="96"/>
      <c r="N80" s="96"/>
      <c r="O80" s="96"/>
      <c r="P80" s="96"/>
      <c r="Q80" s="96"/>
    </row>
    <row r="81" spans="2:17" x14ac:dyDescent="0.2">
      <c r="B81" s="61"/>
      <c r="C81" s="61"/>
      <c r="D81" s="219"/>
      <c r="E81" s="61"/>
      <c r="F81" s="61"/>
      <c r="G81" s="219"/>
      <c r="H81" s="61"/>
      <c r="I81" s="96"/>
      <c r="J81" s="96"/>
      <c r="K81" s="96"/>
      <c r="L81" s="96"/>
      <c r="M81" s="96"/>
      <c r="N81" s="96"/>
      <c r="O81" s="96"/>
      <c r="P81" s="96"/>
      <c r="Q81" s="96"/>
    </row>
    <row r="82" spans="2:17" x14ac:dyDescent="0.2">
      <c r="B82" s="61"/>
      <c r="C82" s="61"/>
      <c r="D82" s="219"/>
      <c r="E82" s="61"/>
      <c r="F82" s="61"/>
      <c r="G82" s="219"/>
      <c r="H82" s="61"/>
      <c r="I82" s="96"/>
      <c r="J82" s="96"/>
      <c r="K82" s="96"/>
      <c r="L82" s="96"/>
      <c r="M82" s="96"/>
      <c r="N82" s="96"/>
      <c r="O82" s="96"/>
      <c r="P82" s="96"/>
      <c r="Q82" s="96"/>
    </row>
    <row r="83" spans="2:17" x14ac:dyDescent="0.2">
      <c r="B83" s="61"/>
      <c r="C83" s="61"/>
      <c r="D83" s="219"/>
      <c r="E83" s="61"/>
      <c r="F83" s="61"/>
      <c r="G83" s="219"/>
      <c r="H83" s="61"/>
      <c r="I83" s="96"/>
      <c r="J83" s="96"/>
      <c r="K83" s="96"/>
      <c r="L83" s="96"/>
      <c r="M83" s="96"/>
      <c r="N83" s="96"/>
      <c r="O83" s="96"/>
      <c r="P83" s="96"/>
      <c r="Q83" s="96"/>
    </row>
    <row r="84" spans="2:17" x14ac:dyDescent="0.2">
      <c r="B84" s="61"/>
      <c r="C84" s="61"/>
      <c r="D84" s="219"/>
      <c r="E84" s="61"/>
      <c r="F84" s="61"/>
      <c r="G84" s="219"/>
      <c r="H84" s="61"/>
      <c r="I84" s="96"/>
      <c r="J84" s="96"/>
      <c r="K84" s="96"/>
      <c r="L84" s="96"/>
      <c r="M84" s="96"/>
      <c r="N84" s="96"/>
      <c r="O84" s="96"/>
      <c r="P84" s="96"/>
      <c r="Q84" s="96"/>
    </row>
    <row r="85" spans="2:17" x14ac:dyDescent="0.2">
      <c r="B85" s="61"/>
      <c r="C85" s="61"/>
      <c r="D85" s="219"/>
      <c r="E85" s="61"/>
      <c r="F85" s="61"/>
      <c r="G85" s="219"/>
      <c r="H85" s="61"/>
      <c r="I85" s="96"/>
      <c r="J85" s="96"/>
      <c r="K85" s="96"/>
      <c r="L85" s="96"/>
      <c r="M85" s="96"/>
      <c r="N85" s="96"/>
      <c r="O85" s="96"/>
      <c r="P85" s="96"/>
      <c r="Q85" s="96"/>
    </row>
    <row r="86" spans="2:17" x14ac:dyDescent="0.2">
      <c r="B86" s="61"/>
      <c r="C86" s="61"/>
      <c r="D86" s="219"/>
      <c r="E86" s="61"/>
      <c r="F86" s="61"/>
      <c r="G86" s="219"/>
      <c r="H86" s="61"/>
      <c r="I86" s="96"/>
      <c r="J86" s="96"/>
      <c r="K86" s="96"/>
      <c r="L86" s="96"/>
      <c r="M86" s="96"/>
      <c r="N86" s="96"/>
      <c r="O86" s="96"/>
      <c r="P86" s="96"/>
      <c r="Q86" s="96"/>
    </row>
    <row r="87" spans="2:17" x14ac:dyDescent="0.2">
      <c r="B87" s="61"/>
      <c r="C87" s="61"/>
      <c r="D87" s="219"/>
      <c r="E87" s="61"/>
      <c r="F87" s="61"/>
      <c r="G87" s="219"/>
      <c r="H87" s="61"/>
      <c r="I87" s="96"/>
      <c r="J87" s="96"/>
      <c r="K87" s="96"/>
      <c r="L87" s="96"/>
      <c r="M87" s="96"/>
      <c r="N87" s="96"/>
      <c r="O87" s="96"/>
      <c r="P87" s="96"/>
      <c r="Q87" s="96"/>
    </row>
    <row r="88" spans="2:17" x14ac:dyDescent="0.2">
      <c r="B88" s="61"/>
      <c r="C88" s="61"/>
      <c r="D88" s="219"/>
      <c r="E88" s="61"/>
      <c r="F88" s="61"/>
      <c r="G88" s="219"/>
      <c r="H88" s="61"/>
      <c r="I88" s="96"/>
      <c r="J88" s="96"/>
      <c r="K88" s="96"/>
      <c r="L88" s="96"/>
      <c r="M88" s="96"/>
      <c r="N88" s="96"/>
      <c r="O88" s="96"/>
      <c r="P88" s="96"/>
      <c r="Q88" s="96"/>
    </row>
    <row r="89" spans="2:17" x14ac:dyDescent="0.2">
      <c r="B89" s="61"/>
      <c r="C89" s="61"/>
      <c r="D89" s="219"/>
      <c r="E89" s="61"/>
      <c r="F89" s="61"/>
      <c r="G89" s="219"/>
      <c r="H89" s="61"/>
      <c r="I89" s="96"/>
      <c r="J89" s="96"/>
      <c r="K89" s="96"/>
      <c r="L89" s="96"/>
      <c r="M89" s="96"/>
      <c r="N89" s="96"/>
      <c r="O89" s="96"/>
      <c r="P89" s="96"/>
      <c r="Q89" s="96"/>
    </row>
    <row r="90" spans="2:17" x14ac:dyDescent="0.2">
      <c r="B90" s="61"/>
      <c r="C90" s="61"/>
      <c r="D90" s="219"/>
      <c r="E90" s="61"/>
      <c r="F90" s="61"/>
      <c r="G90" s="219"/>
      <c r="H90" s="61"/>
      <c r="I90" s="96"/>
      <c r="J90" s="96"/>
      <c r="K90" s="96"/>
      <c r="L90" s="96"/>
      <c r="M90" s="96"/>
      <c r="N90" s="96"/>
      <c r="O90" s="96"/>
      <c r="P90" s="96"/>
      <c r="Q90" s="96"/>
    </row>
    <row r="91" spans="2:17" x14ac:dyDescent="0.2">
      <c r="B91" s="61"/>
      <c r="C91" s="61"/>
      <c r="D91" s="219"/>
      <c r="E91" s="61"/>
      <c r="F91" s="61"/>
      <c r="G91" s="219"/>
      <c r="H91" s="61"/>
      <c r="I91" s="96"/>
      <c r="J91" s="96"/>
      <c r="K91" s="96"/>
      <c r="L91" s="96"/>
      <c r="M91" s="96"/>
      <c r="N91" s="96"/>
      <c r="O91" s="96"/>
      <c r="P91" s="96"/>
      <c r="Q91" s="96"/>
    </row>
    <row r="92" spans="2:17" x14ac:dyDescent="0.2">
      <c r="B92" s="61"/>
      <c r="C92" s="61"/>
      <c r="D92" s="219"/>
      <c r="E92" s="61"/>
      <c r="F92" s="61"/>
      <c r="G92" s="219"/>
      <c r="H92" s="61"/>
      <c r="I92" s="96"/>
      <c r="J92" s="96"/>
      <c r="K92" s="96"/>
      <c r="L92" s="96"/>
      <c r="M92" s="96"/>
      <c r="N92" s="96"/>
      <c r="O92" s="96"/>
      <c r="P92" s="96"/>
      <c r="Q92" s="96"/>
    </row>
    <row r="93" spans="2:17" x14ac:dyDescent="0.2">
      <c r="B93" s="61"/>
      <c r="C93" s="61"/>
      <c r="D93" s="219"/>
      <c r="E93" s="61"/>
      <c r="F93" s="61"/>
      <c r="G93" s="219"/>
      <c r="H93" s="61"/>
      <c r="I93" s="96"/>
      <c r="J93" s="96"/>
      <c r="K93" s="96"/>
      <c r="L93" s="96"/>
      <c r="M93" s="96"/>
      <c r="N93" s="96"/>
      <c r="O93" s="96"/>
      <c r="P93" s="96"/>
      <c r="Q93" s="96"/>
    </row>
    <row r="94" spans="2:17" x14ac:dyDescent="0.2">
      <c r="B94" s="61"/>
      <c r="C94" s="61"/>
      <c r="D94" s="219"/>
      <c r="E94" s="61"/>
      <c r="F94" s="61"/>
      <c r="G94" s="219"/>
      <c r="H94" s="61"/>
      <c r="I94" s="96"/>
      <c r="J94" s="96"/>
      <c r="K94" s="96"/>
      <c r="L94" s="96"/>
      <c r="M94" s="96"/>
      <c r="N94" s="96"/>
      <c r="O94" s="96"/>
      <c r="P94" s="96"/>
      <c r="Q94" s="96"/>
    </row>
    <row r="95" spans="2:17" x14ac:dyDescent="0.2">
      <c r="B95" s="61"/>
      <c r="C95" s="61"/>
      <c r="D95" s="219"/>
      <c r="E95" s="61"/>
      <c r="F95" s="61"/>
      <c r="G95" s="219"/>
      <c r="H95" s="61"/>
      <c r="I95" s="96"/>
      <c r="J95" s="96"/>
      <c r="K95" s="96"/>
      <c r="L95" s="96"/>
      <c r="M95" s="96"/>
      <c r="N95" s="96"/>
      <c r="O95" s="96"/>
      <c r="P95" s="96"/>
      <c r="Q95" s="96"/>
    </row>
    <row r="96" spans="2:17" x14ac:dyDescent="0.2">
      <c r="B96" s="61"/>
      <c r="C96" s="61"/>
      <c r="D96" s="219"/>
      <c r="E96" s="61"/>
      <c r="F96" s="61"/>
      <c r="G96" s="219"/>
      <c r="H96" s="61"/>
      <c r="I96" s="96"/>
      <c r="J96" s="96"/>
      <c r="K96" s="96"/>
      <c r="L96" s="96"/>
      <c r="M96" s="96"/>
      <c r="N96" s="96"/>
      <c r="O96" s="96"/>
      <c r="P96" s="96"/>
      <c r="Q96" s="96"/>
    </row>
    <row r="97" spans="2:17" x14ac:dyDescent="0.2">
      <c r="B97" s="61"/>
      <c r="C97" s="61"/>
      <c r="D97" s="219"/>
      <c r="E97" s="61"/>
      <c r="F97" s="61"/>
      <c r="G97" s="219"/>
      <c r="H97" s="61"/>
      <c r="I97" s="96"/>
      <c r="J97" s="96"/>
      <c r="K97" s="96"/>
      <c r="L97" s="96"/>
      <c r="M97" s="96"/>
      <c r="N97" s="96"/>
      <c r="O97" s="96"/>
      <c r="P97" s="96"/>
      <c r="Q97" s="96"/>
    </row>
    <row r="98" spans="2:17" x14ac:dyDescent="0.2">
      <c r="B98" s="61"/>
      <c r="C98" s="61"/>
      <c r="D98" s="219"/>
      <c r="E98" s="61"/>
      <c r="F98" s="61"/>
      <c r="G98" s="219"/>
      <c r="H98" s="61"/>
      <c r="I98" s="96"/>
      <c r="J98" s="96"/>
      <c r="K98" s="96"/>
      <c r="L98" s="96"/>
      <c r="M98" s="96"/>
      <c r="N98" s="96"/>
      <c r="O98" s="96"/>
      <c r="P98" s="96"/>
      <c r="Q98" s="96"/>
    </row>
    <row r="99" spans="2:17" x14ac:dyDescent="0.2">
      <c r="B99" s="61"/>
      <c r="C99" s="61"/>
      <c r="D99" s="219"/>
      <c r="E99" s="61"/>
      <c r="F99" s="61"/>
      <c r="G99" s="219"/>
      <c r="H99" s="61"/>
      <c r="I99" s="96"/>
      <c r="J99" s="96"/>
      <c r="K99" s="96"/>
      <c r="L99" s="96"/>
      <c r="M99" s="96"/>
      <c r="N99" s="96"/>
      <c r="O99" s="96"/>
      <c r="P99" s="96"/>
      <c r="Q99" s="96"/>
    </row>
    <row r="100" spans="2:17" x14ac:dyDescent="0.2">
      <c r="B100" s="61"/>
      <c r="C100" s="61"/>
      <c r="D100" s="219"/>
      <c r="E100" s="61"/>
      <c r="F100" s="61"/>
      <c r="G100" s="219"/>
      <c r="H100" s="61"/>
      <c r="I100" s="96"/>
      <c r="J100" s="96"/>
      <c r="K100" s="96"/>
      <c r="L100" s="96"/>
      <c r="M100" s="96"/>
      <c r="N100" s="96"/>
      <c r="O100" s="96"/>
      <c r="P100" s="96"/>
      <c r="Q100" s="96"/>
    </row>
    <row r="101" spans="2:17" x14ac:dyDescent="0.2">
      <c r="B101" s="61"/>
      <c r="C101" s="61"/>
      <c r="D101" s="219"/>
      <c r="E101" s="61"/>
      <c r="F101" s="61"/>
      <c r="G101" s="219"/>
      <c r="H101" s="61"/>
      <c r="I101" s="96"/>
      <c r="J101" s="96"/>
      <c r="K101" s="96"/>
      <c r="L101" s="96"/>
      <c r="M101" s="96"/>
      <c r="N101" s="96"/>
      <c r="O101" s="96"/>
      <c r="P101" s="96"/>
      <c r="Q101" s="96"/>
    </row>
    <row r="102" spans="2:17" x14ac:dyDescent="0.2">
      <c r="B102" s="61"/>
      <c r="C102" s="61"/>
      <c r="D102" s="219"/>
      <c r="E102" s="61"/>
      <c r="F102" s="61"/>
      <c r="G102" s="219"/>
      <c r="H102" s="61"/>
      <c r="I102" s="96"/>
      <c r="J102" s="96"/>
      <c r="K102" s="96"/>
      <c r="L102" s="96"/>
      <c r="M102" s="96"/>
      <c r="N102" s="96"/>
      <c r="O102" s="96"/>
      <c r="P102" s="96"/>
      <c r="Q102" s="96"/>
    </row>
    <row r="103" spans="2:17" x14ac:dyDescent="0.2">
      <c r="B103" s="61"/>
      <c r="C103" s="61"/>
      <c r="D103" s="219"/>
      <c r="E103" s="61"/>
      <c r="F103" s="61"/>
      <c r="G103" s="219"/>
      <c r="H103" s="61"/>
      <c r="I103" s="96"/>
      <c r="J103" s="96"/>
      <c r="K103" s="96"/>
      <c r="L103" s="96"/>
      <c r="M103" s="96"/>
      <c r="N103" s="96"/>
      <c r="O103" s="96"/>
      <c r="P103" s="96"/>
      <c r="Q103" s="96"/>
    </row>
    <row r="104" spans="2:17" x14ac:dyDescent="0.2">
      <c r="B104" s="61"/>
      <c r="C104" s="61"/>
      <c r="D104" s="219"/>
      <c r="E104" s="61"/>
      <c r="F104" s="61"/>
      <c r="G104" s="219"/>
      <c r="H104" s="61"/>
      <c r="I104" s="96"/>
      <c r="J104" s="96"/>
      <c r="K104" s="96"/>
      <c r="L104" s="96"/>
      <c r="M104" s="96"/>
      <c r="N104" s="96"/>
      <c r="O104" s="96"/>
      <c r="P104" s="96"/>
      <c r="Q104" s="96"/>
    </row>
    <row r="105" spans="2:17" x14ac:dyDescent="0.2">
      <c r="B105" s="61"/>
      <c r="C105" s="61"/>
      <c r="D105" s="219"/>
      <c r="E105" s="61"/>
      <c r="F105" s="61"/>
      <c r="G105" s="219"/>
      <c r="H105" s="61"/>
      <c r="I105" s="96"/>
      <c r="J105" s="96"/>
      <c r="K105" s="96"/>
      <c r="L105" s="96"/>
      <c r="M105" s="96"/>
      <c r="N105" s="96"/>
      <c r="O105" s="96"/>
      <c r="P105" s="96"/>
      <c r="Q105" s="96"/>
    </row>
    <row r="106" spans="2:17" x14ac:dyDescent="0.2">
      <c r="B106" s="61"/>
      <c r="C106" s="61"/>
      <c r="D106" s="219"/>
      <c r="E106" s="61"/>
      <c r="F106" s="61"/>
      <c r="G106" s="219"/>
      <c r="H106" s="61"/>
      <c r="I106" s="96"/>
      <c r="J106" s="96"/>
      <c r="K106" s="96"/>
      <c r="L106" s="96"/>
      <c r="M106" s="96"/>
      <c r="N106" s="96"/>
      <c r="O106" s="96"/>
      <c r="P106" s="96"/>
      <c r="Q106" s="96"/>
    </row>
    <row r="107" spans="2:17" x14ac:dyDescent="0.2">
      <c r="B107" s="61"/>
      <c r="C107" s="61"/>
      <c r="D107" s="219"/>
      <c r="E107" s="61"/>
      <c r="F107" s="61"/>
      <c r="G107" s="219"/>
      <c r="H107" s="61"/>
      <c r="I107" s="96"/>
      <c r="J107" s="96"/>
      <c r="K107" s="96"/>
      <c r="L107" s="96"/>
      <c r="M107" s="96"/>
      <c r="N107" s="96"/>
      <c r="O107" s="96"/>
      <c r="P107" s="96"/>
      <c r="Q107" s="96"/>
    </row>
    <row r="108" spans="2:17" x14ac:dyDescent="0.2">
      <c r="B108" s="61"/>
      <c r="C108" s="61"/>
      <c r="D108" s="219"/>
      <c r="E108" s="61"/>
      <c r="F108" s="61"/>
      <c r="G108" s="219"/>
      <c r="H108" s="61"/>
      <c r="I108" s="96"/>
      <c r="J108" s="96"/>
      <c r="K108" s="96"/>
      <c r="L108" s="96"/>
      <c r="M108" s="96"/>
      <c r="N108" s="96"/>
      <c r="O108" s="96"/>
      <c r="P108" s="96"/>
      <c r="Q108" s="96"/>
    </row>
    <row r="109" spans="2:17" x14ac:dyDescent="0.2">
      <c r="B109" s="61"/>
      <c r="C109" s="61"/>
      <c r="D109" s="219"/>
      <c r="E109" s="61"/>
      <c r="F109" s="61"/>
      <c r="G109" s="219"/>
      <c r="H109" s="61"/>
      <c r="I109" s="96"/>
      <c r="J109" s="96"/>
      <c r="K109" s="96"/>
      <c r="L109" s="96"/>
      <c r="M109" s="96"/>
      <c r="N109" s="96"/>
      <c r="O109" s="96"/>
      <c r="P109" s="96"/>
      <c r="Q109" s="96"/>
    </row>
    <row r="110" spans="2:17" x14ac:dyDescent="0.2">
      <c r="B110" s="61"/>
      <c r="C110" s="61"/>
      <c r="D110" s="219"/>
      <c r="E110" s="61"/>
      <c r="F110" s="61"/>
      <c r="G110" s="219"/>
      <c r="H110" s="61"/>
      <c r="I110" s="96"/>
      <c r="J110" s="96"/>
      <c r="K110" s="96"/>
      <c r="L110" s="96"/>
      <c r="M110" s="96"/>
      <c r="N110" s="96"/>
      <c r="O110" s="96"/>
      <c r="P110" s="96"/>
      <c r="Q110" s="96"/>
    </row>
    <row r="111" spans="2:17" x14ac:dyDescent="0.2">
      <c r="B111" s="61"/>
      <c r="C111" s="61"/>
      <c r="D111" s="219"/>
      <c r="E111" s="61"/>
      <c r="F111" s="61"/>
      <c r="G111" s="219"/>
      <c r="H111" s="61"/>
      <c r="I111" s="96"/>
      <c r="J111" s="96"/>
      <c r="K111" s="96"/>
      <c r="L111" s="96"/>
      <c r="M111" s="96"/>
      <c r="N111" s="96"/>
      <c r="O111" s="96"/>
      <c r="P111" s="96"/>
      <c r="Q111" s="96"/>
    </row>
    <row r="112" spans="2:17" x14ac:dyDescent="0.2">
      <c r="B112" s="61"/>
      <c r="C112" s="61"/>
      <c r="D112" s="219"/>
      <c r="E112" s="61"/>
      <c r="F112" s="61"/>
      <c r="G112" s="219"/>
      <c r="H112" s="61"/>
      <c r="I112" s="96"/>
      <c r="J112" s="96"/>
      <c r="K112" s="96"/>
      <c r="L112" s="96"/>
      <c r="M112" s="96"/>
      <c r="N112" s="96"/>
      <c r="O112" s="96"/>
      <c r="P112" s="96"/>
      <c r="Q112" s="96"/>
    </row>
    <row r="113" spans="2:17" x14ac:dyDescent="0.2">
      <c r="B113" s="61"/>
      <c r="C113" s="61"/>
      <c r="D113" s="219"/>
      <c r="E113" s="61"/>
      <c r="F113" s="61"/>
      <c r="G113" s="219"/>
      <c r="H113" s="61"/>
      <c r="I113" s="96"/>
      <c r="J113" s="96"/>
      <c r="K113" s="96"/>
      <c r="L113" s="96"/>
      <c r="M113" s="96"/>
      <c r="N113" s="96"/>
      <c r="O113" s="96"/>
      <c r="P113" s="96"/>
      <c r="Q113" s="96"/>
    </row>
    <row r="114" spans="2:17" x14ac:dyDescent="0.2">
      <c r="B114" s="61"/>
      <c r="C114" s="61"/>
      <c r="D114" s="219"/>
      <c r="E114" s="61"/>
      <c r="F114" s="61"/>
      <c r="G114" s="219"/>
      <c r="H114" s="61"/>
      <c r="I114" s="96"/>
      <c r="J114" s="96"/>
      <c r="K114" s="96"/>
      <c r="L114" s="96"/>
      <c r="M114" s="96"/>
      <c r="N114" s="96"/>
      <c r="O114" s="96"/>
      <c r="P114" s="96"/>
      <c r="Q114" s="96"/>
    </row>
    <row r="115" spans="2:17" x14ac:dyDescent="0.2">
      <c r="B115" s="61"/>
      <c r="C115" s="61"/>
      <c r="D115" s="219"/>
      <c r="E115" s="61"/>
      <c r="F115" s="61"/>
      <c r="G115" s="219"/>
      <c r="H115" s="61"/>
      <c r="I115" s="96"/>
      <c r="J115" s="96"/>
      <c r="K115" s="96"/>
      <c r="L115" s="96"/>
      <c r="M115" s="96"/>
      <c r="N115" s="96"/>
      <c r="O115" s="96"/>
      <c r="P115" s="96"/>
      <c r="Q115" s="96"/>
    </row>
    <row r="116" spans="2:17" x14ac:dyDescent="0.2">
      <c r="B116" s="61"/>
      <c r="C116" s="61"/>
      <c r="D116" s="219"/>
      <c r="E116" s="61"/>
      <c r="F116" s="61"/>
      <c r="G116" s="219"/>
      <c r="H116" s="61"/>
      <c r="I116" s="96"/>
      <c r="J116" s="96"/>
      <c r="K116" s="96"/>
      <c r="L116" s="96"/>
      <c r="M116" s="96"/>
      <c r="N116" s="96"/>
      <c r="O116" s="96"/>
      <c r="P116" s="96"/>
      <c r="Q116" s="96"/>
    </row>
    <row r="117" spans="2:17" x14ac:dyDescent="0.2">
      <c r="B117" s="61"/>
      <c r="C117" s="61"/>
      <c r="D117" s="219"/>
      <c r="E117" s="61"/>
      <c r="F117" s="61"/>
      <c r="G117" s="219"/>
      <c r="H117" s="61"/>
      <c r="I117" s="96"/>
      <c r="J117" s="96"/>
      <c r="K117" s="96"/>
      <c r="L117" s="96"/>
      <c r="M117" s="96"/>
      <c r="N117" s="96"/>
      <c r="O117" s="96"/>
      <c r="P117" s="96"/>
      <c r="Q117" s="96"/>
    </row>
    <row r="118" spans="2:17" x14ac:dyDescent="0.2">
      <c r="B118" s="61"/>
      <c r="C118" s="61"/>
      <c r="D118" s="219"/>
      <c r="E118" s="61"/>
      <c r="F118" s="61"/>
      <c r="G118" s="219"/>
      <c r="H118" s="61"/>
      <c r="I118" s="96"/>
      <c r="J118" s="96"/>
      <c r="K118" s="96"/>
      <c r="L118" s="96"/>
      <c r="M118" s="96"/>
      <c r="N118" s="96"/>
      <c r="O118" s="96"/>
      <c r="P118" s="96"/>
      <c r="Q118" s="96"/>
    </row>
    <row r="119" spans="2:17" x14ac:dyDescent="0.2">
      <c r="B119" s="61"/>
      <c r="C119" s="61"/>
      <c r="D119" s="219"/>
      <c r="E119" s="61"/>
      <c r="F119" s="61"/>
      <c r="G119" s="219"/>
      <c r="H119" s="61"/>
      <c r="I119" s="96"/>
      <c r="J119" s="96"/>
      <c r="K119" s="96"/>
      <c r="L119" s="96"/>
      <c r="M119" s="96"/>
      <c r="N119" s="96"/>
      <c r="O119" s="96"/>
      <c r="P119" s="96"/>
      <c r="Q119" s="96"/>
    </row>
    <row r="120" spans="2:17" x14ac:dyDescent="0.2">
      <c r="B120" s="61"/>
      <c r="C120" s="61"/>
      <c r="D120" s="219"/>
      <c r="E120" s="61"/>
      <c r="F120" s="61"/>
      <c r="G120" s="219"/>
      <c r="H120" s="61"/>
      <c r="I120" s="96"/>
      <c r="J120" s="96"/>
      <c r="K120" s="96"/>
      <c r="L120" s="96"/>
      <c r="M120" s="96"/>
      <c r="N120" s="96"/>
      <c r="O120" s="96"/>
      <c r="P120" s="96"/>
      <c r="Q120" s="96"/>
    </row>
    <row r="121" spans="2:17" x14ac:dyDescent="0.2">
      <c r="B121" s="61"/>
      <c r="C121" s="61"/>
      <c r="D121" s="219"/>
      <c r="E121" s="61"/>
      <c r="F121" s="61"/>
      <c r="G121" s="219"/>
      <c r="H121" s="61"/>
      <c r="I121" s="96"/>
      <c r="J121" s="96"/>
      <c r="K121" s="96"/>
      <c r="L121" s="96"/>
      <c r="M121" s="96"/>
      <c r="N121" s="96"/>
      <c r="O121" s="96"/>
      <c r="P121" s="96"/>
      <c r="Q121" s="96"/>
    </row>
    <row r="122" spans="2:17" x14ac:dyDescent="0.2">
      <c r="B122" s="61"/>
      <c r="C122" s="61"/>
      <c r="D122" s="219"/>
      <c r="E122" s="61"/>
      <c r="F122" s="61"/>
      <c r="G122" s="219"/>
      <c r="H122" s="61"/>
      <c r="I122" s="96"/>
      <c r="J122" s="96"/>
      <c r="K122" s="96"/>
      <c r="L122" s="96"/>
      <c r="M122" s="96"/>
      <c r="N122" s="96"/>
      <c r="O122" s="96"/>
      <c r="P122" s="96"/>
      <c r="Q122" s="96"/>
    </row>
    <row r="123" spans="2:17" x14ac:dyDescent="0.2">
      <c r="B123" s="61"/>
      <c r="C123" s="61"/>
      <c r="D123" s="219"/>
      <c r="E123" s="61"/>
      <c r="F123" s="61"/>
      <c r="G123" s="219"/>
      <c r="H123" s="61"/>
      <c r="I123" s="96"/>
      <c r="J123" s="96"/>
      <c r="K123" s="96"/>
      <c r="L123" s="96"/>
      <c r="M123" s="96"/>
      <c r="N123" s="96"/>
      <c r="O123" s="96"/>
      <c r="P123" s="96"/>
      <c r="Q123" s="96"/>
    </row>
    <row r="124" spans="2:17" x14ac:dyDescent="0.2">
      <c r="B124" s="61"/>
      <c r="C124" s="61"/>
      <c r="D124" s="219"/>
      <c r="E124" s="61"/>
      <c r="F124" s="61"/>
      <c r="G124" s="219"/>
      <c r="H124" s="61"/>
      <c r="I124" s="96"/>
      <c r="J124" s="96"/>
      <c r="K124" s="96"/>
      <c r="L124" s="96"/>
      <c r="M124" s="96"/>
      <c r="N124" s="96"/>
      <c r="O124" s="96"/>
      <c r="P124" s="96"/>
      <c r="Q124" s="96"/>
    </row>
    <row r="125" spans="2:17" x14ac:dyDescent="0.2">
      <c r="B125" s="61"/>
      <c r="C125" s="61"/>
      <c r="D125" s="219"/>
      <c r="E125" s="61"/>
      <c r="F125" s="61"/>
      <c r="G125" s="219"/>
      <c r="H125" s="61"/>
      <c r="I125" s="96"/>
      <c r="J125" s="96"/>
      <c r="K125" s="96"/>
      <c r="L125" s="96"/>
      <c r="M125" s="96"/>
      <c r="N125" s="96"/>
      <c r="O125" s="96"/>
      <c r="P125" s="96"/>
      <c r="Q125" s="96"/>
    </row>
    <row r="126" spans="2:17" x14ac:dyDescent="0.2">
      <c r="B126" s="61"/>
      <c r="C126" s="61"/>
      <c r="D126" s="219"/>
      <c r="E126" s="61"/>
      <c r="F126" s="61"/>
      <c r="G126" s="219"/>
      <c r="H126" s="61"/>
      <c r="I126" s="96"/>
      <c r="J126" s="96"/>
      <c r="K126" s="96"/>
      <c r="L126" s="96"/>
      <c r="M126" s="96"/>
      <c r="N126" s="96"/>
      <c r="O126" s="96"/>
      <c r="P126" s="96"/>
      <c r="Q126" s="96"/>
    </row>
    <row r="127" spans="2:17" x14ac:dyDescent="0.2">
      <c r="B127" s="61"/>
      <c r="C127" s="61"/>
      <c r="D127" s="219"/>
      <c r="E127" s="61"/>
      <c r="F127" s="61"/>
      <c r="G127" s="219"/>
      <c r="H127" s="61"/>
      <c r="I127" s="96"/>
      <c r="J127" s="96"/>
      <c r="K127" s="96"/>
      <c r="L127" s="96"/>
      <c r="M127" s="96"/>
      <c r="N127" s="96"/>
      <c r="O127" s="96"/>
      <c r="P127" s="96"/>
      <c r="Q127" s="96"/>
    </row>
    <row r="128" spans="2:17" x14ac:dyDescent="0.2">
      <c r="B128" s="61"/>
      <c r="C128" s="61"/>
      <c r="D128" s="219"/>
      <c r="E128" s="61"/>
      <c r="F128" s="61"/>
      <c r="G128" s="219"/>
      <c r="H128" s="61"/>
      <c r="I128" s="96"/>
      <c r="J128" s="96"/>
      <c r="K128" s="96"/>
      <c r="L128" s="96"/>
      <c r="M128" s="96"/>
      <c r="N128" s="96"/>
      <c r="O128" s="96"/>
      <c r="P128" s="96"/>
      <c r="Q128" s="96"/>
    </row>
    <row r="129" spans="2:17" x14ac:dyDescent="0.2">
      <c r="B129" s="61"/>
      <c r="C129" s="61"/>
      <c r="D129" s="219"/>
      <c r="E129" s="61"/>
      <c r="F129" s="61"/>
      <c r="G129" s="219"/>
      <c r="H129" s="61"/>
      <c r="I129" s="96"/>
      <c r="J129" s="96"/>
      <c r="K129" s="96"/>
      <c r="L129" s="96"/>
      <c r="M129" s="96"/>
      <c r="N129" s="96"/>
      <c r="O129" s="96"/>
      <c r="P129" s="96"/>
      <c r="Q129" s="96"/>
    </row>
    <row r="130" spans="2:17" x14ac:dyDescent="0.2">
      <c r="B130" s="61"/>
      <c r="C130" s="61"/>
      <c r="D130" s="219"/>
      <c r="E130" s="61"/>
      <c r="F130" s="61"/>
      <c r="G130" s="219"/>
      <c r="H130" s="61"/>
      <c r="I130" s="96"/>
      <c r="J130" s="96"/>
      <c r="K130" s="96"/>
      <c r="L130" s="96"/>
      <c r="M130" s="96"/>
      <c r="N130" s="96"/>
      <c r="O130" s="96"/>
      <c r="P130" s="96"/>
      <c r="Q130" s="96"/>
    </row>
    <row r="131" spans="2:17" x14ac:dyDescent="0.2">
      <c r="B131" s="61"/>
      <c r="C131" s="61"/>
      <c r="D131" s="219"/>
      <c r="E131" s="61"/>
      <c r="F131" s="61"/>
      <c r="G131" s="219"/>
      <c r="H131" s="61"/>
      <c r="I131" s="96"/>
      <c r="J131" s="96"/>
      <c r="K131" s="96"/>
      <c r="L131" s="96"/>
      <c r="M131" s="96"/>
      <c r="N131" s="96"/>
      <c r="O131" s="96"/>
      <c r="P131" s="96"/>
      <c r="Q131" s="96"/>
    </row>
    <row r="132" spans="2:17" x14ac:dyDescent="0.2">
      <c r="B132" s="61"/>
      <c r="C132" s="61"/>
      <c r="D132" s="219"/>
      <c r="E132" s="61"/>
      <c r="F132" s="61"/>
      <c r="G132" s="219"/>
      <c r="H132" s="61"/>
      <c r="I132" s="96"/>
      <c r="J132" s="96"/>
      <c r="K132" s="96"/>
      <c r="L132" s="96"/>
      <c r="M132" s="96"/>
      <c r="N132" s="96"/>
      <c r="O132" s="96"/>
      <c r="P132" s="96"/>
      <c r="Q132" s="96"/>
    </row>
    <row r="133" spans="2:17" x14ac:dyDescent="0.2">
      <c r="B133" s="61"/>
      <c r="C133" s="61"/>
      <c r="D133" s="219"/>
      <c r="E133" s="61"/>
      <c r="F133" s="61"/>
      <c r="G133" s="219"/>
      <c r="H133" s="61"/>
      <c r="I133" s="96"/>
      <c r="J133" s="96"/>
      <c r="K133" s="96"/>
      <c r="L133" s="96"/>
      <c r="M133" s="96"/>
      <c r="N133" s="96"/>
      <c r="O133" s="96"/>
      <c r="P133" s="96"/>
      <c r="Q133" s="96"/>
    </row>
    <row r="134" spans="2:17" x14ac:dyDescent="0.2">
      <c r="B134" s="61"/>
      <c r="C134" s="61"/>
      <c r="D134" s="219"/>
      <c r="E134" s="61"/>
      <c r="F134" s="61"/>
      <c r="G134" s="219"/>
      <c r="H134" s="61"/>
      <c r="I134" s="96"/>
      <c r="J134" s="96"/>
      <c r="K134" s="96"/>
      <c r="L134" s="96"/>
      <c r="M134" s="96"/>
      <c r="N134" s="96"/>
      <c r="O134" s="96"/>
      <c r="P134" s="96"/>
      <c r="Q134" s="96"/>
    </row>
    <row r="135" spans="2:17" x14ac:dyDescent="0.2">
      <c r="B135" s="61"/>
      <c r="C135" s="61"/>
      <c r="D135" s="219"/>
      <c r="E135" s="61"/>
      <c r="F135" s="61"/>
      <c r="G135" s="219"/>
      <c r="H135" s="61"/>
      <c r="I135" s="96"/>
      <c r="J135" s="96"/>
      <c r="K135" s="96"/>
      <c r="L135" s="96"/>
      <c r="M135" s="96"/>
      <c r="N135" s="96"/>
      <c r="O135" s="96"/>
      <c r="P135" s="96"/>
      <c r="Q135" s="96"/>
    </row>
    <row r="136" spans="2:17" x14ac:dyDescent="0.2">
      <c r="B136" s="61"/>
      <c r="C136" s="61"/>
      <c r="D136" s="219"/>
      <c r="E136" s="61"/>
      <c r="F136" s="61"/>
      <c r="G136" s="219"/>
      <c r="H136" s="61"/>
      <c r="I136" s="96"/>
      <c r="J136" s="96"/>
      <c r="K136" s="96"/>
      <c r="L136" s="96"/>
      <c r="M136" s="96"/>
      <c r="N136" s="96"/>
      <c r="O136" s="96"/>
      <c r="P136" s="96"/>
      <c r="Q136" s="96"/>
    </row>
    <row r="137" spans="2:17" x14ac:dyDescent="0.2">
      <c r="B137" s="61"/>
      <c r="C137" s="61"/>
      <c r="D137" s="219"/>
      <c r="E137" s="61"/>
      <c r="F137" s="61"/>
      <c r="G137" s="219"/>
      <c r="H137" s="61"/>
      <c r="I137" s="96"/>
      <c r="J137" s="96"/>
      <c r="K137" s="96"/>
      <c r="L137" s="96"/>
      <c r="M137" s="96"/>
      <c r="N137" s="96"/>
      <c r="O137" s="96"/>
      <c r="P137" s="96"/>
      <c r="Q137" s="96"/>
    </row>
    <row r="138" spans="2:17" x14ac:dyDescent="0.2">
      <c r="B138" s="61"/>
      <c r="C138" s="61"/>
      <c r="D138" s="219"/>
      <c r="E138" s="61"/>
      <c r="F138" s="61"/>
      <c r="G138" s="219"/>
      <c r="H138" s="61"/>
      <c r="I138" s="96"/>
      <c r="J138" s="96"/>
      <c r="K138" s="96"/>
      <c r="L138" s="96"/>
      <c r="M138" s="96"/>
      <c r="N138" s="96"/>
      <c r="O138" s="96"/>
      <c r="P138" s="96"/>
      <c r="Q138" s="96"/>
    </row>
    <row r="139" spans="2:17" x14ac:dyDescent="0.2">
      <c r="B139" s="61"/>
      <c r="C139" s="61"/>
      <c r="D139" s="219"/>
      <c r="E139" s="61"/>
      <c r="F139" s="61"/>
      <c r="G139" s="219"/>
      <c r="H139" s="61"/>
      <c r="I139" s="96"/>
      <c r="J139" s="96"/>
      <c r="K139" s="96"/>
      <c r="L139" s="96"/>
      <c r="M139" s="96"/>
      <c r="N139" s="96"/>
      <c r="O139" s="96"/>
      <c r="P139" s="96"/>
      <c r="Q139" s="96"/>
    </row>
    <row r="140" spans="2:17" x14ac:dyDescent="0.2">
      <c r="B140" s="61"/>
      <c r="C140" s="61"/>
      <c r="D140" s="219"/>
      <c r="E140" s="61"/>
      <c r="F140" s="61"/>
      <c r="G140" s="219"/>
      <c r="H140" s="61"/>
      <c r="I140" s="96"/>
      <c r="J140" s="96"/>
      <c r="K140" s="96"/>
      <c r="L140" s="96"/>
      <c r="M140" s="96"/>
      <c r="N140" s="96"/>
      <c r="O140" s="96"/>
      <c r="P140" s="96"/>
      <c r="Q140" s="96"/>
    </row>
    <row r="141" spans="2:17" x14ac:dyDescent="0.2">
      <c r="B141" s="61"/>
      <c r="C141" s="61"/>
      <c r="D141" s="219"/>
      <c r="E141" s="61"/>
      <c r="F141" s="61"/>
      <c r="G141" s="219"/>
      <c r="H141" s="61"/>
      <c r="I141" s="96"/>
      <c r="J141" s="96"/>
      <c r="K141" s="96"/>
      <c r="L141" s="96"/>
      <c r="M141" s="96"/>
      <c r="N141" s="96"/>
      <c r="O141" s="96"/>
      <c r="P141" s="96"/>
      <c r="Q141" s="96"/>
    </row>
    <row r="142" spans="2:17" x14ac:dyDescent="0.2">
      <c r="B142" s="61"/>
      <c r="C142" s="61"/>
      <c r="D142" s="219"/>
      <c r="E142" s="61"/>
      <c r="F142" s="61"/>
      <c r="G142" s="219"/>
      <c r="H142" s="61"/>
      <c r="I142" s="96"/>
      <c r="J142" s="96"/>
      <c r="K142" s="96"/>
      <c r="L142" s="96"/>
      <c r="M142" s="96"/>
      <c r="N142" s="96"/>
      <c r="O142" s="96"/>
      <c r="P142" s="96"/>
      <c r="Q142" s="96"/>
    </row>
    <row r="143" spans="2:17" x14ac:dyDescent="0.2">
      <c r="B143" s="61"/>
      <c r="C143" s="61"/>
      <c r="D143" s="219"/>
      <c r="E143" s="61"/>
      <c r="F143" s="61"/>
      <c r="G143" s="219"/>
      <c r="H143" s="61"/>
      <c r="I143" s="96"/>
      <c r="J143" s="96"/>
      <c r="K143" s="96"/>
      <c r="L143" s="96"/>
      <c r="M143" s="96"/>
      <c r="N143" s="96"/>
      <c r="O143" s="96"/>
      <c r="P143" s="96"/>
      <c r="Q143" s="96"/>
    </row>
    <row r="144" spans="2:17" x14ac:dyDescent="0.2">
      <c r="B144" s="61"/>
      <c r="C144" s="61"/>
      <c r="D144" s="219"/>
      <c r="E144" s="61"/>
      <c r="F144" s="61"/>
      <c r="G144" s="219"/>
      <c r="H144" s="61"/>
      <c r="I144" s="96"/>
      <c r="J144" s="96"/>
      <c r="K144" s="96"/>
      <c r="L144" s="96"/>
      <c r="M144" s="96"/>
      <c r="N144" s="96"/>
      <c r="O144" s="96"/>
      <c r="P144" s="96"/>
      <c r="Q144" s="96"/>
    </row>
    <row r="145" spans="2:17" x14ac:dyDescent="0.2">
      <c r="B145" s="61"/>
      <c r="C145" s="61"/>
      <c r="D145" s="219"/>
      <c r="E145" s="61"/>
      <c r="F145" s="61"/>
      <c r="G145" s="219"/>
      <c r="H145" s="61"/>
      <c r="I145" s="96"/>
      <c r="J145" s="96"/>
      <c r="K145" s="96"/>
      <c r="L145" s="96"/>
      <c r="M145" s="96"/>
      <c r="N145" s="96"/>
      <c r="O145" s="96"/>
      <c r="P145" s="96"/>
      <c r="Q145" s="96"/>
    </row>
    <row r="146" spans="2:17" x14ac:dyDescent="0.2">
      <c r="B146" s="61"/>
      <c r="C146" s="61"/>
      <c r="D146" s="219"/>
      <c r="E146" s="61"/>
      <c r="F146" s="61"/>
      <c r="G146" s="219"/>
      <c r="H146" s="61"/>
      <c r="I146" s="96"/>
      <c r="J146" s="96"/>
      <c r="K146" s="96"/>
      <c r="L146" s="96"/>
      <c r="M146" s="96"/>
      <c r="N146" s="96"/>
      <c r="O146" s="96"/>
      <c r="P146" s="96"/>
      <c r="Q146" s="96"/>
    </row>
    <row r="147" spans="2:17" x14ac:dyDescent="0.2">
      <c r="B147" s="61"/>
      <c r="C147" s="61"/>
      <c r="D147" s="219"/>
      <c r="E147" s="61"/>
      <c r="F147" s="61"/>
      <c r="G147" s="219"/>
      <c r="H147" s="61"/>
      <c r="I147" s="96"/>
      <c r="J147" s="96"/>
      <c r="K147" s="96"/>
      <c r="L147" s="96"/>
      <c r="M147" s="96"/>
      <c r="N147" s="96"/>
      <c r="O147" s="96"/>
      <c r="P147" s="96"/>
      <c r="Q147" s="96"/>
    </row>
    <row r="148" spans="2:17" x14ac:dyDescent="0.2">
      <c r="B148" s="61"/>
      <c r="C148" s="61"/>
      <c r="D148" s="219"/>
      <c r="E148" s="61"/>
      <c r="F148" s="61"/>
      <c r="G148" s="219"/>
      <c r="H148" s="61"/>
      <c r="I148" s="96"/>
      <c r="J148" s="96"/>
      <c r="K148" s="96"/>
      <c r="L148" s="96"/>
      <c r="M148" s="96"/>
      <c r="N148" s="96"/>
      <c r="O148" s="96"/>
      <c r="P148" s="96"/>
      <c r="Q148" s="96"/>
    </row>
    <row r="149" spans="2:17" x14ac:dyDescent="0.2">
      <c r="B149" s="61"/>
      <c r="C149" s="61"/>
      <c r="D149" s="219"/>
      <c r="E149" s="61"/>
      <c r="F149" s="61"/>
      <c r="G149" s="219"/>
      <c r="H149" s="61"/>
      <c r="I149" s="96"/>
      <c r="J149" s="96"/>
      <c r="K149" s="96"/>
      <c r="L149" s="96"/>
      <c r="M149" s="96"/>
      <c r="N149" s="96"/>
      <c r="O149" s="96"/>
      <c r="P149" s="96"/>
      <c r="Q149" s="96"/>
    </row>
    <row r="150" spans="2:17" x14ac:dyDescent="0.2">
      <c r="B150" s="61"/>
      <c r="C150" s="61"/>
      <c r="D150" s="219"/>
      <c r="E150" s="61"/>
      <c r="F150" s="61"/>
      <c r="G150" s="219"/>
      <c r="H150" s="61"/>
      <c r="I150" s="96"/>
      <c r="J150" s="96"/>
      <c r="K150" s="96"/>
      <c r="L150" s="96"/>
      <c r="M150" s="96"/>
      <c r="N150" s="96"/>
      <c r="O150" s="96"/>
      <c r="P150" s="96"/>
      <c r="Q150" s="96"/>
    </row>
    <row r="151" spans="2:17" x14ac:dyDescent="0.2">
      <c r="B151" s="61"/>
      <c r="C151" s="61"/>
      <c r="D151" s="219"/>
      <c r="E151" s="61"/>
      <c r="F151" s="61"/>
      <c r="G151" s="219"/>
      <c r="H151" s="61"/>
      <c r="I151" s="96"/>
      <c r="J151" s="96"/>
      <c r="K151" s="96"/>
      <c r="L151" s="96"/>
      <c r="M151" s="96"/>
      <c r="N151" s="96"/>
      <c r="O151" s="96"/>
      <c r="P151" s="96"/>
      <c r="Q151" s="96"/>
    </row>
    <row r="152" spans="2:17" x14ac:dyDescent="0.2">
      <c r="B152" s="61"/>
      <c r="C152" s="61"/>
      <c r="D152" s="219"/>
      <c r="E152" s="61"/>
      <c r="F152" s="61"/>
      <c r="G152" s="219"/>
      <c r="H152" s="61"/>
      <c r="I152" s="96"/>
      <c r="J152" s="96"/>
      <c r="K152" s="96"/>
      <c r="L152" s="96"/>
      <c r="M152" s="96"/>
      <c r="N152" s="96"/>
      <c r="O152" s="96"/>
      <c r="P152" s="96"/>
      <c r="Q152" s="96"/>
    </row>
    <row r="153" spans="2:17" x14ac:dyDescent="0.2">
      <c r="B153" s="61"/>
      <c r="C153" s="61"/>
      <c r="D153" s="219"/>
      <c r="E153" s="61"/>
      <c r="F153" s="61"/>
      <c r="G153" s="219"/>
      <c r="H153" s="61"/>
      <c r="I153" s="96"/>
      <c r="J153" s="96"/>
      <c r="K153" s="96"/>
      <c r="L153" s="96"/>
      <c r="M153" s="96"/>
      <c r="N153" s="96"/>
      <c r="O153" s="96"/>
      <c r="P153" s="96"/>
      <c r="Q153" s="96"/>
    </row>
    <row r="154" spans="2:17" x14ac:dyDescent="0.2">
      <c r="B154" s="61"/>
      <c r="C154" s="61"/>
      <c r="D154" s="219"/>
      <c r="E154" s="61"/>
      <c r="F154" s="61"/>
      <c r="G154" s="219"/>
      <c r="H154" s="61"/>
      <c r="I154" s="96"/>
      <c r="J154" s="96"/>
      <c r="K154" s="96"/>
      <c r="L154" s="96"/>
      <c r="M154" s="96"/>
      <c r="N154" s="96"/>
      <c r="O154" s="96"/>
      <c r="P154" s="96"/>
      <c r="Q154" s="96"/>
    </row>
    <row r="155" spans="2:17" x14ac:dyDescent="0.2">
      <c r="B155" s="61"/>
      <c r="C155" s="61"/>
      <c r="D155" s="219"/>
      <c r="E155" s="61"/>
      <c r="F155" s="61"/>
      <c r="G155" s="219"/>
      <c r="H155" s="61"/>
      <c r="I155" s="96"/>
      <c r="J155" s="96"/>
      <c r="K155" s="96"/>
      <c r="L155" s="96"/>
      <c r="M155" s="96"/>
      <c r="N155" s="96"/>
      <c r="O155" s="96"/>
      <c r="P155" s="96"/>
      <c r="Q155" s="96"/>
    </row>
    <row r="156" spans="2:17" x14ac:dyDescent="0.2">
      <c r="B156" s="61"/>
      <c r="C156" s="61"/>
      <c r="D156" s="219"/>
      <c r="E156" s="61"/>
      <c r="F156" s="61"/>
      <c r="G156" s="219"/>
      <c r="H156" s="61"/>
      <c r="I156" s="96"/>
      <c r="J156" s="96"/>
      <c r="K156" s="96"/>
      <c r="L156" s="96"/>
      <c r="M156" s="96"/>
      <c r="N156" s="96"/>
      <c r="O156" s="96"/>
      <c r="P156" s="96"/>
      <c r="Q156" s="96"/>
    </row>
    <row r="157" spans="2:17" x14ac:dyDescent="0.2">
      <c r="B157" s="61"/>
      <c r="C157" s="61"/>
      <c r="D157" s="219"/>
      <c r="E157" s="61"/>
      <c r="F157" s="61"/>
      <c r="G157" s="219"/>
      <c r="H157" s="61"/>
      <c r="I157" s="96"/>
      <c r="J157" s="96"/>
      <c r="K157" s="96"/>
      <c r="L157" s="96"/>
      <c r="M157" s="96"/>
      <c r="N157" s="96"/>
      <c r="O157" s="96"/>
      <c r="P157" s="96"/>
      <c r="Q157" s="96"/>
    </row>
    <row r="158" spans="2:17" x14ac:dyDescent="0.2">
      <c r="B158" s="61"/>
      <c r="C158" s="61"/>
      <c r="D158" s="219"/>
      <c r="E158" s="61"/>
      <c r="F158" s="61"/>
      <c r="G158" s="219"/>
      <c r="H158" s="61"/>
      <c r="I158" s="96"/>
      <c r="J158" s="96"/>
      <c r="K158" s="96"/>
      <c r="L158" s="96"/>
      <c r="M158" s="96"/>
      <c r="N158" s="96"/>
      <c r="O158" s="96"/>
      <c r="P158" s="96"/>
      <c r="Q158" s="96"/>
    </row>
    <row r="159" spans="2:17" x14ac:dyDescent="0.2">
      <c r="B159" s="61"/>
      <c r="C159" s="61"/>
      <c r="D159" s="219"/>
      <c r="E159" s="61"/>
      <c r="F159" s="61"/>
      <c r="G159" s="219"/>
      <c r="H159" s="61"/>
      <c r="I159" s="96"/>
      <c r="J159" s="96"/>
      <c r="K159" s="96"/>
      <c r="L159" s="96"/>
      <c r="M159" s="96"/>
      <c r="N159" s="96"/>
      <c r="O159" s="96"/>
      <c r="P159" s="96"/>
      <c r="Q159" s="96"/>
    </row>
    <row r="160" spans="2:17" x14ac:dyDescent="0.2">
      <c r="B160" s="61"/>
      <c r="C160" s="61"/>
      <c r="D160" s="219"/>
      <c r="E160" s="61"/>
      <c r="F160" s="61"/>
      <c r="G160" s="219"/>
      <c r="H160" s="61"/>
      <c r="I160" s="96"/>
      <c r="J160" s="96"/>
      <c r="K160" s="96"/>
      <c r="L160" s="96"/>
      <c r="M160" s="96"/>
      <c r="N160" s="96"/>
      <c r="O160" s="96"/>
      <c r="P160" s="96"/>
      <c r="Q160" s="96"/>
    </row>
    <row r="161" spans="2:17" x14ac:dyDescent="0.2">
      <c r="B161" s="61"/>
      <c r="C161" s="61"/>
      <c r="D161" s="219"/>
      <c r="E161" s="61"/>
      <c r="F161" s="61"/>
      <c r="G161" s="219"/>
      <c r="H161" s="61"/>
      <c r="I161" s="96"/>
      <c r="J161" s="96"/>
      <c r="K161" s="96"/>
      <c r="L161" s="96"/>
      <c r="M161" s="96"/>
      <c r="N161" s="96"/>
      <c r="O161" s="96"/>
      <c r="P161" s="96"/>
      <c r="Q161" s="96"/>
    </row>
    <row r="162" spans="2:17" x14ac:dyDescent="0.2">
      <c r="B162" s="61"/>
      <c r="C162" s="61"/>
      <c r="D162" s="219"/>
      <c r="E162" s="61"/>
      <c r="F162" s="61"/>
      <c r="G162" s="219"/>
      <c r="H162" s="61"/>
      <c r="I162" s="96"/>
      <c r="J162" s="96"/>
      <c r="K162" s="96"/>
      <c r="L162" s="96"/>
      <c r="M162" s="96"/>
      <c r="N162" s="96"/>
      <c r="O162" s="96"/>
      <c r="P162" s="96"/>
      <c r="Q162" s="96"/>
    </row>
    <row r="163" spans="2:17" x14ac:dyDescent="0.2">
      <c r="B163" s="61"/>
      <c r="C163" s="61"/>
      <c r="D163" s="219"/>
      <c r="E163" s="61"/>
      <c r="F163" s="61"/>
      <c r="G163" s="219"/>
      <c r="H163" s="61"/>
      <c r="I163" s="96"/>
      <c r="J163" s="96"/>
      <c r="K163" s="96"/>
      <c r="L163" s="96"/>
      <c r="M163" s="96"/>
      <c r="N163" s="96"/>
      <c r="O163" s="96"/>
      <c r="P163" s="96"/>
      <c r="Q163" s="96"/>
    </row>
    <row r="164" spans="2:17" x14ac:dyDescent="0.2">
      <c r="B164" s="61"/>
      <c r="C164" s="61"/>
      <c r="D164" s="219"/>
      <c r="E164" s="61"/>
      <c r="F164" s="61"/>
      <c r="G164" s="219"/>
      <c r="H164" s="61"/>
      <c r="I164" s="96"/>
      <c r="J164" s="96"/>
      <c r="K164" s="96"/>
      <c r="L164" s="96"/>
      <c r="M164" s="96"/>
      <c r="N164" s="96"/>
      <c r="O164" s="96"/>
      <c r="P164" s="96"/>
      <c r="Q164" s="96"/>
    </row>
    <row r="165" spans="2:17" x14ac:dyDescent="0.2">
      <c r="B165" s="61"/>
      <c r="C165" s="61"/>
      <c r="D165" s="219"/>
      <c r="E165" s="61"/>
      <c r="F165" s="61"/>
      <c r="G165" s="219"/>
      <c r="H165" s="61"/>
      <c r="I165" s="96"/>
      <c r="J165" s="96"/>
      <c r="K165" s="96"/>
      <c r="L165" s="96"/>
      <c r="M165" s="96"/>
      <c r="N165" s="96"/>
      <c r="O165" s="96"/>
      <c r="P165" s="96"/>
      <c r="Q165" s="96"/>
    </row>
    <row r="166" spans="2:17" x14ac:dyDescent="0.2">
      <c r="B166" s="61"/>
      <c r="C166" s="61"/>
      <c r="D166" s="219"/>
      <c r="E166" s="61"/>
      <c r="F166" s="61"/>
      <c r="G166" s="219"/>
      <c r="H166" s="61"/>
      <c r="I166" s="96"/>
      <c r="J166" s="96"/>
      <c r="K166" s="96"/>
      <c r="L166" s="96"/>
      <c r="M166" s="96"/>
      <c r="N166" s="96"/>
      <c r="O166" s="96"/>
      <c r="P166" s="96"/>
      <c r="Q166" s="96"/>
    </row>
    <row r="167" spans="2:17" x14ac:dyDescent="0.2">
      <c r="B167" s="61"/>
      <c r="C167" s="61"/>
      <c r="D167" s="219"/>
      <c r="E167" s="61"/>
      <c r="F167" s="61"/>
      <c r="G167" s="219"/>
      <c r="H167" s="61"/>
      <c r="I167" s="96"/>
      <c r="J167" s="96"/>
      <c r="K167" s="96"/>
      <c r="L167" s="96"/>
      <c r="M167" s="96"/>
      <c r="N167" s="96"/>
      <c r="O167" s="96"/>
      <c r="P167" s="96"/>
      <c r="Q167" s="96"/>
    </row>
    <row r="168" spans="2:17" x14ac:dyDescent="0.2">
      <c r="B168" s="61"/>
      <c r="C168" s="61"/>
      <c r="D168" s="219"/>
      <c r="E168" s="61"/>
      <c r="F168" s="61"/>
      <c r="G168" s="219"/>
      <c r="H168" s="61"/>
      <c r="I168" s="96"/>
      <c r="J168" s="96"/>
      <c r="K168" s="96"/>
      <c r="L168" s="96"/>
      <c r="M168" s="96"/>
      <c r="N168" s="96"/>
      <c r="O168" s="96"/>
      <c r="P168" s="96"/>
      <c r="Q168" s="96"/>
    </row>
    <row r="169" spans="2:17" x14ac:dyDescent="0.2">
      <c r="B169" s="61"/>
      <c r="C169" s="61"/>
      <c r="D169" s="219"/>
      <c r="E169" s="61"/>
      <c r="F169" s="61"/>
      <c r="G169" s="219"/>
      <c r="H169" s="61"/>
      <c r="I169" s="96"/>
      <c r="J169" s="96"/>
      <c r="K169" s="96"/>
      <c r="L169" s="96"/>
      <c r="M169" s="96"/>
      <c r="N169" s="96"/>
      <c r="O169" s="96"/>
      <c r="P169" s="96"/>
      <c r="Q169" s="96"/>
    </row>
    <row r="170" spans="2:17" x14ac:dyDescent="0.2">
      <c r="B170" s="61"/>
      <c r="C170" s="61"/>
      <c r="D170" s="219"/>
      <c r="E170" s="61"/>
      <c r="F170" s="61"/>
      <c r="G170" s="219"/>
      <c r="H170" s="61"/>
      <c r="I170" s="96"/>
      <c r="J170" s="96"/>
      <c r="K170" s="96"/>
      <c r="L170" s="96"/>
      <c r="M170" s="96"/>
      <c r="N170" s="96"/>
      <c r="O170" s="96"/>
      <c r="P170" s="96"/>
      <c r="Q170" s="96"/>
    </row>
    <row r="171" spans="2:17" x14ac:dyDescent="0.2">
      <c r="B171" s="61"/>
      <c r="C171" s="61"/>
      <c r="D171" s="219"/>
      <c r="E171" s="61"/>
      <c r="F171" s="61"/>
      <c r="G171" s="219"/>
      <c r="H171" s="61"/>
      <c r="I171" s="96"/>
      <c r="J171" s="96"/>
      <c r="K171" s="96"/>
      <c r="L171" s="96"/>
      <c r="M171" s="96"/>
      <c r="N171" s="96"/>
      <c r="O171" s="96"/>
      <c r="P171" s="96"/>
      <c r="Q171" s="96"/>
    </row>
    <row r="172" spans="2:17" x14ac:dyDescent="0.2">
      <c r="B172" s="61"/>
      <c r="C172" s="61"/>
      <c r="D172" s="219"/>
      <c r="E172" s="61"/>
      <c r="F172" s="61"/>
      <c r="G172" s="219"/>
      <c r="H172" s="61"/>
      <c r="I172" s="96"/>
      <c r="J172" s="96"/>
      <c r="K172" s="96"/>
      <c r="L172" s="96"/>
      <c r="M172" s="96"/>
      <c r="N172" s="96"/>
      <c r="O172" s="96"/>
      <c r="P172" s="96"/>
      <c r="Q172" s="96"/>
    </row>
    <row r="173" spans="2:17" x14ac:dyDescent="0.2">
      <c r="B173" s="61"/>
      <c r="C173" s="61"/>
      <c r="D173" s="219"/>
      <c r="E173" s="61"/>
      <c r="F173" s="61"/>
      <c r="G173" s="219"/>
      <c r="H173" s="61"/>
      <c r="I173" s="96"/>
      <c r="J173" s="96"/>
      <c r="K173" s="96"/>
      <c r="L173" s="96"/>
      <c r="M173" s="96"/>
      <c r="N173" s="96"/>
      <c r="O173" s="96"/>
      <c r="P173" s="96"/>
      <c r="Q173" s="96"/>
    </row>
    <row r="174" spans="2:17" x14ac:dyDescent="0.2">
      <c r="B174" s="61"/>
      <c r="C174" s="61"/>
      <c r="D174" s="219"/>
      <c r="E174" s="61"/>
      <c r="F174" s="61"/>
      <c r="G174" s="219"/>
      <c r="H174" s="61"/>
      <c r="I174" s="96"/>
      <c r="J174" s="96"/>
      <c r="K174" s="96"/>
      <c r="L174" s="96"/>
      <c r="M174" s="96"/>
      <c r="N174" s="96"/>
      <c r="O174" s="96"/>
      <c r="P174" s="96"/>
      <c r="Q174" s="96"/>
    </row>
    <row r="175" spans="2:17" x14ac:dyDescent="0.2">
      <c r="B175" s="61"/>
      <c r="C175" s="61"/>
      <c r="D175" s="219"/>
      <c r="E175" s="61"/>
      <c r="F175" s="61"/>
      <c r="G175" s="219"/>
      <c r="H175" s="61"/>
      <c r="I175" s="96"/>
      <c r="J175" s="96"/>
      <c r="K175" s="96"/>
      <c r="L175" s="96"/>
      <c r="M175" s="96"/>
      <c r="N175" s="96"/>
      <c r="O175" s="96"/>
      <c r="P175" s="96"/>
      <c r="Q175" s="96"/>
    </row>
    <row r="176" spans="2:17" x14ac:dyDescent="0.2">
      <c r="B176" s="61"/>
      <c r="C176" s="61"/>
      <c r="D176" s="219"/>
      <c r="E176" s="61"/>
      <c r="F176" s="61"/>
      <c r="G176" s="219"/>
      <c r="H176" s="61"/>
      <c r="I176" s="96"/>
      <c r="J176" s="96"/>
      <c r="K176" s="96"/>
      <c r="L176" s="96"/>
      <c r="M176" s="96"/>
      <c r="N176" s="96"/>
      <c r="O176" s="96"/>
      <c r="P176" s="96"/>
      <c r="Q176" s="96"/>
    </row>
    <row r="177" spans="2:17" x14ac:dyDescent="0.2">
      <c r="B177" s="61"/>
      <c r="C177" s="61"/>
      <c r="D177" s="219"/>
      <c r="E177" s="61"/>
      <c r="F177" s="61"/>
      <c r="G177" s="219"/>
      <c r="H177" s="61"/>
      <c r="I177" s="96"/>
      <c r="J177" s="96"/>
      <c r="K177" s="96"/>
      <c r="L177" s="96"/>
      <c r="M177" s="96"/>
      <c r="N177" s="96"/>
      <c r="O177" s="96"/>
      <c r="P177" s="96"/>
      <c r="Q177" s="96"/>
    </row>
    <row r="178" spans="2:17" x14ac:dyDescent="0.2">
      <c r="B178" s="61"/>
      <c r="C178" s="61"/>
      <c r="D178" s="219"/>
      <c r="E178" s="61"/>
      <c r="F178" s="61"/>
      <c r="G178" s="219"/>
      <c r="H178" s="61"/>
      <c r="I178" s="96"/>
      <c r="J178" s="96"/>
      <c r="K178" s="96"/>
      <c r="L178" s="96"/>
      <c r="M178" s="96"/>
      <c r="N178" s="96"/>
      <c r="O178" s="96"/>
      <c r="P178" s="96"/>
      <c r="Q178" s="96"/>
    </row>
    <row r="179" spans="2:17" x14ac:dyDescent="0.2">
      <c r="B179" s="61"/>
      <c r="C179" s="61"/>
      <c r="D179" s="219"/>
      <c r="E179" s="61"/>
      <c r="F179" s="61"/>
      <c r="G179" s="219"/>
      <c r="H179" s="61"/>
      <c r="I179" s="96"/>
      <c r="J179" s="96"/>
      <c r="K179" s="96"/>
      <c r="L179" s="96"/>
      <c r="M179" s="96"/>
      <c r="N179" s="96"/>
      <c r="O179" s="96"/>
      <c r="P179" s="96"/>
      <c r="Q179" s="96"/>
    </row>
    <row r="180" spans="2:17" x14ac:dyDescent="0.2">
      <c r="B180" s="61"/>
      <c r="C180" s="61"/>
      <c r="D180" s="219"/>
      <c r="E180" s="61"/>
      <c r="F180" s="61"/>
      <c r="G180" s="219"/>
      <c r="H180" s="61"/>
      <c r="I180" s="96"/>
      <c r="J180" s="96"/>
      <c r="K180" s="96"/>
      <c r="L180" s="96"/>
      <c r="M180" s="96"/>
      <c r="N180" s="96"/>
      <c r="O180" s="96"/>
      <c r="P180" s="96"/>
      <c r="Q180" s="96"/>
    </row>
    <row r="181" spans="2:17" x14ac:dyDescent="0.2">
      <c r="B181" s="61"/>
      <c r="C181" s="61"/>
      <c r="D181" s="219"/>
      <c r="E181" s="61"/>
      <c r="F181" s="61"/>
      <c r="G181" s="219"/>
      <c r="H181" s="61"/>
      <c r="I181" s="96"/>
      <c r="J181" s="96"/>
      <c r="K181" s="96"/>
      <c r="L181" s="96"/>
      <c r="M181" s="96"/>
      <c r="N181" s="96"/>
      <c r="O181" s="96"/>
      <c r="P181" s="96"/>
      <c r="Q181" s="96"/>
    </row>
    <row r="182" spans="2:17" x14ac:dyDescent="0.2">
      <c r="B182" s="61"/>
      <c r="C182" s="61"/>
      <c r="D182" s="219"/>
      <c r="E182" s="61"/>
      <c r="F182" s="61"/>
      <c r="G182" s="219"/>
      <c r="H182" s="61"/>
      <c r="I182" s="96"/>
      <c r="J182" s="96"/>
      <c r="K182" s="96"/>
      <c r="L182" s="96"/>
      <c r="M182" s="96"/>
      <c r="N182" s="96"/>
      <c r="O182" s="96"/>
      <c r="P182" s="96"/>
      <c r="Q182" s="96"/>
    </row>
    <row r="183" spans="2:17" x14ac:dyDescent="0.2">
      <c r="B183" s="61"/>
      <c r="C183" s="61"/>
      <c r="D183" s="219"/>
      <c r="E183" s="61"/>
      <c r="F183" s="61"/>
      <c r="G183" s="219"/>
      <c r="H183" s="61"/>
      <c r="I183" s="96"/>
      <c r="J183" s="96"/>
      <c r="K183" s="96"/>
      <c r="L183" s="96"/>
      <c r="M183" s="96"/>
      <c r="N183" s="96"/>
      <c r="O183" s="96"/>
      <c r="P183" s="96"/>
      <c r="Q183" s="96"/>
    </row>
    <row r="184" spans="2:17" x14ac:dyDescent="0.2">
      <c r="B184" s="61"/>
      <c r="C184" s="61"/>
      <c r="D184" s="219"/>
      <c r="E184" s="61"/>
      <c r="F184" s="61"/>
      <c r="G184" s="219"/>
      <c r="H184" s="61"/>
      <c r="I184" s="96"/>
      <c r="J184" s="96"/>
      <c r="K184" s="96"/>
      <c r="L184" s="96"/>
      <c r="M184" s="96"/>
      <c r="N184" s="96"/>
      <c r="O184" s="96"/>
      <c r="P184" s="96"/>
      <c r="Q184" s="96"/>
    </row>
    <row r="185" spans="2:17" x14ac:dyDescent="0.2">
      <c r="B185" s="61"/>
      <c r="C185" s="61"/>
      <c r="D185" s="219"/>
      <c r="E185" s="61"/>
      <c r="F185" s="61"/>
      <c r="G185" s="219"/>
      <c r="H185" s="61"/>
      <c r="I185" s="96"/>
      <c r="J185" s="96"/>
      <c r="K185" s="96"/>
      <c r="L185" s="96"/>
      <c r="M185" s="96"/>
      <c r="N185" s="96"/>
      <c r="O185" s="96"/>
      <c r="P185" s="96"/>
      <c r="Q185" s="96"/>
    </row>
    <row r="186" spans="2:17" x14ac:dyDescent="0.2">
      <c r="B186" s="61"/>
      <c r="C186" s="61"/>
      <c r="D186" s="219"/>
      <c r="E186" s="61"/>
      <c r="F186" s="61"/>
      <c r="G186" s="219"/>
      <c r="H186" s="61"/>
      <c r="I186" s="96"/>
      <c r="J186" s="96"/>
      <c r="K186" s="96"/>
      <c r="L186" s="96"/>
      <c r="M186" s="96"/>
      <c r="N186" s="96"/>
      <c r="O186" s="96"/>
      <c r="P186" s="96"/>
      <c r="Q186" s="96"/>
    </row>
    <row r="187" spans="2:17" x14ac:dyDescent="0.2">
      <c r="B187" s="61"/>
      <c r="C187" s="61"/>
      <c r="D187" s="219"/>
      <c r="E187" s="61"/>
      <c r="F187" s="61"/>
      <c r="G187" s="219"/>
      <c r="H187" s="61"/>
      <c r="I187" s="96"/>
      <c r="J187" s="96"/>
      <c r="K187" s="96"/>
      <c r="L187" s="96"/>
      <c r="M187" s="96"/>
      <c r="N187" s="96"/>
      <c r="O187" s="96"/>
      <c r="P187" s="96"/>
      <c r="Q187" s="96"/>
    </row>
    <row r="188" spans="2:17" x14ac:dyDescent="0.2">
      <c r="B188" s="61"/>
      <c r="C188" s="61"/>
      <c r="D188" s="219"/>
      <c r="E188" s="61"/>
      <c r="F188" s="61"/>
      <c r="G188" s="219"/>
      <c r="H188" s="61"/>
      <c r="I188" s="96"/>
      <c r="J188" s="96"/>
      <c r="K188" s="96"/>
      <c r="L188" s="96"/>
      <c r="M188" s="96"/>
      <c r="N188" s="96"/>
      <c r="O188" s="96"/>
      <c r="P188" s="96"/>
      <c r="Q188" s="96"/>
    </row>
    <row r="189" spans="2:17" x14ac:dyDescent="0.2">
      <c r="B189" s="61"/>
      <c r="C189" s="61"/>
      <c r="D189" s="219"/>
      <c r="E189" s="61"/>
      <c r="F189" s="61"/>
      <c r="G189" s="219"/>
      <c r="H189" s="61"/>
      <c r="I189" s="96"/>
      <c r="J189" s="96"/>
      <c r="K189" s="96"/>
      <c r="L189" s="96"/>
      <c r="M189" s="96"/>
      <c r="N189" s="96"/>
      <c r="O189" s="96"/>
      <c r="P189" s="96"/>
      <c r="Q189" s="96"/>
    </row>
    <row r="190" spans="2:17" x14ac:dyDescent="0.2">
      <c r="B190" s="61"/>
      <c r="C190" s="61"/>
      <c r="D190" s="219"/>
      <c r="E190" s="61"/>
      <c r="F190" s="61"/>
      <c r="G190" s="219"/>
      <c r="H190" s="61"/>
      <c r="I190" s="96"/>
      <c r="J190" s="96"/>
      <c r="K190" s="96"/>
      <c r="L190" s="96"/>
      <c r="M190" s="96"/>
      <c r="N190" s="96"/>
      <c r="O190" s="96"/>
      <c r="P190" s="96"/>
      <c r="Q190" s="96"/>
    </row>
    <row r="191" spans="2:17" x14ac:dyDescent="0.2">
      <c r="B191" s="61"/>
      <c r="C191" s="61"/>
      <c r="D191" s="219"/>
      <c r="E191" s="61"/>
      <c r="F191" s="61"/>
      <c r="G191" s="219"/>
      <c r="H191" s="61"/>
      <c r="I191" s="96"/>
      <c r="J191" s="96"/>
      <c r="K191" s="96"/>
      <c r="L191" s="96"/>
      <c r="M191" s="96"/>
      <c r="N191" s="96"/>
      <c r="O191" s="96"/>
      <c r="P191" s="96"/>
      <c r="Q191" s="96"/>
    </row>
    <row r="192" spans="2:17" x14ac:dyDescent="0.2">
      <c r="B192" s="61"/>
      <c r="C192" s="61"/>
      <c r="D192" s="219"/>
      <c r="E192" s="61"/>
      <c r="F192" s="61"/>
      <c r="G192" s="219"/>
      <c r="H192" s="61"/>
      <c r="I192" s="96"/>
      <c r="J192" s="96"/>
      <c r="K192" s="96"/>
      <c r="L192" s="96"/>
      <c r="M192" s="96"/>
      <c r="N192" s="96"/>
      <c r="O192" s="96"/>
      <c r="P192" s="96"/>
      <c r="Q192" s="96"/>
    </row>
    <row r="193" spans="2:17" x14ac:dyDescent="0.2">
      <c r="B193" s="61"/>
      <c r="C193" s="61"/>
      <c r="D193" s="219"/>
      <c r="E193" s="61"/>
      <c r="F193" s="61"/>
      <c r="G193" s="219"/>
      <c r="H193" s="61"/>
      <c r="I193" s="96"/>
      <c r="J193" s="96"/>
      <c r="K193" s="96"/>
      <c r="L193" s="96"/>
      <c r="M193" s="96"/>
      <c r="N193" s="96"/>
      <c r="O193" s="96"/>
      <c r="P193" s="96"/>
      <c r="Q193" s="96"/>
    </row>
    <row r="194" spans="2:17" x14ac:dyDescent="0.2">
      <c r="B194" s="61"/>
      <c r="C194" s="61"/>
      <c r="D194" s="219"/>
      <c r="E194" s="61"/>
      <c r="F194" s="61"/>
      <c r="G194" s="219"/>
      <c r="H194" s="61"/>
      <c r="I194" s="96"/>
      <c r="J194" s="96"/>
      <c r="K194" s="96"/>
      <c r="L194" s="96"/>
      <c r="M194" s="96"/>
      <c r="N194" s="96"/>
      <c r="O194" s="96"/>
      <c r="P194" s="96"/>
      <c r="Q194" s="96"/>
    </row>
    <row r="195" spans="2:17" x14ac:dyDescent="0.2">
      <c r="B195" s="61"/>
      <c r="C195" s="61"/>
      <c r="D195" s="219"/>
      <c r="E195" s="61"/>
      <c r="F195" s="61"/>
      <c r="G195" s="219"/>
      <c r="H195" s="61"/>
      <c r="I195" s="96"/>
      <c r="J195" s="96"/>
      <c r="K195" s="96"/>
      <c r="L195" s="96"/>
      <c r="M195" s="96"/>
      <c r="N195" s="96"/>
      <c r="O195" s="96"/>
      <c r="P195" s="96"/>
      <c r="Q195" s="96"/>
    </row>
    <row r="196" spans="2:17" x14ac:dyDescent="0.2">
      <c r="B196" s="61"/>
      <c r="C196" s="61"/>
      <c r="D196" s="219"/>
      <c r="E196" s="61"/>
      <c r="F196" s="61"/>
      <c r="G196" s="219"/>
      <c r="H196" s="61"/>
      <c r="I196" s="96"/>
      <c r="J196" s="96"/>
      <c r="K196" s="96"/>
      <c r="L196" s="96"/>
      <c r="M196" s="96"/>
      <c r="N196" s="96"/>
      <c r="O196" s="96"/>
      <c r="P196" s="96"/>
      <c r="Q196" s="96"/>
    </row>
    <row r="197" spans="2:17" x14ac:dyDescent="0.2">
      <c r="B197" s="61"/>
      <c r="C197" s="61"/>
      <c r="D197" s="219"/>
      <c r="E197" s="61"/>
      <c r="F197" s="61"/>
      <c r="G197" s="219"/>
      <c r="H197" s="61"/>
      <c r="I197" s="96"/>
      <c r="J197" s="96"/>
      <c r="K197" s="96"/>
      <c r="L197" s="96"/>
      <c r="M197" s="96"/>
      <c r="N197" s="96"/>
      <c r="O197" s="96"/>
      <c r="P197" s="96"/>
      <c r="Q197" s="96"/>
    </row>
    <row r="198" spans="2:17" x14ac:dyDescent="0.2">
      <c r="B198" s="61"/>
      <c r="C198" s="61"/>
      <c r="D198" s="219"/>
      <c r="E198" s="61"/>
      <c r="F198" s="61"/>
      <c r="G198" s="219"/>
      <c r="H198" s="61"/>
      <c r="I198" s="96"/>
      <c r="J198" s="96"/>
      <c r="K198" s="96"/>
      <c r="L198" s="96"/>
      <c r="M198" s="96"/>
      <c r="N198" s="96"/>
      <c r="O198" s="96"/>
      <c r="P198" s="96"/>
      <c r="Q198" s="96"/>
    </row>
    <row r="199" spans="2:17" x14ac:dyDescent="0.2">
      <c r="B199" s="61"/>
      <c r="C199" s="61"/>
      <c r="D199" s="219"/>
      <c r="E199" s="61"/>
      <c r="F199" s="61"/>
      <c r="G199" s="219"/>
      <c r="H199" s="61"/>
      <c r="I199" s="96"/>
      <c r="J199" s="96"/>
      <c r="K199" s="96"/>
      <c r="L199" s="96"/>
      <c r="M199" s="96"/>
      <c r="N199" s="96"/>
      <c r="O199" s="96"/>
      <c r="P199" s="96"/>
      <c r="Q199" s="96"/>
    </row>
    <row r="200" spans="2:17" x14ac:dyDescent="0.2">
      <c r="B200" s="61"/>
      <c r="C200" s="61"/>
      <c r="D200" s="219"/>
      <c r="E200" s="61"/>
      <c r="F200" s="61"/>
      <c r="G200" s="219"/>
      <c r="H200" s="61"/>
      <c r="I200" s="96"/>
      <c r="J200" s="96"/>
      <c r="K200" s="96"/>
      <c r="L200" s="96"/>
      <c r="M200" s="96"/>
      <c r="N200" s="96"/>
      <c r="O200" s="96"/>
      <c r="P200" s="96"/>
      <c r="Q200" s="96"/>
    </row>
    <row r="201" spans="2:17" x14ac:dyDescent="0.2">
      <c r="B201" s="61"/>
      <c r="C201" s="61"/>
      <c r="D201" s="219"/>
      <c r="E201" s="61"/>
      <c r="F201" s="61"/>
      <c r="G201" s="219"/>
      <c r="H201" s="61"/>
      <c r="I201" s="96"/>
      <c r="J201" s="96"/>
      <c r="K201" s="96"/>
      <c r="L201" s="96"/>
      <c r="M201" s="96"/>
      <c r="N201" s="96"/>
      <c r="O201" s="96"/>
      <c r="P201" s="96"/>
      <c r="Q201" s="96"/>
    </row>
    <row r="202" spans="2:17" x14ac:dyDescent="0.2">
      <c r="B202" s="61"/>
      <c r="C202" s="61"/>
      <c r="D202" s="219"/>
      <c r="E202" s="61"/>
      <c r="F202" s="61"/>
      <c r="G202" s="219"/>
      <c r="H202" s="61"/>
      <c r="I202" s="96"/>
      <c r="J202" s="96"/>
      <c r="K202" s="96"/>
      <c r="L202" s="96"/>
      <c r="M202" s="96"/>
      <c r="N202" s="96"/>
      <c r="O202" s="96"/>
      <c r="P202" s="96"/>
      <c r="Q202" s="96"/>
    </row>
    <row r="203" spans="2:17" x14ac:dyDescent="0.2">
      <c r="B203" s="61"/>
      <c r="C203" s="61"/>
      <c r="D203" s="219"/>
      <c r="E203" s="61"/>
      <c r="F203" s="61"/>
      <c r="G203" s="219"/>
      <c r="H203" s="61"/>
      <c r="I203" s="96"/>
      <c r="J203" s="96"/>
      <c r="K203" s="96"/>
      <c r="L203" s="96"/>
      <c r="M203" s="96"/>
      <c r="N203" s="96"/>
      <c r="O203" s="96"/>
      <c r="P203" s="96"/>
      <c r="Q203" s="96"/>
    </row>
    <row r="204" spans="2:17" x14ac:dyDescent="0.2">
      <c r="B204" s="61"/>
      <c r="C204" s="61"/>
      <c r="D204" s="219"/>
      <c r="E204" s="61"/>
      <c r="F204" s="61"/>
      <c r="G204" s="219"/>
      <c r="H204" s="61"/>
      <c r="I204" s="96"/>
      <c r="J204" s="96"/>
      <c r="K204" s="96"/>
      <c r="L204" s="96"/>
      <c r="M204" s="96"/>
      <c r="N204" s="96"/>
      <c r="O204" s="96"/>
      <c r="P204" s="96"/>
      <c r="Q204" s="96"/>
    </row>
    <row r="205" spans="2:17" x14ac:dyDescent="0.2">
      <c r="B205" s="61"/>
      <c r="C205" s="61"/>
      <c r="D205" s="219"/>
      <c r="E205" s="61"/>
      <c r="F205" s="61"/>
      <c r="G205" s="219"/>
      <c r="H205" s="61"/>
      <c r="I205" s="96"/>
      <c r="J205" s="96"/>
      <c r="K205" s="96"/>
      <c r="L205" s="96"/>
      <c r="M205" s="96"/>
      <c r="N205" s="96"/>
      <c r="O205" s="96"/>
      <c r="P205" s="96"/>
      <c r="Q205" s="96"/>
    </row>
    <row r="206" spans="2:17" x14ac:dyDescent="0.2">
      <c r="B206" s="61"/>
      <c r="C206" s="61"/>
      <c r="D206" s="219"/>
      <c r="E206" s="61"/>
      <c r="F206" s="61"/>
      <c r="G206" s="219"/>
      <c r="H206" s="61"/>
      <c r="I206" s="96"/>
      <c r="J206" s="96"/>
      <c r="K206" s="96"/>
      <c r="L206" s="96"/>
      <c r="M206" s="96"/>
      <c r="N206" s="96"/>
      <c r="O206" s="96"/>
      <c r="P206" s="96"/>
      <c r="Q206" s="96"/>
    </row>
    <row r="207" spans="2:17" x14ac:dyDescent="0.2">
      <c r="B207" s="61"/>
      <c r="C207" s="61"/>
      <c r="D207" s="219"/>
      <c r="E207" s="61"/>
      <c r="F207" s="61"/>
      <c r="G207" s="219"/>
      <c r="H207" s="61"/>
      <c r="I207" s="96"/>
      <c r="J207" s="96"/>
      <c r="K207" s="96"/>
      <c r="L207" s="96"/>
      <c r="M207" s="96"/>
      <c r="N207" s="96"/>
      <c r="O207" s="96"/>
      <c r="P207" s="96"/>
      <c r="Q207" s="96"/>
    </row>
    <row r="208" spans="2:17" x14ac:dyDescent="0.2">
      <c r="B208" s="61"/>
      <c r="C208" s="61"/>
      <c r="D208" s="219"/>
      <c r="E208" s="61"/>
      <c r="F208" s="61"/>
      <c r="G208" s="219"/>
      <c r="H208" s="61"/>
      <c r="I208" s="96"/>
      <c r="J208" s="96"/>
      <c r="K208" s="96"/>
      <c r="L208" s="96"/>
      <c r="M208" s="96"/>
      <c r="N208" s="96"/>
      <c r="O208" s="96"/>
      <c r="P208" s="96"/>
      <c r="Q208" s="96"/>
    </row>
    <row r="209" spans="2:17" x14ac:dyDescent="0.2">
      <c r="B209" s="61"/>
      <c r="C209" s="61"/>
      <c r="D209" s="219"/>
      <c r="E209" s="61"/>
      <c r="F209" s="61"/>
      <c r="G209" s="219"/>
      <c r="H209" s="61"/>
      <c r="I209" s="96"/>
      <c r="J209" s="96"/>
      <c r="K209" s="96"/>
      <c r="L209" s="96"/>
      <c r="M209" s="96"/>
      <c r="N209" s="96"/>
      <c r="O209" s="96"/>
      <c r="P209" s="96"/>
      <c r="Q209" s="96"/>
    </row>
    <row r="210" spans="2:17" x14ac:dyDescent="0.2">
      <c r="B210" s="61"/>
      <c r="C210" s="61"/>
      <c r="D210" s="219"/>
      <c r="E210" s="61"/>
      <c r="F210" s="61"/>
      <c r="G210" s="219"/>
      <c r="H210" s="61"/>
      <c r="I210" s="96"/>
      <c r="J210" s="96"/>
      <c r="K210" s="96"/>
      <c r="L210" s="96"/>
      <c r="M210" s="96"/>
      <c r="N210" s="96"/>
      <c r="O210" s="96"/>
      <c r="P210" s="96"/>
      <c r="Q210" s="96"/>
    </row>
    <row r="211" spans="2:17" x14ac:dyDescent="0.2">
      <c r="B211" s="61"/>
      <c r="C211" s="61"/>
      <c r="D211" s="219"/>
      <c r="E211" s="61"/>
      <c r="F211" s="61"/>
      <c r="G211" s="219"/>
      <c r="H211" s="61"/>
      <c r="I211" s="96"/>
      <c r="J211" s="96"/>
      <c r="K211" s="96"/>
      <c r="L211" s="96"/>
      <c r="M211" s="96"/>
      <c r="N211" s="96"/>
      <c r="O211" s="96"/>
      <c r="P211" s="96"/>
      <c r="Q211" s="96"/>
    </row>
    <row r="212" spans="2:17" x14ac:dyDescent="0.2">
      <c r="B212" s="61"/>
      <c r="C212" s="61"/>
      <c r="D212" s="219"/>
      <c r="E212" s="61"/>
      <c r="F212" s="61"/>
      <c r="G212" s="219"/>
      <c r="H212" s="61"/>
      <c r="I212" s="96"/>
      <c r="J212" s="96"/>
      <c r="K212" s="96"/>
      <c r="L212" s="96"/>
      <c r="M212" s="96"/>
      <c r="N212" s="96"/>
      <c r="O212" s="96"/>
      <c r="P212" s="96"/>
      <c r="Q212" s="96"/>
    </row>
    <row r="213" spans="2:17" x14ac:dyDescent="0.2">
      <c r="B213" s="61"/>
      <c r="C213" s="61"/>
      <c r="D213" s="219"/>
      <c r="E213" s="61"/>
      <c r="F213" s="61"/>
      <c r="G213" s="219"/>
      <c r="H213" s="61"/>
      <c r="I213" s="96"/>
      <c r="J213" s="96"/>
      <c r="K213" s="96"/>
      <c r="L213" s="96"/>
      <c r="M213" s="96"/>
      <c r="N213" s="96"/>
      <c r="O213" s="96"/>
      <c r="P213" s="96"/>
      <c r="Q213" s="96"/>
    </row>
    <row r="214" spans="2:17" x14ac:dyDescent="0.2">
      <c r="B214" s="61"/>
      <c r="C214" s="61"/>
      <c r="D214" s="219"/>
      <c r="E214" s="61"/>
      <c r="F214" s="61"/>
      <c r="G214" s="219"/>
      <c r="H214" s="61"/>
      <c r="I214" s="96"/>
      <c r="J214" s="96"/>
      <c r="K214" s="96"/>
      <c r="L214" s="96"/>
      <c r="M214" s="96"/>
      <c r="N214" s="96"/>
      <c r="O214" s="96"/>
      <c r="P214" s="96"/>
      <c r="Q214" s="96"/>
    </row>
    <row r="215" spans="2:17" x14ac:dyDescent="0.2">
      <c r="B215" s="61"/>
      <c r="C215" s="61"/>
      <c r="D215" s="219"/>
      <c r="E215" s="61"/>
      <c r="F215" s="61"/>
      <c r="G215" s="219"/>
      <c r="H215" s="61"/>
      <c r="I215" s="96"/>
      <c r="J215" s="96"/>
      <c r="K215" s="96"/>
      <c r="L215" s="96"/>
      <c r="M215" s="96"/>
      <c r="N215" s="96"/>
      <c r="O215" s="96"/>
      <c r="P215" s="96"/>
      <c r="Q215" s="96"/>
    </row>
    <row r="216" spans="2:17" x14ac:dyDescent="0.2">
      <c r="B216" s="61"/>
      <c r="C216" s="61"/>
      <c r="D216" s="219"/>
      <c r="E216" s="61"/>
      <c r="F216" s="61"/>
      <c r="G216" s="219"/>
      <c r="H216" s="61"/>
      <c r="I216" s="96"/>
      <c r="J216" s="96"/>
      <c r="K216" s="96"/>
      <c r="L216" s="96"/>
      <c r="M216" s="96"/>
      <c r="N216" s="96"/>
      <c r="O216" s="96"/>
      <c r="P216" s="96"/>
      <c r="Q216" s="96"/>
    </row>
    <row r="217" spans="2:17" x14ac:dyDescent="0.2">
      <c r="B217" s="61"/>
      <c r="C217" s="61"/>
      <c r="D217" s="219"/>
      <c r="E217" s="61"/>
      <c r="F217" s="61"/>
      <c r="G217" s="219"/>
      <c r="H217" s="61"/>
      <c r="I217" s="96"/>
      <c r="J217" s="96"/>
      <c r="K217" s="96"/>
      <c r="L217" s="96"/>
      <c r="M217" s="96"/>
      <c r="N217" s="96"/>
      <c r="O217" s="96"/>
      <c r="P217" s="96"/>
      <c r="Q217" s="96"/>
    </row>
    <row r="218" spans="2:17" x14ac:dyDescent="0.2">
      <c r="B218" s="61"/>
      <c r="C218" s="61"/>
      <c r="D218" s="219"/>
      <c r="E218" s="61"/>
      <c r="F218" s="61"/>
      <c r="G218" s="219"/>
      <c r="H218" s="61"/>
      <c r="I218" s="96"/>
      <c r="J218" s="96"/>
      <c r="K218" s="96"/>
      <c r="L218" s="96"/>
      <c r="M218" s="96"/>
      <c r="N218" s="96"/>
      <c r="O218" s="96"/>
      <c r="P218" s="96"/>
      <c r="Q218" s="96"/>
    </row>
    <row r="219" spans="2:17" x14ac:dyDescent="0.2">
      <c r="B219" s="61"/>
      <c r="C219" s="61"/>
      <c r="D219" s="219"/>
      <c r="E219" s="61"/>
      <c r="F219" s="61"/>
      <c r="G219" s="219"/>
      <c r="H219" s="61"/>
      <c r="I219" s="96"/>
      <c r="J219" s="96"/>
      <c r="K219" s="96"/>
      <c r="L219" s="96"/>
      <c r="M219" s="96"/>
      <c r="N219" s="96"/>
      <c r="O219" s="96"/>
      <c r="P219" s="96"/>
      <c r="Q219" s="96"/>
    </row>
    <row r="220" spans="2:17" x14ac:dyDescent="0.2">
      <c r="B220" s="61"/>
      <c r="C220" s="61"/>
      <c r="D220" s="219"/>
      <c r="E220" s="61"/>
      <c r="F220" s="61"/>
      <c r="G220" s="219"/>
      <c r="H220" s="61"/>
      <c r="I220" s="96"/>
      <c r="J220" s="96"/>
      <c r="K220" s="96"/>
      <c r="L220" s="96"/>
      <c r="M220" s="96"/>
      <c r="N220" s="96"/>
      <c r="O220" s="96"/>
      <c r="P220" s="96"/>
      <c r="Q220" s="96"/>
    </row>
    <row r="221" spans="2:17" x14ac:dyDescent="0.2">
      <c r="B221" s="61"/>
      <c r="C221" s="61"/>
      <c r="D221" s="219"/>
      <c r="E221" s="61"/>
      <c r="F221" s="61"/>
      <c r="G221" s="219"/>
      <c r="H221" s="61"/>
      <c r="I221" s="96"/>
      <c r="J221" s="96"/>
      <c r="K221" s="96"/>
      <c r="L221" s="96"/>
      <c r="M221" s="96"/>
      <c r="N221" s="96"/>
      <c r="O221" s="96"/>
      <c r="P221" s="96"/>
      <c r="Q221" s="96"/>
    </row>
    <row r="222" spans="2:17" x14ac:dyDescent="0.2">
      <c r="B222" s="61"/>
      <c r="C222" s="61"/>
      <c r="D222" s="219"/>
      <c r="E222" s="61"/>
      <c r="F222" s="61"/>
      <c r="G222" s="219"/>
      <c r="H222" s="61"/>
      <c r="I222" s="96"/>
      <c r="J222" s="96"/>
      <c r="K222" s="96"/>
      <c r="L222" s="96"/>
      <c r="M222" s="96"/>
      <c r="N222" s="96"/>
      <c r="O222" s="96"/>
      <c r="P222" s="96"/>
      <c r="Q222" s="96"/>
    </row>
    <row r="223" spans="2:17" x14ac:dyDescent="0.2">
      <c r="B223" s="61"/>
      <c r="C223" s="61"/>
      <c r="D223" s="219"/>
      <c r="E223" s="61"/>
      <c r="F223" s="61"/>
      <c r="G223" s="219"/>
      <c r="H223" s="61"/>
      <c r="I223" s="96"/>
      <c r="J223" s="96"/>
      <c r="K223" s="96"/>
      <c r="L223" s="96"/>
      <c r="M223" s="96"/>
      <c r="N223" s="96"/>
      <c r="O223" s="96"/>
      <c r="P223" s="96"/>
      <c r="Q223" s="96"/>
    </row>
    <row r="224" spans="2:17" x14ac:dyDescent="0.2">
      <c r="B224" s="61"/>
      <c r="C224" s="61"/>
      <c r="D224" s="219"/>
      <c r="E224" s="61"/>
      <c r="F224" s="61"/>
      <c r="G224" s="219"/>
      <c r="H224" s="61"/>
      <c r="I224" s="96"/>
      <c r="J224" s="96"/>
      <c r="K224" s="96"/>
      <c r="L224" s="96"/>
      <c r="M224" s="96"/>
      <c r="N224" s="96"/>
      <c r="O224" s="96"/>
      <c r="P224" s="96"/>
      <c r="Q224" s="96"/>
    </row>
    <row r="225" spans="2:17" x14ac:dyDescent="0.2">
      <c r="B225" s="61"/>
      <c r="C225" s="61"/>
      <c r="D225" s="219"/>
      <c r="E225" s="61"/>
      <c r="F225" s="61"/>
      <c r="G225" s="219"/>
      <c r="H225" s="61"/>
      <c r="I225" s="96"/>
      <c r="J225" s="96"/>
      <c r="K225" s="96"/>
      <c r="L225" s="96"/>
      <c r="M225" s="96"/>
      <c r="N225" s="96"/>
      <c r="O225" s="96"/>
      <c r="P225" s="96"/>
      <c r="Q225" s="96"/>
    </row>
    <row r="226" spans="2:17" x14ac:dyDescent="0.2">
      <c r="B226" s="61"/>
      <c r="C226" s="61"/>
      <c r="D226" s="219"/>
      <c r="E226" s="61"/>
      <c r="F226" s="61"/>
      <c r="G226" s="219"/>
      <c r="H226" s="61"/>
      <c r="I226" s="96"/>
      <c r="J226" s="96"/>
      <c r="K226" s="96"/>
      <c r="L226" s="96"/>
      <c r="M226" s="96"/>
      <c r="N226" s="96"/>
      <c r="O226" s="96"/>
      <c r="P226" s="96"/>
      <c r="Q226" s="96"/>
    </row>
    <row r="227" spans="2:17" x14ac:dyDescent="0.2">
      <c r="B227" s="61"/>
      <c r="C227" s="61"/>
      <c r="D227" s="219"/>
      <c r="E227" s="61"/>
      <c r="F227" s="61"/>
      <c r="G227" s="219"/>
      <c r="H227" s="61"/>
      <c r="I227" s="96"/>
      <c r="J227" s="96"/>
      <c r="K227" s="96"/>
      <c r="L227" s="96"/>
      <c r="M227" s="96"/>
      <c r="N227" s="96"/>
      <c r="O227" s="96"/>
      <c r="P227" s="96"/>
      <c r="Q227" s="96"/>
    </row>
    <row r="228" spans="2:17" x14ac:dyDescent="0.2">
      <c r="B228" s="61"/>
      <c r="C228" s="61"/>
      <c r="D228" s="219"/>
      <c r="E228" s="61"/>
      <c r="F228" s="61"/>
      <c r="G228" s="219"/>
      <c r="H228" s="61"/>
      <c r="I228" s="96"/>
      <c r="J228" s="96"/>
      <c r="K228" s="96"/>
      <c r="L228" s="96"/>
      <c r="M228" s="96"/>
      <c r="N228" s="96"/>
      <c r="O228" s="96"/>
      <c r="P228" s="96"/>
      <c r="Q228" s="96"/>
    </row>
    <row r="229" spans="2:17" x14ac:dyDescent="0.2">
      <c r="B229" s="61"/>
      <c r="C229" s="61"/>
      <c r="D229" s="219"/>
      <c r="E229" s="61"/>
      <c r="F229" s="61"/>
      <c r="G229" s="219"/>
      <c r="H229" s="61"/>
      <c r="I229" s="96"/>
      <c r="J229" s="96"/>
      <c r="K229" s="96"/>
      <c r="L229" s="96"/>
      <c r="M229" s="96"/>
      <c r="N229" s="96"/>
      <c r="O229" s="96"/>
      <c r="P229" s="96"/>
      <c r="Q229" s="96"/>
    </row>
    <row r="230" spans="2:17" x14ac:dyDescent="0.2">
      <c r="B230" s="61"/>
      <c r="C230" s="61"/>
      <c r="D230" s="219"/>
      <c r="E230" s="61"/>
      <c r="F230" s="61"/>
      <c r="G230" s="219"/>
      <c r="H230" s="61"/>
      <c r="I230" s="96"/>
      <c r="J230" s="96"/>
      <c r="K230" s="96"/>
      <c r="L230" s="96"/>
      <c r="M230" s="96"/>
      <c r="N230" s="96"/>
      <c r="O230" s="96"/>
      <c r="P230" s="96"/>
      <c r="Q230" s="96"/>
    </row>
    <row r="231" spans="2:17" x14ac:dyDescent="0.2">
      <c r="B231" s="61"/>
      <c r="C231" s="61"/>
      <c r="D231" s="219"/>
      <c r="E231" s="61"/>
      <c r="F231" s="61"/>
      <c r="G231" s="219"/>
      <c r="H231" s="61"/>
      <c r="I231" s="96"/>
      <c r="J231" s="96"/>
      <c r="K231" s="96"/>
      <c r="L231" s="96"/>
      <c r="M231" s="96"/>
      <c r="N231" s="96"/>
      <c r="O231" s="96"/>
      <c r="P231" s="96"/>
      <c r="Q231" s="96"/>
    </row>
    <row r="232" spans="2:17" x14ac:dyDescent="0.2">
      <c r="B232" s="61"/>
      <c r="C232" s="61"/>
      <c r="D232" s="219"/>
      <c r="E232" s="61"/>
      <c r="F232" s="61"/>
      <c r="G232" s="219"/>
      <c r="H232" s="61"/>
      <c r="I232" s="96"/>
      <c r="J232" s="96"/>
      <c r="K232" s="96"/>
      <c r="L232" s="96"/>
      <c r="M232" s="96"/>
      <c r="N232" s="96"/>
      <c r="O232" s="96"/>
      <c r="P232" s="96"/>
      <c r="Q232" s="96"/>
    </row>
    <row r="233" spans="2:17" x14ac:dyDescent="0.2">
      <c r="B233" s="61"/>
      <c r="C233" s="61"/>
      <c r="D233" s="219"/>
      <c r="E233" s="61"/>
      <c r="F233" s="61"/>
      <c r="G233" s="219"/>
      <c r="H233" s="61"/>
      <c r="I233" s="96"/>
      <c r="J233" s="96"/>
      <c r="K233" s="96"/>
      <c r="L233" s="96"/>
      <c r="M233" s="96"/>
      <c r="N233" s="96"/>
      <c r="O233" s="96"/>
      <c r="P233" s="96"/>
      <c r="Q233" s="96"/>
    </row>
    <row r="234" spans="2:17" x14ac:dyDescent="0.2">
      <c r="B234" s="61"/>
      <c r="C234" s="61"/>
      <c r="D234" s="219"/>
      <c r="E234" s="61"/>
      <c r="F234" s="61"/>
      <c r="G234" s="219"/>
      <c r="H234" s="61"/>
      <c r="I234" s="96"/>
      <c r="J234" s="96"/>
      <c r="K234" s="96"/>
      <c r="L234" s="96"/>
      <c r="M234" s="96"/>
      <c r="N234" s="96"/>
      <c r="O234" s="96"/>
      <c r="P234" s="96"/>
      <c r="Q234" s="96"/>
    </row>
    <row r="235" spans="2:17" x14ac:dyDescent="0.2">
      <c r="B235" s="61"/>
      <c r="C235" s="61"/>
      <c r="D235" s="219"/>
      <c r="E235" s="61"/>
      <c r="F235" s="61"/>
      <c r="G235" s="219"/>
      <c r="H235" s="61"/>
      <c r="I235" s="96"/>
      <c r="J235" s="96"/>
      <c r="K235" s="96"/>
      <c r="L235" s="96"/>
      <c r="M235" s="96"/>
      <c r="N235" s="96"/>
      <c r="O235" s="96"/>
      <c r="P235" s="96"/>
      <c r="Q235" s="96"/>
    </row>
    <row r="236" spans="2:17" x14ac:dyDescent="0.2">
      <c r="B236" s="61"/>
      <c r="C236" s="61"/>
      <c r="D236" s="219"/>
      <c r="E236" s="61"/>
      <c r="F236" s="61"/>
      <c r="G236" s="219"/>
      <c r="H236" s="61"/>
      <c r="I236" s="96"/>
      <c r="J236" s="96"/>
      <c r="K236" s="96"/>
      <c r="L236" s="96"/>
      <c r="M236" s="96"/>
      <c r="N236" s="96"/>
      <c r="O236" s="96"/>
      <c r="P236" s="96"/>
      <c r="Q236" s="96"/>
    </row>
    <row r="237" spans="2:17" x14ac:dyDescent="0.2">
      <c r="B237" s="61"/>
      <c r="C237" s="61"/>
      <c r="D237" s="219"/>
      <c r="E237" s="61"/>
      <c r="F237" s="61"/>
      <c r="G237" s="219"/>
      <c r="H237" s="61"/>
      <c r="I237" s="96"/>
      <c r="J237" s="96"/>
      <c r="K237" s="96"/>
      <c r="L237" s="96"/>
      <c r="M237" s="96"/>
      <c r="N237" s="96"/>
      <c r="O237" s="96"/>
      <c r="P237" s="96"/>
      <c r="Q237" s="96"/>
    </row>
    <row r="238" spans="2:17" x14ac:dyDescent="0.2">
      <c r="B238" s="61"/>
      <c r="C238" s="61"/>
      <c r="D238" s="219"/>
      <c r="E238" s="61"/>
      <c r="F238" s="61"/>
      <c r="G238" s="219"/>
      <c r="H238" s="61"/>
      <c r="I238" s="96"/>
      <c r="J238" s="96"/>
      <c r="K238" s="96"/>
      <c r="L238" s="96"/>
      <c r="M238" s="96"/>
      <c r="N238" s="96"/>
      <c r="O238" s="96"/>
      <c r="P238" s="96"/>
      <c r="Q238" s="96"/>
    </row>
    <row r="239" spans="2:17" x14ac:dyDescent="0.2">
      <c r="B239" s="61"/>
      <c r="C239" s="61"/>
      <c r="D239" s="219"/>
      <c r="E239" s="61"/>
      <c r="F239" s="61"/>
      <c r="G239" s="219"/>
      <c r="H239" s="61"/>
      <c r="I239" s="96"/>
      <c r="J239" s="96"/>
      <c r="K239" s="96"/>
      <c r="L239" s="96"/>
      <c r="M239" s="96"/>
      <c r="N239" s="96"/>
      <c r="O239" s="96"/>
      <c r="P239" s="96"/>
      <c r="Q239" s="96"/>
    </row>
    <row r="240" spans="2:17" x14ac:dyDescent="0.2">
      <c r="B240" s="61"/>
      <c r="C240" s="61"/>
      <c r="D240" s="219"/>
      <c r="E240" s="61"/>
      <c r="F240" s="61"/>
      <c r="G240" s="219"/>
      <c r="H240" s="61"/>
      <c r="I240" s="96"/>
      <c r="J240" s="96"/>
      <c r="K240" s="96"/>
      <c r="L240" s="96"/>
      <c r="M240" s="96"/>
      <c r="N240" s="96"/>
      <c r="O240" s="96"/>
      <c r="P240" s="96"/>
      <c r="Q240" s="96"/>
    </row>
    <row r="241" spans="2:17" x14ac:dyDescent="0.2">
      <c r="B241" s="61"/>
      <c r="C241" s="61"/>
      <c r="D241" s="219"/>
      <c r="E241" s="61"/>
      <c r="F241" s="61"/>
      <c r="G241" s="219"/>
      <c r="H241" s="61"/>
      <c r="I241" s="96"/>
      <c r="J241" s="96"/>
      <c r="K241" s="96"/>
      <c r="L241" s="96"/>
      <c r="M241" s="96"/>
      <c r="N241" s="96"/>
      <c r="O241" s="96"/>
      <c r="P241" s="96"/>
      <c r="Q241" s="96"/>
    </row>
    <row r="242" spans="2:17" x14ac:dyDescent="0.2">
      <c r="B242" s="61"/>
      <c r="C242" s="61"/>
      <c r="D242" s="219"/>
      <c r="E242" s="61"/>
      <c r="F242" s="61"/>
      <c r="G242" s="219"/>
      <c r="H242" s="61"/>
      <c r="I242" s="96"/>
      <c r="J242" s="96"/>
      <c r="K242" s="96"/>
      <c r="L242" s="96"/>
      <c r="M242" s="96"/>
      <c r="N242" s="96"/>
      <c r="O242" s="96"/>
      <c r="P242" s="96"/>
      <c r="Q242" s="96"/>
    </row>
    <row r="243" spans="2:17" x14ac:dyDescent="0.2">
      <c r="B243" s="61"/>
      <c r="C243" s="61"/>
      <c r="D243" s="219"/>
      <c r="E243" s="61"/>
      <c r="F243" s="61"/>
      <c r="G243" s="219"/>
      <c r="H243" s="61"/>
      <c r="I243" s="96"/>
      <c r="J243" s="96"/>
      <c r="K243" s="96"/>
      <c r="L243" s="96"/>
      <c r="M243" s="96"/>
      <c r="N243" s="96"/>
      <c r="O243" s="96"/>
      <c r="P243" s="96"/>
      <c r="Q243" s="96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workbookViewId="0">
      <selection activeCell="A5" sqref="A5"/>
    </sheetView>
  </sheetViews>
  <sheetFormatPr defaultColWidth="16.28515625" defaultRowHeight="12.75" x14ac:dyDescent="0.2"/>
  <cols>
    <col min="1" max="1" width="65.28515625" style="83" bestFit="1" customWidth="1"/>
    <col min="2" max="2" width="14.42578125" style="45" bestFit="1" customWidth="1"/>
    <col min="3" max="4" width="12.85546875" style="95" bestFit="1" customWidth="1"/>
    <col min="5" max="5" width="14.85546875" style="45" bestFit="1" customWidth="1"/>
    <col min="6" max="6" width="16" style="45" bestFit="1" customWidth="1"/>
    <col min="7" max="7" width="10.7109375" style="196" bestFit="1" customWidth="1"/>
    <col min="8" max="8" width="14.42578125" style="45" bestFit="1" customWidth="1"/>
    <col min="9" max="10" width="12.85546875" style="95" bestFit="1" customWidth="1"/>
    <col min="11" max="12" width="16" style="45" bestFit="1" customWidth="1"/>
    <col min="13" max="13" width="10.7109375" style="196" bestFit="1" customWidth="1"/>
    <col min="14" max="14" width="16.140625" style="45" bestFit="1" customWidth="1"/>
    <col min="15" max="16384" width="16.28515625" style="83"/>
  </cols>
  <sheetData>
    <row r="2" spans="1:19" s="132" customFormat="1" ht="18.75" x14ac:dyDescent="0.3">
      <c r="A2" s="5" t="s">
        <v>37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48"/>
      <c r="P2" s="148"/>
      <c r="Q2" s="148"/>
      <c r="R2" s="148"/>
      <c r="S2" s="148"/>
    </row>
    <row r="3" spans="1:19" x14ac:dyDescent="0.2">
      <c r="A3" s="62"/>
    </row>
    <row r="4" spans="1:19" s="126" customFormat="1" x14ac:dyDescent="0.2">
      <c r="B4" s="82"/>
      <c r="C4" s="140"/>
      <c r="D4" s="140"/>
      <c r="E4" s="82"/>
      <c r="F4" s="82"/>
      <c r="G4" s="54"/>
      <c r="H4" s="82"/>
      <c r="I4" s="140"/>
      <c r="J4" s="140"/>
      <c r="K4" s="82"/>
      <c r="L4" s="82"/>
      <c r="M4" s="54"/>
      <c r="N4" s="82" t="s">
        <v>149</v>
      </c>
    </row>
    <row r="5" spans="1:19" s="226" customFormat="1" x14ac:dyDescent="0.2">
      <c r="A5" s="244"/>
      <c r="B5" s="286">
        <v>42004</v>
      </c>
      <c r="C5" s="287"/>
      <c r="D5" s="287"/>
      <c r="E5" s="287"/>
      <c r="F5" s="287"/>
      <c r="G5" s="288"/>
      <c r="H5" s="286">
        <v>42369</v>
      </c>
      <c r="I5" s="287"/>
      <c r="J5" s="287"/>
      <c r="K5" s="287"/>
      <c r="L5" s="287"/>
      <c r="M5" s="288"/>
      <c r="N5" s="79"/>
    </row>
    <row r="6" spans="1:19" s="184" customFormat="1" x14ac:dyDescent="0.2">
      <c r="A6" s="130"/>
      <c r="B6" s="106" t="s">
        <v>6</v>
      </c>
      <c r="C6" s="167" t="s">
        <v>163</v>
      </c>
      <c r="D6" s="167" t="s">
        <v>181</v>
      </c>
      <c r="E6" s="106" t="s">
        <v>155</v>
      </c>
      <c r="F6" s="106" t="s">
        <v>158</v>
      </c>
      <c r="G6" s="31" t="s">
        <v>172</v>
      </c>
      <c r="H6" s="106" t="s">
        <v>6</v>
      </c>
      <c r="I6" s="167" t="s">
        <v>163</v>
      </c>
      <c r="J6" s="167" t="s">
        <v>181</v>
      </c>
      <c r="K6" s="106" t="s">
        <v>155</v>
      </c>
      <c r="L6" s="106" t="s">
        <v>158</v>
      </c>
      <c r="M6" s="31" t="s">
        <v>172</v>
      </c>
      <c r="N6" s="106" t="s">
        <v>63</v>
      </c>
    </row>
    <row r="7" spans="1:19" s="123" customFormat="1" ht="15" x14ac:dyDescent="0.2">
      <c r="A7" s="18" t="s">
        <v>139</v>
      </c>
      <c r="B7" s="133"/>
      <c r="C7" s="203"/>
      <c r="D7" s="203"/>
      <c r="E7" s="133">
        <f t="shared" ref="E7:G7" si="0">SUM(E8:E23)</f>
        <v>69811.922962929995</v>
      </c>
      <c r="F7" s="133">
        <f t="shared" si="0"/>
        <v>1100833.2167026398</v>
      </c>
      <c r="G7" s="63">
        <f t="shared" si="0"/>
        <v>1.0000010000000001</v>
      </c>
      <c r="H7" s="133"/>
      <c r="I7" s="203"/>
      <c r="J7" s="203"/>
      <c r="K7" s="133">
        <f t="shared" ref="K7:N7" si="1">SUM(K8:K23)</f>
        <v>65439.723887580003</v>
      </c>
      <c r="L7" s="133">
        <f t="shared" si="1"/>
        <v>1570597.0216000399</v>
      </c>
      <c r="M7" s="63">
        <f t="shared" si="1"/>
        <v>0.99999900000000008</v>
      </c>
      <c r="N7" s="133">
        <f t="shared" si="1"/>
        <v>-1.5870009299756571E-17</v>
      </c>
    </row>
    <row r="8" spans="1:19" s="153" customFormat="1" x14ac:dyDescent="0.2">
      <c r="A8" s="98" t="s">
        <v>113</v>
      </c>
      <c r="B8" s="69">
        <v>31331.404432380001</v>
      </c>
      <c r="C8" s="85">
        <v>1</v>
      </c>
      <c r="D8" s="85">
        <v>15.768556</v>
      </c>
      <c r="E8" s="69">
        <v>31331.404432380001</v>
      </c>
      <c r="F8" s="69">
        <v>494051.00535066001</v>
      </c>
      <c r="G8" s="236">
        <v>0.448797</v>
      </c>
      <c r="H8" s="69">
        <v>29034.371563370001</v>
      </c>
      <c r="I8" s="85">
        <v>1</v>
      </c>
      <c r="J8" s="85">
        <v>24.000667</v>
      </c>
      <c r="K8" s="69">
        <v>29034.371563370001</v>
      </c>
      <c r="L8" s="69">
        <v>696844.28344680998</v>
      </c>
      <c r="M8" s="236">
        <v>0.44368099999999999</v>
      </c>
      <c r="N8" s="69">
        <v>-5.1159999999999999E-3</v>
      </c>
    </row>
    <row r="9" spans="1:19" x14ac:dyDescent="0.2">
      <c r="A9" s="81" t="s">
        <v>4</v>
      </c>
      <c r="B9" s="142">
        <v>3044.2476120299998</v>
      </c>
      <c r="C9" s="214">
        <v>1.2197</v>
      </c>
      <c r="D9" s="214">
        <v>19.232907999999998</v>
      </c>
      <c r="E9" s="142">
        <v>3713.0688600499998</v>
      </c>
      <c r="F9" s="142">
        <v>58549.73425139</v>
      </c>
      <c r="G9" s="110">
        <v>5.3186999999999998E-2</v>
      </c>
      <c r="H9" s="142">
        <v>3553.3264005699998</v>
      </c>
      <c r="I9" s="214">
        <v>1.0926</v>
      </c>
      <c r="J9" s="214">
        <v>26.223129</v>
      </c>
      <c r="K9" s="142">
        <v>3882.3644601300002</v>
      </c>
      <c r="L9" s="142">
        <v>93179.336581249998</v>
      </c>
      <c r="M9" s="110">
        <v>5.9326999999999998E-2</v>
      </c>
      <c r="N9" s="142">
        <v>6.1409999999999998E-3</v>
      </c>
      <c r="O9" s="96"/>
      <c r="P9" s="96"/>
      <c r="Q9" s="96"/>
    </row>
    <row r="10" spans="1:19" x14ac:dyDescent="0.2">
      <c r="A10" s="81" t="s">
        <v>148</v>
      </c>
      <c r="B10" s="142">
        <v>200</v>
      </c>
      <c r="C10" s="214">
        <v>0.85997299999999999</v>
      </c>
      <c r="D10" s="214">
        <v>13.560536000000001</v>
      </c>
      <c r="E10" s="142">
        <v>171.99464555</v>
      </c>
      <c r="F10" s="142">
        <v>2712.1071999999999</v>
      </c>
      <c r="G10" s="110">
        <v>2.464E-3</v>
      </c>
      <c r="H10" s="142">
        <v>400</v>
      </c>
      <c r="I10" s="214">
        <v>0.72019</v>
      </c>
      <c r="J10" s="214">
        <v>17.285036000000002</v>
      </c>
      <c r="K10" s="142">
        <v>288.07592721999998</v>
      </c>
      <c r="L10" s="142">
        <v>6914.0144</v>
      </c>
      <c r="M10" s="110">
        <v>4.4019999999999997E-3</v>
      </c>
      <c r="N10" s="142">
        <v>1.9380000000000001E-3</v>
      </c>
      <c r="O10" s="96"/>
      <c r="P10" s="96"/>
      <c r="Q10" s="96"/>
    </row>
    <row r="11" spans="1:19" x14ac:dyDescent="0.2">
      <c r="A11" s="81" t="s">
        <v>17</v>
      </c>
      <c r="B11" s="142">
        <v>5250.8634069999998</v>
      </c>
      <c r="C11" s="214">
        <v>1.4488049999999999</v>
      </c>
      <c r="D11" s="214">
        <v>22.845562999999999</v>
      </c>
      <c r="E11" s="142">
        <v>7607.4772331200002</v>
      </c>
      <c r="F11" s="142">
        <v>119958.93076901999</v>
      </c>
      <c r="G11" s="110">
        <v>0.108971</v>
      </c>
      <c r="H11" s="142">
        <v>9010.2134069999993</v>
      </c>
      <c r="I11" s="214">
        <v>1.385731</v>
      </c>
      <c r="J11" s="214">
        <v>33.258457999999997</v>
      </c>
      <c r="K11" s="142">
        <v>12485.72817446</v>
      </c>
      <c r="L11" s="142">
        <v>299665.80416775</v>
      </c>
      <c r="M11" s="110">
        <v>0.19079699999999999</v>
      </c>
      <c r="N11" s="142">
        <v>8.1825999999999996E-2</v>
      </c>
      <c r="O11" s="96"/>
      <c r="P11" s="96"/>
      <c r="Q11" s="96"/>
    </row>
    <row r="12" spans="1:19" x14ac:dyDescent="0.2">
      <c r="A12" s="81" t="s">
        <v>18</v>
      </c>
      <c r="B12" s="142">
        <v>421754.11963516998</v>
      </c>
      <c r="C12" s="214">
        <v>6.3417000000000001E-2</v>
      </c>
      <c r="D12" s="214">
        <v>1</v>
      </c>
      <c r="E12" s="142">
        <v>26746.527687180002</v>
      </c>
      <c r="F12" s="142">
        <v>421754.11963516998</v>
      </c>
      <c r="G12" s="110">
        <v>0.38312299999999999</v>
      </c>
      <c r="H12" s="142">
        <v>468384.73665564001</v>
      </c>
      <c r="I12" s="214">
        <v>4.1666000000000002E-2</v>
      </c>
      <c r="J12" s="214">
        <v>1</v>
      </c>
      <c r="K12" s="142">
        <v>19515.488325999999</v>
      </c>
      <c r="L12" s="142">
        <v>468384.73665564001</v>
      </c>
      <c r="M12" s="110">
        <v>0.29822100000000001</v>
      </c>
      <c r="N12" s="142">
        <v>-8.4902000000000005E-2</v>
      </c>
      <c r="O12" s="96"/>
      <c r="P12" s="96"/>
      <c r="Q12" s="96"/>
    </row>
    <row r="13" spans="1:19" x14ac:dyDescent="0.2">
      <c r="A13" s="81" t="s">
        <v>92</v>
      </c>
      <c r="B13" s="142">
        <v>29092</v>
      </c>
      <c r="C13" s="214">
        <v>8.3000000000000001E-3</v>
      </c>
      <c r="D13" s="214">
        <v>0.13087199999999999</v>
      </c>
      <c r="E13" s="142">
        <v>241.45010464999999</v>
      </c>
      <c r="F13" s="142">
        <v>3807.3194963999999</v>
      </c>
      <c r="G13" s="110">
        <v>3.4589999999999998E-3</v>
      </c>
      <c r="H13" s="142">
        <v>28160.662</v>
      </c>
      <c r="I13" s="214">
        <v>8.2990000000000008E-3</v>
      </c>
      <c r="J13" s="214">
        <v>0.19917299999999999</v>
      </c>
      <c r="K13" s="142">
        <v>233.69543640000001</v>
      </c>
      <c r="L13" s="142">
        <v>5608.8463485900002</v>
      </c>
      <c r="M13" s="110">
        <v>3.571E-3</v>
      </c>
      <c r="N13" s="142">
        <v>1.13E-4</v>
      </c>
      <c r="O13" s="96"/>
      <c r="P13" s="96"/>
      <c r="Q13" s="96"/>
    </row>
    <row r="14" spans="1:19" x14ac:dyDescent="0.2">
      <c r="B14" s="61"/>
      <c r="C14" s="117"/>
      <c r="D14" s="117"/>
      <c r="E14" s="61"/>
      <c r="F14" s="61"/>
      <c r="G14" s="219"/>
      <c r="H14" s="61"/>
      <c r="I14" s="117"/>
      <c r="J14" s="117"/>
      <c r="K14" s="61"/>
      <c r="L14" s="61"/>
      <c r="M14" s="219"/>
      <c r="N14" s="61"/>
      <c r="O14" s="96"/>
      <c r="P14" s="96"/>
      <c r="Q14" s="96"/>
    </row>
    <row r="15" spans="1:19" x14ac:dyDescent="0.2">
      <c r="B15" s="61"/>
      <c r="C15" s="117"/>
      <c r="D15" s="117"/>
      <c r="E15" s="61"/>
      <c r="F15" s="61"/>
      <c r="G15" s="219"/>
      <c r="H15" s="61"/>
      <c r="I15" s="117"/>
      <c r="J15" s="117"/>
      <c r="K15" s="61"/>
      <c r="L15" s="61"/>
      <c r="M15" s="219"/>
      <c r="N15" s="61"/>
      <c r="O15" s="96"/>
      <c r="P15" s="96"/>
      <c r="Q15" s="96"/>
    </row>
    <row r="16" spans="1:19" x14ac:dyDescent="0.2">
      <c r="B16" s="61"/>
      <c r="C16" s="117"/>
      <c r="D16" s="117"/>
      <c r="E16" s="61"/>
      <c r="F16" s="61"/>
      <c r="G16" s="219"/>
      <c r="H16" s="61"/>
      <c r="I16" s="117"/>
      <c r="J16" s="117"/>
      <c r="K16" s="61"/>
      <c r="L16" s="61"/>
      <c r="M16" s="219"/>
      <c r="N16" s="61"/>
      <c r="O16" s="96"/>
      <c r="P16" s="96"/>
      <c r="Q16" s="96"/>
    </row>
    <row r="17" spans="2:17" x14ac:dyDescent="0.2">
      <c r="B17" s="61"/>
      <c r="C17" s="117"/>
      <c r="D17" s="117"/>
      <c r="E17" s="61"/>
      <c r="F17" s="61"/>
      <c r="G17" s="219"/>
      <c r="H17" s="61"/>
      <c r="I17" s="117"/>
      <c r="J17" s="117"/>
      <c r="K17" s="61"/>
      <c r="L17" s="61"/>
      <c r="M17" s="219"/>
      <c r="N17" s="61"/>
      <c r="O17" s="96"/>
      <c r="P17" s="96"/>
      <c r="Q17" s="96"/>
    </row>
    <row r="18" spans="2:17" x14ac:dyDescent="0.2">
      <c r="B18" s="61"/>
      <c r="C18" s="117"/>
      <c r="D18" s="117"/>
      <c r="E18" s="61"/>
      <c r="F18" s="61"/>
      <c r="G18" s="219"/>
      <c r="H18" s="61"/>
      <c r="I18" s="117"/>
      <c r="J18" s="117"/>
      <c r="K18" s="61"/>
      <c r="L18" s="61"/>
      <c r="M18" s="219"/>
      <c r="N18" s="61"/>
      <c r="O18" s="96"/>
      <c r="P18" s="96"/>
      <c r="Q18" s="96"/>
    </row>
    <row r="19" spans="2:17" x14ac:dyDescent="0.2">
      <c r="B19" s="61"/>
      <c r="C19" s="117"/>
      <c r="D19" s="117"/>
      <c r="E19" s="61"/>
      <c r="F19" s="61"/>
      <c r="G19" s="219"/>
      <c r="H19" s="61"/>
      <c r="I19" s="117"/>
      <c r="J19" s="117"/>
      <c r="K19" s="61"/>
      <c r="L19" s="61"/>
      <c r="M19" s="219"/>
      <c r="N19" s="61"/>
      <c r="O19" s="96"/>
      <c r="P19" s="96"/>
      <c r="Q19" s="96"/>
    </row>
    <row r="20" spans="2:17" x14ac:dyDescent="0.2">
      <c r="B20" s="61"/>
      <c r="C20" s="117"/>
      <c r="D20" s="117"/>
      <c r="E20" s="61"/>
      <c r="F20" s="61"/>
      <c r="G20" s="219"/>
      <c r="H20" s="61"/>
      <c r="I20" s="117"/>
      <c r="J20" s="117"/>
      <c r="K20" s="61"/>
      <c r="L20" s="61"/>
      <c r="M20" s="219"/>
      <c r="N20" s="61"/>
      <c r="O20" s="96"/>
      <c r="P20" s="96"/>
      <c r="Q20" s="96"/>
    </row>
    <row r="21" spans="2:17" x14ac:dyDescent="0.2">
      <c r="B21" s="61"/>
      <c r="C21" s="117"/>
      <c r="D21" s="117"/>
      <c r="E21" s="61"/>
      <c r="F21" s="61"/>
      <c r="G21" s="219"/>
      <c r="H21" s="61"/>
      <c r="I21" s="117"/>
      <c r="J21" s="117"/>
      <c r="K21" s="61"/>
      <c r="L21" s="61"/>
      <c r="M21" s="219"/>
      <c r="N21" s="61"/>
      <c r="O21" s="96"/>
      <c r="P21" s="96"/>
      <c r="Q21" s="96"/>
    </row>
    <row r="22" spans="2:17" x14ac:dyDescent="0.2">
      <c r="B22" s="61"/>
      <c r="C22" s="117"/>
      <c r="D22" s="117"/>
      <c r="E22" s="61"/>
      <c r="F22" s="61"/>
      <c r="G22" s="219"/>
      <c r="H22" s="61"/>
      <c r="I22" s="117"/>
      <c r="J22" s="117"/>
      <c r="K22" s="61"/>
      <c r="L22" s="61"/>
      <c r="M22" s="219"/>
      <c r="N22" s="61"/>
      <c r="O22" s="96"/>
      <c r="P22" s="96"/>
      <c r="Q22" s="96"/>
    </row>
    <row r="23" spans="2:17" x14ac:dyDescent="0.2">
      <c r="B23" s="61"/>
      <c r="C23" s="117"/>
      <c r="D23" s="117"/>
      <c r="E23" s="61"/>
      <c r="F23" s="61"/>
      <c r="G23" s="219"/>
      <c r="H23" s="61"/>
      <c r="I23" s="117"/>
      <c r="J23" s="117"/>
      <c r="K23" s="61"/>
      <c r="L23" s="61"/>
      <c r="M23" s="219"/>
      <c r="N23" s="61"/>
      <c r="O23" s="96"/>
      <c r="P23" s="96"/>
      <c r="Q23" s="96"/>
    </row>
    <row r="24" spans="2:17" x14ac:dyDescent="0.2">
      <c r="B24" s="61"/>
      <c r="C24" s="117"/>
      <c r="D24" s="117"/>
      <c r="E24" s="61"/>
      <c r="F24" s="61"/>
      <c r="G24" s="219"/>
      <c r="H24" s="61"/>
      <c r="I24" s="117"/>
      <c r="J24" s="117"/>
      <c r="K24" s="61"/>
      <c r="L24" s="61"/>
      <c r="M24" s="219"/>
      <c r="N24" s="61"/>
      <c r="O24" s="96"/>
      <c r="P24" s="96"/>
      <c r="Q24" s="96"/>
    </row>
    <row r="25" spans="2:17" x14ac:dyDescent="0.2">
      <c r="B25" s="61"/>
      <c r="C25" s="117"/>
      <c r="D25" s="117"/>
      <c r="E25" s="61"/>
      <c r="F25" s="61"/>
      <c r="G25" s="219"/>
      <c r="H25" s="61"/>
      <c r="I25" s="117"/>
      <c r="J25" s="117"/>
      <c r="K25" s="61"/>
      <c r="L25" s="61"/>
      <c r="M25" s="219"/>
      <c r="N25" s="61"/>
      <c r="O25" s="96"/>
      <c r="P25" s="96"/>
      <c r="Q25" s="96"/>
    </row>
    <row r="26" spans="2:17" x14ac:dyDescent="0.2">
      <c r="B26" s="61"/>
      <c r="C26" s="117"/>
      <c r="D26" s="117"/>
      <c r="E26" s="61"/>
      <c r="F26" s="61"/>
      <c r="G26" s="219"/>
      <c r="H26" s="61"/>
      <c r="I26" s="117"/>
      <c r="J26" s="117"/>
      <c r="K26" s="61"/>
      <c r="L26" s="61"/>
      <c r="M26" s="219"/>
      <c r="N26" s="61"/>
      <c r="O26" s="96"/>
      <c r="P26" s="96"/>
      <c r="Q26" s="96"/>
    </row>
    <row r="27" spans="2:17" x14ac:dyDescent="0.2">
      <c r="B27" s="61"/>
      <c r="C27" s="117"/>
      <c r="D27" s="117"/>
      <c r="E27" s="61"/>
      <c r="F27" s="61"/>
      <c r="G27" s="219"/>
      <c r="H27" s="61"/>
      <c r="I27" s="117"/>
      <c r="J27" s="117"/>
      <c r="K27" s="61"/>
      <c r="L27" s="61"/>
      <c r="M27" s="219"/>
      <c r="N27" s="61"/>
      <c r="O27" s="96"/>
      <c r="P27" s="96"/>
      <c r="Q27" s="96"/>
    </row>
    <row r="28" spans="2:17" x14ac:dyDescent="0.2">
      <c r="B28" s="61"/>
      <c r="C28" s="117"/>
      <c r="D28" s="117"/>
      <c r="E28" s="61"/>
      <c r="F28" s="61"/>
      <c r="G28" s="219"/>
      <c r="H28" s="61"/>
      <c r="I28" s="117"/>
      <c r="J28" s="117"/>
      <c r="K28" s="61"/>
      <c r="L28" s="61"/>
      <c r="M28" s="219"/>
      <c r="N28" s="61"/>
      <c r="O28" s="96"/>
      <c r="P28" s="96"/>
      <c r="Q28" s="96"/>
    </row>
    <row r="29" spans="2:17" x14ac:dyDescent="0.2">
      <c r="B29" s="61"/>
      <c r="C29" s="117"/>
      <c r="D29" s="117"/>
      <c r="E29" s="61"/>
      <c r="F29" s="61"/>
      <c r="G29" s="219"/>
      <c r="H29" s="61"/>
      <c r="I29" s="117"/>
      <c r="J29" s="117"/>
      <c r="K29" s="61"/>
      <c r="L29" s="61"/>
      <c r="M29" s="219"/>
      <c r="N29" s="61"/>
      <c r="O29" s="96"/>
      <c r="P29" s="96"/>
      <c r="Q29" s="96"/>
    </row>
    <row r="30" spans="2:17" x14ac:dyDescent="0.2">
      <c r="B30" s="61"/>
      <c r="C30" s="117"/>
      <c r="D30" s="117"/>
      <c r="E30" s="61"/>
      <c r="F30" s="61"/>
      <c r="G30" s="219"/>
      <c r="H30" s="61"/>
      <c r="I30" s="117"/>
      <c r="J30" s="117"/>
      <c r="K30" s="61"/>
      <c r="L30" s="61"/>
      <c r="M30" s="219"/>
      <c r="N30" s="61"/>
      <c r="O30" s="96"/>
      <c r="P30" s="96"/>
      <c r="Q30" s="96"/>
    </row>
    <row r="31" spans="2:17" x14ac:dyDescent="0.2">
      <c r="B31" s="61"/>
      <c r="C31" s="117"/>
      <c r="D31" s="117"/>
      <c r="E31" s="61"/>
      <c r="F31" s="61"/>
      <c r="G31" s="219"/>
      <c r="H31" s="61"/>
      <c r="I31" s="117"/>
      <c r="J31" s="117"/>
      <c r="K31" s="61"/>
      <c r="L31" s="61"/>
      <c r="M31" s="219"/>
      <c r="N31" s="61"/>
      <c r="O31" s="96"/>
      <c r="P31" s="96"/>
      <c r="Q31" s="96"/>
    </row>
    <row r="32" spans="2:17" x14ac:dyDescent="0.2">
      <c r="B32" s="61"/>
      <c r="C32" s="117"/>
      <c r="D32" s="117"/>
      <c r="E32" s="61"/>
      <c r="F32" s="61"/>
      <c r="G32" s="219"/>
      <c r="H32" s="61"/>
      <c r="I32" s="117"/>
      <c r="J32" s="117"/>
      <c r="K32" s="61"/>
      <c r="L32" s="61"/>
      <c r="M32" s="219"/>
      <c r="N32" s="61"/>
      <c r="O32" s="96"/>
      <c r="P32" s="96"/>
      <c r="Q32" s="96"/>
    </row>
    <row r="33" spans="2:17" x14ac:dyDescent="0.2">
      <c r="B33" s="61"/>
      <c r="C33" s="117"/>
      <c r="D33" s="117"/>
      <c r="E33" s="61"/>
      <c r="F33" s="61"/>
      <c r="G33" s="219"/>
      <c r="H33" s="61"/>
      <c r="I33" s="117"/>
      <c r="J33" s="117"/>
      <c r="K33" s="61"/>
      <c r="L33" s="61"/>
      <c r="M33" s="219"/>
      <c r="N33" s="61"/>
      <c r="O33" s="96"/>
      <c r="P33" s="96"/>
      <c r="Q33" s="96"/>
    </row>
    <row r="34" spans="2:17" x14ac:dyDescent="0.2">
      <c r="B34" s="61"/>
      <c r="C34" s="117"/>
      <c r="D34" s="117"/>
      <c r="E34" s="61"/>
      <c r="F34" s="61"/>
      <c r="G34" s="219"/>
      <c r="H34" s="61"/>
      <c r="I34" s="117"/>
      <c r="J34" s="117"/>
      <c r="K34" s="61"/>
      <c r="L34" s="61"/>
      <c r="M34" s="219"/>
      <c r="N34" s="61"/>
      <c r="O34" s="96"/>
      <c r="P34" s="96"/>
      <c r="Q34" s="96"/>
    </row>
    <row r="35" spans="2:17" x14ac:dyDescent="0.2">
      <c r="B35" s="61"/>
      <c r="C35" s="117"/>
      <c r="D35" s="117"/>
      <c r="E35" s="61"/>
      <c r="F35" s="61"/>
      <c r="G35" s="219"/>
      <c r="H35" s="61"/>
      <c r="I35" s="117"/>
      <c r="J35" s="117"/>
      <c r="K35" s="61"/>
      <c r="L35" s="61"/>
      <c r="M35" s="219"/>
      <c r="N35" s="61"/>
      <c r="O35" s="96"/>
      <c r="P35" s="96"/>
      <c r="Q35" s="96"/>
    </row>
    <row r="36" spans="2:17" x14ac:dyDescent="0.2">
      <c r="B36" s="61"/>
      <c r="C36" s="117"/>
      <c r="D36" s="117"/>
      <c r="E36" s="61"/>
      <c r="F36" s="61"/>
      <c r="G36" s="219"/>
      <c r="H36" s="61"/>
      <c r="I36" s="117"/>
      <c r="J36" s="117"/>
      <c r="K36" s="61"/>
      <c r="L36" s="61"/>
      <c r="M36" s="219"/>
      <c r="N36" s="61"/>
      <c r="O36" s="96"/>
      <c r="P36" s="96"/>
      <c r="Q36" s="96"/>
    </row>
    <row r="37" spans="2:17" x14ac:dyDescent="0.2">
      <c r="B37" s="61"/>
      <c r="C37" s="117"/>
      <c r="D37" s="117"/>
      <c r="E37" s="61"/>
      <c r="F37" s="61"/>
      <c r="G37" s="219"/>
      <c r="H37" s="61"/>
      <c r="I37" s="117"/>
      <c r="J37" s="117"/>
      <c r="K37" s="61"/>
      <c r="L37" s="61"/>
      <c r="M37" s="219"/>
      <c r="N37" s="61"/>
      <c r="O37" s="96"/>
      <c r="P37" s="96"/>
      <c r="Q37" s="96"/>
    </row>
    <row r="38" spans="2:17" x14ac:dyDescent="0.2">
      <c r="B38" s="61"/>
      <c r="C38" s="117"/>
      <c r="D38" s="117"/>
      <c r="E38" s="61"/>
      <c r="F38" s="61"/>
      <c r="G38" s="219"/>
      <c r="H38" s="61"/>
      <c r="I38" s="117"/>
      <c r="J38" s="117"/>
      <c r="K38" s="61"/>
      <c r="L38" s="61"/>
      <c r="M38" s="219"/>
      <c r="N38" s="61"/>
      <c r="O38" s="96"/>
      <c r="P38" s="96"/>
      <c r="Q38" s="96"/>
    </row>
    <row r="39" spans="2:17" x14ac:dyDescent="0.2">
      <c r="B39" s="61"/>
      <c r="C39" s="117"/>
      <c r="D39" s="117"/>
      <c r="E39" s="61"/>
      <c r="F39" s="61"/>
      <c r="G39" s="219"/>
      <c r="H39" s="61"/>
      <c r="I39" s="117"/>
      <c r="J39" s="117"/>
      <c r="K39" s="61"/>
      <c r="L39" s="61"/>
      <c r="M39" s="219"/>
      <c r="N39" s="61"/>
      <c r="O39" s="96"/>
      <c r="P39" s="96"/>
      <c r="Q39" s="96"/>
    </row>
    <row r="40" spans="2:17" x14ac:dyDescent="0.2">
      <c r="B40" s="61"/>
      <c r="C40" s="117"/>
      <c r="D40" s="117"/>
      <c r="E40" s="61"/>
      <c r="F40" s="61"/>
      <c r="G40" s="219"/>
      <c r="H40" s="61"/>
      <c r="I40" s="117"/>
      <c r="J40" s="117"/>
      <c r="K40" s="61"/>
      <c r="L40" s="61"/>
      <c r="M40" s="219"/>
      <c r="N40" s="61"/>
      <c r="O40" s="96"/>
      <c r="P40" s="96"/>
      <c r="Q40" s="96"/>
    </row>
    <row r="41" spans="2:17" x14ac:dyDescent="0.2">
      <c r="B41" s="61"/>
      <c r="C41" s="117"/>
      <c r="D41" s="117"/>
      <c r="E41" s="61"/>
      <c r="F41" s="61"/>
      <c r="G41" s="219"/>
      <c r="H41" s="61"/>
      <c r="I41" s="117"/>
      <c r="J41" s="117"/>
      <c r="K41" s="61"/>
      <c r="L41" s="61"/>
      <c r="M41" s="219"/>
      <c r="N41" s="61"/>
      <c r="O41" s="96"/>
      <c r="P41" s="96"/>
      <c r="Q41" s="96"/>
    </row>
    <row r="42" spans="2:17" x14ac:dyDescent="0.2">
      <c r="B42" s="61"/>
      <c r="C42" s="117"/>
      <c r="D42" s="117"/>
      <c r="E42" s="61"/>
      <c r="F42" s="61"/>
      <c r="G42" s="219"/>
      <c r="H42" s="61"/>
      <c r="I42" s="117"/>
      <c r="J42" s="117"/>
      <c r="K42" s="61"/>
      <c r="L42" s="61"/>
      <c r="M42" s="219"/>
      <c r="N42" s="61"/>
      <c r="O42" s="96"/>
      <c r="P42" s="96"/>
      <c r="Q42" s="96"/>
    </row>
    <row r="43" spans="2:17" x14ac:dyDescent="0.2">
      <c r="B43" s="61"/>
      <c r="C43" s="117"/>
      <c r="D43" s="117"/>
      <c r="E43" s="61"/>
      <c r="F43" s="61"/>
      <c r="G43" s="219"/>
      <c r="H43" s="61"/>
      <c r="I43" s="117"/>
      <c r="J43" s="117"/>
      <c r="K43" s="61"/>
      <c r="L43" s="61"/>
      <c r="M43" s="219"/>
      <c r="N43" s="61"/>
      <c r="O43" s="96"/>
      <c r="P43" s="96"/>
      <c r="Q43" s="96"/>
    </row>
    <row r="44" spans="2:17" x14ac:dyDescent="0.2">
      <c r="B44" s="61"/>
      <c r="C44" s="117"/>
      <c r="D44" s="117"/>
      <c r="E44" s="61"/>
      <c r="F44" s="61"/>
      <c r="G44" s="219"/>
      <c r="H44" s="61"/>
      <c r="I44" s="117"/>
      <c r="J44" s="117"/>
      <c r="K44" s="61"/>
      <c r="L44" s="61"/>
      <c r="M44" s="219"/>
      <c r="N44" s="61"/>
      <c r="O44" s="96"/>
      <c r="P44" s="96"/>
      <c r="Q44" s="96"/>
    </row>
    <row r="45" spans="2:17" x14ac:dyDescent="0.2">
      <c r="B45" s="61"/>
      <c r="C45" s="117"/>
      <c r="D45" s="117"/>
      <c r="E45" s="61"/>
      <c r="F45" s="61"/>
      <c r="G45" s="219"/>
      <c r="H45" s="61"/>
      <c r="I45" s="117"/>
      <c r="J45" s="117"/>
      <c r="K45" s="61"/>
      <c r="L45" s="61"/>
      <c r="M45" s="219"/>
      <c r="N45" s="61"/>
      <c r="O45" s="96"/>
      <c r="P45" s="96"/>
      <c r="Q45" s="96"/>
    </row>
    <row r="46" spans="2:17" x14ac:dyDescent="0.2">
      <c r="B46" s="61"/>
      <c r="C46" s="117"/>
      <c r="D46" s="117"/>
      <c r="E46" s="61"/>
      <c r="F46" s="61"/>
      <c r="G46" s="219"/>
      <c r="H46" s="61"/>
      <c r="I46" s="117"/>
      <c r="J46" s="117"/>
      <c r="K46" s="61"/>
      <c r="L46" s="61"/>
      <c r="M46" s="219"/>
      <c r="N46" s="61"/>
      <c r="O46" s="96"/>
      <c r="P46" s="96"/>
      <c r="Q46" s="96"/>
    </row>
    <row r="47" spans="2:17" x14ac:dyDescent="0.2">
      <c r="B47" s="61"/>
      <c r="C47" s="117"/>
      <c r="D47" s="117"/>
      <c r="E47" s="61"/>
      <c r="F47" s="61"/>
      <c r="G47" s="219"/>
      <c r="H47" s="61"/>
      <c r="I47" s="117"/>
      <c r="J47" s="117"/>
      <c r="K47" s="61"/>
      <c r="L47" s="61"/>
      <c r="M47" s="219"/>
      <c r="N47" s="61"/>
      <c r="O47" s="96"/>
      <c r="P47" s="96"/>
      <c r="Q47" s="96"/>
    </row>
    <row r="48" spans="2:17" x14ac:dyDescent="0.2">
      <c r="B48" s="61"/>
      <c r="C48" s="117"/>
      <c r="D48" s="117"/>
      <c r="E48" s="61"/>
      <c r="F48" s="61"/>
      <c r="G48" s="219"/>
      <c r="H48" s="61"/>
      <c r="I48" s="117"/>
      <c r="J48" s="117"/>
      <c r="K48" s="61"/>
      <c r="L48" s="61"/>
      <c r="M48" s="219"/>
      <c r="N48" s="61"/>
      <c r="O48" s="96"/>
      <c r="P48" s="96"/>
      <c r="Q48" s="96"/>
    </row>
    <row r="49" spans="2:17" x14ac:dyDescent="0.2">
      <c r="B49" s="61"/>
      <c r="C49" s="117"/>
      <c r="D49" s="117"/>
      <c r="E49" s="61"/>
      <c r="F49" s="61"/>
      <c r="G49" s="219"/>
      <c r="H49" s="61"/>
      <c r="I49" s="117"/>
      <c r="J49" s="117"/>
      <c r="K49" s="61"/>
      <c r="L49" s="61"/>
      <c r="M49" s="219"/>
      <c r="N49" s="61"/>
      <c r="O49" s="96"/>
      <c r="P49" s="96"/>
      <c r="Q49" s="96"/>
    </row>
    <row r="50" spans="2:17" x14ac:dyDescent="0.2">
      <c r="B50" s="61"/>
      <c r="C50" s="117"/>
      <c r="D50" s="117"/>
      <c r="E50" s="61"/>
      <c r="F50" s="61"/>
      <c r="G50" s="219"/>
      <c r="H50" s="61"/>
      <c r="I50" s="117"/>
      <c r="J50" s="117"/>
      <c r="K50" s="61"/>
      <c r="L50" s="61"/>
      <c r="M50" s="219"/>
      <c r="N50" s="61"/>
      <c r="O50" s="96"/>
      <c r="P50" s="96"/>
      <c r="Q50" s="96"/>
    </row>
    <row r="51" spans="2:17" x14ac:dyDescent="0.2">
      <c r="B51" s="61"/>
      <c r="C51" s="117"/>
      <c r="D51" s="117"/>
      <c r="E51" s="61"/>
      <c r="F51" s="61"/>
      <c r="G51" s="219"/>
      <c r="H51" s="61"/>
      <c r="I51" s="117"/>
      <c r="J51" s="117"/>
      <c r="K51" s="61"/>
      <c r="L51" s="61"/>
      <c r="M51" s="219"/>
      <c r="N51" s="61"/>
      <c r="O51" s="96"/>
      <c r="P51" s="96"/>
      <c r="Q51" s="96"/>
    </row>
    <row r="52" spans="2:17" x14ac:dyDescent="0.2">
      <c r="B52" s="61"/>
      <c r="C52" s="117"/>
      <c r="D52" s="117"/>
      <c r="E52" s="61"/>
      <c r="F52" s="61"/>
      <c r="G52" s="219"/>
      <c r="H52" s="61"/>
      <c r="I52" s="117"/>
      <c r="J52" s="117"/>
      <c r="K52" s="61"/>
      <c r="L52" s="61"/>
      <c r="M52" s="219"/>
      <c r="N52" s="61"/>
      <c r="O52" s="96"/>
      <c r="P52" s="96"/>
      <c r="Q52" s="96"/>
    </row>
    <row r="53" spans="2:17" x14ac:dyDescent="0.2">
      <c r="B53" s="61"/>
      <c r="C53" s="117"/>
      <c r="D53" s="117"/>
      <c r="E53" s="61"/>
      <c r="F53" s="61"/>
      <c r="G53" s="219"/>
      <c r="H53" s="61"/>
      <c r="I53" s="117"/>
      <c r="J53" s="117"/>
      <c r="K53" s="61"/>
      <c r="L53" s="61"/>
      <c r="M53" s="219"/>
      <c r="N53" s="61"/>
      <c r="O53" s="96"/>
      <c r="P53" s="96"/>
      <c r="Q53" s="96"/>
    </row>
    <row r="54" spans="2:17" x14ac:dyDescent="0.2">
      <c r="B54" s="61"/>
      <c r="C54" s="117"/>
      <c r="D54" s="117"/>
      <c r="E54" s="61"/>
      <c r="F54" s="61"/>
      <c r="G54" s="219"/>
      <c r="H54" s="61"/>
      <c r="I54" s="117"/>
      <c r="J54" s="117"/>
      <c r="K54" s="61"/>
      <c r="L54" s="61"/>
      <c r="M54" s="219"/>
      <c r="N54" s="61"/>
      <c r="O54" s="96"/>
      <c r="P54" s="96"/>
      <c r="Q54" s="96"/>
    </row>
    <row r="55" spans="2:17" x14ac:dyDescent="0.2">
      <c r="B55" s="61"/>
      <c r="C55" s="117"/>
      <c r="D55" s="117"/>
      <c r="E55" s="61"/>
      <c r="F55" s="61"/>
      <c r="G55" s="219"/>
      <c r="H55" s="61"/>
      <c r="I55" s="117"/>
      <c r="J55" s="117"/>
      <c r="K55" s="61"/>
      <c r="L55" s="61"/>
      <c r="M55" s="219"/>
      <c r="N55" s="61"/>
      <c r="O55" s="96"/>
      <c r="P55" s="96"/>
      <c r="Q55" s="96"/>
    </row>
    <row r="56" spans="2:17" x14ac:dyDescent="0.2">
      <c r="B56" s="61"/>
      <c r="C56" s="117"/>
      <c r="D56" s="117"/>
      <c r="E56" s="61"/>
      <c r="F56" s="61"/>
      <c r="G56" s="219"/>
      <c r="H56" s="61"/>
      <c r="I56" s="117"/>
      <c r="J56" s="117"/>
      <c r="K56" s="61"/>
      <c r="L56" s="61"/>
      <c r="M56" s="219"/>
      <c r="N56" s="61"/>
      <c r="O56" s="96"/>
      <c r="P56" s="96"/>
      <c r="Q56" s="96"/>
    </row>
    <row r="57" spans="2:17" x14ac:dyDescent="0.2">
      <c r="B57" s="61"/>
      <c r="C57" s="117"/>
      <c r="D57" s="117"/>
      <c r="E57" s="61"/>
      <c r="F57" s="61"/>
      <c r="G57" s="219"/>
      <c r="H57" s="61"/>
      <c r="I57" s="117"/>
      <c r="J57" s="117"/>
      <c r="K57" s="61"/>
      <c r="L57" s="61"/>
      <c r="M57" s="219"/>
      <c r="N57" s="61"/>
      <c r="O57" s="96"/>
      <c r="P57" s="96"/>
      <c r="Q57" s="96"/>
    </row>
    <row r="58" spans="2:17" x14ac:dyDescent="0.2">
      <c r="B58" s="61"/>
      <c r="C58" s="117"/>
      <c r="D58" s="117"/>
      <c r="E58" s="61"/>
      <c r="F58" s="61"/>
      <c r="G58" s="219"/>
      <c r="H58" s="61"/>
      <c r="I58" s="117"/>
      <c r="J58" s="117"/>
      <c r="K58" s="61"/>
      <c r="L58" s="61"/>
      <c r="M58" s="219"/>
      <c r="N58" s="61"/>
      <c r="O58" s="96"/>
      <c r="P58" s="96"/>
      <c r="Q58" s="96"/>
    </row>
    <row r="59" spans="2:17" x14ac:dyDescent="0.2">
      <c r="B59" s="61"/>
      <c r="C59" s="117"/>
      <c r="D59" s="117"/>
      <c r="E59" s="61"/>
      <c r="F59" s="61"/>
      <c r="G59" s="219"/>
      <c r="H59" s="61"/>
      <c r="I59" s="117"/>
      <c r="J59" s="117"/>
      <c r="K59" s="61"/>
      <c r="L59" s="61"/>
      <c r="M59" s="219"/>
      <c r="N59" s="61"/>
      <c r="O59" s="96"/>
      <c r="P59" s="96"/>
      <c r="Q59" s="96"/>
    </row>
    <row r="60" spans="2:17" x14ac:dyDescent="0.2">
      <c r="B60" s="61"/>
      <c r="C60" s="117"/>
      <c r="D60" s="117"/>
      <c r="E60" s="61"/>
      <c r="F60" s="61"/>
      <c r="G60" s="219"/>
      <c r="H60" s="61"/>
      <c r="I60" s="117"/>
      <c r="J60" s="117"/>
      <c r="K60" s="61"/>
      <c r="L60" s="61"/>
      <c r="M60" s="219"/>
      <c r="N60" s="61"/>
      <c r="O60" s="96"/>
      <c r="P60" s="96"/>
      <c r="Q60" s="96"/>
    </row>
    <row r="61" spans="2:17" x14ac:dyDescent="0.2">
      <c r="B61" s="61"/>
      <c r="C61" s="117"/>
      <c r="D61" s="117"/>
      <c r="E61" s="61"/>
      <c r="F61" s="61"/>
      <c r="G61" s="219"/>
      <c r="H61" s="61"/>
      <c r="I61" s="117"/>
      <c r="J61" s="117"/>
      <c r="K61" s="61"/>
      <c r="L61" s="61"/>
      <c r="M61" s="219"/>
      <c r="N61" s="61"/>
      <c r="O61" s="96"/>
      <c r="P61" s="96"/>
      <c r="Q61" s="96"/>
    </row>
    <row r="62" spans="2:17" x14ac:dyDescent="0.2">
      <c r="B62" s="61"/>
      <c r="C62" s="117"/>
      <c r="D62" s="117"/>
      <c r="E62" s="61"/>
      <c r="F62" s="61"/>
      <c r="G62" s="219"/>
      <c r="H62" s="61"/>
      <c r="I62" s="117"/>
      <c r="J62" s="117"/>
      <c r="K62" s="61"/>
      <c r="L62" s="61"/>
      <c r="M62" s="219"/>
      <c r="N62" s="61"/>
      <c r="O62" s="96"/>
      <c r="P62" s="96"/>
      <c r="Q62" s="96"/>
    </row>
    <row r="63" spans="2:17" x14ac:dyDescent="0.2">
      <c r="B63" s="61"/>
      <c r="C63" s="117"/>
      <c r="D63" s="117"/>
      <c r="E63" s="61"/>
      <c r="F63" s="61"/>
      <c r="G63" s="219"/>
      <c r="H63" s="61"/>
      <c r="I63" s="117"/>
      <c r="J63" s="117"/>
      <c r="K63" s="61"/>
      <c r="L63" s="61"/>
      <c r="M63" s="219"/>
      <c r="N63" s="61"/>
      <c r="O63" s="96"/>
      <c r="P63" s="96"/>
      <c r="Q63" s="96"/>
    </row>
    <row r="64" spans="2:17" x14ac:dyDescent="0.2">
      <c r="B64" s="61"/>
      <c r="C64" s="117"/>
      <c r="D64" s="117"/>
      <c r="E64" s="61"/>
      <c r="F64" s="61"/>
      <c r="G64" s="219"/>
      <c r="H64" s="61"/>
      <c r="I64" s="117"/>
      <c r="J64" s="117"/>
      <c r="K64" s="61"/>
      <c r="L64" s="61"/>
      <c r="M64" s="219"/>
      <c r="N64" s="61"/>
      <c r="O64" s="96"/>
      <c r="P64" s="96"/>
      <c r="Q64" s="96"/>
    </row>
    <row r="65" spans="2:17" x14ac:dyDescent="0.2">
      <c r="B65" s="61"/>
      <c r="C65" s="117"/>
      <c r="D65" s="117"/>
      <c r="E65" s="61"/>
      <c r="F65" s="61"/>
      <c r="G65" s="219"/>
      <c r="H65" s="61"/>
      <c r="I65" s="117"/>
      <c r="J65" s="117"/>
      <c r="K65" s="61"/>
      <c r="L65" s="61"/>
      <c r="M65" s="219"/>
      <c r="N65" s="61"/>
      <c r="O65" s="96"/>
      <c r="P65" s="96"/>
      <c r="Q65" s="96"/>
    </row>
    <row r="66" spans="2:17" x14ac:dyDescent="0.2">
      <c r="B66" s="61"/>
      <c r="C66" s="117"/>
      <c r="D66" s="117"/>
      <c r="E66" s="61"/>
      <c r="F66" s="61"/>
      <c r="G66" s="219"/>
      <c r="H66" s="61"/>
      <c r="I66" s="117"/>
      <c r="J66" s="117"/>
      <c r="K66" s="61"/>
      <c r="L66" s="61"/>
      <c r="M66" s="219"/>
      <c r="N66" s="61"/>
      <c r="O66" s="96"/>
      <c r="P66" s="96"/>
      <c r="Q66" s="96"/>
    </row>
    <row r="67" spans="2:17" x14ac:dyDescent="0.2">
      <c r="B67" s="61"/>
      <c r="C67" s="117"/>
      <c r="D67" s="117"/>
      <c r="E67" s="61"/>
      <c r="F67" s="61"/>
      <c r="G67" s="219"/>
      <c r="H67" s="61"/>
      <c r="I67" s="117"/>
      <c r="J67" s="117"/>
      <c r="K67" s="61"/>
      <c r="L67" s="61"/>
      <c r="M67" s="219"/>
      <c r="N67" s="61"/>
      <c r="O67" s="96"/>
      <c r="P67" s="96"/>
      <c r="Q67" s="96"/>
    </row>
    <row r="68" spans="2:17" x14ac:dyDescent="0.2">
      <c r="B68" s="61"/>
      <c r="C68" s="117"/>
      <c r="D68" s="117"/>
      <c r="E68" s="61"/>
      <c r="F68" s="61"/>
      <c r="G68" s="219"/>
      <c r="H68" s="61"/>
      <c r="I68" s="117"/>
      <c r="J68" s="117"/>
      <c r="K68" s="61"/>
      <c r="L68" s="61"/>
      <c r="M68" s="219"/>
      <c r="N68" s="61"/>
      <c r="O68" s="96"/>
      <c r="P68" s="96"/>
      <c r="Q68" s="96"/>
    </row>
    <row r="69" spans="2:17" x14ac:dyDescent="0.2">
      <c r="B69" s="61"/>
      <c r="C69" s="117"/>
      <c r="D69" s="117"/>
      <c r="E69" s="61"/>
      <c r="F69" s="61"/>
      <c r="G69" s="219"/>
      <c r="H69" s="61"/>
      <c r="I69" s="117"/>
      <c r="J69" s="117"/>
      <c r="K69" s="61"/>
      <c r="L69" s="61"/>
      <c r="M69" s="219"/>
      <c r="N69" s="61"/>
      <c r="O69" s="96"/>
      <c r="P69" s="96"/>
      <c r="Q69" s="96"/>
    </row>
    <row r="70" spans="2:17" x14ac:dyDescent="0.2">
      <c r="B70" s="61"/>
      <c r="C70" s="117"/>
      <c r="D70" s="117"/>
      <c r="E70" s="61"/>
      <c r="F70" s="61"/>
      <c r="G70" s="219"/>
      <c r="H70" s="61"/>
      <c r="I70" s="117"/>
      <c r="J70" s="117"/>
      <c r="K70" s="61"/>
      <c r="L70" s="61"/>
      <c r="M70" s="219"/>
      <c r="N70" s="61"/>
      <c r="O70" s="96"/>
      <c r="P70" s="96"/>
      <c r="Q70" s="96"/>
    </row>
    <row r="71" spans="2:17" x14ac:dyDescent="0.2">
      <c r="B71" s="61"/>
      <c r="C71" s="117"/>
      <c r="D71" s="117"/>
      <c r="E71" s="61"/>
      <c r="F71" s="61"/>
      <c r="G71" s="219"/>
      <c r="H71" s="61"/>
      <c r="I71" s="117"/>
      <c r="J71" s="117"/>
      <c r="K71" s="61"/>
      <c r="L71" s="61"/>
      <c r="M71" s="219"/>
      <c r="N71" s="61"/>
      <c r="O71" s="96"/>
      <c r="P71" s="96"/>
      <c r="Q71" s="96"/>
    </row>
    <row r="72" spans="2:17" x14ac:dyDescent="0.2">
      <c r="B72" s="61"/>
      <c r="C72" s="117"/>
      <c r="D72" s="117"/>
      <c r="E72" s="61"/>
      <c r="F72" s="61"/>
      <c r="G72" s="219"/>
      <c r="H72" s="61"/>
      <c r="I72" s="117"/>
      <c r="J72" s="117"/>
      <c r="K72" s="61"/>
      <c r="L72" s="61"/>
      <c r="M72" s="219"/>
      <c r="N72" s="61"/>
      <c r="O72" s="96"/>
      <c r="P72" s="96"/>
      <c r="Q72" s="96"/>
    </row>
    <row r="73" spans="2:17" x14ac:dyDescent="0.2">
      <c r="B73" s="61"/>
      <c r="C73" s="117"/>
      <c r="D73" s="117"/>
      <c r="E73" s="61"/>
      <c r="F73" s="61"/>
      <c r="G73" s="219"/>
      <c r="H73" s="61"/>
      <c r="I73" s="117"/>
      <c r="J73" s="117"/>
      <c r="K73" s="61"/>
      <c r="L73" s="61"/>
      <c r="M73" s="219"/>
      <c r="N73" s="61"/>
      <c r="O73" s="96"/>
      <c r="P73" s="96"/>
      <c r="Q73" s="96"/>
    </row>
    <row r="74" spans="2:17" x14ac:dyDescent="0.2">
      <c r="B74" s="61"/>
      <c r="C74" s="117"/>
      <c r="D74" s="117"/>
      <c r="E74" s="61"/>
      <c r="F74" s="61"/>
      <c r="G74" s="219"/>
      <c r="H74" s="61"/>
      <c r="I74" s="117"/>
      <c r="J74" s="117"/>
      <c r="K74" s="61"/>
      <c r="L74" s="61"/>
      <c r="M74" s="219"/>
      <c r="N74" s="61"/>
      <c r="O74" s="96"/>
      <c r="P74" s="96"/>
      <c r="Q74" s="96"/>
    </row>
    <row r="75" spans="2:17" x14ac:dyDescent="0.2">
      <c r="B75" s="61"/>
      <c r="C75" s="117"/>
      <c r="D75" s="117"/>
      <c r="E75" s="61"/>
      <c r="F75" s="61"/>
      <c r="G75" s="219"/>
      <c r="H75" s="61"/>
      <c r="I75" s="117"/>
      <c r="J75" s="117"/>
      <c r="K75" s="61"/>
      <c r="L75" s="61"/>
      <c r="M75" s="219"/>
      <c r="N75" s="61"/>
      <c r="O75" s="96"/>
      <c r="P75" s="96"/>
      <c r="Q75" s="96"/>
    </row>
    <row r="76" spans="2:17" x14ac:dyDescent="0.2">
      <c r="B76" s="61"/>
      <c r="C76" s="117"/>
      <c r="D76" s="117"/>
      <c r="E76" s="61"/>
      <c r="F76" s="61"/>
      <c r="G76" s="219"/>
      <c r="H76" s="61"/>
      <c r="I76" s="117"/>
      <c r="J76" s="117"/>
      <c r="K76" s="61"/>
      <c r="L76" s="61"/>
      <c r="M76" s="219"/>
      <c r="N76" s="61"/>
      <c r="O76" s="96"/>
      <c r="P76" s="96"/>
      <c r="Q76" s="96"/>
    </row>
    <row r="77" spans="2:17" x14ac:dyDescent="0.2">
      <c r="B77" s="61"/>
      <c r="C77" s="117"/>
      <c r="D77" s="117"/>
      <c r="E77" s="61"/>
      <c r="F77" s="61"/>
      <c r="G77" s="219"/>
      <c r="H77" s="61"/>
      <c r="I77" s="117"/>
      <c r="J77" s="117"/>
      <c r="K77" s="61"/>
      <c r="L77" s="61"/>
      <c r="M77" s="219"/>
      <c r="N77" s="61"/>
      <c r="O77" s="96"/>
      <c r="P77" s="96"/>
      <c r="Q77" s="96"/>
    </row>
    <row r="78" spans="2:17" x14ac:dyDescent="0.2">
      <c r="B78" s="61"/>
      <c r="C78" s="117"/>
      <c r="D78" s="117"/>
      <c r="E78" s="61"/>
      <c r="F78" s="61"/>
      <c r="G78" s="219"/>
      <c r="H78" s="61"/>
      <c r="I78" s="117"/>
      <c r="J78" s="117"/>
      <c r="K78" s="61"/>
      <c r="L78" s="61"/>
      <c r="M78" s="219"/>
      <c r="N78" s="61"/>
      <c r="O78" s="96"/>
      <c r="P78" s="96"/>
      <c r="Q78" s="96"/>
    </row>
    <row r="79" spans="2:17" x14ac:dyDescent="0.2">
      <c r="B79" s="61"/>
      <c r="C79" s="117"/>
      <c r="D79" s="117"/>
      <c r="E79" s="61"/>
      <c r="F79" s="61"/>
      <c r="G79" s="219"/>
      <c r="H79" s="61"/>
      <c r="I79" s="117"/>
      <c r="J79" s="117"/>
      <c r="K79" s="61"/>
      <c r="L79" s="61"/>
      <c r="M79" s="219"/>
      <c r="N79" s="61"/>
      <c r="O79" s="96"/>
      <c r="P79" s="96"/>
      <c r="Q79" s="96"/>
    </row>
    <row r="80" spans="2:17" x14ac:dyDescent="0.2">
      <c r="B80" s="61"/>
      <c r="C80" s="117"/>
      <c r="D80" s="117"/>
      <c r="E80" s="61"/>
      <c r="F80" s="61"/>
      <c r="G80" s="219"/>
      <c r="H80" s="61"/>
      <c r="I80" s="117"/>
      <c r="J80" s="117"/>
      <c r="K80" s="61"/>
      <c r="L80" s="61"/>
      <c r="M80" s="219"/>
      <c r="N80" s="61"/>
      <c r="O80" s="96"/>
      <c r="P80" s="96"/>
      <c r="Q80" s="96"/>
    </row>
    <row r="81" spans="2:17" x14ac:dyDescent="0.2">
      <c r="B81" s="61"/>
      <c r="C81" s="117"/>
      <c r="D81" s="117"/>
      <c r="E81" s="61"/>
      <c r="F81" s="61"/>
      <c r="G81" s="219"/>
      <c r="H81" s="61"/>
      <c r="I81" s="117"/>
      <c r="J81" s="117"/>
      <c r="K81" s="61"/>
      <c r="L81" s="61"/>
      <c r="M81" s="219"/>
      <c r="N81" s="61"/>
      <c r="O81" s="96"/>
      <c r="P81" s="96"/>
      <c r="Q81" s="96"/>
    </row>
    <row r="82" spans="2:17" x14ac:dyDescent="0.2">
      <c r="B82" s="61"/>
      <c r="C82" s="117"/>
      <c r="D82" s="117"/>
      <c r="E82" s="61"/>
      <c r="F82" s="61"/>
      <c r="G82" s="219"/>
      <c r="H82" s="61"/>
      <c r="I82" s="117"/>
      <c r="J82" s="117"/>
      <c r="K82" s="61"/>
      <c r="L82" s="61"/>
      <c r="M82" s="219"/>
      <c r="N82" s="61"/>
      <c r="O82" s="96"/>
      <c r="P82" s="96"/>
      <c r="Q82" s="96"/>
    </row>
    <row r="83" spans="2:17" x14ac:dyDescent="0.2">
      <c r="B83" s="61"/>
      <c r="C83" s="117"/>
      <c r="D83" s="117"/>
      <c r="E83" s="61"/>
      <c r="F83" s="61"/>
      <c r="G83" s="219"/>
      <c r="H83" s="61"/>
      <c r="I83" s="117"/>
      <c r="J83" s="117"/>
      <c r="K83" s="61"/>
      <c r="L83" s="61"/>
      <c r="M83" s="219"/>
      <c r="N83" s="61"/>
      <c r="O83" s="96"/>
      <c r="P83" s="96"/>
      <c r="Q83" s="96"/>
    </row>
    <row r="84" spans="2:17" x14ac:dyDescent="0.2">
      <c r="B84" s="61"/>
      <c r="C84" s="117"/>
      <c r="D84" s="117"/>
      <c r="E84" s="61"/>
      <c r="F84" s="61"/>
      <c r="G84" s="219"/>
      <c r="H84" s="61"/>
      <c r="I84" s="117"/>
      <c r="J84" s="117"/>
      <c r="K84" s="61"/>
      <c r="L84" s="61"/>
      <c r="M84" s="219"/>
      <c r="N84" s="61"/>
      <c r="O84" s="96"/>
      <c r="P84" s="96"/>
      <c r="Q84" s="96"/>
    </row>
    <row r="85" spans="2:17" x14ac:dyDescent="0.2">
      <c r="B85" s="61"/>
      <c r="C85" s="117"/>
      <c r="D85" s="117"/>
      <c r="E85" s="61"/>
      <c r="F85" s="61"/>
      <c r="G85" s="219"/>
      <c r="H85" s="61"/>
      <c r="I85" s="117"/>
      <c r="J85" s="117"/>
      <c r="K85" s="61"/>
      <c r="L85" s="61"/>
      <c r="M85" s="219"/>
      <c r="N85" s="61"/>
      <c r="O85" s="96"/>
      <c r="P85" s="96"/>
      <c r="Q85" s="96"/>
    </row>
    <row r="86" spans="2:17" x14ac:dyDescent="0.2">
      <c r="B86" s="61"/>
      <c r="C86" s="117"/>
      <c r="D86" s="117"/>
      <c r="E86" s="61"/>
      <c r="F86" s="61"/>
      <c r="G86" s="219"/>
      <c r="H86" s="61"/>
      <c r="I86" s="117"/>
      <c r="J86" s="117"/>
      <c r="K86" s="61"/>
      <c r="L86" s="61"/>
      <c r="M86" s="219"/>
      <c r="N86" s="61"/>
      <c r="O86" s="96"/>
      <c r="P86" s="96"/>
      <c r="Q86" s="96"/>
    </row>
    <row r="87" spans="2:17" x14ac:dyDescent="0.2">
      <c r="B87" s="61"/>
      <c r="C87" s="117"/>
      <c r="D87" s="117"/>
      <c r="E87" s="61"/>
      <c r="F87" s="61"/>
      <c r="G87" s="219"/>
      <c r="H87" s="61"/>
      <c r="I87" s="117"/>
      <c r="J87" s="117"/>
      <c r="K87" s="61"/>
      <c r="L87" s="61"/>
      <c r="M87" s="219"/>
      <c r="N87" s="61"/>
      <c r="O87" s="96"/>
      <c r="P87" s="96"/>
      <c r="Q87" s="96"/>
    </row>
    <row r="88" spans="2:17" x14ac:dyDescent="0.2">
      <c r="B88" s="61"/>
      <c r="C88" s="117"/>
      <c r="D88" s="117"/>
      <c r="E88" s="61"/>
      <c r="F88" s="61"/>
      <c r="G88" s="219"/>
      <c r="H88" s="61"/>
      <c r="I88" s="117"/>
      <c r="J88" s="117"/>
      <c r="K88" s="61"/>
      <c r="L88" s="61"/>
      <c r="M88" s="219"/>
      <c r="N88" s="61"/>
      <c r="O88" s="96"/>
      <c r="P88" s="96"/>
      <c r="Q88" s="96"/>
    </row>
    <row r="89" spans="2:17" x14ac:dyDescent="0.2">
      <c r="B89" s="61"/>
      <c r="C89" s="117"/>
      <c r="D89" s="117"/>
      <c r="E89" s="61"/>
      <c r="F89" s="61"/>
      <c r="G89" s="219"/>
      <c r="H89" s="61"/>
      <c r="I89" s="117"/>
      <c r="J89" s="117"/>
      <c r="K89" s="61"/>
      <c r="L89" s="61"/>
      <c r="M89" s="219"/>
      <c r="N89" s="61"/>
      <c r="O89" s="96"/>
      <c r="P89" s="96"/>
      <c r="Q89" s="96"/>
    </row>
    <row r="90" spans="2:17" x14ac:dyDescent="0.2">
      <c r="B90" s="61"/>
      <c r="C90" s="117"/>
      <c r="D90" s="117"/>
      <c r="E90" s="61"/>
      <c r="F90" s="61"/>
      <c r="G90" s="219"/>
      <c r="H90" s="61"/>
      <c r="I90" s="117"/>
      <c r="J90" s="117"/>
      <c r="K90" s="61"/>
      <c r="L90" s="61"/>
      <c r="M90" s="219"/>
      <c r="N90" s="61"/>
      <c r="O90" s="96"/>
      <c r="P90" s="96"/>
      <c r="Q90" s="96"/>
    </row>
    <row r="91" spans="2:17" x14ac:dyDescent="0.2">
      <c r="B91" s="61"/>
      <c r="C91" s="117"/>
      <c r="D91" s="117"/>
      <c r="E91" s="61"/>
      <c r="F91" s="61"/>
      <c r="G91" s="219"/>
      <c r="H91" s="61"/>
      <c r="I91" s="117"/>
      <c r="J91" s="117"/>
      <c r="K91" s="61"/>
      <c r="L91" s="61"/>
      <c r="M91" s="219"/>
      <c r="N91" s="61"/>
      <c r="O91" s="96"/>
      <c r="P91" s="96"/>
      <c r="Q91" s="96"/>
    </row>
    <row r="92" spans="2:17" x14ac:dyDescent="0.2">
      <c r="B92" s="61"/>
      <c r="C92" s="117"/>
      <c r="D92" s="117"/>
      <c r="E92" s="61"/>
      <c r="F92" s="61"/>
      <c r="G92" s="219"/>
      <c r="H92" s="61"/>
      <c r="I92" s="117"/>
      <c r="J92" s="117"/>
      <c r="K92" s="61"/>
      <c r="L92" s="61"/>
      <c r="M92" s="219"/>
      <c r="N92" s="61"/>
      <c r="O92" s="96"/>
      <c r="P92" s="96"/>
      <c r="Q92" s="96"/>
    </row>
    <row r="93" spans="2:17" x14ac:dyDescent="0.2">
      <c r="B93" s="61"/>
      <c r="C93" s="117"/>
      <c r="D93" s="117"/>
      <c r="E93" s="61"/>
      <c r="F93" s="61"/>
      <c r="G93" s="219"/>
      <c r="H93" s="61"/>
      <c r="I93" s="117"/>
      <c r="J93" s="117"/>
      <c r="K93" s="61"/>
      <c r="L93" s="61"/>
      <c r="M93" s="219"/>
      <c r="N93" s="61"/>
      <c r="O93" s="96"/>
      <c r="P93" s="96"/>
      <c r="Q93" s="96"/>
    </row>
    <row r="94" spans="2:17" x14ac:dyDescent="0.2">
      <c r="B94" s="61"/>
      <c r="C94" s="117"/>
      <c r="D94" s="117"/>
      <c r="E94" s="61"/>
      <c r="F94" s="61"/>
      <c r="G94" s="219"/>
      <c r="H94" s="61"/>
      <c r="I94" s="117"/>
      <c r="J94" s="117"/>
      <c r="K94" s="61"/>
      <c r="L94" s="61"/>
      <c r="M94" s="219"/>
      <c r="N94" s="61"/>
      <c r="O94" s="96"/>
      <c r="P94" s="96"/>
      <c r="Q94" s="96"/>
    </row>
    <row r="95" spans="2:17" x14ac:dyDescent="0.2">
      <c r="B95" s="61"/>
      <c r="C95" s="117"/>
      <c r="D95" s="117"/>
      <c r="E95" s="61"/>
      <c r="F95" s="61"/>
      <c r="G95" s="219"/>
      <c r="H95" s="61"/>
      <c r="I95" s="117"/>
      <c r="J95" s="117"/>
      <c r="K95" s="61"/>
      <c r="L95" s="61"/>
      <c r="M95" s="219"/>
      <c r="N95" s="61"/>
      <c r="O95" s="96"/>
      <c r="P95" s="96"/>
      <c r="Q95" s="96"/>
    </row>
    <row r="96" spans="2:17" x14ac:dyDescent="0.2">
      <c r="B96" s="61"/>
      <c r="C96" s="117"/>
      <c r="D96" s="117"/>
      <c r="E96" s="61"/>
      <c r="F96" s="61"/>
      <c r="G96" s="219"/>
      <c r="H96" s="61"/>
      <c r="I96" s="117"/>
      <c r="J96" s="117"/>
      <c r="K96" s="61"/>
      <c r="L96" s="61"/>
      <c r="M96" s="219"/>
      <c r="N96" s="61"/>
      <c r="O96" s="96"/>
      <c r="P96" s="96"/>
      <c r="Q96" s="96"/>
    </row>
    <row r="97" spans="2:17" x14ac:dyDescent="0.2">
      <c r="B97" s="61"/>
      <c r="C97" s="117"/>
      <c r="D97" s="117"/>
      <c r="E97" s="61"/>
      <c r="F97" s="61"/>
      <c r="G97" s="219"/>
      <c r="H97" s="61"/>
      <c r="I97" s="117"/>
      <c r="J97" s="117"/>
      <c r="K97" s="61"/>
      <c r="L97" s="61"/>
      <c r="M97" s="219"/>
      <c r="N97" s="61"/>
      <c r="O97" s="96"/>
      <c r="P97" s="96"/>
      <c r="Q97" s="96"/>
    </row>
    <row r="98" spans="2:17" x14ac:dyDescent="0.2">
      <c r="B98" s="61"/>
      <c r="C98" s="117"/>
      <c r="D98" s="117"/>
      <c r="E98" s="61"/>
      <c r="F98" s="61"/>
      <c r="G98" s="219"/>
      <c r="H98" s="61"/>
      <c r="I98" s="117"/>
      <c r="J98" s="117"/>
      <c r="K98" s="61"/>
      <c r="L98" s="61"/>
      <c r="M98" s="219"/>
      <c r="N98" s="61"/>
      <c r="O98" s="96"/>
      <c r="P98" s="96"/>
      <c r="Q98" s="96"/>
    </row>
    <row r="99" spans="2:17" x14ac:dyDescent="0.2">
      <c r="B99" s="61"/>
      <c r="C99" s="117"/>
      <c r="D99" s="117"/>
      <c r="E99" s="61"/>
      <c r="F99" s="61"/>
      <c r="G99" s="219"/>
      <c r="H99" s="61"/>
      <c r="I99" s="117"/>
      <c r="J99" s="117"/>
      <c r="K99" s="61"/>
      <c r="L99" s="61"/>
      <c r="M99" s="219"/>
      <c r="N99" s="61"/>
      <c r="O99" s="96"/>
      <c r="P99" s="96"/>
      <c r="Q99" s="96"/>
    </row>
    <row r="100" spans="2:17" x14ac:dyDescent="0.2">
      <c r="B100" s="61"/>
      <c r="C100" s="117"/>
      <c r="D100" s="117"/>
      <c r="E100" s="61"/>
      <c r="F100" s="61"/>
      <c r="G100" s="219"/>
      <c r="H100" s="61"/>
      <c r="I100" s="117"/>
      <c r="J100" s="117"/>
      <c r="K100" s="61"/>
      <c r="L100" s="61"/>
      <c r="M100" s="219"/>
      <c r="N100" s="61"/>
      <c r="O100" s="96"/>
      <c r="P100" s="96"/>
      <c r="Q100" s="96"/>
    </row>
    <row r="101" spans="2:17" x14ac:dyDescent="0.2">
      <c r="B101" s="61"/>
      <c r="C101" s="117"/>
      <c r="D101" s="117"/>
      <c r="E101" s="61"/>
      <c r="F101" s="61"/>
      <c r="G101" s="219"/>
      <c r="H101" s="61"/>
      <c r="I101" s="117"/>
      <c r="J101" s="117"/>
      <c r="K101" s="61"/>
      <c r="L101" s="61"/>
      <c r="M101" s="219"/>
      <c r="N101" s="61"/>
      <c r="O101" s="96"/>
      <c r="P101" s="96"/>
      <c r="Q101" s="96"/>
    </row>
    <row r="102" spans="2:17" x14ac:dyDescent="0.2">
      <c r="B102" s="61"/>
      <c r="C102" s="117"/>
      <c r="D102" s="117"/>
      <c r="E102" s="61"/>
      <c r="F102" s="61"/>
      <c r="G102" s="219"/>
      <c r="H102" s="61"/>
      <c r="I102" s="117"/>
      <c r="J102" s="117"/>
      <c r="K102" s="61"/>
      <c r="L102" s="61"/>
      <c r="M102" s="219"/>
      <c r="N102" s="61"/>
      <c r="O102" s="96"/>
      <c r="P102" s="96"/>
      <c r="Q102" s="96"/>
    </row>
    <row r="103" spans="2:17" x14ac:dyDescent="0.2">
      <c r="B103" s="61"/>
      <c r="C103" s="117"/>
      <c r="D103" s="117"/>
      <c r="E103" s="61"/>
      <c r="F103" s="61"/>
      <c r="G103" s="219"/>
      <c r="H103" s="61"/>
      <c r="I103" s="117"/>
      <c r="J103" s="117"/>
      <c r="K103" s="61"/>
      <c r="L103" s="61"/>
      <c r="M103" s="219"/>
      <c r="N103" s="61"/>
      <c r="O103" s="96"/>
      <c r="P103" s="96"/>
      <c r="Q103" s="96"/>
    </row>
    <row r="104" spans="2:17" x14ac:dyDescent="0.2">
      <c r="B104" s="61"/>
      <c r="C104" s="117"/>
      <c r="D104" s="117"/>
      <c r="E104" s="61"/>
      <c r="F104" s="61"/>
      <c r="G104" s="219"/>
      <c r="H104" s="61"/>
      <c r="I104" s="117"/>
      <c r="J104" s="117"/>
      <c r="K104" s="61"/>
      <c r="L104" s="61"/>
      <c r="M104" s="219"/>
      <c r="N104" s="61"/>
      <c r="O104" s="96"/>
      <c r="P104" s="96"/>
      <c r="Q104" s="96"/>
    </row>
    <row r="105" spans="2:17" x14ac:dyDescent="0.2">
      <c r="B105" s="61"/>
      <c r="C105" s="117"/>
      <c r="D105" s="117"/>
      <c r="E105" s="61"/>
      <c r="F105" s="61"/>
      <c r="G105" s="219"/>
      <c r="H105" s="61"/>
      <c r="I105" s="117"/>
      <c r="J105" s="117"/>
      <c r="K105" s="61"/>
      <c r="L105" s="61"/>
      <c r="M105" s="219"/>
      <c r="N105" s="61"/>
      <c r="O105" s="96"/>
      <c r="P105" s="96"/>
      <c r="Q105" s="96"/>
    </row>
    <row r="106" spans="2:17" x14ac:dyDescent="0.2">
      <c r="B106" s="61"/>
      <c r="C106" s="117"/>
      <c r="D106" s="117"/>
      <c r="E106" s="61"/>
      <c r="F106" s="61"/>
      <c r="G106" s="219"/>
      <c r="H106" s="61"/>
      <c r="I106" s="117"/>
      <c r="J106" s="117"/>
      <c r="K106" s="61"/>
      <c r="L106" s="61"/>
      <c r="M106" s="219"/>
      <c r="N106" s="61"/>
      <c r="O106" s="96"/>
      <c r="P106" s="96"/>
      <c r="Q106" s="96"/>
    </row>
    <row r="107" spans="2:17" x14ac:dyDescent="0.2">
      <c r="B107" s="61"/>
      <c r="C107" s="117"/>
      <c r="D107" s="117"/>
      <c r="E107" s="61"/>
      <c r="F107" s="61"/>
      <c r="G107" s="219"/>
      <c r="H107" s="61"/>
      <c r="I107" s="117"/>
      <c r="J107" s="117"/>
      <c r="K107" s="61"/>
      <c r="L107" s="61"/>
      <c r="M107" s="219"/>
      <c r="N107" s="61"/>
      <c r="O107" s="96"/>
      <c r="P107" s="96"/>
      <c r="Q107" s="96"/>
    </row>
    <row r="108" spans="2:17" x14ac:dyDescent="0.2">
      <c r="B108" s="61"/>
      <c r="C108" s="117"/>
      <c r="D108" s="117"/>
      <c r="E108" s="61"/>
      <c r="F108" s="61"/>
      <c r="G108" s="219"/>
      <c r="H108" s="61"/>
      <c r="I108" s="117"/>
      <c r="J108" s="117"/>
      <c r="K108" s="61"/>
      <c r="L108" s="61"/>
      <c r="M108" s="219"/>
      <c r="N108" s="61"/>
      <c r="O108" s="96"/>
      <c r="P108" s="96"/>
      <c r="Q108" s="96"/>
    </row>
    <row r="109" spans="2:17" x14ac:dyDescent="0.2">
      <c r="B109" s="61"/>
      <c r="C109" s="117"/>
      <c r="D109" s="117"/>
      <c r="E109" s="61"/>
      <c r="F109" s="61"/>
      <c r="G109" s="219"/>
      <c r="H109" s="61"/>
      <c r="I109" s="117"/>
      <c r="J109" s="117"/>
      <c r="K109" s="61"/>
      <c r="L109" s="61"/>
      <c r="M109" s="219"/>
      <c r="N109" s="61"/>
      <c r="O109" s="96"/>
      <c r="P109" s="96"/>
      <c r="Q109" s="96"/>
    </row>
    <row r="110" spans="2:17" x14ac:dyDescent="0.2">
      <c r="B110" s="61"/>
      <c r="C110" s="117"/>
      <c r="D110" s="117"/>
      <c r="E110" s="61"/>
      <c r="F110" s="61"/>
      <c r="G110" s="219"/>
      <c r="H110" s="61"/>
      <c r="I110" s="117"/>
      <c r="J110" s="117"/>
      <c r="K110" s="61"/>
      <c r="L110" s="61"/>
      <c r="M110" s="219"/>
      <c r="N110" s="61"/>
      <c r="O110" s="96"/>
      <c r="P110" s="96"/>
      <c r="Q110" s="96"/>
    </row>
    <row r="111" spans="2:17" x14ac:dyDescent="0.2">
      <c r="B111" s="61"/>
      <c r="C111" s="117"/>
      <c r="D111" s="117"/>
      <c r="E111" s="61"/>
      <c r="F111" s="61"/>
      <c r="G111" s="219"/>
      <c r="H111" s="61"/>
      <c r="I111" s="117"/>
      <c r="J111" s="117"/>
      <c r="K111" s="61"/>
      <c r="L111" s="61"/>
      <c r="M111" s="219"/>
      <c r="N111" s="61"/>
      <c r="O111" s="96"/>
      <c r="P111" s="96"/>
      <c r="Q111" s="96"/>
    </row>
    <row r="112" spans="2:17" x14ac:dyDescent="0.2">
      <c r="B112" s="61"/>
      <c r="C112" s="117"/>
      <c r="D112" s="117"/>
      <c r="E112" s="61"/>
      <c r="F112" s="61"/>
      <c r="G112" s="219"/>
      <c r="H112" s="61"/>
      <c r="I112" s="117"/>
      <c r="J112" s="117"/>
      <c r="K112" s="61"/>
      <c r="L112" s="61"/>
      <c r="M112" s="219"/>
      <c r="N112" s="61"/>
      <c r="O112" s="96"/>
      <c r="P112" s="96"/>
      <c r="Q112" s="96"/>
    </row>
    <row r="113" spans="2:17" x14ac:dyDescent="0.2">
      <c r="B113" s="61"/>
      <c r="C113" s="117"/>
      <c r="D113" s="117"/>
      <c r="E113" s="61"/>
      <c r="F113" s="61"/>
      <c r="G113" s="219"/>
      <c r="H113" s="61"/>
      <c r="I113" s="117"/>
      <c r="J113" s="117"/>
      <c r="K113" s="61"/>
      <c r="L113" s="61"/>
      <c r="M113" s="219"/>
      <c r="N113" s="61"/>
      <c r="O113" s="96"/>
      <c r="P113" s="96"/>
      <c r="Q113" s="96"/>
    </row>
    <row r="114" spans="2:17" x14ac:dyDescent="0.2">
      <c r="B114" s="61"/>
      <c r="C114" s="117"/>
      <c r="D114" s="117"/>
      <c r="E114" s="61"/>
      <c r="F114" s="61"/>
      <c r="G114" s="219"/>
      <c r="H114" s="61"/>
      <c r="I114" s="117"/>
      <c r="J114" s="117"/>
      <c r="K114" s="61"/>
      <c r="L114" s="61"/>
      <c r="M114" s="219"/>
      <c r="N114" s="61"/>
      <c r="O114" s="96"/>
      <c r="P114" s="96"/>
      <c r="Q114" s="96"/>
    </row>
    <row r="115" spans="2:17" x14ac:dyDescent="0.2">
      <c r="B115" s="61"/>
      <c r="C115" s="117"/>
      <c r="D115" s="117"/>
      <c r="E115" s="61"/>
      <c r="F115" s="61"/>
      <c r="G115" s="219"/>
      <c r="H115" s="61"/>
      <c r="I115" s="117"/>
      <c r="J115" s="117"/>
      <c r="K115" s="61"/>
      <c r="L115" s="61"/>
      <c r="M115" s="219"/>
      <c r="N115" s="61"/>
      <c r="O115" s="96"/>
      <c r="P115" s="96"/>
      <c r="Q115" s="96"/>
    </row>
    <row r="116" spans="2:17" x14ac:dyDescent="0.2">
      <c r="B116" s="61"/>
      <c r="C116" s="117"/>
      <c r="D116" s="117"/>
      <c r="E116" s="61"/>
      <c r="F116" s="61"/>
      <c r="G116" s="219"/>
      <c r="H116" s="61"/>
      <c r="I116" s="117"/>
      <c r="J116" s="117"/>
      <c r="K116" s="61"/>
      <c r="L116" s="61"/>
      <c r="M116" s="219"/>
      <c r="N116" s="61"/>
      <c r="O116" s="96"/>
      <c r="P116" s="96"/>
      <c r="Q116" s="96"/>
    </row>
    <row r="117" spans="2:17" x14ac:dyDescent="0.2">
      <c r="B117" s="61"/>
      <c r="C117" s="117"/>
      <c r="D117" s="117"/>
      <c r="E117" s="61"/>
      <c r="F117" s="61"/>
      <c r="G117" s="219"/>
      <c r="H117" s="61"/>
      <c r="I117" s="117"/>
      <c r="J117" s="117"/>
      <c r="K117" s="61"/>
      <c r="L117" s="61"/>
      <c r="M117" s="219"/>
      <c r="N117" s="61"/>
      <c r="O117" s="96"/>
      <c r="P117" s="96"/>
      <c r="Q117" s="96"/>
    </row>
    <row r="118" spans="2:17" x14ac:dyDescent="0.2">
      <c r="B118" s="61"/>
      <c r="C118" s="117"/>
      <c r="D118" s="117"/>
      <c r="E118" s="61"/>
      <c r="F118" s="61"/>
      <c r="G118" s="219"/>
      <c r="H118" s="61"/>
      <c r="I118" s="117"/>
      <c r="J118" s="117"/>
      <c r="K118" s="61"/>
      <c r="L118" s="61"/>
      <c r="M118" s="219"/>
      <c r="N118" s="61"/>
      <c r="O118" s="96"/>
      <c r="P118" s="96"/>
      <c r="Q118" s="96"/>
    </row>
    <row r="119" spans="2:17" x14ac:dyDescent="0.2">
      <c r="B119" s="61"/>
      <c r="C119" s="117"/>
      <c r="D119" s="117"/>
      <c r="E119" s="61"/>
      <c r="F119" s="61"/>
      <c r="G119" s="219"/>
      <c r="H119" s="61"/>
      <c r="I119" s="117"/>
      <c r="J119" s="117"/>
      <c r="K119" s="61"/>
      <c r="L119" s="61"/>
      <c r="M119" s="219"/>
      <c r="N119" s="61"/>
      <c r="O119" s="96"/>
      <c r="P119" s="96"/>
      <c r="Q119" s="96"/>
    </row>
    <row r="120" spans="2:17" x14ac:dyDescent="0.2">
      <c r="B120" s="61"/>
      <c r="C120" s="117"/>
      <c r="D120" s="117"/>
      <c r="E120" s="61"/>
      <c r="F120" s="61"/>
      <c r="G120" s="219"/>
      <c r="H120" s="61"/>
      <c r="I120" s="117"/>
      <c r="J120" s="117"/>
      <c r="K120" s="61"/>
      <c r="L120" s="61"/>
      <c r="M120" s="219"/>
      <c r="N120" s="61"/>
      <c r="O120" s="96"/>
      <c r="P120" s="96"/>
      <c r="Q120" s="96"/>
    </row>
    <row r="121" spans="2:17" x14ac:dyDescent="0.2">
      <c r="B121" s="61"/>
      <c r="C121" s="117"/>
      <c r="D121" s="117"/>
      <c r="E121" s="61"/>
      <c r="F121" s="61"/>
      <c r="G121" s="219"/>
      <c r="H121" s="61"/>
      <c r="I121" s="117"/>
      <c r="J121" s="117"/>
      <c r="K121" s="61"/>
      <c r="L121" s="61"/>
      <c r="M121" s="219"/>
      <c r="N121" s="61"/>
      <c r="O121" s="96"/>
      <c r="P121" s="96"/>
      <c r="Q121" s="96"/>
    </row>
    <row r="122" spans="2:17" x14ac:dyDescent="0.2">
      <c r="B122" s="61"/>
      <c r="C122" s="117"/>
      <c r="D122" s="117"/>
      <c r="E122" s="61"/>
      <c r="F122" s="61"/>
      <c r="G122" s="219"/>
      <c r="H122" s="61"/>
      <c r="I122" s="117"/>
      <c r="J122" s="117"/>
      <c r="K122" s="61"/>
      <c r="L122" s="61"/>
      <c r="M122" s="219"/>
      <c r="N122" s="61"/>
      <c r="O122" s="96"/>
      <c r="P122" s="96"/>
      <c r="Q122" s="96"/>
    </row>
    <row r="123" spans="2:17" x14ac:dyDescent="0.2">
      <c r="B123" s="61"/>
      <c r="C123" s="117"/>
      <c r="D123" s="117"/>
      <c r="E123" s="61"/>
      <c r="F123" s="61"/>
      <c r="G123" s="219"/>
      <c r="H123" s="61"/>
      <c r="I123" s="117"/>
      <c r="J123" s="117"/>
      <c r="K123" s="61"/>
      <c r="L123" s="61"/>
      <c r="M123" s="219"/>
      <c r="N123" s="61"/>
      <c r="O123" s="96"/>
      <c r="P123" s="96"/>
      <c r="Q123" s="96"/>
    </row>
    <row r="124" spans="2:17" x14ac:dyDescent="0.2">
      <c r="B124" s="61"/>
      <c r="C124" s="117"/>
      <c r="D124" s="117"/>
      <c r="E124" s="61"/>
      <c r="F124" s="61"/>
      <c r="G124" s="219"/>
      <c r="H124" s="61"/>
      <c r="I124" s="117"/>
      <c r="J124" s="117"/>
      <c r="K124" s="61"/>
      <c r="L124" s="61"/>
      <c r="M124" s="219"/>
      <c r="N124" s="61"/>
      <c r="O124" s="96"/>
      <c r="P124" s="96"/>
      <c r="Q124" s="96"/>
    </row>
    <row r="125" spans="2:17" x14ac:dyDescent="0.2">
      <c r="B125" s="61"/>
      <c r="C125" s="117"/>
      <c r="D125" s="117"/>
      <c r="E125" s="61"/>
      <c r="F125" s="61"/>
      <c r="G125" s="219"/>
      <c r="H125" s="61"/>
      <c r="I125" s="117"/>
      <c r="J125" s="117"/>
      <c r="K125" s="61"/>
      <c r="L125" s="61"/>
      <c r="M125" s="219"/>
      <c r="N125" s="61"/>
      <c r="O125" s="96"/>
      <c r="P125" s="96"/>
      <c r="Q125" s="96"/>
    </row>
    <row r="126" spans="2:17" x14ac:dyDescent="0.2">
      <c r="B126" s="61"/>
      <c r="C126" s="117"/>
      <c r="D126" s="117"/>
      <c r="E126" s="61"/>
      <c r="F126" s="61"/>
      <c r="G126" s="219"/>
      <c r="H126" s="61"/>
      <c r="I126" s="117"/>
      <c r="J126" s="117"/>
      <c r="K126" s="61"/>
      <c r="L126" s="61"/>
      <c r="M126" s="219"/>
      <c r="N126" s="61"/>
      <c r="O126" s="96"/>
      <c r="P126" s="96"/>
      <c r="Q126" s="96"/>
    </row>
    <row r="127" spans="2:17" x14ac:dyDescent="0.2">
      <c r="B127" s="61"/>
      <c r="C127" s="117"/>
      <c r="D127" s="117"/>
      <c r="E127" s="61"/>
      <c r="F127" s="61"/>
      <c r="G127" s="219"/>
      <c r="H127" s="61"/>
      <c r="I127" s="117"/>
      <c r="J127" s="117"/>
      <c r="K127" s="61"/>
      <c r="L127" s="61"/>
      <c r="M127" s="219"/>
      <c r="N127" s="61"/>
      <c r="O127" s="96"/>
      <c r="P127" s="96"/>
      <c r="Q127" s="96"/>
    </row>
    <row r="128" spans="2:17" x14ac:dyDescent="0.2">
      <c r="B128" s="61"/>
      <c r="C128" s="117"/>
      <c r="D128" s="117"/>
      <c r="E128" s="61"/>
      <c r="F128" s="61"/>
      <c r="G128" s="219"/>
      <c r="H128" s="61"/>
      <c r="I128" s="117"/>
      <c r="J128" s="117"/>
      <c r="K128" s="61"/>
      <c r="L128" s="61"/>
      <c r="M128" s="219"/>
      <c r="N128" s="61"/>
      <c r="O128" s="96"/>
      <c r="P128" s="96"/>
      <c r="Q128" s="96"/>
    </row>
    <row r="129" spans="2:17" x14ac:dyDescent="0.2">
      <c r="B129" s="61"/>
      <c r="C129" s="117"/>
      <c r="D129" s="117"/>
      <c r="E129" s="61"/>
      <c r="F129" s="61"/>
      <c r="G129" s="219"/>
      <c r="H129" s="61"/>
      <c r="I129" s="117"/>
      <c r="J129" s="117"/>
      <c r="K129" s="61"/>
      <c r="L129" s="61"/>
      <c r="M129" s="219"/>
      <c r="N129" s="61"/>
      <c r="O129" s="96"/>
      <c r="P129" s="96"/>
      <c r="Q129" s="96"/>
    </row>
    <row r="130" spans="2:17" x14ac:dyDescent="0.2">
      <c r="B130" s="61"/>
      <c r="C130" s="117"/>
      <c r="D130" s="117"/>
      <c r="E130" s="61"/>
      <c r="F130" s="61"/>
      <c r="G130" s="219"/>
      <c r="H130" s="61"/>
      <c r="I130" s="117"/>
      <c r="J130" s="117"/>
      <c r="K130" s="61"/>
      <c r="L130" s="61"/>
      <c r="M130" s="219"/>
      <c r="N130" s="61"/>
      <c r="O130" s="96"/>
      <c r="P130" s="96"/>
      <c r="Q130" s="96"/>
    </row>
    <row r="131" spans="2:17" x14ac:dyDescent="0.2">
      <c r="B131" s="61"/>
      <c r="C131" s="117"/>
      <c r="D131" s="117"/>
      <c r="E131" s="61"/>
      <c r="F131" s="61"/>
      <c r="G131" s="219"/>
      <c r="H131" s="61"/>
      <c r="I131" s="117"/>
      <c r="J131" s="117"/>
      <c r="K131" s="61"/>
      <c r="L131" s="61"/>
      <c r="M131" s="219"/>
      <c r="N131" s="61"/>
      <c r="O131" s="96"/>
      <c r="P131" s="96"/>
      <c r="Q131" s="96"/>
    </row>
    <row r="132" spans="2:17" x14ac:dyDescent="0.2">
      <c r="B132" s="61"/>
      <c r="C132" s="117"/>
      <c r="D132" s="117"/>
      <c r="E132" s="61"/>
      <c r="F132" s="61"/>
      <c r="G132" s="219"/>
      <c r="H132" s="61"/>
      <c r="I132" s="117"/>
      <c r="J132" s="117"/>
      <c r="K132" s="61"/>
      <c r="L132" s="61"/>
      <c r="M132" s="219"/>
      <c r="N132" s="61"/>
      <c r="O132" s="96"/>
      <c r="P132" s="96"/>
      <c r="Q132" s="96"/>
    </row>
    <row r="133" spans="2:17" x14ac:dyDescent="0.2">
      <c r="B133" s="61"/>
      <c r="C133" s="117"/>
      <c r="D133" s="117"/>
      <c r="E133" s="61"/>
      <c r="F133" s="61"/>
      <c r="G133" s="219"/>
      <c r="H133" s="61"/>
      <c r="I133" s="117"/>
      <c r="J133" s="117"/>
      <c r="K133" s="61"/>
      <c r="L133" s="61"/>
      <c r="M133" s="219"/>
      <c r="N133" s="61"/>
      <c r="O133" s="96"/>
      <c r="P133" s="96"/>
      <c r="Q133" s="96"/>
    </row>
    <row r="134" spans="2:17" x14ac:dyDescent="0.2">
      <c r="B134" s="61"/>
      <c r="C134" s="117"/>
      <c r="D134" s="117"/>
      <c r="E134" s="61"/>
      <c r="F134" s="61"/>
      <c r="G134" s="219"/>
      <c r="H134" s="61"/>
      <c r="I134" s="117"/>
      <c r="J134" s="117"/>
      <c r="K134" s="61"/>
      <c r="L134" s="61"/>
      <c r="M134" s="219"/>
      <c r="N134" s="61"/>
      <c r="O134" s="96"/>
      <c r="P134" s="96"/>
      <c r="Q134" s="96"/>
    </row>
    <row r="135" spans="2:17" x14ac:dyDescent="0.2">
      <c r="B135" s="61"/>
      <c r="C135" s="117"/>
      <c r="D135" s="117"/>
      <c r="E135" s="61"/>
      <c r="F135" s="61"/>
      <c r="G135" s="219"/>
      <c r="H135" s="61"/>
      <c r="I135" s="117"/>
      <c r="J135" s="117"/>
      <c r="K135" s="61"/>
      <c r="L135" s="61"/>
      <c r="M135" s="219"/>
      <c r="N135" s="61"/>
      <c r="O135" s="96"/>
      <c r="P135" s="96"/>
      <c r="Q135" s="96"/>
    </row>
    <row r="136" spans="2:17" x14ac:dyDescent="0.2">
      <c r="B136" s="61"/>
      <c r="C136" s="117"/>
      <c r="D136" s="117"/>
      <c r="E136" s="61"/>
      <c r="F136" s="61"/>
      <c r="G136" s="219"/>
      <c r="H136" s="61"/>
      <c r="I136" s="117"/>
      <c r="J136" s="117"/>
      <c r="K136" s="61"/>
      <c r="L136" s="61"/>
      <c r="M136" s="219"/>
      <c r="N136" s="61"/>
      <c r="O136" s="96"/>
      <c r="P136" s="96"/>
      <c r="Q136" s="96"/>
    </row>
    <row r="137" spans="2:17" x14ac:dyDescent="0.2">
      <c r="B137" s="61"/>
      <c r="C137" s="117"/>
      <c r="D137" s="117"/>
      <c r="E137" s="61"/>
      <c r="F137" s="61"/>
      <c r="G137" s="219"/>
      <c r="H137" s="61"/>
      <c r="I137" s="117"/>
      <c r="J137" s="117"/>
      <c r="K137" s="61"/>
      <c r="L137" s="61"/>
      <c r="M137" s="219"/>
      <c r="N137" s="61"/>
      <c r="O137" s="96"/>
      <c r="P137" s="96"/>
      <c r="Q137" s="96"/>
    </row>
    <row r="138" spans="2:17" x14ac:dyDescent="0.2">
      <c r="B138" s="61"/>
      <c r="C138" s="117"/>
      <c r="D138" s="117"/>
      <c r="E138" s="61"/>
      <c r="F138" s="61"/>
      <c r="G138" s="219"/>
      <c r="H138" s="61"/>
      <c r="I138" s="117"/>
      <c r="J138" s="117"/>
      <c r="K138" s="61"/>
      <c r="L138" s="61"/>
      <c r="M138" s="219"/>
      <c r="N138" s="61"/>
      <c r="O138" s="96"/>
      <c r="P138" s="96"/>
      <c r="Q138" s="96"/>
    </row>
    <row r="139" spans="2:17" x14ac:dyDescent="0.2">
      <c r="B139" s="61"/>
      <c r="C139" s="117"/>
      <c r="D139" s="117"/>
      <c r="E139" s="61"/>
      <c r="F139" s="61"/>
      <c r="G139" s="219"/>
      <c r="H139" s="61"/>
      <c r="I139" s="117"/>
      <c r="J139" s="117"/>
      <c r="K139" s="61"/>
      <c r="L139" s="61"/>
      <c r="M139" s="219"/>
      <c r="N139" s="61"/>
      <c r="O139" s="96"/>
      <c r="P139" s="96"/>
      <c r="Q139" s="96"/>
    </row>
    <row r="140" spans="2:17" x14ac:dyDescent="0.2">
      <c r="B140" s="61"/>
      <c r="C140" s="117"/>
      <c r="D140" s="117"/>
      <c r="E140" s="61"/>
      <c r="F140" s="61"/>
      <c r="G140" s="219"/>
      <c r="H140" s="61"/>
      <c r="I140" s="117"/>
      <c r="J140" s="117"/>
      <c r="K140" s="61"/>
      <c r="L140" s="61"/>
      <c r="M140" s="219"/>
      <c r="N140" s="61"/>
      <c r="O140" s="96"/>
      <c r="P140" s="96"/>
      <c r="Q140" s="96"/>
    </row>
    <row r="141" spans="2:17" x14ac:dyDescent="0.2">
      <c r="B141" s="61"/>
      <c r="C141" s="117"/>
      <c r="D141" s="117"/>
      <c r="E141" s="61"/>
      <c r="F141" s="61"/>
      <c r="G141" s="219"/>
      <c r="H141" s="61"/>
      <c r="I141" s="117"/>
      <c r="J141" s="117"/>
      <c r="K141" s="61"/>
      <c r="L141" s="61"/>
      <c r="M141" s="219"/>
      <c r="N141" s="61"/>
      <c r="O141" s="96"/>
      <c r="P141" s="96"/>
      <c r="Q141" s="96"/>
    </row>
    <row r="142" spans="2:17" x14ac:dyDescent="0.2">
      <c r="B142" s="61"/>
      <c r="C142" s="117"/>
      <c r="D142" s="117"/>
      <c r="E142" s="61"/>
      <c r="F142" s="61"/>
      <c r="G142" s="219"/>
      <c r="H142" s="61"/>
      <c r="I142" s="117"/>
      <c r="J142" s="117"/>
      <c r="K142" s="61"/>
      <c r="L142" s="61"/>
      <c r="M142" s="219"/>
      <c r="N142" s="61"/>
      <c r="O142" s="96"/>
      <c r="P142" s="96"/>
      <c r="Q142" s="96"/>
    </row>
    <row r="143" spans="2:17" x14ac:dyDescent="0.2">
      <c r="B143" s="61"/>
      <c r="C143" s="117"/>
      <c r="D143" s="117"/>
      <c r="E143" s="61"/>
      <c r="F143" s="61"/>
      <c r="G143" s="219"/>
      <c r="H143" s="61"/>
      <c r="I143" s="117"/>
      <c r="J143" s="117"/>
      <c r="K143" s="61"/>
      <c r="L143" s="61"/>
      <c r="M143" s="219"/>
      <c r="N143" s="61"/>
      <c r="O143" s="96"/>
      <c r="P143" s="96"/>
      <c r="Q143" s="96"/>
    </row>
    <row r="144" spans="2:17" x14ac:dyDescent="0.2">
      <c r="B144" s="61"/>
      <c r="C144" s="117"/>
      <c r="D144" s="117"/>
      <c r="E144" s="61"/>
      <c r="F144" s="61"/>
      <c r="G144" s="219"/>
      <c r="H144" s="61"/>
      <c r="I144" s="117"/>
      <c r="J144" s="117"/>
      <c r="K144" s="61"/>
      <c r="L144" s="61"/>
      <c r="M144" s="219"/>
      <c r="N144" s="61"/>
      <c r="O144" s="96"/>
      <c r="P144" s="96"/>
      <c r="Q144" s="96"/>
    </row>
    <row r="145" spans="2:17" x14ac:dyDescent="0.2">
      <c r="B145" s="61"/>
      <c r="C145" s="117"/>
      <c r="D145" s="117"/>
      <c r="E145" s="61"/>
      <c r="F145" s="61"/>
      <c r="G145" s="219"/>
      <c r="H145" s="61"/>
      <c r="I145" s="117"/>
      <c r="J145" s="117"/>
      <c r="K145" s="61"/>
      <c r="L145" s="61"/>
      <c r="M145" s="219"/>
      <c r="N145" s="61"/>
      <c r="O145" s="96"/>
      <c r="P145" s="96"/>
      <c r="Q145" s="96"/>
    </row>
    <row r="146" spans="2:17" x14ac:dyDescent="0.2">
      <c r="B146" s="61"/>
      <c r="C146" s="117"/>
      <c r="D146" s="117"/>
      <c r="E146" s="61"/>
      <c r="F146" s="61"/>
      <c r="G146" s="219"/>
      <c r="H146" s="61"/>
      <c r="I146" s="117"/>
      <c r="J146" s="117"/>
      <c r="K146" s="61"/>
      <c r="L146" s="61"/>
      <c r="M146" s="219"/>
      <c r="N146" s="61"/>
      <c r="O146" s="96"/>
      <c r="P146" s="96"/>
      <c r="Q146" s="96"/>
    </row>
    <row r="147" spans="2:17" x14ac:dyDescent="0.2">
      <c r="B147" s="61"/>
      <c r="C147" s="117"/>
      <c r="D147" s="117"/>
      <c r="E147" s="61"/>
      <c r="F147" s="61"/>
      <c r="G147" s="219"/>
      <c r="H147" s="61"/>
      <c r="I147" s="117"/>
      <c r="J147" s="117"/>
      <c r="K147" s="61"/>
      <c r="L147" s="61"/>
      <c r="M147" s="219"/>
      <c r="N147" s="61"/>
      <c r="O147" s="96"/>
      <c r="P147" s="96"/>
      <c r="Q147" s="96"/>
    </row>
    <row r="148" spans="2:17" x14ac:dyDescent="0.2">
      <c r="B148" s="61"/>
      <c r="C148" s="117"/>
      <c r="D148" s="117"/>
      <c r="E148" s="61"/>
      <c r="F148" s="61"/>
      <c r="G148" s="219"/>
      <c r="H148" s="61"/>
      <c r="I148" s="117"/>
      <c r="J148" s="117"/>
      <c r="K148" s="61"/>
      <c r="L148" s="61"/>
      <c r="M148" s="219"/>
      <c r="N148" s="61"/>
      <c r="O148" s="96"/>
      <c r="P148" s="96"/>
      <c r="Q148" s="96"/>
    </row>
    <row r="149" spans="2:17" x14ac:dyDescent="0.2">
      <c r="B149" s="61"/>
      <c r="C149" s="117"/>
      <c r="D149" s="117"/>
      <c r="E149" s="61"/>
      <c r="F149" s="61"/>
      <c r="G149" s="219"/>
      <c r="H149" s="61"/>
      <c r="I149" s="117"/>
      <c r="J149" s="117"/>
      <c r="K149" s="61"/>
      <c r="L149" s="61"/>
      <c r="M149" s="219"/>
      <c r="N149" s="61"/>
      <c r="O149" s="96"/>
      <c r="P149" s="96"/>
      <c r="Q149" s="96"/>
    </row>
    <row r="150" spans="2:17" x14ac:dyDescent="0.2">
      <c r="B150" s="61"/>
      <c r="C150" s="117"/>
      <c r="D150" s="117"/>
      <c r="E150" s="61"/>
      <c r="F150" s="61"/>
      <c r="G150" s="219"/>
      <c r="H150" s="61"/>
      <c r="I150" s="117"/>
      <c r="J150" s="117"/>
      <c r="K150" s="61"/>
      <c r="L150" s="61"/>
      <c r="M150" s="219"/>
      <c r="N150" s="61"/>
      <c r="O150" s="96"/>
      <c r="P150" s="96"/>
      <c r="Q150" s="96"/>
    </row>
    <row r="151" spans="2:17" x14ac:dyDescent="0.2">
      <c r="B151" s="61"/>
      <c r="C151" s="117"/>
      <c r="D151" s="117"/>
      <c r="E151" s="61"/>
      <c r="F151" s="61"/>
      <c r="G151" s="219"/>
      <c r="H151" s="61"/>
      <c r="I151" s="117"/>
      <c r="J151" s="117"/>
      <c r="K151" s="61"/>
      <c r="L151" s="61"/>
      <c r="M151" s="219"/>
      <c r="N151" s="61"/>
      <c r="O151" s="96"/>
      <c r="P151" s="96"/>
      <c r="Q151" s="96"/>
    </row>
    <row r="152" spans="2:17" x14ac:dyDescent="0.2">
      <c r="B152" s="61"/>
      <c r="C152" s="117"/>
      <c r="D152" s="117"/>
      <c r="E152" s="61"/>
      <c r="F152" s="61"/>
      <c r="G152" s="219"/>
      <c r="H152" s="61"/>
      <c r="I152" s="117"/>
      <c r="J152" s="117"/>
      <c r="K152" s="61"/>
      <c r="L152" s="61"/>
      <c r="M152" s="219"/>
      <c r="N152" s="61"/>
      <c r="O152" s="96"/>
      <c r="P152" s="96"/>
      <c r="Q152" s="96"/>
    </row>
    <row r="153" spans="2:17" x14ac:dyDescent="0.2">
      <c r="B153" s="61"/>
      <c r="C153" s="117"/>
      <c r="D153" s="117"/>
      <c r="E153" s="61"/>
      <c r="F153" s="61"/>
      <c r="G153" s="219"/>
      <c r="H153" s="61"/>
      <c r="I153" s="117"/>
      <c r="J153" s="117"/>
      <c r="K153" s="61"/>
      <c r="L153" s="61"/>
      <c r="M153" s="219"/>
      <c r="N153" s="61"/>
      <c r="O153" s="96"/>
      <c r="P153" s="96"/>
      <c r="Q153" s="96"/>
    </row>
    <row r="154" spans="2:17" x14ac:dyDescent="0.2">
      <c r="B154" s="61"/>
      <c r="C154" s="117"/>
      <c r="D154" s="117"/>
      <c r="E154" s="61"/>
      <c r="F154" s="61"/>
      <c r="G154" s="219"/>
      <c r="H154" s="61"/>
      <c r="I154" s="117"/>
      <c r="J154" s="117"/>
      <c r="K154" s="61"/>
      <c r="L154" s="61"/>
      <c r="M154" s="219"/>
      <c r="N154" s="61"/>
      <c r="O154" s="96"/>
      <c r="P154" s="96"/>
      <c r="Q154" s="96"/>
    </row>
    <row r="155" spans="2:17" x14ac:dyDescent="0.2">
      <c r="B155" s="61"/>
      <c r="C155" s="117"/>
      <c r="D155" s="117"/>
      <c r="E155" s="61"/>
      <c r="F155" s="61"/>
      <c r="G155" s="219"/>
      <c r="H155" s="61"/>
      <c r="I155" s="117"/>
      <c r="J155" s="117"/>
      <c r="K155" s="61"/>
      <c r="L155" s="61"/>
      <c r="M155" s="219"/>
      <c r="N155" s="61"/>
      <c r="O155" s="96"/>
      <c r="P155" s="96"/>
      <c r="Q155" s="96"/>
    </row>
    <row r="156" spans="2:17" x14ac:dyDescent="0.2">
      <c r="B156" s="61"/>
      <c r="C156" s="117"/>
      <c r="D156" s="117"/>
      <c r="E156" s="61"/>
      <c r="F156" s="61"/>
      <c r="G156" s="219"/>
      <c r="H156" s="61"/>
      <c r="I156" s="117"/>
      <c r="J156" s="117"/>
      <c r="K156" s="61"/>
      <c r="L156" s="61"/>
      <c r="M156" s="219"/>
      <c r="N156" s="61"/>
      <c r="O156" s="96"/>
      <c r="P156" s="96"/>
      <c r="Q156" s="96"/>
    </row>
    <row r="157" spans="2:17" x14ac:dyDescent="0.2">
      <c r="B157" s="61"/>
      <c r="C157" s="117"/>
      <c r="D157" s="117"/>
      <c r="E157" s="61"/>
      <c r="F157" s="61"/>
      <c r="G157" s="219"/>
      <c r="H157" s="61"/>
      <c r="I157" s="117"/>
      <c r="J157" s="117"/>
      <c r="K157" s="61"/>
      <c r="L157" s="61"/>
      <c r="M157" s="219"/>
      <c r="N157" s="61"/>
      <c r="O157" s="96"/>
      <c r="P157" s="96"/>
      <c r="Q157" s="96"/>
    </row>
    <row r="158" spans="2:17" x14ac:dyDescent="0.2">
      <c r="B158" s="61"/>
      <c r="C158" s="117"/>
      <c r="D158" s="117"/>
      <c r="E158" s="61"/>
      <c r="F158" s="61"/>
      <c r="G158" s="219"/>
      <c r="H158" s="61"/>
      <c r="I158" s="117"/>
      <c r="J158" s="117"/>
      <c r="K158" s="61"/>
      <c r="L158" s="61"/>
      <c r="M158" s="219"/>
      <c r="N158" s="61"/>
      <c r="O158" s="96"/>
      <c r="P158" s="96"/>
      <c r="Q158" s="96"/>
    </row>
    <row r="159" spans="2:17" x14ac:dyDescent="0.2">
      <c r="B159" s="61"/>
      <c r="C159" s="117"/>
      <c r="D159" s="117"/>
      <c r="E159" s="61"/>
      <c r="F159" s="61"/>
      <c r="G159" s="219"/>
      <c r="H159" s="61"/>
      <c r="I159" s="117"/>
      <c r="J159" s="117"/>
      <c r="K159" s="61"/>
      <c r="L159" s="61"/>
      <c r="M159" s="219"/>
      <c r="N159" s="61"/>
      <c r="O159" s="96"/>
      <c r="P159" s="96"/>
      <c r="Q159" s="96"/>
    </row>
    <row r="160" spans="2:17" x14ac:dyDescent="0.2">
      <c r="B160" s="61"/>
      <c r="C160" s="117"/>
      <c r="D160" s="117"/>
      <c r="E160" s="61"/>
      <c r="F160" s="61"/>
      <c r="G160" s="219"/>
      <c r="H160" s="61"/>
      <c r="I160" s="117"/>
      <c r="J160" s="117"/>
      <c r="K160" s="61"/>
      <c r="L160" s="61"/>
      <c r="M160" s="219"/>
      <c r="N160" s="61"/>
      <c r="O160" s="96"/>
      <c r="P160" s="96"/>
      <c r="Q160" s="96"/>
    </row>
    <row r="161" spans="2:17" x14ac:dyDescent="0.2">
      <c r="B161" s="61"/>
      <c r="C161" s="117"/>
      <c r="D161" s="117"/>
      <c r="E161" s="61"/>
      <c r="F161" s="61"/>
      <c r="G161" s="219"/>
      <c r="H161" s="61"/>
      <c r="I161" s="117"/>
      <c r="J161" s="117"/>
      <c r="K161" s="61"/>
      <c r="L161" s="61"/>
      <c r="M161" s="219"/>
      <c r="N161" s="61"/>
      <c r="O161" s="96"/>
      <c r="P161" s="96"/>
      <c r="Q161" s="96"/>
    </row>
    <row r="162" spans="2:17" x14ac:dyDescent="0.2">
      <c r="B162" s="61"/>
      <c r="C162" s="117"/>
      <c r="D162" s="117"/>
      <c r="E162" s="61"/>
      <c r="F162" s="61"/>
      <c r="G162" s="219"/>
      <c r="H162" s="61"/>
      <c r="I162" s="117"/>
      <c r="J162" s="117"/>
      <c r="K162" s="61"/>
      <c r="L162" s="61"/>
      <c r="M162" s="219"/>
      <c r="N162" s="61"/>
      <c r="O162" s="96"/>
      <c r="P162" s="96"/>
      <c r="Q162" s="96"/>
    </row>
    <row r="163" spans="2:17" x14ac:dyDescent="0.2">
      <c r="B163" s="61"/>
      <c r="C163" s="117"/>
      <c r="D163" s="117"/>
      <c r="E163" s="61"/>
      <c r="F163" s="61"/>
      <c r="G163" s="219"/>
      <c r="H163" s="61"/>
      <c r="I163" s="117"/>
      <c r="J163" s="117"/>
      <c r="K163" s="61"/>
      <c r="L163" s="61"/>
      <c r="M163" s="219"/>
      <c r="N163" s="61"/>
      <c r="O163" s="96"/>
      <c r="P163" s="96"/>
      <c r="Q163" s="96"/>
    </row>
    <row r="164" spans="2:17" x14ac:dyDescent="0.2">
      <c r="B164" s="61"/>
      <c r="C164" s="117"/>
      <c r="D164" s="117"/>
      <c r="E164" s="61"/>
      <c r="F164" s="61"/>
      <c r="G164" s="219"/>
      <c r="H164" s="61"/>
      <c r="I164" s="117"/>
      <c r="J164" s="117"/>
      <c r="K164" s="61"/>
      <c r="L164" s="61"/>
      <c r="M164" s="219"/>
      <c r="N164" s="61"/>
      <c r="O164" s="96"/>
      <c r="P164" s="96"/>
      <c r="Q164" s="96"/>
    </row>
    <row r="165" spans="2:17" x14ac:dyDescent="0.2">
      <c r="B165" s="61"/>
      <c r="C165" s="117"/>
      <c r="D165" s="117"/>
      <c r="E165" s="61"/>
      <c r="F165" s="61"/>
      <c r="G165" s="219"/>
      <c r="H165" s="61"/>
      <c r="I165" s="117"/>
      <c r="J165" s="117"/>
      <c r="K165" s="61"/>
      <c r="L165" s="61"/>
      <c r="M165" s="219"/>
      <c r="N165" s="61"/>
      <c r="O165" s="96"/>
      <c r="P165" s="96"/>
      <c r="Q165" s="96"/>
    </row>
    <row r="166" spans="2:17" x14ac:dyDescent="0.2">
      <c r="B166" s="61"/>
      <c r="C166" s="117"/>
      <c r="D166" s="117"/>
      <c r="E166" s="61"/>
      <c r="F166" s="61"/>
      <c r="G166" s="219"/>
      <c r="H166" s="61"/>
      <c r="I166" s="117"/>
      <c r="J166" s="117"/>
      <c r="K166" s="61"/>
      <c r="L166" s="61"/>
      <c r="M166" s="219"/>
      <c r="N166" s="61"/>
      <c r="O166" s="96"/>
      <c r="P166" s="96"/>
      <c r="Q166" s="96"/>
    </row>
    <row r="167" spans="2:17" x14ac:dyDescent="0.2">
      <c r="B167" s="61"/>
      <c r="C167" s="117"/>
      <c r="D167" s="117"/>
      <c r="E167" s="61"/>
      <c r="F167" s="61"/>
      <c r="G167" s="219"/>
      <c r="H167" s="61"/>
      <c r="I167" s="117"/>
      <c r="J167" s="117"/>
      <c r="K167" s="61"/>
      <c r="L167" s="61"/>
      <c r="M167" s="219"/>
      <c r="N167" s="61"/>
      <c r="O167" s="96"/>
      <c r="P167" s="96"/>
      <c r="Q167" s="96"/>
    </row>
    <row r="168" spans="2:17" x14ac:dyDescent="0.2">
      <c r="B168" s="61"/>
      <c r="C168" s="117"/>
      <c r="D168" s="117"/>
      <c r="E168" s="61"/>
      <c r="F168" s="61"/>
      <c r="G168" s="219"/>
      <c r="H168" s="61"/>
      <c r="I168" s="117"/>
      <c r="J168" s="117"/>
      <c r="K168" s="61"/>
      <c r="L168" s="61"/>
      <c r="M168" s="219"/>
      <c r="N168" s="61"/>
      <c r="O168" s="96"/>
      <c r="P168" s="96"/>
      <c r="Q168" s="96"/>
    </row>
    <row r="169" spans="2:17" x14ac:dyDescent="0.2">
      <c r="B169" s="61"/>
      <c r="C169" s="117"/>
      <c r="D169" s="117"/>
      <c r="E169" s="61"/>
      <c r="F169" s="61"/>
      <c r="G169" s="219"/>
      <c r="H169" s="61"/>
      <c r="I169" s="117"/>
      <c r="J169" s="117"/>
      <c r="K169" s="61"/>
      <c r="L169" s="61"/>
      <c r="M169" s="219"/>
      <c r="N169" s="61"/>
      <c r="O169" s="96"/>
      <c r="P169" s="96"/>
      <c r="Q169" s="96"/>
    </row>
    <row r="170" spans="2:17" x14ac:dyDescent="0.2">
      <c r="B170" s="61"/>
      <c r="C170" s="117"/>
      <c r="D170" s="117"/>
      <c r="E170" s="61"/>
      <c r="F170" s="61"/>
      <c r="G170" s="219"/>
      <c r="H170" s="61"/>
      <c r="I170" s="117"/>
      <c r="J170" s="117"/>
      <c r="K170" s="61"/>
      <c r="L170" s="61"/>
      <c r="M170" s="219"/>
      <c r="N170" s="61"/>
      <c r="O170" s="96"/>
      <c r="P170" s="96"/>
      <c r="Q170" s="96"/>
    </row>
    <row r="171" spans="2:17" x14ac:dyDescent="0.2">
      <c r="B171" s="61"/>
      <c r="C171" s="117"/>
      <c r="D171" s="117"/>
      <c r="E171" s="61"/>
      <c r="F171" s="61"/>
      <c r="G171" s="219"/>
      <c r="H171" s="61"/>
      <c r="I171" s="117"/>
      <c r="J171" s="117"/>
      <c r="K171" s="61"/>
      <c r="L171" s="61"/>
      <c r="M171" s="219"/>
      <c r="N171" s="61"/>
      <c r="O171" s="96"/>
      <c r="P171" s="96"/>
      <c r="Q171" s="96"/>
    </row>
    <row r="172" spans="2:17" x14ac:dyDescent="0.2">
      <c r="B172" s="61"/>
      <c r="C172" s="117"/>
      <c r="D172" s="117"/>
      <c r="E172" s="61"/>
      <c r="F172" s="61"/>
      <c r="G172" s="219"/>
      <c r="H172" s="61"/>
      <c r="I172" s="117"/>
      <c r="J172" s="117"/>
      <c r="K172" s="61"/>
      <c r="L172" s="61"/>
      <c r="M172" s="219"/>
      <c r="N172" s="61"/>
      <c r="O172" s="96"/>
      <c r="P172" s="96"/>
      <c r="Q172" s="96"/>
    </row>
    <row r="173" spans="2:17" x14ac:dyDescent="0.2">
      <c r="B173" s="61"/>
      <c r="C173" s="117"/>
      <c r="D173" s="117"/>
      <c r="E173" s="61"/>
      <c r="F173" s="61"/>
      <c r="G173" s="219"/>
      <c r="H173" s="61"/>
      <c r="I173" s="117"/>
      <c r="J173" s="117"/>
      <c r="K173" s="61"/>
      <c r="L173" s="61"/>
      <c r="M173" s="219"/>
      <c r="N173" s="61"/>
      <c r="O173" s="96"/>
      <c r="P173" s="96"/>
      <c r="Q173" s="96"/>
    </row>
    <row r="174" spans="2:17" x14ac:dyDescent="0.2">
      <c r="B174" s="61"/>
      <c r="C174" s="117"/>
      <c r="D174" s="117"/>
      <c r="E174" s="61"/>
      <c r="F174" s="61"/>
      <c r="G174" s="219"/>
      <c r="H174" s="61"/>
      <c r="I174" s="117"/>
      <c r="J174" s="117"/>
      <c r="K174" s="61"/>
      <c r="L174" s="61"/>
      <c r="M174" s="219"/>
      <c r="N174" s="61"/>
      <c r="O174" s="96"/>
      <c r="P174" s="96"/>
      <c r="Q174" s="96"/>
    </row>
    <row r="175" spans="2:17" x14ac:dyDescent="0.2">
      <c r="B175" s="61"/>
      <c r="C175" s="117"/>
      <c r="D175" s="117"/>
      <c r="E175" s="61"/>
      <c r="F175" s="61"/>
      <c r="G175" s="219"/>
      <c r="H175" s="61"/>
      <c r="I175" s="117"/>
      <c r="J175" s="117"/>
      <c r="K175" s="61"/>
      <c r="L175" s="61"/>
      <c r="M175" s="219"/>
      <c r="N175" s="61"/>
      <c r="O175" s="96"/>
      <c r="P175" s="96"/>
      <c r="Q175" s="96"/>
    </row>
    <row r="176" spans="2:17" x14ac:dyDescent="0.2">
      <c r="B176" s="61"/>
      <c r="C176" s="117"/>
      <c r="D176" s="117"/>
      <c r="E176" s="61"/>
      <c r="F176" s="61"/>
      <c r="G176" s="219"/>
      <c r="H176" s="61"/>
      <c r="I176" s="117"/>
      <c r="J176" s="117"/>
      <c r="K176" s="61"/>
      <c r="L176" s="61"/>
      <c r="M176" s="219"/>
      <c r="N176" s="61"/>
      <c r="O176" s="96"/>
      <c r="P176" s="96"/>
      <c r="Q176" s="96"/>
    </row>
    <row r="177" spans="2:17" x14ac:dyDescent="0.2">
      <c r="B177" s="61"/>
      <c r="C177" s="117"/>
      <c r="D177" s="117"/>
      <c r="E177" s="61"/>
      <c r="F177" s="61"/>
      <c r="G177" s="219"/>
      <c r="H177" s="61"/>
      <c r="I177" s="117"/>
      <c r="J177" s="117"/>
      <c r="K177" s="61"/>
      <c r="L177" s="61"/>
      <c r="M177" s="219"/>
      <c r="N177" s="61"/>
      <c r="O177" s="96"/>
      <c r="P177" s="96"/>
      <c r="Q177" s="96"/>
    </row>
    <row r="178" spans="2:17" x14ac:dyDescent="0.2">
      <c r="B178" s="61"/>
      <c r="C178" s="117"/>
      <c r="D178" s="117"/>
      <c r="E178" s="61"/>
      <c r="F178" s="61"/>
      <c r="G178" s="219"/>
      <c r="H178" s="61"/>
      <c r="I178" s="117"/>
      <c r="J178" s="117"/>
      <c r="K178" s="61"/>
      <c r="L178" s="61"/>
      <c r="M178" s="219"/>
      <c r="N178" s="61"/>
      <c r="O178" s="96"/>
      <c r="P178" s="96"/>
      <c r="Q178" s="96"/>
    </row>
    <row r="179" spans="2:17" x14ac:dyDescent="0.2">
      <c r="B179" s="61"/>
      <c r="C179" s="117"/>
      <c r="D179" s="117"/>
      <c r="E179" s="61"/>
      <c r="F179" s="61"/>
      <c r="G179" s="219"/>
      <c r="H179" s="61"/>
      <c r="I179" s="117"/>
      <c r="J179" s="117"/>
      <c r="K179" s="61"/>
      <c r="L179" s="61"/>
      <c r="M179" s="219"/>
      <c r="N179" s="61"/>
      <c r="O179" s="96"/>
      <c r="P179" s="96"/>
      <c r="Q179" s="96"/>
    </row>
    <row r="180" spans="2:17" x14ac:dyDescent="0.2">
      <c r="B180" s="61"/>
      <c r="C180" s="117"/>
      <c r="D180" s="117"/>
      <c r="E180" s="61"/>
      <c r="F180" s="61"/>
      <c r="G180" s="219"/>
      <c r="H180" s="61"/>
      <c r="I180" s="117"/>
      <c r="J180" s="117"/>
      <c r="K180" s="61"/>
      <c r="L180" s="61"/>
      <c r="M180" s="219"/>
      <c r="N180" s="61"/>
      <c r="O180" s="96"/>
      <c r="P180" s="96"/>
      <c r="Q180" s="96"/>
    </row>
    <row r="181" spans="2:17" x14ac:dyDescent="0.2">
      <c r="B181" s="61"/>
      <c r="C181" s="117"/>
      <c r="D181" s="117"/>
      <c r="E181" s="61"/>
      <c r="F181" s="61"/>
      <c r="G181" s="219"/>
      <c r="H181" s="61"/>
      <c r="I181" s="117"/>
      <c r="J181" s="117"/>
      <c r="K181" s="61"/>
      <c r="L181" s="61"/>
      <c r="M181" s="219"/>
      <c r="N181" s="61"/>
      <c r="O181" s="96"/>
      <c r="P181" s="96"/>
      <c r="Q181" s="96"/>
    </row>
    <row r="182" spans="2:17" x14ac:dyDescent="0.2">
      <c r="B182" s="61"/>
      <c r="C182" s="117"/>
      <c r="D182" s="117"/>
      <c r="E182" s="61"/>
      <c r="F182" s="61"/>
      <c r="G182" s="219"/>
      <c r="H182" s="61"/>
      <c r="I182" s="117"/>
      <c r="J182" s="117"/>
      <c r="K182" s="61"/>
      <c r="L182" s="61"/>
      <c r="M182" s="219"/>
      <c r="N182" s="61"/>
      <c r="O182" s="96"/>
      <c r="P182" s="96"/>
      <c r="Q182" s="96"/>
    </row>
    <row r="183" spans="2:17" x14ac:dyDescent="0.2">
      <c r="B183" s="61"/>
      <c r="C183" s="117"/>
      <c r="D183" s="117"/>
      <c r="E183" s="61"/>
      <c r="F183" s="61"/>
      <c r="G183" s="219"/>
      <c r="H183" s="61"/>
      <c r="I183" s="117"/>
      <c r="J183" s="117"/>
      <c r="K183" s="61"/>
      <c r="L183" s="61"/>
      <c r="M183" s="219"/>
      <c r="N183" s="61"/>
      <c r="O183" s="96"/>
      <c r="P183" s="96"/>
      <c r="Q183" s="96"/>
    </row>
    <row r="184" spans="2:17" x14ac:dyDescent="0.2">
      <c r="B184" s="61"/>
      <c r="C184" s="117"/>
      <c r="D184" s="117"/>
      <c r="E184" s="61"/>
      <c r="F184" s="61"/>
      <c r="G184" s="219"/>
      <c r="H184" s="61"/>
      <c r="I184" s="117"/>
      <c r="J184" s="117"/>
      <c r="K184" s="61"/>
      <c r="L184" s="61"/>
      <c r="M184" s="219"/>
      <c r="N184" s="61"/>
      <c r="O184" s="96"/>
      <c r="P184" s="96"/>
      <c r="Q184" s="96"/>
    </row>
    <row r="185" spans="2:17" x14ac:dyDescent="0.2">
      <c r="B185" s="61"/>
      <c r="C185" s="117"/>
      <c r="D185" s="117"/>
      <c r="E185" s="61"/>
      <c r="F185" s="61"/>
      <c r="G185" s="219"/>
      <c r="H185" s="61"/>
      <c r="I185" s="117"/>
      <c r="J185" s="117"/>
      <c r="K185" s="61"/>
      <c r="L185" s="61"/>
      <c r="M185" s="219"/>
      <c r="N185" s="61"/>
      <c r="O185" s="96"/>
      <c r="P185" s="96"/>
      <c r="Q185" s="96"/>
    </row>
    <row r="186" spans="2:17" x14ac:dyDescent="0.2">
      <c r="B186" s="61"/>
      <c r="C186" s="117"/>
      <c r="D186" s="117"/>
      <c r="E186" s="61"/>
      <c r="F186" s="61"/>
      <c r="G186" s="219"/>
      <c r="H186" s="61"/>
      <c r="I186" s="117"/>
      <c r="J186" s="117"/>
      <c r="K186" s="61"/>
      <c r="L186" s="61"/>
      <c r="M186" s="219"/>
      <c r="N186" s="61"/>
      <c r="O186" s="96"/>
      <c r="P186" s="96"/>
      <c r="Q186" s="96"/>
    </row>
    <row r="187" spans="2:17" x14ac:dyDescent="0.2">
      <c r="B187" s="61"/>
      <c r="C187" s="117"/>
      <c r="D187" s="117"/>
      <c r="E187" s="61"/>
      <c r="F187" s="61"/>
      <c r="G187" s="219"/>
      <c r="H187" s="61"/>
      <c r="I187" s="117"/>
      <c r="J187" s="117"/>
      <c r="K187" s="61"/>
      <c r="L187" s="61"/>
      <c r="M187" s="219"/>
      <c r="N187" s="61"/>
      <c r="O187" s="96"/>
      <c r="P187" s="96"/>
      <c r="Q187" s="96"/>
    </row>
    <row r="188" spans="2:17" x14ac:dyDescent="0.2">
      <c r="B188" s="61"/>
      <c r="C188" s="117"/>
      <c r="D188" s="117"/>
      <c r="E188" s="61"/>
      <c r="F188" s="61"/>
      <c r="G188" s="219"/>
      <c r="H188" s="61"/>
      <c r="I188" s="117"/>
      <c r="J188" s="117"/>
      <c r="K188" s="61"/>
      <c r="L188" s="61"/>
      <c r="M188" s="219"/>
      <c r="N188" s="61"/>
      <c r="O188" s="96"/>
      <c r="P188" s="96"/>
      <c r="Q188" s="96"/>
    </row>
    <row r="189" spans="2:17" x14ac:dyDescent="0.2">
      <c r="B189" s="61"/>
      <c r="C189" s="117"/>
      <c r="D189" s="117"/>
      <c r="E189" s="61"/>
      <c r="F189" s="61"/>
      <c r="G189" s="219"/>
      <c r="H189" s="61"/>
      <c r="I189" s="117"/>
      <c r="J189" s="117"/>
      <c r="K189" s="61"/>
      <c r="L189" s="61"/>
      <c r="M189" s="219"/>
      <c r="N189" s="61"/>
      <c r="O189" s="96"/>
      <c r="P189" s="96"/>
      <c r="Q189" s="96"/>
    </row>
    <row r="190" spans="2:17" x14ac:dyDescent="0.2">
      <c r="B190" s="61"/>
      <c r="C190" s="117"/>
      <c r="D190" s="117"/>
      <c r="E190" s="61"/>
      <c r="F190" s="61"/>
      <c r="G190" s="219"/>
      <c r="H190" s="61"/>
      <c r="I190" s="117"/>
      <c r="J190" s="117"/>
      <c r="K190" s="61"/>
      <c r="L190" s="61"/>
      <c r="M190" s="219"/>
      <c r="N190" s="61"/>
      <c r="O190" s="96"/>
      <c r="P190" s="96"/>
      <c r="Q190" s="96"/>
    </row>
    <row r="191" spans="2:17" x14ac:dyDescent="0.2">
      <c r="B191" s="61"/>
      <c r="C191" s="117"/>
      <c r="D191" s="117"/>
      <c r="E191" s="61"/>
      <c r="F191" s="61"/>
      <c r="G191" s="219"/>
      <c r="H191" s="61"/>
      <c r="I191" s="117"/>
      <c r="J191" s="117"/>
      <c r="K191" s="61"/>
      <c r="L191" s="61"/>
      <c r="M191" s="219"/>
      <c r="N191" s="61"/>
      <c r="O191" s="96"/>
      <c r="P191" s="96"/>
      <c r="Q191" s="96"/>
    </row>
    <row r="192" spans="2:17" x14ac:dyDescent="0.2">
      <c r="B192" s="61"/>
      <c r="C192" s="117"/>
      <c r="D192" s="117"/>
      <c r="E192" s="61"/>
      <c r="F192" s="61"/>
      <c r="G192" s="219"/>
      <c r="H192" s="61"/>
      <c r="I192" s="117"/>
      <c r="J192" s="117"/>
      <c r="K192" s="61"/>
      <c r="L192" s="61"/>
      <c r="M192" s="219"/>
      <c r="N192" s="61"/>
      <c r="O192" s="96"/>
      <c r="P192" s="96"/>
      <c r="Q192" s="96"/>
    </row>
    <row r="193" spans="2:17" x14ac:dyDescent="0.2">
      <c r="B193" s="61"/>
      <c r="C193" s="117"/>
      <c r="D193" s="117"/>
      <c r="E193" s="61"/>
      <c r="F193" s="61"/>
      <c r="G193" s="219"/>
      <c r="H193" s="61"/>
      <c r="I193" s="117"/>
      <c r="J193" s="117"/>
      <c r="K193" s="61"/>
      <c r="L193" s="61"/>
      <c r="M193" s="219"/>
      <c r="N193" s="61"/>
      <c r="O193" s="96"/>
      <c r="P193" s="96"/>
      <c r="Q193" s="96"/>
    </row>
    <row r="194" spans="2:17" x14ac:dyDescent="0.2">
      <c r="B194" s="61"/>
      <c r="C194" s="117"/>
      <c r="D194" s="117"/>
      <c r="E194" s="61"/>
      <c r="F194" s="61"/>
      <c r="G194" s="219"/>
      <c r="H194" s="61"/>
      <c r="I194" s="117"/>
      <c r="J194" s="117"/>
      <c r="K194" s="61"/>
      <c r="L194" s="61"/>
      <c r="M194" s="219"/>
      <c r="N194" s="61"/>
      <c r="O194" s="96"/>
      <c r="P194" s="96"/>
      <c r="Q194" s="96"/>
    </row>
    <row r="195" spans="2:17" x14ac:dyDescent="0.2">
      <c r="B195" s="61"/>
      <c r="C195" s="117"/>
      <c r="D195" s="117"/>
      <c r="E195" s="61"/>
      <c r="F195" s="61"/>
      <c r="G195" s="219"/>
      <c r="H195" s="61"/>
      <c r="I195" s="117"/>
      <c r="J195" s="117"/>
      <c r="K195" s="61"/>
      <c r="L195" s="61"/>
      <c r="M195" s="219"/>
      <c r="N195" s="61"/>
      <c r="O195" s="96"/>
      <c r="P195" s="96"/>
      <c r="Q195" s="96"/>
    </row>
    <row r="196" spans="2:17" x14ac:dyDescent="0.2">
      <c r="B196" s="61"/>
      <c r="C196" s="117"/>
      <c r="D196" s="117"/>
      <c r="E196" s="61"/>
      <c r="F196" s="61"/>
      <c r="G196" s="219"/>
      <c r="H196" s="61"/>
      <c r="I196" s="117"/>
      <c r="J196" s="117"/>
      <c r="K196" s="61"/>
      <c r="L196" s="61"/>
      <c r="M196" s="219"/>
      <c r="N196" s="61"/>
      <c r="O196" s="96"/>
      <c r="P196" s="96"/>
      <c r="Q196" s="96"/>
    </row>
    <row r="197" spans="2:17" x14ac:dyDescent="0.2">
      <c r="B197" s="61"/>
      <c r="C197" s="117"/>
      <c r="D197" s="117"/>
      <c r="E197" s="61"/>
      <c r="F197" s="61"/>
      <c r="G197" s="219"/>
      <c r="H197" s="61"/>
      <c r="I197" s="117"/>
      <c r="J197" s="117"/>
      <c r="K197" s="61"/>
      <c r="L197" s="61"/>
      <c r="M197" s="219"/>
      <c r="N197" s="61"/>
      <c r="O197" s="96"/>
      <c r="P197" s="96"/>
      <c r="Q197" s="96"/>
    </row>
    <row r="198" spans="2:17" x14ac:dyDescent="0.2">
      <c r="B198" s="61"/>
      <c r="C198" s="117"/>
      <c r="D198" s="117"/>
      <c r="E198" s="61"/>
      <c r="F198" s="61"/>
      <c r="G198" s="219"/>
      <c r="H198" s="61"/>
      <c r="I198" s="117"/>
      <c r="J198" s="117"/>
      <c r="K198" s="61"/>
      <c r="L198" s="61"/>
      <c r="M198" s="219"/>
      <c r="N198" s="61"/>
      <c r="O198" s="96"/>
      <c r="P198" s="96"/>
      <c r="Q198" s="96"/>
    </row>
    <row r="199" spans="2:17" x14ac:dyDescent="0.2">
      <c r="B199" s="61"/>
      <c r="C199" s="117"/>
      <c r="D199" s="117"/>
      <c r="E199" s="61"/>
      <c r="F199" s="61"/>
      <c r="G199" s="219"/>
      <c r="H199" s="61"/>
      <c r="I199" s="117"/>
      <c r="J199" s="117"/>
      <c r="K199" s="61"/>
      <c r="L199" s="61"/>
      <c r="M199" s="219"/>
      <c r="N199" s="61"/>
      <c r="O199" s="96"/>
      <c r="P199" s="96"/>
      <c r="Q199" s="96"/>
    </row>
    <row r="200" spans="2:17" x14ac:dyDescent="0.2">
      <c r="B200" s="61"/>
      <c r="C200" s="117"/>
      <c r="D200" s="117"/>
      <c r="E200" s="61"/>
      <c r="F200" s="61"/>
      <c r="G200" s="219"/>
      <c r="H200" s="61"/>
      <c r="I200" s="117"/>
      <c r="J200" s="117"/>
      <c r="K200" s="61"/>
      <c r="L200" s="61"/>
      <c r="M200" s="219"/>
      <c r="N200" s="61"/>
      <c r="O200" s="96"/>
      <c r="P200" s="96"/>
      <c r="Q200" s="96"/>
    </row>
    <row r="201" spans="2:17" x14ac:dyDescent="0.2">
      <c r="B201" s="61"/>
      <c r="C201" s="117"/>
      <c r="D201" s="117"/>
      <c r="E201" s="61"/>
      <c r="F201" s="61"/>
      <c r="G201" s="219"/>
      <c r="H201" s="61"/>
      <c r="I201" s="117"/>
      <c r="J201" s="117"/>
      <c r="K201" s="61"/>
      <c r="L201" s="61"/>
      <c r="M201" s="219"/>
      <c r="N201" s="61"/>
      <c r="O201" s="96"/>
      <c r="P201" s="96"/>
      <c r="Q201" s="96"/>
    </row>
    <row r="202" spans="2:17" x14ac:dyDescent="0.2">
      <c r="B202" s="61"/>
      <c r="C202" s="117"/>
      <c r="D202" s="117"/>
      <c r="E202" s="61"/>
      <c r="F202" s="61"/>
      <c r="G202" s="219"/>
      <c r="H202" s="61"/>
      <c r="I202" s="117"/>
      <c r="J202" s="117"/>
      <c r="K202" s="61"/>
      <c r="L202" s="61"/>
      <c r="M202" s="219"/>
      <c r="N202" s="61"/>
      <c r="O202" s="96"/>
      <c r="P202" s="96"/>
      <c r="Q202" s="96"/>
    </row>
    <row r="203" spans="2:17" x14ac:dyDescent="0.2">
      <c r="B203" s="61"/>
      <c r="C203" s="117"/>
      <c r="D203" s="117"/>
      <c r="E203" s="61"/>
      <c r="F203" s="61"/>
      <c r="G203" s="219"/>
      <c r="H203" s="61"/>
      <c r="I203" s="117"/>
      <c r="J203" s="117"/>
      <c r="K203" s="61"/>
      <c r="L203" s="61"/>
      <c r="M203" s="219"/>
      <c r="N203" s="61"/>
      <c r="O203" s="96"/>
      <c r="P203" s="96"/>
      <c r="Q203" s="96"/>
    </row>
    <row r="204" spans="2:17" x14ac:dyDescent="0.2">
      <c r="B204" s="61"/>
      <c r="C204" s="117"/>
      <c r="D204" s="117"/>
      <c r="E204" s="61"/>
      <c r="F204" s="61"/>
      <c r="G204" s="219"/>
      <c r="H204" s="61"/>
      <c r="I204" s="117"/>
      <c r="J204" s="117"/>
      <c r="K204" s="61"/>
      <c r="L204" s="61"/>
      <c r="M204" s="219"/>
      <c r="N204" s="61"/>
      <c r="O204" s="96"/>
      <c r="P204" s="96"/>
      <c r="Q204" s="96"/>
    </row>
    <row r="205" spans="2:17" x14ac:dyDescent="0.2">
      <c r="B205" s="61"/>
      <c r="C205" s="117"/>
      <c r="D205" s="117"/>
      <c r="E205" s="61"/>
      <c r="F205" s="61"/>
      <c r="G205" s="219"/>
      <c r="H205" s="61"/>
      <c r="I205" s="117"/>
      <c r="J205" s="117"/>
      <c r="K205" s="61"/>
      <c r="L205" s="61"/>
      <c r="M205" s="219"/>
      <c r="N205" s="61"/>
      <c r="O205" s="96"/>
      <c r="P205" s="96"/>
      <c r="Q205" s="96"/>
    </row>
    <row r="206" spans="2:17" x14ac:dyDescent="0.2">
      <c r="B206" s="61"/>
      <c r="C206" s="117"/>
      <c r="D206" s="117"/>
      <c r="E206" s="61"/>
      <c r="F206" s="61"/>
      <c r="G206" s="219"/>
      <c r="H206" s="61"/>
      <c r="I206" s="117"/>
      <c r="J206" s="117"/>
      <c r="K206" s="61"/>
      <c r="L206" s="61"/>
      <c r="M206" s="219"/>
      <c r="N206" s="61"/>
      <c r="O206" s="96"/>
      <c r="P206" s="96"/>
      <c r="Q206" s="96"/>
    </row>
    <row r="207" spans="2:17" x14ac:dyDescent="0.2">
      <c r="B207" s="61"/>
      <c r="C207" s="117"/>
      <c r="D207" s="117"/>
      <c r="E207" s="61"/>
      <c r="F207" s="61"/>
      <c r="G207" s="219"/>
      <c r="H207" s="61"/>
      <c r="I207" s="117"/>
      <c r="J207" s="117"/>
      <c r="K207" s="61"/>
      <c r="L207" s="61"/>
      <c r="M207" s="219"/>
      <c r="N207" s="61"/>
      <c r="O207" s="96"/>
      <c r="P207" s="96"/>
      <c r="Q207" s="96"/>
    </row>
    <row r="208" spans="2:17" x14ac:dyDescent="0.2">
      <c r="B208" s="61"/>
      <c r="C208" s="117"/>
      <c r="D208" s="117"/>
      <c r="E208" s="61"/>
      <c r="F208" s="61"/>
      <c r="G208" s="219"/>
      <c r="H208" s="61"/>
      <c r="I208" s="117"/>
      <c r="J208" s="117"/>
      <c r="K208" s="61"/>
      <c r="L208" s="61"/>
      <c r="M208" s="219"/>
      <c r="N208" s="61"/>
      <c r="O208" s="96"/>
      <c r="P208" s="96"/>
      <c r="Q208" s="96"/>
    </row>
    <row r="209" spans="2:17" x14ac:dyDescent="0.2">
      <c r="B209" s="61"/>
      <c r="C209" s="117"/>
      <c r="D209" s="117"/>
      <c r="E209" s="61"/>
      <c r="F209" s="61"/>
      <c r="G209" s="219"/>
      <c r="H209" s="61"/>
      <c r="I209" s="117"/>
      <c r="J209" s="117"/>
      <c r="K209" s="61"/>
      <c r="L209" s="61"/>
      <c r="M209" s="219"/>
      <c r="N209" s="61"/>
      <c r="O209" s="96"/>
      <c r="P209" s="96"/>
      <c r="Q209" s="96"/>
    </row>
    <row r="210" spans="2:17" x14ac:dyDescent="0.2">
      <c r="B210" s="61"/>
      <c r="C210" s="117"/>
      <c r="D210" s="117"/>
      <c r="E210" s="61"/>
      <c r="F210" s="61"/>
      <c r="G210" s="219"/>
      <c r="H210" s="61"/>
      <c r="I210" s="117"/>
      <c r="J210" s="117"/>
      <c r="K210" s="61"/>
      <c r="L210" s="61"/>
      <c r="M210" s="219"/>
      <c r="N210" s="61"/>
      <c r="O210" s="96"/>
      <c r="P210" s="96"/>
      <c r="Q210" s="96"/>
    </row>
    <row r="211" spans="2:17" x14ac:dyDescent="0.2">
      <c r="B211" s="61"/>
      <c r="C211" s="117"/>
      <c r="D211" s="117"/>
      <c r="E211" s="61"/>
      <c r="F211" s="61"/>
      <c r="G211" s="219"/>
      <c r="H211" s="61"/>
      <c r="I211" s="117"/>
      <c r="J211" s="117"/>
      <c r="K211" s="61"/>
      <c r="L211" s="61"/>
      <c r="M211" s="219"/>
      <c r="N211" s="61"/>
      <c r="O211" s="96"/>
      <c r="P211" s="96"/>
      <c r="Q211" s="96"/>
    </row>
    <row r="212" spans="2:17" x14ac:dyDescent="0.2">
      <c r="B212" s="61"/>
      <c r="C212" s="117"/>
      <c r="D212" s="117"/>
      <c r="E212" s="61"/>
      <c r="F212" s="61"/>
      <c r="G212" s="219"/>
      <c r="H212" s="61"/>
      <c r="I212" s="117"/>
      <c r="J212" s="117"/>
      <c r="K212" s="61"/>
      <c r="L212" s="61"/>
      <c r="M212" s="219"/>
      <c r="N212" s="61"/>
      <c r="O212" s="96"/>
      <c r="P212" s="96"/>
      <c r="Q212" s="96"/>
    </row>
    <row r="213" spans="2:17" x14ac:dyDescent="0.2">
      <c r="B213" s="61"/>
      <c r="C213" s="117"/>
      <c r="D213" s="117"/>
      <c r="E213" s="61"/>
      <c r="F213" s="61"/>
      <c r="G213" s="219"/>
      <c r="H213" s="61"/>
      <c r="I213" s="117"/>
      <c r="J213" s="117"/>
      <c r="K213" s="61"/>
      <c r="L213" s="61"/>
      <c r="M213" s="219"/>
      <c r="N213" s="61"/>
      <c r="O213" s="96"/>
      <c r="P213" s="96"/>
      <c r="Q213" s="96"/>
    </row>
    <row r="214" spans="2:17" x14ac:dyDescent="0.2">
      <c r="B214" s="61"/>
      <c r="C214" s="117"/>
      <c r="D214" s="117"/>
      <c r="E214" s="61"/>
      <c r="F214" s="61"/>
      <c r="G214" s="219"/>
      <c r="H214" s="61"/>
      <c r="I214" s="117"/>
      <c r="J214" s="117"/>
      <c r="K214" s="61"/>
      <c r="L214" s="61"/>
      <c r="M214" s="219"/>
      <c r="N214" s="61"/>
      <c r="O214" s="96"/>
      <c r="P214" s="96"/>
      <c r="Q214" s="96"/>
    </row>
    <row r="215" spans="2:17" x14ac:dyDescent="0.2">
      <c r="B215" s="61"/>
      <c r="C215" s="117"/>
      <c r="D215" s="117"/>
      <c r="E215" s="61"/>
      <c r="F215" s="61"/>
      <c r="G215" s="219"/>
      <c r="H215" s="61"/>
      <c r="I215" s="117"/>
      <c r="J215" s="117"/>
      <c r="K215" s="61"/>
      <c r="L215" s="61"/>
      <c r="M215" s="219"/>
      <c r="N215" s="61"/>
      <c r="O215" s="96"/>
      <c r="P215" s="96"/>
      <c r="Q215" s="96"/>
    </row>
    <row r="216" spans="2:17" x14ac:dyDescent="0.2">
      <c r="B216" s="61"/>
      <c r="C216" s="117"/>
      <c r="D216" s="117"/>
      <c r="E216" s="61"/>
      <c r="F216" s="61"/>
      <c r="G216" s="219"/>
      <c r="H216" s="61"/>
      <c r="I216" s="117"/>
      <c r="J216" s="117"/>
      <c r="K216" s="61"/>
      <c r="L216" s="61"/>
      <c r="M216" s="219"/>
      <c r="N216" s="61"/>
      <c r="O216" s="96"/>
      <c r="P216" s="96"/>
      <c r="Q216" s="96"/>
    </row>
    <row r="217" spans="2:17" x14ac:dyDescent="0.2">
      <c r="B217" s="61"/>
      <c r="C217" s="117"/>
      <c r="D217" s="117"/>
      <c r="E217" s="61"/>
      <c r="F217" s="61"/>
      <c r="G217" s="219"/>
      <c r="H217" s="61"/>
      <c r="I217" s="117"/>
      <c r="J217" s="117"/>
      <c r="K217" s="61"/>
      <c r="L217" s="61"/>
      <c r="M217" s="219"/>
      <c r="N217" s="61"/>
      <c r="O217" s="96"/>
      <c r="P217" s="96"/>
      <c r="Q217" s="96"/>
    </row>
    <row r="218" spans="2:17" x14ac:dyDescent="0.2">
      <c r="B218" s="61"/>
      <c r="C218" s="117"/>
      <c r="D218" s="117"/>
      <c r="E218" s="61"/>
      <c r="F218" s="61"/>
      <c r="G218" s="219"/>
      <c r="H218" s="61"/>
      <c r="I218" s="117"/>
      <c r="J218" s="117"/>
      <c r="K218" s="61"/>
      <c r="L218" s="61"/>
      <c r="M218" s="219"/>
      <c r="N218" s="61"/>
      <c r="O218" s="96"/>
      <c r="P218" s="96"/>
      <c r="Q218" s="96"/>
    </row>
    <row r="219" spans="2:17" x14ac:dyDescent="0.2">
      <c r="B219" s="61"/>
      <c r="C219" s="117"/>
      <c r="D219" s="117"/>
      <c r="E219" s="61"/>
      <c r="F219" s="61"/>
      <c r="G219" s="219"/>
      <c r="H219" s="61"/>
      <c r="I219" s="117"/>
      <c r="J219" s="117"/>
      <c r="K219" s="61"/>
      <c r="L219" s="61"/>
      <c r="M219" s="219"/>
      <c r="N219" s="61"/>
      <c r="O219" s="96"/>
      <c r="P219" s="96"/>
      <c r="Q219" s="96"/>
    </row>
    <row r="220" spans="2:17" x14ac:dyDescent="0.2">
      <c r="B220" s="61"/>
      <c r="C220" s="117"/>
      <c r="D220" s="117"/>
      <c r="E220" s="61"/>
      <c r="F220" s="61"/>
      <c r="G220" s="219"/>
      <c r="H220" s="61"/>
      <c r="I220" s="117"/>
      <c r="J220" s="117"/>
      <c r="K220" s="61"/>
      <c r="L220" s="61"/>
      <c r="M220" s="219"/>
      <c r="N220" s="61"/>
      <c r="O220" s="96"/>
      <c r="P220" s="96"/>
      <c r="Q220" s="96"/>
    </row>
    <row r="221" spans="2:17" x14ac:dyDescent="0.2">
      <c r="B221" s="61"/>
      <c r="C221" s="117"/>
      <c r="D221" s="117"/>
      <c r="E221" s="61"/>
      <c r="F221" s="61"/>
      <c r="G221" s="219"/>
      <c r="H221" s="61"/>
      <c r="I221" s="117"/>
      <c r="J221" s="117"/>
      <c r="K221" s="61"/>
      <c r="L221" s="61"/>
      <c r="M221" s="219"/>
      <c r="N221" s="61"/>
      <c r="O221" s="96"/>
      <c r="P221" s="96"/>
      <c r="Q221" s="96"/>
    </row>
    <row r="222" spans="2:17" x14ac:dyDescent="0.2">
      <c r="B222" s="61"/>
      <c r="C222" s="117"/>
      <c r="D222" s="117"/>
      <c r="E222" s="61"/>
      <c r="F222" s="61"/>
      <c r="G222" s="219"/>
      <c r="H222" s="61"/>
      <c r="I222" s="117"/>
      <c r="J222" s="117"/>
      <c r="K222" s="61"/>
      <c r="L222" s="61"/>
      <c r="M222" s="219"/>
      <c r="N222" s="61"/>
      <c r="O222" s="96"/>
      <c r="P222" s="96"/>
      <c r="Q222" s="96"/>
    </row>
    <row r="223" spans="2:17" x14ac:dyDescent="0.2">
      <c r="B223" s="61"/>
      <c r="C223" s="117"/>
      <c r="D223" s="117"/>
      <c r="E223" s="61"/>
      <c r="F223" s="61"/>
      <c r="G223" s="219"/>
      <c r="H223" s="61"/>
      <c r="I223" s="117"/>
      <c r="J223" s="117"/>
      <c r="K223" s="61"/>
      <c r="L223" s="61"/>
      <c r="M223" s="219"/>
      <c r="N223" s="61"/>
      <c r="O223" s="96"/>
      <c r="P223" s="96"/>
      <c r="Q223" s="96"/>
    </row>
    <row r="224" spans="2:17" x14ac:dyDescent="0.2">
      <c r="B224" s="61"/>
      <c r="C224" s="117"/>
      <c r="D224" s="117"/>
      <c r="E224" s="61"/>
      <c r="F224" s="61"/>
      <c r="G224" s="219"/>
      <c r="H224" s="61"/>
      <c r="I224" s="117"/>
      <c r="J224" s="117"/>
      <c r="K224" s="61"/>
      <c r="L224" s="61"/>
      <c r="M224" s="219"/>
      <c r="N224" s="61"/>
      <c r="O224" s="96"/>
      <c r="P224" s="96"/>
      <c r="Q224" s="96"/>
    </row>
    <row r="225" spans="2:17" x14ac:dyDescent="0.2">
      <c r="B225" s="61"/>
      <c r="C225" s="117"/>
      <c r="D225" s="117"/>
      <c r="E225" s="61"/>
      <c r="F225" s="61"/>
      <c r="G225" s="219"/>
      <c r="H225" s="61"/>
      <c r="I225" s="117"/>
      <c r="J225" s="117"/>
      <c r="K225" s="61"/>
      <c r="L225" s="61"/>
      <c r="M225" s="219"/>
      <c r="N225" s="61"/>
      <c r="O225" s="96"/>
      <c r="P225" s="96"/>
      <c r="Q225" s="96"/>
    </row>
    <row r="226" spans="2:17" x14ac:dyDescent="0.2">
      <c r="B226" s="61"/>
      <c r="C226" s="117"/>
      <c r="D226" s="117"/>
      <c r="E226" s="61"/>
      <c r="F226" s="61"/>
      <c r="G226" s="219"/>
      <c r="H226" s="61"/>
      <c r="I226" s="117"/>
      <c r="J226" s="117"/>
      <c r="K226" s="61"/>
      <c r="L226" s="61"/>
      <c r="M226" s="219"/>
      <c r="N226" s="61"/>
      <c r="O226" s="96"/>
      <c r="P226" s="96"/>
      <c r="Q226" s="96"/>
    </row>
    <row r="227" spans="2:17" x14ac:dyDescent="0.2">
      <c r="B227" s="61"/>
      <c r="C227" s="117"/>
      <c r="D227" s="117"/>
      <c r="E227" s="61"/>
      <c r="F227" s="61"/>
      <c r="G227" s="219"/>
      <c r="H227" s="61"/>
      <c r="I227" s="117"/>
      <c r="J227" s="117"/>
      <c r="K227" s="61"/>
      <c r="L227" s="61"/>
      <c r="M227" s="219"/>
      <c r="N227" s="61"/>
      <c r="O227" s="96"/>
      <c r="P227" s="96"/>
      <c r="Q227" s="96"/>
    </row>
    <row r="228" spans="2:17" x14ac:dyDescent="0.2">
      <c r="B228" s="61"/>
      <c r="C228" s="117"/>
      <c r="D228" s="117"/>
      <c r="E228" s="61"/>
      <c r="F228" s="61"/>
      <c r="G228" s="219"/>
      <c r="H228" s="61"/>
      <c r="I228" s="117"/>
      <c r="J228" s="117"/>
      <c r="K228" s="61"/>
      <c r="L228" s="61"/>
      <c r="M228" s="219"/>
      <c r="N228" s="61"/>
      <c r="O228" s="96"/>
      <c r="P228" s="96"/>
      <c r="Q228" s="96"/>
    </row>
    <row r="229" spans="2:17" x14ac:dyDescent="0.2">
      <c r="B229" s="61"/>
      <c r="C229" s="117"/>
      <c r="D229" s="117"/>
      <c r="E229" s="61"/>
      <c r="F229" s="61"/>
      <c r="G229" s="219"/>
      <c r="H229" s="61"/>
      <c r="I229" s="117"/>
      <c r="J229" s="117"/>
      <c r="K229" s="61"/>
      <c r="L229" s="61"/>
      <c r="M229" s="219"/>
      <c r="N229" s="61"/>
      <c r="O229" s="96"/>
      <c r="P229" s="96"/>
      <c r="Q229" s="96"/>
    </row>
    <row r="230" spans="2:17" x14ac:dyDescent="0.2">
      <c r="B230" s="61"/>
      <c r="C230" s="117"/>
      <c r="D230" s="117"/>
      <c r="E230" s="61"/>
      <c r="F230" s="61"/>
      <c r="G230" s="219"/>
      <c r="H230" s="61"/>
      <c r="I230" s="117"/>
      <c r="J230" s="117"/>
      <c r="K230" s="61"/>
      <c r="L230" s="61"/>
      <c r="M230" s="219"/>
      <c r="N230" s="61"/>
      <c r="O230" s="96"/>
      <c r="P230" s="96"/>
      <c r="Q230" s="96"/>
    </row>
    <row r="231" spans="2:17" x14ac:dyDescent="0.2">
      <c r="B231" s="61"/>
      <c r="C231" s="117"/>
      <c r="D231" s="117"/>
      <c r="E231" s="61"/>
      <c r="F231" s="61"/>
      <c r="G231" s="219"/>
      <c r="H231" s="61"/>
      <c r="I231" s="117"/>
      <c r="J231" s="117"/>
      <c r="K231" s="61"/>
      <c r="L231" s="61"/>
      <c r="M231" s="219"/>
      <c r="N231" s="61"/>
      <c r="O231" s="96"/>
      <c r="P231" s="96"/>
      <c r="Q231" s="96"/>
    </row>
    <row r="232" spans="2:17" x14ac:dyDescent="0.2">
      <c r="B232" s="61"/>
      <c r="C232" s="117"/>
      <c r="D232" s="117"/>
      <c r="E232" s="61"/>
      <c r="F232" s="61"/>
      <c r="G232" s="219"/>
      <c r="H232" s="61"/>
      <c r="I232" s="117"/>
      <c r="J232" s="117"/>
      <c r="K232" s="61"/>
      <c r="L232" s="61"/>
      <c r="M232" s="219"/>
      <c r="N232" s="61"/>
      <c r="O232" s="96"/>
      <c r="P232" s="96"/>
      <c r="Q232" s="96"/>
    </row>
    <row r="233" spans="2:17" x14ac:dyDescent="0.2">
      <c r="B233" s="61"/>
      <c r="C233" s="117"/>
      <c r="D233" s="117"/>
      <c r="E233" s="61"/>
      <c r="F233" s="61"/>
      <c r="G233" s="219"/>
      <c r="H233" s="61"/>
      <c r="I233" s="117"/>
      <c r="J233" s="117"/>
      <c r="K233" s="61"/>
      <c r="L233" s="61"/>
      <c r="M233" s="219"/>
      <c r="N233" s="61"/>
      <c r="O233" s="96"/>
      <c r="P233" s="96"/>
      <c r="Q233" s="96"/>
    </row>
    <row r="234" spans="2:17" x14ac:dyDescent="0.2">
      <c r="B234" s="61"/>
      <c r="C234" s="117"/>
      <c r="D234" s="117"/>
      <c r="E234" s="61"/>
      <c r="F234" s="61"/>
      <c r="G234" s="219"/>
      <c r="H234" s="61"/>
      <c r="I234" s="117"/>
      <c r="J234" s="117"/>
      <c r="K234" s="61"/>
      <c r="L234" s="61"/>
      <c r="M234" s="219"/>
      <c r="N234" s="61"/>
      <c r="O234" s="96"/>
      <c r="P234" s="96"/>
      <c r="Q234" s="96"/>
    </row>
    <row r="235" spans="2:17" x14ac:dyDescent="0.2">
      <c r="B235" s="61"/>
      <c r="C235" s="117"/>
      <c r="D235" s="117"/>
      <c r="E235" s="61"/>
      <c r="F235" s="61"/>
      <c r="G235" s="219"/>
      <c r="H235" s="61"/>
      <c r="I235" s="117"/>
      <c r="J235" s="117"/>
      <c r="K235" s="61"/>
      <c r="L235" s="61"/>
      <c r="M235" s="219"/>
      <c r="N235" s="61"/>
      <c r="O235" s="96"/>
      <c r="P235" s="96"/>
      <c r="Q235" s="96"/>
    </row>
    <row r="236" spans="2:17" x14ac:dyDescent="0.2">
      <c r="B236" s="61"/>
      <c r="C236" s="117"/>
      <c r="D236" s="117"/>
      <c r="E236" s="61"/>
      <c r="F236" s="61"/>
      <c r="G236" s="219"/>
      <c r="H236" s="61"/>
      <c r="I236" s="117"/>
      <c r="J236" s="117"/>
      <c r="K236" s="61"/>
      <c r="L236" s="61"/>
      <c r="M236" s="219"/>
      <c r="N236" s="61"/>
      <c r="O236" s="96"/>
      <c r="P236" s="96"/>
      <c r="Q236" s="96"/>
    </row>
    <row r="237" spans="2:17" x14ac:dyDescent="0.2">
      <c r="B237" s="61"/>
      <c r="C237" s="117"/>
      <c r="D237" s="117"/>
      <c r="E237" s="61"/>
      <c r="F237" s="61"/>
      <c r="G237" s="219"/>
      <c r="H237" s="61"/>
      <c r="I237" s="117"/>
      <c r="J237" s="117"/>
      <c r="K237" s="61"/>
      <c r="L237" s="61"/>
      <c r="M237" s="219"/>
      <c r="N237" s="61"/>
      <c r="O237" s="96"/>
      <c r="P237" s="96"/>
      <c r="Q237" s="96"/>
    </row>
    <row r="238" spans="2:17" x14ac:dyDescent="0.2">
      <c r="B238" s="61"/>
      <c r="C238" s="117"/>
      <c r="D238" s="117"/>
      <c r="E238" s="61"/>
      <c r="F238" s="61"/>
      <c r="G238" s="219"/>
      <c r="H238" s="61"/>
      <c r="I238" s="117"/>
      <c r="J238" s="117"/>
      <c r="K238" s="61"/>
      <c r="L238" s="61"/>
      <c r="M238" s="219"/>
      <c r="N238" s="61"/>
      <c r="O238" s="96"/>
      <c r="P238" s="96"/>
      <c r="Q238" s="96"/>
    </row>
    <row r="239" spans="2:17" x14ac:dyDescent="0.2">
      <c r="B239" s="61"/>
      <c r="C239" s="117"/>
      <c r="D239" s="117"/>
      <c r="E239" s="61"/>
      <c r="F239" s="61"/>
      <c r="G239" s="219"/>
      <c r="H239" s="61"/>
      <c r="I239" s="117"/>
      <c r="J239" s="117"/>
      <c r="K239" s="61"/>
      <c r="L239" s="61"/>
      <c r="M239" s="219"/>
      <c r="N239" s="61"/>
      <c r="O239" s="96"/>
      <c r="P239" s="96"/>
      <c r="Q239" s="96"/>
    </row>
    <row r="240" spans="2:17" x14ac:dyDescent="0.2">
      <c r="B240" s="61"/>
      <c r="C240" s="117"/>
      <c r="D240" s="117"/>
      <c r="E240" s="61"/>
      <c r="F240" s="61"/>
      <c r="G240" s="219"/>
      <c r="H240" s="61"/>
      <c r="I240" s="117"/>
      <c r="J240" s="117"/>
      <c r="K240" s="61"/>
      <c r="L240" s="61"/>
      <c r="M240" s="219"/>
      <c r="N240" s="61"/>
      <c r="O240" s="96"/>
      <c r="P240" s="96"/>
      <c r="Q240" s="96"/>
    </row>
    <row r="241" spans="2:17" x14ac:dyDescent="0.2">
      <c r="B241" s="61"/>
      <c r="C241" s="117"/>
      <c r="D241" s="117"/>
      <c r="E241" s="61"/>
      <c r="F241" s="61"/>
      <c r="G241" s="219"/>
      <c r="H241" s="61"/>
      <c r="I241" s="117"/>
      <c r="J241" s="117"/>
      <c r="K241" s="61"/>
      <c r="L241" s="61"/>
      <c r="M241" s="219"/>
      <c r="N241" s="61"/>
      <c r="O241" s="96"/>
      <c r="P241" s="96"/>
      <c r="Q241" s="96"/>
    </row>
    <row r="242" spans="2:17" x14ac:dyDescent="0.2">
      <c r="B242" s="61"/>
      <c r="C242" s="117"/>
      <c r="D242" s="117"/>
      <c r="E242" s="61"/>
      <c r="F242" s="61"/>
      <c r="G242" s="219"/>
      <c r="H242" s="61"/>
      <c r="I242" s="117"/>
      <c r="J242" s="117"/>
      <c r="K242" s="61"/>
      <c r="L242" s="61"/>
      <c r="M242" s="219"/>
      <c r="N242" s="61"/>
      <c r="O242" s="96"/>
      <c r="P242" s="96"/>
      <c r="Q242" s="96"/>
    </row>
    <row r="243" spans="2:17" x14ac:dyDescent="0.2">
      <c r="B243" s="61"/>
      <c r="C243" s="117"/>
      <c r="D243" s="117"/>
      <c r="E243" s="61"/>
      <c r="F243" s="61"/>
      <c r="G243" s="219"/>
      <c r="H243" s="61"/>
      <c r="I243" s="117"/>
      <c r="J243" s="117"/>
      <c r="K243" s="61"/>
      <c r="L243" s="61"/>
      <c r="M243" s="219"/>
      <c r="N243" s="61"/>
      <c r="O243" s="96"/>
      <c r="P243" s="96"/>
      <c r="Q243" s="96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A5" sqref="A5"/>
    </sheetView>
  </sheetViews>
  <sheetFormatPr defaultRowHeight="12.75" outlineLevelRow="1" x14ac:dyDescent="0.2"/>
  <cols>
    <col min="1" max="1" width="63.28515625" style="83" bestFit="1" customWidth="1"/>
    <col min="2" max="2" width="12.7109375" style="45" bestFit="1" customWidth="1"/>
    <col min="3" max="4" width="12.42578125" style="95" bestFit="1" customWidth="1"/>
    <col min="5" max="5" width="13.42578125" style="45" bestFit="1" customWidth="1"/>
    <col min="6" max="6" width="14.42578125" style="45" bestFit="1" customWidth="1"/>
    <col min="7" max="7" width="10.7109375" style="196" bestFit="1" customWidth="1"/>
    <col min="8" max="8" width="12.7109375" style="45" bestFit="1" customWidth="1"/>
    <col min="9" max="10" width="12.42578125" style="95" bestFit="1" customWidth="1"/>
    <col min="11" max="12" width="14.42578125" style="45" bestFit="1" customWidth="1"/>
    <col min="13" max="13" width="10.7109375" style="196" bestFit="1" customWidth="1"/>
    <col min="14" max="14" width="16.140625" style="45" bestFit="1" customWidth="1"/>
    <col min="15" max="16384" width="9.140625" style="83"/>
  </cols>
  <sheetData>
    <row r="2" spans="1:19" ht="18.75" x14ac:dyDescent="0.3">
      <c r="A2" s="5" t="s">
        <v>189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96"/>
      <c r="P2" s="96"/>
      <c r="Q2" s="96"/>
      <c r="R2" s="96"/>
      <c r="S2" s="96"/>
    </row>
    <row r="3" spans="1:19" x14ac:dyDescent="0.2">
      <c r="A3" s="62"/>
    </row>
    <row r="4" spans="1:19" s="126" customFormat="1" x14ac:dyDescent="0.2">
      <c r="B4" s="82"/>
      <c r="C4" s="140"/>
      <c r="D4" s="140"/>
      <c r="E4" s="82"/>
      <c r="F4" s="82"/>
      <c r="G4" s="54"/>
      <c r="H4" s="82"/>
      <c r="I4" s="140"/>
      <c r="J4" s="140"/>
      <c r="K4" s="82"/>
      <c r="L4" s="82"/>
      <c r="M4" s="54"/>
      <c r="N4" s="82" t="s">
        <v>149</v>
      </c>
    </row>
    <row r="5" spans="1:19" s="226" customFormat="1" x14ac:dyDescent="0.2">
      <c r="A5" s="244"/>
      <c r="B5" s="289">
        <v>42004</v>
      </c>
      <c r="C5" s="290"/>
      <c r="D5" s="290"/>
      <c r="E5" s="290"/>
      <c r="F5" s="290"/>
      <c r="G5" s="291"/>
      <c r="H5" s="289">
        <v>42369</v>
      </c>
      <c r="I5" s="290"/>
      <c r="J5" s="290"/>
      <c r="K5" s="290"/>
      <c r="L5" s="290"/>
      <c r="M5" s="291"/>
      <c r="N5" s="79"/>
    </row>
    <row r="6" spans="1:19" s="184" customFormat="1" x14ac:dyDescent="0.2">
      <c r="A6" s="130"/>
      <c r="B6" s="106" t="s">
        <v>6</v>
      </c>
      <c r="C6" s="167" t="s">
        <v>163</v>
      </c>
      <c r="D6" s="167" t="s">
        <v>181</v>
      </c>
      <c r="E6" s="106" t="s">
        <v>155</v>
      </c>
      <c r="F6" s="106" t="s">
        <v>158</v>
      </c>
      <c r="G6" s="31" t="s">
        <v>172</v>
      </c>
      <c r="H6" s="106" t="s">
        <v>6</v>
      </c>
      <c r="I6" s="167" t="s">
        <v>163</v>
      </c>
      <c r="J6" s="167" t="s">
        <v>181</v>
      </c>
      <c r="K6" s="106" t="s">
        <v>155</v>
      </c>
      <c r="L6" s="106" t="s">
        <v>158</v>
      </c>
      <c r="M6" s="31" t="s">
        <v>172</v>
      </c>
      <c r="N6" s="106" t="s">
        <v>63</v>
      </c>
    </row>
    <row r="7" spans="1:19" s="123" customFormat="1" ht="15" x14ac:dyDescent="0.2">
      <c r="A7" s="18" t="s">
        <v>139</v>
      </c>
      <c r="B7" s="133"/>
      <c r="C7" s="203"/>
      <c r="D7" s="203"/>
      <c r="E7" s="133">
        <f t="shared" ref="E7:G7" si="0">SUM(E8:E24)</f>
        <v>69811.922962929995</v>
      </c>
      <c r="F7" s="133">
        <f t="shared" si="0"/>
        <v>1100833.2167026398</v>
      </c>
      <c r="G7" s="63">
        <f t="shared" si="0"/>
        <v>1.0000010000000001</v>
      </c>
      <c r="H7" s="133"/>
      <c r="I7" s="203"/>
      <c r="J7" s="203"/>
      <c r="K7" s="133">
        <f t="shared" ref="K7:N7" si="1">SUM(K8:K24)</f>
        <v>65439.723887580003</v>
      </c>
      <c r="L7" s="133">
        <f t="shared" si="1"/>
        <v>1570597.0216000399</v>
      </c>
      <c r="M7" s="63">
        <f t="shared" si="1"/>
        <v>0.99999900000000008</v>
      </c>
      <c r="N7" s="133">
        <f t="shared" si="1"/>
        <v>-1.5870009299756571E-17</v>
      </c>
    </row>
    <row r="8" spans="1:19" s="153" customFormat="1" x14ac:dyDescent="0.2">
      <c r="A8" s="98" t="s">
        <v>113</v>
      </c>
      <c r="B8" s="69">
        <v>31331.404432380001</v>
      </c>
      <c r="C8" s="85">
        <v>1</v>
      </c>
      <c r="D8" s="85">
        <v>15.768556</v>
      </c>
      <c r="E8" s="69">
        <v>31331.404432380001</v>
      </c>
      <c r="F8" s="69">
        <v>494051.00535066001</v>
      </c>
      <c r="G8" s="236">
        <v>0.448797</v>
      </c>
      <c r="H8" s="69">
        <v>29034.371563370001</v>
      </c>
      <c r="I8" s="85">
        <v>1</v>
      </c>
      <c r="J8" s="85">
        <v>24.000667</v>
      </c>
      <c r="K8" s="69">
        <v>29034.371563370001</v>
      </c>
      <c r="L8" s="69">
        <v>696844.28344680998</v>
      </c>
      <c r="M8" s="236">
        <v>0.44368099999999999</v>
      </c>
      <c r="N8" s="69">
        <v>-5.1159999999999999E-3</v>
      </c>
    </row>
    <row r="9" spans="1:19" x14ac:dyDescent="0.2">
      <c r="A9" s="81" t="s">
        <v>4</v>
      </c>
      <c r="B9" s="142">
        <v>3044.2476120299998</v>
      </c>
      <c r="C9" s="214">
        <v>1.2197</v>
      </c>
      <c r="D9" s="214">
        <v>19.232907999999998</v>
      </c>
      <c r="E9" s="142">
        <v>3713.0688600499998</v>
      </c>
      <c r="F9" s="142">
        <v>58549.73425139</v>
      </c>
      <c r="G9" s="110">
        <v>5.3186999999999998E-2</v>
      </c>
      <c r="H9" s="142">
        <v>3553.3264005699998</v>
      </c>
      <c r="I9" s="214">
        <v>1.0926</v>
      </c>
      <c r="J9" s="214">
        <v>26.223129</v>
      </c>
      <c r="K9" s="142">
        <v>3882.3644601300002</v>
      </c>
      <c r="L9" s="142">
        <v>93179.336581249998</v>
      </c>
      <c r="M9" s="110">
        <v>5.9326999999999998E-2</v>
      </c>
      <c r="N9" s="142">
        <v>6.1409999999999998E-3</v>
      </c>
      <c r="O9" s="96"/>
      <c r="P9" s="96"/>
      <c r="Q9" s="96"/>
    </row>
    <row r="10" spans="1:19" x14ac:dyDescent="0.2">
      <c r="A10" s="81" t="s">
        <v>148</v>
      </c>
      <c r="B10" s="142">
        <v>200</v>
      </c>
      <c r="C10" s="214">
        <v>0.85997299999999999</v>
      </c>
      <c r="D10" s="214">
        <v>13.560536000000001</v>
      </c>
      <c r="E10" s="142">
        <v>171.99464555</v>
      </c>
      <c r="F10" s="142">
        <v>2712.1071999999999</v>
      </c>
      <c r="G10" s="110">
        <v>2.464E-3</v>
      </c>
      <c r="H10" s="142">
        <v>400</v>
      </c>
      <c r="I10" s="214">
        <v>0.72019</v>
      </c>
      <c r="J10" s="214">
        <v>17.285036000000002</v>
      </c>
      <c r="K10" s="142">
        <v>288.07592721999998</v>
      </c>
      <c r="L10" s="142">
        <v>6914.0144</v>
      </c>
      <c r="M10" s="110">
        <v>4.4019999999999997E-3</v>
      </c>
      <c r="N10" s="142">
        <v>1.9380000000000001E-3</v>
      </c>
      <c r="O10" s="96"/>
      <c r="P10" s="96"/>
      <c r="Q10" s="96"/>
    </row>
    <row r="11" spans="1:19" x14ac:dyDescent="0.2">
      <c r="A11" s="81" t="s">
        <v>17</v>
      </c>
      <c r="B11" s="142">
        <v>5250.8634069999998</v>
      </c>
      <c r="C11" s="214">
        <v>1.4488049999999999</v>
      </c>
      <c r="D11" s="214">
        <v>22.845562999999999</v>
      </c>
      <c r="E11" s="142">
        <v>7607.4772331200002</v>
      </c>
      <c r="F11" s="142">
        <v>119958.93076901999</v>
      </c>
      <c r="G11" s="110">
        <v>0.108971</v>
      </c>
      <c r="H11" s="142">
        <v>9010.2134069999993</v>
      </c>
      <c r="I11" s="214">
        <v>1.385731</v>
      </c>
      <c r="J11" s="214">
        <v>33.258457999999997</v>
      </c>
      <c r="K11" s="142">
        <v>12485.72817446</v>
      </c>
      <c r="L11" s="142">
        <v>299665.80416775</v>
      </c>
      <c r="M11" s="110">
        <v>0.19079699999999999</v>
      </c>
      <c r="N11" s="142">
        <v>8.1825999999999996E-2</v>
      </c>
      <c r="O11" s="96"/>
      <c r="P11" s="96"/>
      <c r="Q11" s="96"/>
    </row>
    <row r="12" spans="1:19" x14ac:dyDescent="0.2">
      <c r="A12" s="81" t="s">
        <v>18</v>
      </c>
      <c r="B12" s="142">
        <v>421754.11963516998</v>
      </c>
      <c r="C12" s="214">
        <v>6.3417000000000001E-2</v>
      </c>
      <c r="D12" s="214">
        <v>1</v>
      </c>
      <c r="E12" s="142">
        <v>26746.527687180002</v>
      </c>
      <c r="F12" s="142">
        <v>421754.11963516998</v>
      </c>
      <c r="G12" s="110">
        <v>0.38312299999999999</v>
      </c>
      <c r="H12" s="142">
        <v>468384.73665564001</v>
      </c>
      <c r="I12" s="214">
        <v>4.1666000000000002E-2</v>
      </c>
      <c r="J12" s="214">
        <v>1</v>
      </c>
      <c r="K12" s="142">
        <v>19515.488325999999</v>
      </c>
      <c r="L12" s="142">
        <v>468384.73665564001</v>
      </c>
      <c r="M12" s="110">
        <v>0.29822100000000001</v>
      </c>
      <c r="N12" s="142">
        <v>-8.4902000000000005E-2</v>
      </c>
      <c r="O12" s="96"/>
      <c r="P12" s="96"/>
      <c r="Q12" s="96"/>
    </row>
    <row r="13" spans="1:19" x14ac:dyDescent="0.2">
      <c r="A13" s="81" t="s">
        <v>92</v>
      </c>
      <c r="B13" s="142">
        <v>29092</v>
      </c>
      <c r="C13" s="214">
        <v>8.3000000000000001E-3</v>
      </c>
      <c r="D13" s="214">
        <v>0.13087199999999999</v>
      </c>
      <c r="E13" s="142">
        <v>241.45010464999999</v>
      </c>
      <c r="F13" s="142">
        <v>3807.3194963999999</v>
      </c>
      <c r="G13" s="110">
        <v>3.4589999999999998E-3</v>
      </c>
      <c r="H13" s="142">
        <v>28160.662</v>
      </c>
      <c r="I13" s="214">
        <v>8.2990000000000008E-3</v>
      </c>
      <c r="J13" s="214">
        <v>0.19917299999999999</v>
      </c>
      <c r="K13" s="142">
        <v>233.69543640000001</v>
      </c>
      <c r="L13" s="142">
        <v>5608.8463485900002</v>
      </c>
      <c r="M13" s="110">
        <v>3.571E-3</v>
      </c>
      <c r="N13" s="142">
        <v>1.13E-4</v>
      </c>
      <c r="O13" s="96"/>
      <c r="P13" s="96"/>
      <c r="Q13" s="96"/>
    </row>
    <row r="14" spans="1:19" x14ac:dyDescent="0.2">
      <c r="B14" s="61"/>
      <c r="C14" s="117"/>
      <c r="D14" s="117"/>
      <c r="E14" s="61"/>
      <c r="F14" s="61"/>
      <c r="G14" s="219"/>
      <c r="H14" s="61"/>
      <c r="I14" s="117"/>
      <c r="J14" s="117"/>
      <c r="K14" s="61"/>
      <c r="L14" s="61"/>
      <c r="M14" s="219"/>
      <c r="N14" s="61"/>
      <c r="O14" s="96"/>
      <c r="P14" s="96"/>
      <c r="Q14" s="96"/>
    </row>
    <row r="15" spans="1:19" x14ac:dyDescent="0.2">
      <c r="B15" s="61"/>
      <c r="C15" s="117"/>
      <c r="D15" s="117"/>
      <c r="E15" s="61"/>
      <c r="F15" s="61"/>
      <c r="G15" s="219"/>
      <c r="H15" s="61"/>
      <c r="I15" s="117"/>
      <c r="J15" s="117"/>
      <c r="K15" s="61"/>
      <c r="L15" s="61"/>
      <c r="M15" s="219"/>
      <c r="N15" s="61"/>
      <c r="O15" s="96"/>
      <c r="P15" s="96"/>
      <c r="Q15" s="96"/>
    </row>
    <row r="16" spans="1:19" x14ac:dyDescent="0.2">
      <c r="B16" s="61"/>
      <c r="C16" s="117"/>
      <c r="D16" s="117"/>
      <c r="E16" s="61"/>
      <c r="F16" s="61"/>
      <c r="G16" s="219"/>
      <c r="H16" s="61"/>
      <c r="I16" s="117"/>
      <c r="J16" s="117"/>
      <c r="K16" s="61"/>
      <c r="L16" s="61"/>
      <c r="M16" s="219"/>
      <c r="N16" s="61"/>
      <c r="O16" s="96"/>
      <c r="P16" s="96"/>
      <c r="Q16" s="96"/>
    </row>
    <row r="17" spans="1:19" x14ac:dyDescent="0.2">
      <c r="B17" s="61"/>
      <c r="C17" s="117"/>
      <c r="D17" s="117"/>
      <c r="E17" s="61"/>
      <c r="F17" s="61"/>
      <c r="G17" s="219"/>
      <c r="H17" s="61"/>
      <c r="I17" s="117"/>
      <c r="J17" s="117"/>
      <c r="K17" s="61"/>
      <c r="L17" s="61"/>
      <c r="M17" s="219"/>
      <c r="N17" s="61"/>
      <c r="O17" s="96"/>
      <c r="P17" s="96"/>
      <c r="Q17" s="96"/>
    </row>
    <row r="18" spans="1:19" x14ac:dyDescent="0.2">
      <c r="B18" s="61"/>
      <c r="C18" s="117"/>
      <c r="D18" s="117"/>
      <c r="E18" s="61"/>
      <c r="F18" s="61"/>
      <c r="G18" s="219"/>
      <c r="H18" s="61"/>
      <c r="I18" s="117"/>
      <c r="J18" s="117"/>
      <c r="K18" s="61"/>
      <c r="L18" s="61"/>
      <c r="M18" s="219"/>
      <c r="N18" s="61"/>
      <c r="O18" s="96"/>
      <c r="P18" s="96"/>
      <c r="Q18" s="96"/>
    </row>
    <row r="19" spans="1:19" x14ac:dyDescent="0.2">
      <c r="B19" s="61"/>
      <c r="C19" s="117"/>
      <c r="D19" s="117"/>
      <c r="E19" s="61"/>
      <c r="F19" s="61"/>
      <c r="G19" s="219"/>
      <c r="H19" s="61"/>
      <c r="I19" s="117"/>
      <c r="J19" s="117"/>
      <c r="K19" s="61"/>
      <c r="L19" s="61"/>
      <c r="M19" s="219"/>
      <c r="N19" s="61"/>
      <c r="O19" s="96"/>
      <c r="P19" s="96"/>
      <c r="Q19" s="96"/>
    </row>
    <row r="20" spans="1:19" x14ac:dyDescent="0.2">
      <c r="B20" s="61"/>
      <c r="C20" s="117"/>
      <c r="D20" s="117"/>
      <c r="E20" s="61"/>
      <c r="F20" s="61"/>
      <c r="G20" s="219"/>
      <c r="H20" s="61"/>
      <c r="I20" s="117"/>
      <c r="J20" s="117"/>
      <c r="K20" s="61"/>
      <c r="L20" s="61"/>
      <c r="M20" s="219"/>
      <c r="N20" s="61"/>
      <c r="O20" s="96"/>
      <c r="P20" s="96"/>
      <c r="Q20" s="96"/>
    </row>
    <row r="21" spans="1:19" x14ac:dyDescent="0.2">
      <c r="B21" s="61"/>
      <c r="C21" s="117"/>
      <c r="D21" s="117"/>
      <c r="E21" s="61"/>
      <c r="F21" s="61"/>
      <c r="G21" s="219"/>
      <c r="H21" s="61"/>
      <c r="I21" s="117"/>
      <c r="J21" s="117"/>
      <c r="K21" s="61"/>
      <c r="L21" s="61"/>
      <c r="M21" s="219"/>
      <c r="N21" s="61"/>
      <c r="O21" s="96"/>
      <c r="P21" s="96"/>
      <c r="Q21" s="96"/>
    </row>
    <row r="22" spans="1:19" x14ac:dyDescent="0.2">
      <c r="B22" s="61"/>
      <c r="C22" s="117"/>
      <c r="D22" s="117"/>
      <c r="E22" s="61"/>
      <c r="F22" s="61"/>
      <c r="G22" s="219"/>
      <c r="H22" s="61"/>
      <c r="I22" s="117"/>
      <c r="J22" s="117"/>
      <c r="K22" s="61"/>
      <c r="L22" s="61"/>
      <c r="M22" s="219"/>
      <c r="N22" s="61"/>
      <c r="O22" s="96"/>
      <c r="P22" s="96"/>
      <c r="Q22" s="96"/>
    </row>
    <row r="23" spans="1:19" x14ac:dyDescent="0.2">
      <c r="B23" s="61"/>
      <c r="C23" s="117"/>
      <c r="D23" s="117"/>
      <c r="E23" s="61"/>
      <c r="F23" s="61"/>
      <c r="G23" s="219"/>
      <c r="H23" s="61"/>
      <c r="I23" s="117"/>
      <c r="J23" s="117"/>
      <c r="K23" s="61"/>
      <c r="L23" s="61"/>
      <c r="M23" s="219"/>
      <c r="N23" s="82" t="s">
        <v>149</v>
      </c>
      <c r="O23" s="96"/>
      <c r="P23" s="96"/>
      <c r="Q23" s="96"/>
    </row>
    <row r="24" spans="1:19" x14ac:dyDescent="0.2">
      <c r="A24" s="244"/>
      <c r="B24" s="286">
        <v>42004</v>
      </c>
      <c r="C24" s="287"/>
      <c r="D24" s="287"/>
      <c r="E24" s="287"/>
      <c r="F24" s="287"/>
      <c r="G24" s="288"/>
      <c r="H24" s="286">
        <v>42369</v>
      </c>
      <c r="I24" s="287"/>
      <c r="J24" s="287"/>
      <c r="K24" s="287"/>
      <c r="L24" s="287"/>
      <c r="M24" s="288"/>
      <c r="N24" s="79"/>
      <c r="O24" s="226"/>
      <c r="P24" s="226"/>
      <c r="Q24" s="226"/>
      <c r="R24" s="226"/>
      <c r="S24" s="226"/>
    </row>
    <row r="25" spans="1:19" s="59" customFormat="1" x14ac:dyDescent="0.2">
      <c r="A25" s="213"/>
      <c r="B25" s="179" t="s">
        <v>6</v>
      </c>
      <c r="C25" s="12" t="s">
        <v>163</v>
      </c>
      <c r="D25" s="12" t="s">
        <v>181</v>
      </c>
      <c r="E25" s="179" t="s">
        <v>155</v>
      </c>
      <c r="F25" s="179" t="s">
        <v>158</v>
      </c>
      <c r="G25" s="138" t="s">
        <v>172</v>
      </c>
      <c r="H25" s="179" t="s">
        <v>6</v>
      </c>
      <c r="I25" s="12" t="s">
        <v>163</v>
      </c>
      <c r="J25" s="12" t="s">
        <v>181</v>
      </c>
      <c r="K25" s="179" t="s">
        <v>155</v>
      </c>
      <c r="L25" s="179" t="s">
        <v>158</v>
      </c>
      <c r="M25" s="138" t="s">
        <v>172</v>
      </c>
      <c r="N25" s="179" t="s">
        <v>63</v>
      </c>
      <c r="O25" s="68"/>
      <c r="P25" s="68"/>
      <c r="Q25" s="68"/>
    </row>
    <row r="26" spans="1:19" s="185" customFormat="1" ht="15" x14ac:dyDescent="0.25">
      <c r="A26" s="127" t="s">
        <v>139</v>
      </c>
      <c r="B26" s="24">
        <f t="shared" ref="B26:M26" si="2">B$34+B$27</f>
        <v>490672.63508658001</v>
      </c>
      <c r="C26" s="77">
        <f t="shared" si="2"/>
        <v>8.3321170000000002</v>
      </c>
      <c r="D26" s="77">
        <f t="shared" si="2"/>
        <v>131.38546199999999</v>
      </c>
      <c r="E26" s="24">
        <f t="shared" si="2"/>
        <v>69811.92296293001</v>
      </c>
      <c r="F26" s="24">
        <f t="shared" si="2"/>
        <v>1100833.2167026401</v>
      </c>
      <c r="G26" s="228">
        <f t="shared" si="2"/>
        <v>1.0000009999999999</v>
      </c>
      <c r="H26" s="24">
        <f t="shared" si="2"/>
        <v>538543.31002658</v>
      </c>
      <c r="I26" s="77">
        <f t="shared" si="2"/>
        <v>7.7684830000000007</v>
      </c>
      <c r="J26" s="77">
        <f t="shared" si="2"/>
        <v>186.44871699999999</v>
      </c>
      <c r="K26" s="24">
        <f t="shared" si="2"/>
        <v>65439.723887580003</v>
      </c>
      <c r="L26" s="24">
        <f t="shared" si="2"/>
        <v>1570597.0216000401</v>
      </c>
      <c r="M26" s="228">
        <f t="shared" si="2"/>
        <v>1</v>
      </c>
      <c r="N26" s="24">
        <v>0</v>
      </c>
      <c r="O26" s="208"/>
      <c r="P26" s="208"/>
      <c r="Q26" s="208"/>
    </row>
    <row r="27" spans="1:19" s="91" customFormat="1" ht="15" x14ac:dyDescent="0.25">
      <c r="A27" s="223" t="s">
        <v>65</v>
      </c>
      <c r="B27" s="134">
        <f t="shared" ref="B27:M27" si="3">SUM(B$28:B$33)</f>
        <v>455530.24379434</v>
      </c>
      <c r="C27" s="206">
        <f t="shared" si="3"/>
        <v>4.6001950000000003</v>
      </c>
      <c r="D27" s="206">
        <f t="shared" si="3"/>
        <v>72.538434999999993</v>
      </c>
      <c r="E27" s="134">
        <f t="shared" si="3"/>
        <v>60058.160629950005</v>
      </c>
      <c r="F27" s="134">
        <f t="shared" si="3"/>
        <v>947030.46914465004</v>
      </c>
      <c r="G27" s="101">
        <f t="shared" si="3"/>
        <v>0.860286</v>
      </c>
      <c r="H27" s="134">
        <f t="shared" si="3"/>
        <v>509638.43885827006</v>
      </c>
      <c r="I27" s="206">
        <f t="shared" si="3"/>
        <v>4.2484860000000007</v>
      </c>
      <c r="J27" s="206">
        <f t="shared" si="3"/>
        <v>101.966463</v>
      </c>
      <c r="K27" s="134">
        <f t="shared" si="3"/>
        <v>55575.985078350001</v>
      </c>
      <c r="L27" s="134">
        <f t="shared" si="3"/>
        <v>1333860.7110635801</v>
      </c>
      <c r="M27" s="101">
        <f t="shared" si="3"/>
        <v>0.84926999999999997</v>
      </c>
      <c r="N27" s="134">
        <v>-1.1015E-2</v>
      </c>
      <c r="O27" s="107"/>
      <c r="P27" s="107"/>
      <c r="Q27" s="107"/>
    </row>
    <row r="28" spans="1:19" s="26" customFormat="1" outlineLevel="1" x14ac:dyDescent="0.2">
      <c r="A28" s="240" t="s">
        <v>113</v>
      </c>
      <c r="B28" s="187">
        <v>25706.68842477</v>
      </c>
      <c r="C28" s="19">
        <v>1</v>
      </c>
      <c r="D28" s="19">
        <v>15.768556</v>
      </c>
      <c r="E28" s="187">
        <v>25706.68842477</v>
      </c>
      <c r="F28" s="187">
        <v>405357.35600054997</v>
      </c>
      <c r="G28" s="152">
        <v>0.368228</v>
      </c>
      <c r="H28" s="187">
        <v>25616.869826980001</v>
      </c>
      <c r="I28" s="19">
        <v>1</v>
      </c>
      <c r="J28" s="19">
        <v>24.000667</v>
      </c>
      <c r="K28" s="187">
        <v>25616.869826980001</v>
      </c>
      <c r="L28" s="187">
        <v>614821.96229976998</v>
      </c>
      <c r="M28" s="152">
        <v>0.391457</v>
      </c>
      <c r="N28" s="187">
        <v>2.3230000000000001E-2</v>
      </c>
      <c r="O28" s="41"/>
      <c r="P28" s="41"/>
      <c r="Q28" s="41"/>
    </row>
    <row r="29" spans="1:19" outlineLevel="1" x14ac:dyDescent="0.2">
      <c r="A29" s="11" t="s">
        <v>4</v>
      </c>
      <c r="B29" s="142">
        <v>2892.09529699</v>
      </c>
      <c r="C29" s="214">
        <v>1.2197</v>
      </c>
      <c r="D29" s="214">
        <v>19.232907999999998</v>
      </c>
      <c r="E29" s="142">
        <v>3527.4886790199998</v>
      </c>
      <c r="F29" s="142">
        <v>55623.402774239999</v>
      </c>
      <c r="G29" s="110">
        <v>5.0528000000000003E-2</v>
      </c>
      <c r="H29" s="142">
        <v>3452.73528119</v>
      </c>
      <c r="I29" s="214">
        <v>1.0926</v>
      </c>
      <c r="J29" s="214">
        <v>26.223129</v>
      </c>
      <c r="K29" s="142">
        <v>3772.4586021099999</v>
      </c>
      <c r="L29" s="142">
        <v>90541.522681500006</v>
      </c>
      <c r="M29" s="110">
        <v>5.7647999999999998E-2</v>
      </c>
      <c r="N29" s="142">
        <v>7.1190000000000003E-3</v>
      </c>
      <c r="O29" s="96"/>
      <c r="P29" s="96"/>
      <c r="Q29" s="96"/>
    </row>
    <row r="30" spans="1:19" outlineLevel="1" x14ac:dyDescent="0.2">
      <c r="A30" s="11" t="s">
        <v>148</v>
      </c>
      <c r="B30" s="142">
        <v>200</v>
      </c>
      <c r="C30" s="214">
        <v>0.85997299999999999</v>
      </c>
      <c r="D30" s="214">
        <v>13.560536000000001</v>
      </c>
      <c r="E30" s="142">
        <v>171.99464555</v>
      </c>
      <c r="F30" s="142">
        <v>2712.1071999999999</v>
      </c>
      <c r="G30" s="110">
        <v>2.464E-3</v>
      </c>
      <c r="H30" s="142">
        <v>400</v>
      </c>
      <c r="I30" s="214">
        <v>0.72019</v>
      </c>
      <c r="J30" s="214">
        <v>17.285036000000002</v>
      </c>
      <c r="K30" s="142">
        <v>288.07592721999998</v>
      </c>
      <c r="L30" s="142">
        <v>6914.0144</v>
      </c>
      <c r="M30" s="110">
        <v>4.4019999999999997E-3</v>
      </c>
      <c r="N30" s="142">
        <v>1.9380000000000001E-3</v>
      </c>
      <c r="O30" s="96"/>
      <c r="P30" s="96"/>
      <c r="Q30" s="96"/>
    </row>
    <row r="31" spans="1:19" outlineLevel="1" x14ac:dyDescent="0.2">
      <c r="A31" s="11" t="s">
        <v>17</v>
      </c>
      <c r="B31" s="142">
        <v>3748.625</v>
      </c>
      <c r="C31" s="214">
        <v>1.4488049999999999</v>
      </c>
      <c r="D31" s="214">
        <v>22.845562999999999</v>
      </c>
      <c r="E31" s="142">
        <v>5431.0266964800003</v>
      </c>
      <c r="F31" s="142">
        <v>85639.448600880001</v>
      </c>
      <c r="G31" s="110">
        <v>7.7795000000000003E-2</v>
      </c>
      <c r="H31" s="142">
        <v>5082.8900000000003</v>
      </c>
      <c r="I31" s="214">
        <v>1.385731</v>
      </c>
      <c r="J31" s="214">
        <v>33.258457999999997</v>
      </c>
      <c r="K31" s="142">
        <v>7043.5160649400004</v>
      </c>
      <c r="L31" s="142">
        <v>169049.08358362</v>
      </c>
      <c r="M31" s="110">
        <v>0.10763399999999999</v>
      </c>
      <c r="N31" s="142">
        <v>2.9839000000000001E-2</v>
      </c>
      <c r="O31" s="96"/>
      <c r="P31" s="96"/>
      <c r="Q31" s="96"/>
    </row>
    <row r="32" spans="1:19" outlineLevel="1" x14ac:dyDescent="0.2">
      <c r="A32" s="11" t="s">
        <v>18</v>
      </c>
      <c r="B32" s="142">
        <v>393890.83507258003</v>
      </c>
      <c r="C32" s="214">
        <v>6.3417000000000001E-2</v>
      </c>
      <c r="D32" s="214">
        <v>1</v>
      </c>
      <c r="E32" s="142">
        <v>24979.512079479999</v>
      </c>
      <c r="F32" s="142">
        <v>393890.83507258003</v>
      </c>
      <c r="G32" s="110">
        <v>0.35781200000000002</v>
      </c>
      <c r="H32" s="142">
        <v>446925.28175010002</v>
      </c>
      <c r="I32" s="214">
        <v>4.1666000000000002E-2</v>
      </c>
      <c r="J32" s="214">
        <v>1</v>
      </c>
      <c r="K32" s="142">
        <v>18621.369220699999</v>
      </c>
      <c r="L32" s="142">
        <v>446925.28175010002</v>
      </c>
      <c r="M32" s="110">
        <v>0.28455799999999998</v>
      </c>
      <c r="N32" s="142">
        <v>-7.3254E-2</v>
      </c>
      <c r="O32" s="96"/>
      <c r="P32" s="96"/>
      <c r="Q32" s="96"/>
    </row>
    <row r="33" spans="1:17" outlineLevel="1" x14ac:dyDescent="0.2">
      <c r="A33" s="11" t="s">
        <v>92</v>
      </c>
      <c r="B33" s="142">
        <v>29092</v>
      </c>
      <c r="C33" s="214">
        <v>8.3000000000000001E-3</v>
      </c>
      <c r="D33" s="214">
        <v>0.13087199999999999</v>
      </c>
      <c r="E33" s="142">
        <v>241.45010464999999</v>
      </c>
      <c r="F33" s="142">
        <v>3807.3194963999999</v>
      </c>
      <c r="G33" s="110">
        <v>3.4589999999999998E-3</v>
      </c>
      <c r="H33" s="142">
        <v>28160.662</v>
      </c>
      <c r="I33" s="214">
        <v>8.2990000000000008E-3</v>
      </c>
      <c r="J33" s="214">
        <v>0.19917299999999999</v>
      </c>
      <c r="K33" s="142">
        <v>233.69543640000001</v>
      </c>
      <c r="L33" s="142">
        <v>5608.8463485900002</v>
      </c>
      <c r="M33" s="110">
        <v>3.571E-3</v>
      </c>
      <c r="N33" s="142">
        <v>1.13E-4</v>
      </c>
      <c r="O33" s="96"/>
      <c r="P33" s="96"/>
      <c r="Q33" s="96"/>
    </row>
    <row r="34" spans="1:17" ht="15" x14ac:dyDescent="0.25">
      <c r="A34" s="181" t="s">
        <v>14</v>
      </c>
      <c r="B34" s="56">
        <f t="shared" ref="B34:M34" si="4">SUM(B$35:B$38)</f>
        <v>35142.391292239998</v>
      </c>
      <c r="C34" s="113">
        <f t="shared" si="4"/>
        <v>3.7319219999999995</v>
      </c>
      <c r="D34" s="113">
        <f t="shared" si="4"/>
        <v>58.847026999999997</v>
      </c>
      <c r="E34" s="56">
        <f t="shared" si="4"/>
        <v>9753.762332979999</v>
      </c>
      <c r="F34" s="56">
        <f t="shared" si="4"/>
        <v>153802.74755799002</v>
      </c>
      <c r="G34" s="215">
        <f t="shared" si="4"/>
        <v>0.13971499999999998</v>
      </c>
      <c r="H34" s="56">
        <f t="shared" si="4"/>
        <v>28904.871168309997</v>
      </c>
      <c r="I34" s="113">
        <f t="shared" si="4"/>
        <v>3.519997</v>
      </c>
      <c r="J34" s="113">
        <f t="shared" si="4"/>
        <v>84.482253999999998</v>
      </c>
      <c r="K34" s="56">
        <f t="shared" si="4"/>
        <v>9863.7388092300007</v>
      </c>
      <c r="L34" s="56">
        <f t="shared" si="4"/>
        <v>236736.31053646002</v>
      </c>
      <c r="M34" s="215">
        <f t="shared" si="4"/>
        <v>0.15073</v>
      </c>
      <c r="N34" s="56">
        <v>1.1015E-2</v>
      </c>
      <c r="O34" s="96"/>
      <c r="P34" s="96"/>
      <c r="Q34" s="96"/>
    </row>
    <row r="35" spans="1:17" outlineLevel="1" x14ac:dyDescent="0.2">
      <c r="A35" s="11" t="s">
        <v>113</v>
      </c>
      <c r="B35" s="142">
        <v>5624.7160076099999</v>
      </c>
      <c r="C35" s="214">
        <v>1</v>
      </c>
      <c r="D35" s="214">
        <v>15.768556</v>
      </c>
      <c r="E35" s="142">
        <v>5624.7160076099999</v>
      </c>
      <c r="F35" s="142">
        <v>88693.649350110005</v>
      </c>
      <c r="G35" s="110">
        <v>8.0570000000000003E-2</v>
      </c>
      <c r="H35" s="142">
        <v>3417.5017363900001</v>
      </c>
      <c r="I35" s="214">
        <v>1</v>
      </c>
      <c r="J35" s="214">
        <v>24.000667</v>
      </c>
      <c r="K35" s="142">
        <v>3417.5017363900001</v>
      </c>
      <c r="L35" s="142">
        <v>82022.321147039998</v>
      </c>
      <c r="M35" s="110">
        <v>5.2224E-2</v>
      </c>
      <c r="N35" s="142">
        <v>-2.8346E-2</v>
      </c>
      <c r="O35" s="96"/>
      <c r="P35" s="96"/>
      <c r="Q35" s="96"/>
    </row>
    <row r="36" spans="1:17" outlineLevel="1" x14ac:dyDescent="0.2">
      <c r="A36" s="11" t="s">
        <v>4</v>
      </c>
      <c r="B36" s="142">
        <v>152.15231503999999</v>
      </c>
      <c r="C36" s="214">
        <v>1.2197</v>
      </c>
      <c r="D36" s="214">
        <v>19.232907999999998</v>
      </c>
      <c r="E36" s="142">
        <v>185.58018103000001</v>
      </c>
      <c r="F36" s="142">
        <v>2926.33147715</v>
      </c>
      <c r="G36" s="110">
        <v>2.6580000000000002E-3</v>
      </c>
      <c r="H36" s="142">
        <v>100.59111937999999</v>
      </c>
      <c r="I36" s="214">
        <v>1.0926</v>
      </c>
      <c r="J36" s="214">
        <v>26.223129</v>
      </c>
      <c r="K36" s="142">
        <v>109.90585802</v>
      </c>
      <c r="L36" s="142">
        <v>2637.81389975</v>
      </c>
      <c r="M36" s="110">
        <v>1.6789999999999999E-3</v>
      </c>
      <c r="N36" s="142">
        <v>-9.7900000000000005E-4</v>
      </c>
      <c r="O36" s="96"/>
      <c r="P36" s="96"/>
      <c r="Q36" s="96"/>
    </row>
    <row r="37" spans="1:17" outlineLevel="1" x14ac:dyDescent="0.2">
      <c r="A37" s="11" t="s">
        <v>17</v>
      </c>
      <c r="B37" s="142">
        <v>1502.2384070000001</v>
      </c>
      <c r="C37" s="214">
        <v>1.4488049999999999</v>
      </c>
      <c r="D37" s="214">
        <v>22.845562999999999</v>
      </c>
      <c r="E37" s="142">
        <v>2176.4505366399999</v>
      </c>
      <c r="F37" s="142">
        <v>34319.482168139999</v>
      </c>
      <c r="G37" s="110">
        <v>3.1175999999999999E-2</v>
      </c>
      <c r="H37" s="142">
        <v>3927.3234069999999</v>
      </c>
      <c r="I37" s="214">
        <v>1.385731</v>
      </c>
      <c r="J37" s="214">
        <v>33.258457999999997</v>
      </c>
      <c r="K37" s="142">
        <v>5442.21210952</v>
      </c>
      <c r="L37" s="142">
        <v>130616.72058413</v>
      </c>
      <c r="M37" s="110">
        <v>8.3164000000000002E-2</v>
      </c>
      <c r="N37" s="142">
        <v>5.1987999999999999E-2</v>
      </c>
      <c r="O37" s="96"/>
      <c r="P37" s="96"/>
      <c r="Q37" s="96"/>
    </row>
    <row r="38" spans="1:17" outlineLevel="1" x14ac:dyDescent="0.2">
      <c r="A38" s="11" t="s">
        <v>18</v>
      </c>
      <c r="B38" s="142">
        <v>27863.284562590001</v>
      </c>
      <c r="C38" s="214">
        <v>6.3417000000000001E-2</v>
      </c>
      <c r="D38" s="214">
        <v>1</v>
      </c>
      <c r="E38" s="142">
        <v>1767.0156076999999</v>
      </c>
      <c r="F38" s="142">
        <v>27863.284562590001</v>
      </c>
      <c r="G38" s="110">
        <v>2.5311E-2</v>
      </c>
      <c r="H38" s="142">
        <v>21459.454905539998</v>
      </c>
      <c r="I38" s="214">
        <v>4.1666000000000002E-2</v>
      </c>
      <c r="J38" s="214">
        <v>1</v>
      </c>
      <c r="K38" s="142">
        <v>894.1191053</v>
      </c>
      <c r="L38" s="142">
        <v>21459.454905539998</v>
      </c>
      <c r="M38" s="110">
        <v>1.3663E-2</v>
      </c>
      <c r="N38" s="142">
        <v>-1.1648E-2</v>
      </c>
      <c r="O38" s="96"/>
      <c r="P38" s="96"/>
      <c r="Q38" s="96"/>
    </row>
    <row r="39" spans="1:17" x14ac:dyDescent="0.2">
      <c r="B39" s="61"/>
      <c r="C39" s="117"/>
      <c r="D39" s="117"/>
      <c r="E39" s="61"/>
      <c r="F39" s="61"/>
      <c r="G39" s="219"/>
      <c r="H39" s="61"/>
      <c r="I39" s="117"/>
      <c r="J39" s="117"/>
      <c r="K39" s="61"/>
      <c r="L39" s="61"/>
      <c r="M39" s="219"/>
      <c r="N39" s="61"/>
      <c r="O39" s="96"/>
      <c r="P39" s="96"/>
      <c r="Q39" s="96"/>
    </row>
    <row r="40" spans="1:17" x14ac:dyDescent="0.2">
      <c r="B40" s="61"/>
      <c r="C40" s="117"/>
      <c r="D40" s="117"/>
      <c r="E40" s="61"/>
      <c r="F40" s="61"/>
      <c r="G40" s="219"/>
      <c r="H40" s="61"/>
      <c r="I40" s="117"/>
      <c r="J40" s="117"/>
      <c r="K40" s="61"/>
      <c r="L40" s="61"/>
      <c r="M40" s="219"/>
      <c r="N40" s="61"/>
      <c r="O40" s="96"/>
      <c r="P40" s="96"/>
      <c r="Q40" s="96"/>
    </row>
    <row r="41" spans="1:17" x14ac:dyDescent="0.2">
      <c r="B41" s="61"/>
      <c r="C41" s="117"/>
      <c r="D41" s="117"/>
      <c r="E41" s="61"/>
      <c r="F41" s="61"/>
      <c r="G41" s="219"/>
      <c r="H41" s="61"/>
      <c r="I41" s="117"/>
      <c r="J41" s="117"/>
      <c r="K41" s="61"/>
      <c r="L41" s="61"/>
      <c r="M41" s="219"/>
      <c r="N41" s="61"/>
      <c r="O41" s="96"/>
      <c r="P41" s="96"/>
      <c r="Q41" s="96"/>
    </row>
    <row r="42" spans="1:17" x14ac:dyDescent="0.2">
      <c r="B42" s="61"/>
      <c r="C42" s="117"/>
      <c r="D42" s="117"/>
      <c r="E42" s="61"/>
      <c r="F42" s="61"/>
      <c r="G42" s="219"/>
      <c r="H42" s="61"/>
      <c r="I42" s="117"/>
      <c r="J42" s="117"/>
      <c r="K42" s="61"/>
      <c r="L42" s="61"/>
      <c r="M42" s="219"/>
      <c r="N42" s="61"/>
      <c r="O42" s="96"/>
      <c r="P42" s="96"/>
      <c r="Q42" s="96"/>
    </row>
    <row r="43" spans="1:17" x14ac:dyDescent="0.2">
      <c r="B43" s="61"/>
      <c r="C43" s="117"/>
      <c r="D43" s="117"/>
      <c r="E43" s="61"/>
      <c r="F43" s="61"/>
      <c r="G43" s="219"/>
      <c r="H43" s="61"/>
      <c r="I43" s="117"/>
      <c r="J43" s="117"/>
      <c r="K43" s="61"/>
      <c r="L43" s="61"/>
      <c r="M43" s="219"/>
      <c r="N43" s="61"/>
      <c r="O43" s="96"/>
      <c r="P43" s="96"/>
      <c r="Q43" s="96"/>
    </row>
    <row r="44" spans="1:17" x14ac:dyDescent="0.2">
      <c r="B44" s="61"/>
      <c r="C44" s="117"/>
      <c r="D44" s="117"/>
      <c r="E44" s="61"/>
      <c r="F44" s="61"/>
      <c r="G44" s="219"/>
      <c r="H44" s="61"/>
      <c r="I44" s="117"/>
      <c r="J44" s="117"/>
      <c r="K44" s="61"/>
      <c r="L44" s="61"/>
      <c r="M44" s="219"/>
      <c r="N44" s="61"/>
      <c r="O44" s="96"/>
      <c r="P44" s="96"/>
      <c r="Q44" s="96"/>
    </row>
    <row r="45" spans="1:17" x14ac:dyDescent="0.2">
      <c r="B45" s="61"/>
      <c r="C45" s="117"/>
      <c r="D45" s="117"/>
      <c r="E45" s="61"/>
      <c r="F45" s="61"/>
      <c r="G45" s="219"/>
      <c r="H45" s="61"/>
      <c r="I45" s="117"/>
      <c r="J45" s="117"/>
      <c r="K45" s="61"/>
      <c r="L45" s="61"/>
      <c r="M45" s="219"/>
      <c r="N45" s="61"/>
      <c r="O45" s="96"/>
      <c r="P45" s="96"/>
      <c r="Q45" s="96"/>
    </row>
    <row r="46" spans="1:17" x14ac:dyDescent="0.2">
      <c r="B46" s="61"/>
      <c r="C46" s="117"/>
      <c r="D46" s="117"/>
      <c r="E46" s="61"/>
      <c r="F46" s="61"/>
      <c r="G46" s="219"/>
      <c r="H46" s="61"/>
      <c r="I46" s="117"/>
      <c r="J46" s="117"/>
      <c r="K46" s="61"/>
      <c r="L46" s="61"/>
      <c r="M46" s="219"/>
      <c r="N46" s="61"/>
      <c r="O46" s="96"/>
      <c r="P46" s="96"/>
      <c r="Q46" s="96"/>
    </row>
    <row r="47" spans="1:17" x14ac:dyDescent="0.2">
      <c r="B47" s="61"/>
      <c r="C47" s="117"/>
      <c r="D47" s="117"/>
      <c r="E47" s="61"/>
      <c r="F47" s="61"/>
      <c r="G47" s="219"/>
      <c r="H47" s="61"/>
      <c r="I47" s="117"/>
      <c r="J47" s="117"/>
      <c r="K47" s="61"/>
      <c r="L47" s="61"/>
      <c r="M47" s="219"/>
      <c r="N47" s="61"/>
      <c r="O47" s="96"/>
      <c r="P47" s="96"/>
      <c r="Q47" s="96"/>
    </row>
    <row r="48" spans="1:17" x14ac:dyDescent="0.2">
      <c r="B48" s="61"/>
      <c r="C48" s="117"/>
      <c r="D48" s="117"/>
      <c r="E48" s="61"/>
      <c r="F48" s="61"/>
      <c r="G48" s="219"/>
      <c r="H48" s="61"/>
      <c r="I48" s="117"/>
      <c r="J48" s="117"/>
      <c r="K48" s="61"/>
      <c r="L48" s="61"/>
      <c r="M48" s="219"/>
      <c r="N48" s="61"/>
      <c r="O48" s="96"/>
      <c r="P48" s="96"/>
      <c r="Q48" s="96"/>
    </row>
    <row r="49" spans="2:17" x14ac:dyDescent="0.2">
      <c r="B49" s="61"/>
      <c r="C49" s="117"/>
      <c r="D49" s="117"/>
      <c r="E49" s="61"/>
      <c r="F49" s="61"/>
      <c r="G49" s="219"/>
      <c r="H49" s="61"/>
      <c r="I49" s="117"/>
      <c r="J49" s="117"/>
      <c r="K49" s="61"/>
      <c r="L49" s="61"/>
      <c r="M49" s="219"/>
      <c r="N49" s="61"/>
      <c r="O49" s="96"/>
      <c r="P49" s="96"/>
      <c r="Q49" s="96"/>
    </row>
    <row r="50" spans="2:17" x14ac:dyDescent="0.2">
      <c r="B50" s="61"/>
      <c r="C50" s="117"/>
      <c r="D50" s="117"/>
      <c r="E50" s="61"/>
      <c r="F50" s="61"/>
      <c r="G50" s="219"/>
      <c r="H50" s="61"/>
      <c r="I50" s="117"/>
      <c r="J50" s="117"/>
      <c r="K50" s="61"/>
      <c r="L50" s="61"/>
      <c r="M50" s="219"/>
      <c r="N50" s="61"/>
      <c r="O50" s="96"/>
      <c r="P50" s="96"/>
      <c r="Q50" s="96"/>
    </row>
    <row r="51" spans="2:17" x14ac:dyDescent="0.2">
      <c r="B51" s="61"/>
      <c r="C51" s="117"/>
      <c r="D51" s="117"/>
      <c r="E51" s="61"/>
      <c r="F51" s="61"/>
      <c r="G51" s="219"/>
      <c r="H51" s="61"/>
      <c r="I51" s="117"/>
      <c r="J51" s="117"/>
      <c r="K51" s="61"/>
      <c r="L51" s="61"/>
      <c r="M51" s="219"/>
      <c r="N51" s="61"/>
      <c r="O51" s="96"/>
      <c r="P51" s="96"/>
      <c r="Q51" s="96"/>
    </row>
    <row r="52" spans="2:17" x14ac:dyDescent="0.2">
      <c r="B52" s="61"/>
      <c r="C52" s="117"/>
      <c r="D52" s="117"/>
      <c r="E52" s="61"/>
      <c r="F52" s="61"/>
      <c r="G52" s="219"/>
      <c r="H52" s="61"/>
      <c r="I52" s="117"/>
      <c r="J52" s="117"/>
      <c r="K52" s="61"/>
      <c r="L52" s="61"/>
      <c r="M52" s="219"/>
      <c r="N52" s="61"/>
      <c r="O52" s="96"/>
      <c r="P52" s="96"/>
      <c r="Q52" s="96"/>
    </row>
    <row r="53" spans="2:17" x14ac:dyDescent="0.2">
      <c r="B53" s="61"/>
      <c r="C53" s="117"/>
      <c r="D53" s="117"/>
      <c r="E53" s="61"/>
      <c r="F53" s="61"/>
      <c r="G53" s="219"/>
      <c r="H53" s="61"/>
      <c r="I53" s="117"/>
      <c r="J53" s="117"/>
      <c r="K53" s="61"/>
      <c r="L53" s="61"/>
      <c r="M53" s="219"/>
      <c r="N53" s="61"/>
      <c r="O53" s="96"/>
      <c r="P53" s="96"/>
      <c r="Q53" s="96"/>
    </row>
    <row r="54" spans="2:17" x14ac:dyDescent="0.2">
      <c r="B54" s="61"/>
      <c r="C54" s="117"/>
      <c r="D54" s="117"/>
      <c r="E54" s="61"/>
      <c r="F54" s="61"/>
      <c r="G54" s="219"/>
      <c r="H54" s="61"/>
      <c r="I54" s="117"/>
      <c r="J54" s="117"/>
      <c r="K54" s="61"/>
      <c r="L54" s="61"/>
      <c r="M54" s="219"/>
      <c r="N54" s="61"/>
      <c r="O54" s="96"/>
      <c r="P54" s="96"/>
      <c r="Q54" s="96"/>
    </row>
    <row r="55" spans="2:17" x14ac:dyDescent="0.2">
      <c r="B55" s="61"/>
      <c r="C55" s="117"/>
      <c r="D55" s="117"/>
      <c r="E55" s="61"/>
      <c r="F55" s="61"/>
      <c r="G55" s="219"/>
      <c r="H55" s="61"/>
      <c r="I55" s="117"/>
      <c r="J55" s="117"/>
      <c r="K55" s="61"/>
      <c r="L55" s="61"/>
      <c r="M55" s="219"/>
      <c r="N55" s="61"/>
      <c r="O55" s="96"/>
      <c r="P55" s="96"/>
      <c r="Q55" s="96"/>
    </row>
    <row r="56" spans="2:17" x14ac:dyDescent="0.2">
      <c r="B56" s="61"/>
      <c r="C56" s="117"/>
      <c r="D56" s="117"/>
      <c r="E56" s="61"/>
      <c r="F56" s="61"/>
      <c r="G56" s="219"/>
      <c r="H56" s="61"/>
      <c r="I56" s="117"/>
      <c r="J56" s="117"/>
      <c r="K56" s="61"/>
      <c r="L56" s="61"/>
      <c r="M56" s="219"/>
      <c r="N56" s="61"/>
      <c r="O56" s="96"/>
      <c r="P56" s="96"/>
      <c r="Q56" s="96"/>
    </row>
    <row r="57" spans="2:17" x14ac:dyDescent="0.2">
      <c r="B57" s="61"/>
      <c r="C57" s="117"/>
      <c r="D57" s="117"/>
      <c r="E57" s="61"/>
      <c r="F57" s="61"/>
      <c r="G57" s="219"/>
      <c r="H57" s="61"/>
      <c r="I57" s="117"/>
      <c r="J57" s="117"/>
      <c r="K57" s="61"/>
      <c r="L57" s="61"/>
      <c r="M57" s="219"/>
      <c r="N57" s="61"/>
      <c r="O57" s="96"/>
      <c r="P57" s="96"/>
      <c r="Q57" s="96"/>
    </row>
    <row r="58" spans="2:17" x14ac:dyDescent="0.2">
      <c r="B58" s="61"/>
      <c r="C58" s="117"/>
      <c r="D58" s="117"/>
      <c r="E58" s="61"/>
      <c r="F58" s="61"/>
      <c r="G58" s="219"/>
      <c r="H58" s="61"/>
      <c r="I58" s="117"/>
      <c r="J58" s="117"/>
      <c r="K58" s="61"/>
      <c r="L58" s="61"/>
      <c r="M58" s="219"/>
      <c r="N58" s="61"/>
      <c r="O58" s="96"/>
      <c r="P58" s="96"/>
      <c r="Q58" s="96"/>
    </row>
    <row r="59" spans="2:17" x14ac:dyDescent="0.2">
      <c r="B59" s="61"/>
      <c r="C59" s="117"/>
      <c r="D59" s="117"/>
      <c r="E59" s="61"/>
      <c r="F59" s="61"/>
      <c r="G59" s="219"/>
      <c r="H59" s="61"/>
      <c r="I59" s="117"/>
      <c r="J59" s="117"/>
      <c r="K59" s="61"/>
      <c r="L59" s="61"/>
      <c r="M59" s="219"/>
      <c r="N59" s="61"/>
      <c r="O59" s="96"/>
      <c r="P59" s="96"/>
      <c r="Q59" s="96"/>
    </row>
    <row r="60" spans="2:17" x14ac:dyDescent="0.2">
      <c r="B60" s="61"/>
      <c r="C60" s="117"/>
      <c r="D60" s="117"/>
      <c r="E60" s="61"/>
      <c r="F60" s="61"/>
      <c r="G60" s="219"/>
      <c r="H60" s="61"/>
      <c r="I60" s="117"/>
      <c r="J60" s="117"/>
      <c r="K60" s="61"/>
      <c r="L60" s="61"/>
      <c r="M60" s="219"/>
      <c r="N60" s="61"/>
      <c r="O60" s="96"/>
      <c r="P60" s="96"/>
      <c r="Q60" s="96"/>
    </row>
    <row r="61" spans="2:17" x14ac:dyDescent="0.2">
      <c r="B61" s="61"/>
      <c r="C61" s="117"/>
      <c r="D61" s="117"/>
      <c r="E61" s="61"/>
      <c r="F61" s="61"/>
      <c r="G61" s="219"/>
      <c r="H61" s="61"/>
      <c r="I61" s="117"/>
      <c r="J61" s="117"/>
      <c r="K61" s="61"/>
      <c r="L61" s="61"/>
      <c r="M61" s="219"/>
      <c r="N61" s="61"/>
      <c r="O61" s="96"/>
      <c r="P61" s="96"/>
      <c r="Q61" s="96"/>
    </row>
    <row r="62" spans="2:17" x14ac:dyDescent="0.2">
      <c r="B62" s="61"/>
      <c r="C62" s="117"/>
      <c r="D62" s="117"/>
      <c r="E62" s="61"/>
      <c r="F62" s="61"/>
      <c r="G62" s="219"/>
      <c r="H62" s="61"/>
      <c r="I62" s="117"/>
      <c r="J62" s="117"/>
      <c r="K62" s="61"/>
      <c r="L62" s="61"/>
      <c r="M62" s="219"/>
      <c r="N62" s="61"/>
      <c r="O62" s="96"/>
      <c r="P62" s="96"/>
      <c r="Q62" s="96"/>
    </row>
    <row r="63" spans="2:17" x14ac:dyDescent="0.2">
      <c r="B63" s="61"/>
      <c r="C63" s="117"/>
      <c r="D63" s="117"/>
      <c r="E63" s="61"/>
      <c r="F63" s="61"/>
      <c r="G63" s="219"/>
      <c r="H63" s="61"/>
      <c r="I63" s="117"/>
      <c r="J63" s="117"/>
      <c r="K63" s="61"/>
      <c r="L63" s="61"/>
      <c r="M63" s="219"/>
      <c r="N63" s="61"/>
      <c r="O63" s="96"/>
      <c r="P63" s="96"/>
      <c r="Q63" s="96"/>
    </row>
    <row r="64" spans="2:17" x14ac:dyDescent="0.2">
      <c r="B64" s="61"/>
      <c r="C64" s="117"/>
      <c r="D64" s="117"/>
      <c r="E64" s="61"/>
      <c r="F64" s="61"/>
      <c r="G64" s="219"/>
      <c r="H64" s="61"/>
      <c r="I64" s="117"/>
      <c r="J64" s="117"/>
      <c r="K64" s="61"/>
      <c r="L64" s="61"/>
      <c r="M64" s="219"/>
      <c r="N64" s="61"/>
      <c r="O64" s="96"/>
      <c r="P64" s="96"/>
      <c r="Q64" s="96"/>
    </row>
    <row r="65" spans="2:17" x14ac:dyDescent="0.2">
      <c r="B65" s="61"/>
      <c r="C65" s="117"/>
      <c r="D65" s="117"/>
      <c r="E65" s="61"/>
      <c r="F65" s="61"/>
      <c r="G65" s="219"/>
      <c r="H65" s="61"/>
      <c r="I65" s="117"/>
      <c r="J65" s="117"/>
      <c r="K65" s="61"/>
      <c r="L65" s="61"/>
      <c r="M65" s="219"/>
      <c r="N65" s="61"/>
      <c r="O65" s="96"/>
      <c r="P65" s="96"/>
      <c r="Q65" s="96"/>
    </row>
    <row r="66" spans="2:17" x14ac:dyDescent="0.2">
      <c r="B66" s="61"/>
      <c r="C66" s="117"/>
      <c r="D66" s="117"/>
      <c r="E66" s="61"/>
      <c r="F66" s="61"/>
      <c r="G66" s="219"/>
      <c r="H66" s="61"/>
      <c r="I66" s="117"/>
      <c r="J66" s="117"/>
      <c r="K66" s="61"/>
      <c r="L66" s="61"/>
      <c r="M66" s="219"/>
      <c r="N66" s="61"/>
      <c r="O66" s="96"/>
      <c r="P66" s="96"/>
      <c r="Q66" s="96"/>
    </row>
    <row r="67" spans="2:17" x14ac:dyDescent="0.2">
      <c r="B67" s="61"/>
      <c r="C67" s="117"/>
      <c r="D67" s="117"/>
      <c r="E67" s="61"/>
      <c r="F67" s="61"/>
      <c r="G67" s="219"/>
      <c r="H67" s="61"/>
      <c r="I67" s="117"/>
      <c r="J67" s="117"/>
      <c r="K67" s="61"/>
      <c r="L67" s="61"/>
      <c r="M67" s="219"/>
      <c r="N67" s="61"/>
      <c r="O67" s="96"/>
      <c r="P67" s="96"/>
      <c r="Q67" s="96"/>
    </row>
    <row r="68" spans="2:17" x14ac:dyDescent="0.2">
      <c r="B68" s="61"/>
      <c r="C68" s="117"/>
      <c r="D68" s="117"/>
      <c r="E68" s="61"/>
      <c r="F68" s="61"/>
      <c r="G68" s="219"/>
      <c r="H68" s="61"/>
      <c r="I68" s="117"/>
      <c r="J68" s="117"/>
      <c r="K68" s="61"/>
      <c r="L68" s="61"/>
      <c r="M68" s="219"/>
      <c r="N68" s="61"/>
      <c r="O68" s="96"/>
      <c r="P68" s="96"/>
      <c r="Q68" s="96"/>
    </row>
    <row r="69" spans="2:17" x14ac:dyDescent="0.2">
      <c r="B69" s="61"/>
      <c r="C69" s="117"/>
      <c r="D69" s="117"/>
      <c r="E69" s="61"/>
      <c r="F69" s="61"/>
      <c r="G69" s="219"/>
      <c r="H69" s="61"/>
      <c r="I69" s="117"/>
      <c r="J69" s="117"/>
      <c r="K69" s="61"/>
      <c r="L69" s="61"/>
      <c r="M69" s="219"/>
      <c r="N69" s="61"/>
      <c r="O69" s="96"/>
      <c r="P69" s="96"/>
      <c r="Q69" s="96"/>
    </row>
    <row r="70" spans="2:17" x14ac:dyDescent="0.2">
      <c r="B70" s="61"/>
      <c r="C70" s="117"/>
      <c r="D70" s="117"/>
      <c r="E70" s="61"/>
      <c r="F70" s="61"/>
      <c r="G70" s="219"/>
      <c r="H70" s="61"/>
      <c r="I70" s="117"/>
      <c r="J70" s="117"/>
      <c r="K70" s="61"/>
      <c r="L70" s="61"/>
      <c r="M70" s="219"/>
      <c r="N70" s="61"/>
      <c r="O70" s="96"/>
      <c r="P70" s="96"/>
      <c r="Q70" s="96"/>
    </row>
    <row r="71" spans="2:17" x14ac:dyDescent="0.2">
      <c r="B71" s="61"/>
      <c r="C71" s="117"/>
      <c r="D71" s="117"/>
      <c r="E71" s="61"/>
      <c r="F71" s="61"/>
      <c r="G71" s="219"/>
      <c r="H71" s="61"/>
      <c r="I71" s="117"/>
      <c r="J71" s="117"/>
      <c r="K71" s="61"/>
      <c r="L71" s="61"/>
      <c r="M71" s="219"/>
      <c r="N71" s="61"/>
      <c r="O71" s="96"/>
      <c r="P71" s="96"/>
      <c r="Q71" s="96"/>
    </row>
    <row r="72" spans="2:17" x14ac:dyDescent="0.2">
      <c r="B72" s="61"/>
      <c r="C72" s="117"/>
      <c r="D72" s="117"/>
      <c r="E72" s="61"/>
      <c r="F72" s="61"/>
      <c r="G72" s="219"/>
      <c r="H72" s="61"/>
      <c r="I72" s="117"/>
      <c r="J72" s="117"/>
      <c r="K72" s="61"/>
      <c r="L72" s="61"/>
      <c r="M72" s="219"/>
      <c r="N72" s="61"/>
      <c r="O72" s="96"/>
      <c r="P72" s="96"/>
      <c r="Q72" s="96"/>
    </row>
    <row r="73" spans="2:17" x14ac:dyDescent="0.2">
      <c r="B73" s="61"/>
      <c r="C73" s="117"/>
      <c r="D73" s="117"/>
      <c r="E73" s="61"/>
      <c r="F73" s="61"/>
      <c r="G73" s="219"/>
      <c r="H73" s="61"/>
      <c r="I73" s="117"/>
      <c r="J73" s="117"/>
      <c r="K73" s="61"/>
      <c r="L73" s="61"/>
      <c r="M73" s="219"/>
      <c r="N73" s="61"/>
      <c r="O73" s="96"/>
      <c r="P73" s="96"/>
      <c r="Q73" s="96"/>
    </row>
    <row r="74" spans="2:17" x14ac:dyDescent="0.2">
      <c r="B74" s="61"/>
      <c r="C74" s="117"/>
      <c r="D74" s="117"/>
      <c r="E74" s="61"/>
      <c r="F74" s="61"/>
      <c r="G74" s="219"/>
      <c r="H74" s="61"/>
      <c r="I74" s="117"/>
      <c r="J74" s="117"/>
      <c r="K74" s="61"/>
      <c r="L74" s="61"/>
      <c r="M74" s="219"/>
      <c r="N74" s="61"/>
      <c r="O74" s="96"/>
      <c r="P74" s="96"/>
      <c r="Q74" s="96"/>
    </row>
    <row r="75" spans="2:17" x14ac:dyDescent="0.2">
      <c r="B75" s="61"/>
      <c r="C75" s="117"/>
      <c r="D75" s="117"/>
      <c r="E75" s="61"/>
      <c r="F75" s="61"/>
      <c r="G75" s="219"/>
      <c r="H75" s="61"/>
      <c r="I75" s="117"/>
      <c r="J75" s="117"/>
      <c r="K75" s="61"/>
      <c r="L75" s="61"/>
      <c r="M75" s="219"/>
      <c r="N75" s="61"/>
      <c r="O75" s="96"/>
      <c r="P75" s="96"/>
      <c r="Q75" s="96"/>
    </row>
    <row r="76" spans="2:17" x14ac:dyDescent="0.2">
      <c r="B76" s="61"/>
      <c r="C76" s="117"/>
      <c r="D76" s="117"/>
      <c r="E76" s="61"/>
      <c r="F76" s="61"/>
      <c r="G76" s="219"/>
      <c r="H76" s="61"/>
      <c r="I76" s="117"/>
      <c r="J76" s="117"/>
      <c r="K76" s="61"/>
      <c r="L76" s="61"/>
      <c r="M76" s="219"/>
      <c r="N76" s="61"/>
      <c r="O76" s="96"/>
      <c r="P76" s="96"/>
      <c r="Q76" s="96"/>
    </row>
    <row r="77" spans="2:17" x14ac:dyDescent="0.2">
      <c r="B77" s="61"/>
      <c r="C77" s="117"/>
      <c r="D77" s="117"/>
      <c r="E77" s="61"/>
      <c r="F77" s="61"/>
      <c r="G77" s="219"/>
      <c r="H77" s="61"/>
      <c r="I77" s="117"/>
      <c r="J77" s="117"/>
      <c r="K77" s="61"/>
      <c r="L77" s="61"/>
      <c r="M77" s="219"/>
      <c r="N77" s="61"/>
      <c r="O77" s="96"/>
      <c r="P77" s="96"/>
      <c r="Q77" s="96"/>
    </row>
    <row r="78" spans="2:17" x14ac:dyDescent="0.2">
      <c r="B78" s="61"/>
      <c r="C78" s="117"/>
      <c r="D78" s="117"/>
      <c r="E78" s="61"/>
      <c r="F78" s="61"/>
      <c r="G78" s="219"/>
      <c r="H78" s="61"/>
      <c r="I78" s="117"/>
      <c r="J78" s="117"/>
      <c r="K78" s="61"/>
      <c r="L78" s="61"/>
      <c r="M78" s="219"/>
      <c r="N78" s="61"/>
      <c r="O78" s="96"/>
      <c r="P78" s="96"/>
      <c r="Q78" s="96"/>
    </row>
    <row r="79" spans="2:17" x14ac:dyDescent="0.2">
      <c r="B79" s="61"/>
      <c r="C79" s="117"/>
      <c r="D79" s="117"/>
      <c r="E79" s="61"/>
      <c r="F79" s="61"/>
      <c r="G79" s="219"/>
      <c r="H79" s="61"/>
      <c r="I79" s="117"/>
      <c r="J79" s="117"/>
      <c r="K79" s="61"/>
      <c r="L79" s="61"/>
      <c r="M79" s="219"/>
      <c r="N79" s="61"/>
      <c r="O79" s="96"/>
      <c r="P79" s="96"/>
      <c r="Q79" s="96"/>
    </row>
    <row r="80" spans="2:17" x14ac:dyDescent="0.2">
      <c r="B80" s="61"/>
      <c r="C80" s="117"/>
      <c r="D80" s="117"/>
      <c r="E80" s="61"/>
      <c r="F80" s="61"/>
      <c r="G80" s="219"/>
      <c r="H80" s="61"/>
      <c r="I80" s="117"/>
      <c r="J80" s="117"/>
      <c r="K80" s="61"/>
      <c r="L80" s="61"/>
      <c r="M80" s="219"/>
      <c r="N80" s="61"/>
      <c r="O80" s="96"/>
      <c r="P80" s="96"/>
      <c r="Q80" s="96"/>
    </row>
    <row r="81" spans="2:17" x14ac:dyDescent="0.2">
      <c r="B81" s="61"/>
      <c r="C81" s="117"/>
      <c r="D81" s="117"/>
      <c r="E81" s="61"/>
      <c r="F81" s="61"/>
      <c r="G81" s="219"/>
      <c r="H81" s="61"/>
      <c r="I81" s="117"/>
      <c r="J81" s="117"/>
      <c r="K81" s="61"/>
      <c r="L81" s="61"/>
      <c r="M81" s="219"/>
      <c r="N81" s="61"/>
      <c r="O81" s="96"/>
      <c r="P81" s="96"/>
      <c r="Q81" s="96"/>
    </row>
    <row r="82" spans="2:17" x14ac:dyDescent="0.2">
      <c r="B82" s="61"/>
      <c r="C82" s="117"/>
      <c r="D82" s="117"/>
      <c r="E82" s="61"/>
      <c r="F82" s="61"/>
      <c r="G82" s="219"/>
      <c r="H82" s="61"/>
      <c r="I82" s="117"/>
      <c r="J82" s="117"/>
      <c r="K82" s="61"/>
      <c r="L82" s="61"/>
      <c r="M82" s="219"/>
      <c r="N82" s="61"/>
      <c r="O82" s="96"/>
      <c r="P82" s="96"/>
      <c r="Q82" s="96"/>
    </row>
    <row r="83" spans="2:17" x14ac:dyDescent="0.2">
      <c r="B83" s="61"/>
      <c r="C83" s="117"/>
      <c r="D83" s="117"/>
      <c r="E83" s="61"/>
      <c r="F83" s="61"/>
      <c r="G83" s="219"/>
      <c r="H83" s="61"/>
      <c r="I83" s="117"/>
      <c r="J83" s="117"/>
      <c r="K83" s="61"/>
      <c r="L83" s="61"/>
      <c r="M83" s="219"/>
      <c r="N83" s="61"/>
      <c r="O83" s="96"/>
      <c r="P83" s="96"/>
      <c r="Q83" s="96"/>
    </row>
    <row r="84" spans="2:17" x14ac:dyDescent="0.2">
      <c r="B84" s="61"/>
      <c r="C84" s="117"/>
      <c r="D84" s="117"/>
      <c r="E84" s="61"/>
      <c r="F84" s="61"/>
      <c r="G84" s="219"/>
      <c r="H84" s="61"/>
      <c r="I84" s="117"/>
      <c r="J84" s="117"/>
      <c r="K84" s="61"/>
      <c r="L84" s="61"/>
      <c r="M84" s="219"/>
      <c r="N84" s="61"/>
      <c r="O84" s="96"/>
      <c r="P84" s="96"/>
      <c r="Q84" s="96"/>
    </row>
    <row r="85" spans="2:17" x14ac:dyDescent="0.2">
      <c r="B85" s="61"/>
      <c r="C85" s="117"/>
      <c r="D85" s="117"/>
      <c r="E85" s="61"/>
      <c r="F85" s="61"/>
      <c r="G85" s="219"/>
      <c r="H85" s="61"/>
      <c r="I85" s="117"/>
      <c r="J85" s="117"/>
      <c r="K85" s="61"/>
      <c r="L85" s="61"/>
      <c r="M85" s="219"/>
      <c r="N85" s="61"/>
      <c r="O85" s="96"/>
      <c r="P85" s="96"/>
      <c r="Q85" s="96"/>
    </row>
    <row r="86" spans="2:17" x14ac:dyDescent="0.2">
      <c r="B86" s="61"/>
      <c r="C86" s="117"/>
      <c r="D86" s="117"/>
      <c r="E86" s="61"/>
      <c r="F86" s="61"/>
      <c r="G86" s="219"/>
      <c r="H86" s="61"/>
      <c r="I86" s="117"/>
      <c r="J86" s="117"/>
      <c r="K86" s="61"/>
      <c r="L86" s="61"/>
      <c r="M86" s="219"/>
      <c r="N86" s="61"/>
      <c r="O86" s="96"/>
      <c r="P86" s="96"/>
      <c r="Q86" s="96"/>
    </row>
    <row r="87" spans="2:17" x14ac:dyDescent="0.2">
      <c r="B87" s="61"/>
      <c r="C87" s="117"/>
      <c r="D87" s="117"/>
      <c r="E87" s="61"/>
      <c r="F87" s="61"/>
      <c r="G87" s="219"/>
      <c r="H87" s="61"/>
      <c r="I87" s="117"/>
      <c r="J87" s="117"/>
      <c r="K87" s="61"/>
      <c r="L87" s="61"/>
      <c r="M87" s="219"/>
      <c r="N87" s="61"/>
      <c r="O87" s="96"/>
      <c r="P87" s="96"/>
      <c r="Q87" s="96"/>
    </row>
    <row r="88" spans="2:17" x14ac:dyDescent="0.2">
      <c r="B88" s="61"/>
      <c r="C88" s="117"/>
      <c r="D88" s="117"/>
      <c r="E88" s="61"/>
      <c r="F88" s="61"/>
      <c r="G88" s="219"/>
      <c r="H88" s="61"/>
      <c r="I88" s="117"/>
      <c r="J88" s="117"/>
      <c r="K88" s="61"/>
      <c r="L88" s="61"/>
      <c r="M88" s="219"/>
      <c r="N88" s="61"/>
      <c r="O88" s="96"/>
      <c r="P88" s="96"/>
      <c r="Q88" s="96"/>
    </row>
    <row r="89" spans="2:17" x14ac:dyDescent="0.2">
      <c r="B89" s="61"/>
      <c r="C89" s="117"/>
      <c r="D89" s="117"/>
      <c r="E89" s="61"/>
      <c r="F89" s="61"/>
      <c r="G89" s="219"/>
      <c r="H89" s="61"/>
      <c r="I89" s="117"/>
      <c r="J89" s="117"/>
      <c r="K89" s="61"/>
      <c r="L89" s="61"/>
      <c r="M89" s="219"/>
      <c r="N89" s="61"/>
      <c r="O89" s="96"/>
      <c r="P89" s="96"/>
      <c r="Q89" s="96"/>
    </row>
    <row r="90" spans="2:17" x14ac:dyDescent="0.2">
      <c r="B90" s="61"/>
      <c r="C90" s="117"/>
      <c r="D90" s="117"/>
      <c r="E90" s="61"/>
      <c r="F90" s="61"/>
      <c r="G90" s="219"/>
      <c r="H90" s="61"/>
      <c r="I90" s="117"/>
      <c r="J90" s="117"/>
      <c r="K90" s="61"/>
      <c r="L90" s="61"/>
      <c r="M90" s="219"/>
      <c r="N90" s="61"/>
      <c r="O90" s="96"/>
      <c r="P90" s="96"/>
      <c r="Q90" s="96"/>
    </row>
    <row r="91" spans="2:17" x14ac:dyDescent="0.2">
      <c r="B91" s="61"/>
      <c r="C91" s="117"/>
      <c r="D91" s="117"/>
      <c r="E91" s="61"/>
      <c r="F91" s="61"/>
      <c r="G91" s="219"/>
      <c r="H91" s="61"/>
      <c r="I91" s="117"/>
      <c r="J91" s="117"/>
      <c r="K91" s="61"/>
      <c r="L91" s="61"/>
      <c r="M91" s="219"/>
      <c r="N91" s="61"/>
      <c r="O91" s="96"/>
      <c r="P91" s="96"/>
      <c r="Q91" s="96"/>
    </row>
    <row r="92" spans="2:17" x14ac:dyDescent="0.2">
      <c r="B92" s="61"/>
      <c r="C92" s="117"/>
      <c r="D92" s="117"/>
      <c r="E92" s="61"/>
      <c r="F92" s="61"/>
      <c r="G92" s="219"/>
      <c r="H92" s="61"/>
      <c r="I92" s="117"/>
      <c r="J92" s="117"/>
      <c r="K92" s="61"/>
      <c r="L92" s="61"/>
      <c r="M92" s="219"/>
      <c r="N92" s="61"/>
      <c r="O92" s="96"/>
      <c r="P92" s="96"/>
      <c r="Q92" s="96"/>
    </row>
    <row r="93" spans="2:17" x14ac:dyDescent="0.2">
      <c r="B93" s="61"/>
      <c r="C93" s="117"/>
      <c r="D93" s="117"/>
      <c r="E93" s="61"/>
      <c r="F93" s="61"/>
      <c r="G93" s="219"/>
      <c r="H93" s="61"/>
      <c r="I93" s="117"/>
      <c r="J93" s="117"/>
      <c r="K93" s="61"/>
      <c r="L93" s="61"/>
      <c r="M93" s="219"/>
      <c r="N93" s="61"/>
      <c r="O93" s="96"/>
      <c r="P93" s="96"/>
      <c r="Q93" s="96"/>
    </row>
    <row r="94" spans="2:17" x14ac:dyDescent="0.2">
      <c r="B94" s="61"/>
      <c r="C94" s="117"/>
      <c r="D94" s="117"/>
      <c r="E94" s="61"/>
      <c r="F94" s="61"/>
      <c r="G94" s="219"/>
      <c r="H94" s="61"/>
      <c r="I94" s="117"/>
      <c r="J94" s="117"/>
      <c r="K94" s="61"/>
      <c r="L94" s="61"/>
      <c r="M94" s="219"/>
      <c r="N94" s="61"/>
      <c r="O94" s="96"/>
      <c r="P94" s="96"/>
      <c r="Q94" s="96"/>
    </row>
    <row r="95" spans="2:17" x14ac:dyDescent="0.2">
      <c r="B95" s="61"/>
      <c r="C95" s="117"/>
      <c r="D95" s="117"/>
      <c r="E95" s="61"/>
      <c r="F95" s="61"/>
      <c r="G95" s="219"/>
      <c r="H95" s="61"/>
      <c r="I95" s="117"/>
      <c r="J95" s="117"/>
      <c r="K95" s="61"/>
      <c r="L95" s="61"/>
      <c r="M95" s="219"/>
      <c r="N95" s="61"/>
      <c r="O95" s="96"/>
      <c r="P95" s="96"/>
      <c r="Q95" s="96"/>
    </row>
    <row r="96" spans="2:17" x14ac:dyDescent="0.2">
      <c r="B96" s="61"/>
      <c r="C96" s="117"/>
      <c r="D96" s="117"/>
      <c r="E96" s="61"/>
      <c r="F96" s="61"/>
      <c r="G96" s="219"/>
      <c r="H96" s="61"/>
      <c r="I96" s="117"/>
      <c r="J96" s="117"/>
      <c r="K96" s="61"/>
      <c r="L96" s="61"/>
      <c r="M96" s="219"/>
      <c r="N96" s="61"/>
      <c r="O96" s="96"/>
      <c r="P96" s="96"/>
      <c r="Q96" s="96"/>
    </row>
    <row r="97" spans="2:17" x14ac:dyDescent="0.2">
      <c r="B97" s="61"/>
      <c r="C97" s="117"/>
      <c r="D97" s="117"/>
      <c r="E97" s="61"/>
      <c r="F97" s="61"/>
      <c r="G97" s="219"/>
      <c r="H97" s="61"/>
      <c r="I97" s="117"/>
      <c r="J97" s="117"/>
      <c r="K97" s="61"/>
      <c r="L97" s="61"/>
      <c r="M97" s="219"/>
      <c r="N97" s="61"/>
      <c r="O97" s="96"/>
      <c r="P97" s="96"/>
      <c r="Q97" s="96"/>
    </row>
    <row r="98" spans="2:17" x14ac:dyDescent="0.2">
      <c r="B98" s="61"/>
      <c r="C98" s="117"/>
      <c r="D98" s="117"/>
      <c r="E98" s="61"/>
      <c r="F98" s="61"/>
      <c r="G98" s="219"/>
      <c r="H98" s="61"/>
      <c r="I98" s="117"/>
      <c r="J98" s="117"/>
      <c r="K98" s="61"/>
      <c r="L98" s="61"/>
      <c r="M98" s="219"/>
      <c r="N98" s="61"/>
      <c r="O98" s="96"/>
      <c r="P98" s="96"/>
      <c r="Q98" s="96"/>
    </row>
    <row r="99" spans="2:17" x14ac:dyDescent="0.2">
      <c r="B99" s="61"/>
      <c r="C99" s="117"/>
      <c r="D99" s="117"/>
      <c r="E99" s="61"/>
      <c r="F99" s="61"/>
      <c r="G99" s="219"/>
      <c r="H99" s="61"/>
      <c r="I99" s="117"/>
      <c r="J99" s="117"/>
      <c r="K99" s="61"/>
      <c r="L99" s="61"/>
      <c r="M99" s="219"/>
      <c r="N99" s="61"/>
      <c r="O99" s="96"/>
      <c r="P99" s="96"/>
      <c r="Q99" s="96"/>
    </row>
    <row r="100" spans="2:17" x14ac:dyDescent="0.2">
      <c r="B100" s="61"/>
      <c r="C100" s="117"/>
      <c r="D100" s="117"/>
      <c r="E100" s="61"/>
      <c r="F100" s="61"/>
      <c r="G100" s="219"/>
      <c r="H100" s="61"/>
      <c r="I100" s="117"/>
      <c r="J100" s="117"/>
      <c r="K100" s="61"/>
      <c r="L100" s="61"/>
      <c r="M100" s="219"/>
      <c r="N100" s="61"/>
      <c r="O100" s="96"/>
      <c r="P100" s="96"/>
      <c r="Q100" s="96"/>
    </row>
    <row r="101" spans="2:17" x14ac:dyDescent="0.2">
      <c r="B101" s="61"/>
      <c r="C101" s="117"/>
      <c r="D101" s="117"/>
      <c r="E101" s="61"/>
      <c r="F101" s="61"/>
      <c r="G101" s="219"/>
      <c r="H101" s="61"/>
      <c r="I101" s="117"/>
      <c r="J101" s="117"/>
      <c r="K101" s="61"/>
      <c r="L101" s="61"/>
      <c r="M101" s="219"/>
      <c r="N101" s="61"/>
      <c r="O101" s="96"/>
      <c r="P101" s="96"/>
      <c r="Q101" s="96"/>
    </row>
    <row r="102" spans="2:17" x14ac:dyDescent="0.2">
      <c r="B102" s="61"/>
      <c r="C102" s="117"/>
      <c r="D102" s="117"/>
      <c r="E102" s="61"/>
      <c r="F102" s="61"/>
      <c r="G102" s="219"/>
      <c r="H102" s="61"/>
      <c r="I102" s="117"/>
      <c r="J102" s="117"/>
      <c r="K102" s="61"/>
      <c r="L102" s="61"/>
      <c r="M102" s="219"/>
      <c r="N102" s="61"/>
      <c r="O102" s="96"/>
      <c r="P102" s="96"/>
      <c r="Q102" s="96"/>
    </row>
    <row r="103" spans="2:17" x14ac:dyDescent="0.2">
      <c r="B103" s="61"/>
      <c r="C103" s="117"/>
      <c r="D103" s="117"/>
      <c r="E103" s="61"/>
      <c r="F103" s="61"/>
      <c r="G103" s="219"/>
      <c r="H103" s="61"/>
      <c r="I103" s="117"/>
      <c r="J103" s="117"/>
      <c r="K103" s="61"/>
      <c r="L103" s="61"/>
      <c r="M103" s="219"/>
      <c r="N103" s="61"/>
      <c r="O103" s="96"/>
      <c r="P103" s="96"/>
      <c r="Q103" s="96"/>
    </row>
    <row r="104" spans="2:17" x14ac:dyDescent="0.2">
      <c r="B104" s="61"/>
      <c r="C104" s="117"/>
      <c r="D104" s="117"/>
      <c r="E104" s="61"/>
      <c r="F104" s="61"/>
      <c r="G104" s="219"/>
      <c r="H104" s="61"/>
      <c r="I104" s="117"/>
      <c r="J104" s="117"/>
      <c r="K104" s="61"/>
      <c r="L104" s="61"/>
      <c r="M104" s="219"/>
      <c r="N104" s="61"/>
      <c r="O104" s="96"/>
      <c r="P104" s="96"/>
      <c r="Q104" s="96"/>
    </row>
    <row r="105" spans="2:17" x14ac:dyDescent="0.2">
      <c r="B105" s="61"/>
      <c r="C105" s="117"/>
      <c r="D105" s="117"/>
      <c r="E105" s="61"/>
      <c r="F105" s="61"/>
      <c r="G105" s="219"/>
      <c r="H105" s="61"/>
      <c r="I105" s="117"/>
      <c r="J105" s="117"/>
      <c r="K105" s="61"/>
      <c r="L105" s="61"/>
      <c r="M105" s="219"/>
      <c r="N105" s="61"/>
      <c r="O105" s="96"/>
      <c r="P105" s="96"/>
      <c r="Q105" s="96"/>
    </row>
    <row r="106" spans="2:17" x14ac:dyDescent="0.2">
      <c r="B106" s="61"/>
      <c r="C106" s="117"/>
      <c r="D106" s="117"/>
      <c r="E106" s="61"/>
      <c r="F106" s="61"/>
      <c r="G106" s="219"/>
      <c r="H106" s="61"/>
      <c r="I106" s="117"/>
      <c r="J106" s="117"/>
      <c r="K106" s="61"/>
      <c r="L106" s="61"/>
      <c r="M106" s="219"/>
      <c r="N106" s="61"/>
      <c r="O106" s="96"/>
      <c r="P106" s="96"/>
      <c r="Q106" s="96"/>
    </row>
    <row r="107" spans="2:17" x14ac:dyDescent="0.2">
      <c r="B107" s="61"/>
      <c r="C107" s="117"/>
      <c r="D107" s="117"/>
      <c r="E107" s="61"/>
      <c r="F107" s="61"/>
      <c r="G107" s="219"/>
      <c r="H107" s="61"/>
      <c r="I107" s="117"/>
      <c r="J107" s="117"/>
      <c r="K107" s="61"/>
      <c r="L107" s="61"/>
      <c r="M107" s="219"/>
      <c r="N107" s="61"/>
      <c r="O107" s="96"/>
      <c r="P107" s="96"/>
      <c r="Q107" s="96"/>
    </row>
    <row r="108" spans="2:17" x14ac:dyDescent="0.2">
      <c r="B108" s="61"/>
      <c r="C108" s="117"/>
      <c r="D108" s="117"/>
      <c r="E108" s="61"/>
      <c r="F108" s="61"/>
      <c r="G108" s="219"/>
      <c r="H108" s="61"/>
      <c r="I108" s="117"/>
      <c r="J108" s="117"/>
      <c r="K108" s="61"/>
      <c r="L108" s="61"/>
      <c r="M108" s="219"/>
      <c r="N108" s="61"/>
      <c r="O108" s="96"/>
      <c r="P108" s="96"/>
      <c r="Q108" s="96"/>
    </row>
    <row r="109" spans="2:17" x14ac:dyDescent="0.2">
      <c r="B109" s="61"/>
      <c r="C109" s="117"/>
      <c r="D109" s="117"/>
      <c r="E109" s="61"/>
      <c r="F109" s="61"/>
      <c r="G109" s="219"/>
      <c r="H109" s="61"/>
      <c r="I109" s="117"/>
      <c r="J109" s="117"/>
      <c r="K109" s="61"/>
      <c r="L109" s="61"/>
      <c r="M109" s="219"/>
      <c r="N109" s="61"/>
      <c r="O109" s="96"/>
      <c r="P109" s="96"/>
      <c r="Q109" s="96"/>
    </row>
    <row r="110" spans="2:17" x14ac:dyDescent="0.2">
      <c r="B110" s="61"/>
      <c r="C110" s="117"/>
      <c r="D110" s="117"/>
      <c r="E110" s="61"/>
      <c r="F110" s="61"/>
      <c r="G110" s="219"/>
      <c r="H110" s="61"/>
      <c r="I110" s="117"/>
      <c r="J110" s="117"/>
      <c r="K110" s="61"/>
      <c r="L110" s="61"/>
      <c r="M110" s="219"/>
      <c r="N110" s="61"/>
      <c r="O110" s="96"/>
      <c r="P110" s="96"/>
      <c r="Q110" s="96"/>
    </row>
    <row r="111" spans="2:17" x14ac:dyDescent="0.2">
      <c r="B111" s="61"/>
      <c r="C111" s="117"/>
      <c r="D111" s="117"/>
      <c r="E111" s="61"/>
      <c r="F111" s="61"/>
      <c r="G111" s="219"/>
      <c r="H111" s="61"/>
      <c r="I111" s="117"/>
      <c r="J111" s="117"/>
      <c r="K111" s="61"/>
      <c r="L111" s="61"/>
      <c r="M111" s="219"/>
      <c r="N111" s="61"/>
      <c r="O111" s="96"/>
      <c r="P111" s="96"/>
      <c r="Q111" s="96"/>
    </row>
    <row r="112" spans="2:17" x14ac:dyDescent="0.2">
      <c r="B112" s="61"/>
      <c r="C112" s="117"/>
      <c r="D112" s="117"/>
      <c r="E112" s="61"/>
      <c r="F112" s="61"/>
      <c r="G112" s="219"/>
      <c r="H112" s="61"/>
      <c r="I112" s="117"/>
      <c r="J112" s="117"/>
      <c r="K112" s="61"/>
      <c r="L112" s="61"/>
      <c r="M112" s="219"/>
      <c r="N112" s="61"/>
      <c r="O112" s="96"/>
      <c r="P112" s="96"/>
      <c r="Q112" s="96"/>
    </row>
    <row r="113" spans="2:17" x14ac:dyDescent="0.2">
      <c r="B113" s="61"/>
      <c r="C113" s="117"/>
      <c r="D113" s="117"/>
      <c r="E113" s="61"/>
      <c r="F113" s="61"/>
      <c r="G113" s="219"/>
      <c r="H113" s="61"/>
      <c r="I113" s="117"/>
      <c r="J113" s="117"/>
      <c r="K113" s="61"/>
      <c r="L113" s="61"/>
      <c r="M113" s="219"/>
      <c r="N113" s="61"/>
      <c r="O113" s="96"/>
      <c r="P113" s="96"/>
      <c r="Q113" s="96"/>
    </row>
    <row r="114" spans="2:17" x14ac:dyDescent="0.2">
      <c r="B114" s="61"/>
      <c r="C114" s="117"/>
      <c r="D114" s="117"/>
      <c r="E114" s="61"/>
      <c r="F114" s="61"/>
      <c r="G114" s="219"/>
      <c r="H114" s="61"/>
      <c r="I114" s="117"/>
      <c r="J114" s="117"/>
      <c r="K114" s="61"/>
      <c r="L114" s="61"/>
      <c r="M114" s="219"/>
      <c r="N114" s="61"/>
      <c r="O114" s="96"/>
      <c r="P114" s="96"/>
      <c r="Q114" s="96"/>
    </row>
    <row r="115" spans="2:17" x14ac:dyDescent="0.2">
      <c r="B115" s="61"/>
      <c r="C115" s="117"/>
      <c r="D115" s="117"/>
      <c r="E115" s="61"/>
      <c r="F115" s="61"/>
      <c r="G115" s="219"/>
      <c r="H115" s="61"/>
      <c r="I115" s="117"/>
      <c r="J115" s="117"/>
      <c r="K115" s="61"/>
      <c r="L115" s="61"/>
      <c r="M115" s="219"/>
      <c r="N115" s="61"/>
      <c r="O115" s="96"/>
      <c r="P115" s="96"/>
      <c r="Q115" s="96"/>
    </row>
    <row r="116" spans="2:17" x14ac:dyDescent="0.2">
      <c r="B116" s="61"/>
      <c r="C116" s="117"/>
      <c r="D116" s="117"/>
      <c r="E116" s="61"/>
      <c r="F116" s="61"/>
      <c r="G116" s="219"/>
      <c r="H116" s="61"/>
      <c r="I116" s="117"/>
      <c r="J116" s="117"/>
      <c r="K116" s="61"/>
      <c r="L116" s="61"/>
      <c r="M116" s="219"/>
      <c r="N116" s="61"/>
      <c r="O116" s="96"/>
      <c r="P116" s="96"/>
      <c r="Q116" s="96"/>
    </row>
    <row r="117" spans="2:17" x14ac:dyDescent="0.2">
      <c r="B117" s="61"/>
      <c r="C117" s="117"/>
      <c r="D117" s="117"/>
      <c r="E117" s="61"/>
      <c r="F117" s="61"/>
      <c r="G117" s="219"/>
      <c r="H117" s="61"/>
      <c r="I117" s="117"/>
      <c r="J117" s="117"/>
      <c r="K117" s="61"/>
      <c r="L117" s="61"/>
      <c r="M117" s="219"/>
      <c r="N117" s="61"/>
      <c r="O117" s="96"/>
      <c r="P117" s="96"/>
      <c r="Q117" s="96"/>
    </row>
    <row r="118" spans="2:17" x14ac:dyDescent="0.2">
      <c r="B118" s="61"/>
      <c r="C118" s="117"/>
      <c r="D118" s="117"/>
      <c r="E118" s="61"/>
      <c r="F118" s="61"/>
      <c r="G118" s="219"/>
      <c r="H118" s="61"/>
      <c r="I118" s="117"/>
      <c r="J118" s="117"/>
      <c r="K118" s="61"/>
      <c r="L118" s="61"/>
      <c r="M118" s="219"/>
      <c r="N118" s="61"/>
      <c r="O118" s="96"/>
      <c r="P118" s="96"/>
      <c r="Q118" s="96"/>
    </row>
    <row r="119" spans="2:17" x14ac:dyDescent="0.2">
      <c r="B119" s="61"/>
      <c r="C119" s="117"/>
      <c r="D119" s="117"/>
      <c r="E119" s="61"/>
      <c r="F119" s="61"/>
      <c r="G119" s="219"/>
      <c r="H119" s="61"/>
      <c r="I119" s="117"/>
      <c r="J119" s="117"/>
      <c r="K119" s="61"/>
      <c r="L119" s="61"/>
      <c r="M119" s="219"/>
      <c r="N119" s="61"/>
      <c r="O119" s="96"/>
      <c r="P119" s="96"/>
      <c r="Q119" s="96"/>
    </row>
    <row r="120" spans="2:17" x14ac:dyDescent="0.2">
      <c r="B120" s="61"/>
      <c r="C120" s="117"/>
      <c r="D120" s="117"/>
      <c r="E120" s="61"/>
      <c r="F120" s="61"/>
      <c r="G120" s="219"/>
      <c r="H120" s="61"/>
      <c r="I120" s="117"/>
      <c r="J120" s="117"/>
      <c r="K120" s="61"/>
      <c r="L120" s="61"/>
      <c r="M120" s="219"/>
      <c r="N120" s="61"/>
      <c r="O120" s="96"/>
      <c r="P120" s="96"/>
      <c r="Q120" s="96"/>
    </row>
    <row r="121" spans="2:17" x14ac:dyDescent="0.2">
      <c r="B121" s="61"/>
      <c r="C121" s="117"/>
      <c r="D121" s="117"/>
      <c r="E121" s="61"/>
      <c r="F121" s="61"/>
      <c r="G121" s="219"/>
      <c r="H121" s="61"/>
      <c r="I121" s="117"/>
      <c r="J121" s="117"/>
      <c r="K121" s="61"/>
      <c r="L121" s="61"/>
      <c r="M121" s="219"/>
      <c r="N121" s="61"/>
      <c r="O121" s="96"/>
      <c r="P121" s="96"/>
      <c r="Q121" s="96"/>
    </row>
    <row r="122" spans="2:17" x14ac:dyDescent="0.2">
      <c r="B122" s="61"/>
      <c r="C122" s="117"/>
      <c r="D122" s="117"/>
      <c r="E122" s="61"/>
      <c r="F122" s="61"/>
      <c r="G122" s="219"/>
      <c r="H122" s="61"/>
      <c r="I122" s="117"/>
      <c r="J122" s="117"/>
      <c r="K122" s="61"/>
      <c r="L122" s="61"/>
      <c r="M122" s="219"/>
      <c r="N122" s="61"/>
      <c r="O122" s="96"/>
      <c r="P122" s="96"/>
      <c r="Q122" s="96"/>
    </row>
    <row r="123" spans="2:17" x14ac:dyDescent="0.2">
      <c r="B123" s="61"/>
      <c r="C123" s="117"/>
      <c r="D123" s="117"/>
      <c r="E123" s="61"/>
      <c r="F123" s="61"/>
      <c r="G123" s="219"/>
      <c r="H123" s="61"/>
      <c r="I123" s="117"/>
      <c r="J123" s="117"/>
      <c r="K123" s="61"/>
      <c r="L123" s="61"/>
      <c r="M123" s="219"/>
      <c r="N123" s="61"/>
      <c r="O123" s="96"/>
      <c r="P123" s="96"/>
      <c r="Q123" s="96"/>
    </row>
    <row r="124" spans="2:17" x14ac:dyDescent="0.2">
      <c r="B124" s="61"/>
      <c r="C124" s="117"/>
      <c r="D124" s="117"/>
      <c r="E124" s="61"/>
      <c r="F124" s="61"/>
      <c r="G124" s="219"/>
      <c r="H124" s="61"/>
      <c r="I124" s="117"/>
      <c r="J124" s="117"/>
      <c r="K124" s="61"/>
      <c r="L124" s="61"/>
      <c r="M124" s="219"/>
      <c r="N124" s="61"/>
      <c r="O124" s="96"/>
      <c r="P124" s="96"/>
      <c r="Q124" s="96"/>
    </row>
    <row r="125" spans="2:17" x14ac:dyDescent="0.2">
      <c r="B125" s="61"/>
      <c r="C125" s="117"/>
      <c r="D125" s="117"/>
      <c r="E125" s="61"/>
      <c r="F125" s="61"/>
      <c r="G125" s="219"/>
      <c r="H125" s="61"/>
      <c r="I125" s="117"/>
      <c r="J125" s="117"/>
      <c r="K125" s="61"/>
      <c r="L125" s="61"/>
      <c r="M125" s="219"/>
      <c r="N125" s="61"/>
      <c r="O125" s="96"/>
      <c r="P125" s="96"/>
      <c r="Q125" s="96"/>
    </row>
    <row r="126" spans="2:17" x14ac:dyDescent="0.2">
      <c r="B126" s="61"/>
      <c r="C126" s="117"/>
      <c r="D126" s="117"/>
      <c r="E126" s="61"/>
      <c r="F126" s="61"/>
      <c r="G126" s="219"/>
      <c r="H126" s="61"/>
      <c r="I126" s="117"/>
      <c r="J126" s="117"/>
      <c r="K126" s="61"/>
      <c r="L126" s="61"/>
      <c r="M126" s="219"/>
      <c r="N126" s="61"/>
      <c r="O126" s="96"/>
      <c r="P126" s="96"/>
      <c r="Q126" s="96"/>
    </row>
    <row r="127" spans="2:17" x14ac:dyDescent="0.2">
      <c r="B127" s="61"/>
      <c r="C127" s="117"/>
      <c r="D127" s="117"/>
      <c r="E127" s="61"/>
      <c r="F127" s="61"/>
      <c r="G127" s="219"/>
      <c r="H127" s="61"/>
      <c r="I127" s="117"/>
      <c r="J127" s="117"/>
      <c r="K127" s="61"/>
      <c r="L127" s="61"/>
      <c r="M127" s="219"/>
      <c r="N127" s="61"/>
      <c r="O127" s="96"/>
      <c r="P127" s="96"/>
      <c r="Q127" s="96"/>
    </row>
    <row r="128" spans="2:17" x14ac:dyDescent="0.2">
      <c r="B128" s="61"/>
      <c r="C128" s="117"/>
      <c r="D128" s="117"/>
      <c r="E128" s="61"/>
      <c r="F128" s="61"/>
      <c r="G128" s="219"/>
      <c r="H128" s="61"/>
      <c r="I128" s="117"/>
      <c r="J128" s="117"/>
      <c r="K128" s="61"/>
      <c r="L128" s="61"/>
      <c r="M128" s="219"/>
      <c r="N128" s="61"/>
      <c r="O128" s="96"/>
      <c r="P128" s="96"/>
      <c r="Q128" s="96"/>
    </row>
    <row r="129" spans="2:17" x14ac:dyDescent="0.2">
      <c r="B129" s="61"/>
      <c r="C129" s="117"/>
      <c r="D129" s="117"/>
      <c r="E129" s="61"/>
      <c r="F129" s="61"/>
      <c r="G129" s="219"/>
      <c r="H129" s="61"/>
      <c r="I129" s="117"/>
      <c r="J129" s="117"/>
      <c r="K129" s="61"/>
      <c r="L129" s="61"/>
      <c r="M129" s="219"/>
      <c r="N129" s="61"/>
      <c r="O129" s="96"/>
      <c r="P129" s="96"/>
      <c r="Q129" s="96"/>
    </row>
    <row r="130" spans="2:17" x14ac:dyDescent="0.2">
      <c r="B130" s="61"/>
      <c r="C130" s="117"/>
      <c r="D130" s="117"/>
      <c r="E130" s="61"/>
      <c r="F130" s="61"/>
      <c r="G130" s="219"/>
      <c r="H130" s="61"/>
      <c r="I130" s="117"/>
      <c r="J130" s="117"/>
      <c r="K130" s="61"/>
      <c r="L130" s="61"/>
      <c r="M130" s="219"/>
      <c r="N130" s="61"/>
      <c r="O130" s="96"/>
      <c r="P130" s="96"/>
      <c r="Q130" s="96"/>
    </row>
    <row r="131" spans="2:17" x14ac:dyDescent="0.2">
      <c r="B131" s="61"/>
      <c r="C131" s="117"/>
      <c r="D131" s="117"/>
      <c r="E131" s="61"/>
      <c r="F131" s="61"/>
      <c r="G131" s="219"/>
      <c r="H131" s="61"/>
      <c r="I131" s="117"/>
      <c r="J131" s="117"/>
      <c r="K131" s="61"/>
      <c r="L131" s="61"/>
      <c r="M131" s="219"/>
      <c r="N131" s="61"/>
      <c r="O131" s="96"/>
      <c r="P131" s="96"/>
      <c r="Q131" s="96"/>
    </row>
    <row r="132" spans="2:17" x14ac:dyDescent="0.2">
      <c r="B132" s="61"/>
      <c r="C132" s="117"/>
      <c r="D132" s="117"/>
      <c r="E132" s="61"/>
      <c r="F132" s="61"/>
      <c r="G132" s="219"/>
      <c r="H132" s="61"/>
      <c r="I132" s="117"/>
      <c r="J132" s="117"/>
      <c r="K132" s="61"/>
      <c r="L132" s="61"/>
      <c r="M132" s="219"/>
      <c r="N132" s="61"/>
      <c r="O132" s="96"/>
      <c r="P132" s="96"/>
      <c r="Q132" s="96"/>
    </row>
    <row r="133" spans="2:17" x14ac:dyDescent="0.2">
      <c r="B133" s="61"/>
      <c r="C133" s="117"/>
      <c r="D133" s="117"/>
      <c r="E133" s="61"/>
      <c r="F133" s="61"/>
      <c r="G133" s="219"/>
      <c r="H133" s="61"/>
      <c r="I133" s="117"/>
      <c r="J133" s="117"/>
      <c r="K133" s="61"/>
      <c r="L133" s="61"/>
      <c r="M133" s="219"/>
      <c r="N133" s="61"/>
      <c r="O133" s="96"/>
      <c r="P133" s="96"/>
      <c r="Q133" s="96"/>
    </row>
    <row r="134" spans="2:17" x14ac:dyDescent="0.2">
      <c r="B134" s="61"/>
      <c r="C134" s="117"/>
      <c r="D134" s="117"/>
      <c r="E134" s="61"/>
      <c r="F134" s="61"/>
      <c r="G134" s="219"/>
      <c r="H134" s="61"/>
      <c r="I134" s="117"/>
      <c r="J134" s="117"/>
      <c r="K134" s="61"/>
      <c r="L134" s="61"/>
      <c r="M134" s="219"/>
      <c r="N134" s="61"/>
      <c r="O134" s="96"/>
      <c r="P134" s="96"/>
      <c r="Q134" s="96"/>
    </row>
    <row r="135" spans="2:17" x14ac:dyDescent="0.2">
      <c r="B135" s="61"/>
      <c r="C135" s="117"/>
      <c r="D135" s="117"/>
      <c r="E135" s="61"/>
      <c r="F135" s="61"/>
      <c r="G135" s="219"/>
      <c r="H135" s="61"/>
      <c r="I135" s="117"/>
      <c r="J135" s="117"/>
      <c r="K135" s="61"/>
      <c r="L135" s="61"/>
      <c r="M135" s="219"/>
      <c r="N135" s="61"/>
      <c r="O135" s="96"/>
      <c r="P135" s="96"/>
      <c r="Q135" s="96"/>
    </row>
    <row r="136" spans="2:17" x14ac:dyDescent="0.2">
      <c r="B136" s="61"/>
      <c r="C136" s="117"/>
      <c r="D136" s="117"/>
      <c r="E136" s="61"/>
      <c r="F136" s="61"/>
      <c r="G136" s="219"/>
      <c r="H136" s="61"/>
      <c r="I136" s="117"/>
      <c r="J136" s="117"/>
      <c r="K136" s="61"/>
      <c r="L136" s="61"/>
      <c r="M136" s="219"/>
      <c r="N136" s="61"/>
      <c r="O136" s="96"/>
      <c r="P136" s="96"/>
      <c r="Q136" s="96"/>
    </row>
    <row r="137" spans="2:17" x14ac:dyDescent="0.2">
      <c r="B137" s="61"/>
      <c r="C137" s="117"/>
      <c r="D137" s="117"/>
      <c r="E137" s="61"/>
      <c r="F137" s="61"/>
      <c r="G137" s="219"/>
      <c r="H137" s="61"/>
      <c r="I137" s="117"/>
      <c r="J137" s="117"/>
      <c r="K137" s="61"/>
      <c r="L137" s="61"/>
      <c r="M137" s="219"/>
      <c r="N137" s="61"/>
      <c r="O137" s="96"/>
      <c r="P137" s="96"/>
      <c r="Q137" s="96"/>
    </row>
    <row r="138" spans="2:17" x14ac:dyDescent="0.2">
      <c r="B138" s="61"/>
      <c r="C138" s="117"/>
      <c r="D138" s="117"/>
      <c r="E138" s="61"/>
      <c r="F138" s="61"/>
      <c r="G138" s="219"/>
      <c r="H138" s="61"/>
      <c r="I138" s="117"/>
      <c r="J138" s="117"/>
      <c r="K138" s="61"/>
      <c r="L138" s="61"/>
      <c r="M138" s="219"/>
      <c r="N138" s="61"/>
      <c r="O138" s="96"/>
      <c r="P138" s="96"/>
      <c r="Q138" s="96"/>
    </row>
    <row r="139" spans="2:17" x14ac:dyDescent="0.2">
      <c r="B139" s="61"/>
      <c r="C139" s="117"/>
      <c r="D139" s="117"/>
      <c r="E139" s="61"/>
      <c r="F139" s="61"/>
      <c r="G139" s="219"/>
      <c r="H139" s="61"/>
      <c r="I139" s="117"/>
      <c r="J139" s="117"/>
      <c r="K139" s="61"/>
      <c r="L139" s="61"/>
      <c r="M139" s="219"/>
      <c r="N139" s="61"/>
      <c r="O139" s="96"/>
      <c r="P139" s="96"/>
      <c r="Q139" s="96"/>
    </row>
    <row r="140" spans="2:17" x14ac:dyDescent="0.2">
      <c r="B140" s="61"/>
      <c r="C140" s="117"/>
      <c r="D140" s="117"/>
      <c r="E140" s="61"/>
      <c r="F140" s="61"/>
      <c r="G140" s="219"/>
      <c r="H140" s="61"/>
      <c r="I140" s="117"/>
      <c r="J140" s="117"/>
      <c r="K140" s="61"/>
      <c r="L140" s="61"/>
      <c r="M140" s="219"/>
      <c r="N140" s="61"/>
      <c r="O140" s="96"/>
      <c r="P140" s="96"/>
      <c r="Q140" s="96"/>
    </row>
    <row r="141" spans="2:17" x14ac:dyDescent="0.2">
      <c r="B141" s="61"/>
      <c r="C141" s="117"/>
      <c r="D141" s="117"/>
      <c r="E141" s="61"/>
      <c r="F141" s="61"/>
      <c r="G141" s="219"/>
      <c r="H141" s="61"/>
      <c r="I141" s="117"/>
      <c r="J141" s="117"/>
      <c r="K141" s="61"/>
      <c r="L141" s="61"/>
      <c r="M141" s="219"/>
      <c r="N141" s="61"/>
      <c r="O141" s="96"/>
      <c r="P141" s="96"/>
      <c r="Q141" s="96"/>
    </row>
    <row r="142" spans="2:17" x14ac:dyDescent="0.2">
      <c r="B142" s="61"/>
      <c r="C142" s="117"/>
      <c r="D142" s="117"/>
      <c r="E142" s="61"/>
      <c r="F142" s="61"/>
      <c r="G142" s="219"/>
      <c r="H142" s="61"/>
      <c r="I142" s="117"/>
      <c r="J142" s="117"/>
      <c r="K142" s="61"/>
      <c r="L142" s="61"/>
      <c r="M142" s="219"/>
      <c r="N142" s="61"/>
      <c r="O142" s="96"/>
      <c r="P142" s="96"/>
      <c r="Q142" s="96"/>
    </row>
    <row r="143" spans="2:17" x14ac:dyDescent="0.2">
      <c r="B143" s="61"/>
      <c r="C143" s="117"/>
      <c r="D143" s="117"/>
      <c r="E143" s="61"/>
      <c r="F143" s="61"/>
      <c r="G143" s="219"/>
      <c r="H143" s="61"/>
      <c r="I143" s="117"/>
      <c r="J143" s="117"/>
      <c r="K143" s="61"/>
      <c r="L143" s="61"/>
      <c r="M143" s="219"/>
      <c r="N143" s="61"/>
      <c r="O143" s="96"/>
      <c r="P143" s="96"/>
      <c r="Q143" s="96"/>
    </row>
    <row r="144" spans="2:17" x14ac:dyDescent="0.2">
      <c r="B144" s="61"/>
      <c r="C144" s="117"/>
      <c r="D144" s="117"/>
      <c r="E144" s="61"/>
      <c r="F144" s="61"/>
      <c r="G144" s="219"/>
      <c r="H144" s="61"/>
      <c r="I144" s="117"/>
      <c r="J144" s="117"/>
      <c r="K144" s="61"/>
      <c r="L144" s="61"/>
      <c r="M144" s="219"/>
      <c r="N144" s="61"/>
      <c r="O144" s="96"/>
      <c r="P144" s="96"/>
      <c r="Q144" s="96"/>
    </row>
    <row r="145" spans="2:17" x14ac:dyDescent="0.2">
      <c r="B145" s="61"/>
      <c r="C145" s="117"/>
      <c r="D145" s="117"/>
      <c r="E145" s="61"/>
      <c r="F145" s="61"/>
      <c r="G145" s="219"/>
      <c r="H145" s="61"/>
      <c r="I145" s="117"/>
      <c r="J145" s="117"/>
      <c r="K145" s="61"/>
      <c r="L145" s="61"/>
      <c r="M145" s="219"/>
      <c r="N145" s="61"/>
      <c r="O145" s="96"/>
      <c r="P145" s="96"/>
      <c r="Q145" s="96"/>
    </row>
    <row r="146" spans="2:17" x14ac:dyDescent="0.2">
      <c r="B146" s="61"/>
      <c r="C146" s="117"/>
      <c r="D146" s="117"/>
      <c r="E146" s="61"/>
      <c r="F146" s="61"/>
      <c r="G146" s="219"/>
      <c r="H146" s="61"/>
      <c r="I146" s="117"/>
      <c r="J146" s="117"/>
      <c r="K146" s="61"/>
      <c r="L146" s="61"/>
      <c r="M146" s="219"/>
      <c r="N146" s="61"/>
      <c r="O146" s="96"/>
      <c r="P146" s="96"/>
      <c r="Q146" s="96"/>
    </row>
    <row r="147" spans="2:17" x14ac:dyDescent="0.2">
      <c r="B147" s="61"/>
      <c r="C147" s="117"/>
      <c r="D147" s="117"/>
      <c r="E147" s="61"/>
      <c r="F147" s="61"/>
      <c r="G147" s="219"/>
      <c r="H147" s="61"/>
      <c r="I147" s="117"/>
      <c r="J147" s="117"/>
      <c r="K147" s="61"/>
      <c r="L147" s="61"/>
      <c r="M147" s="219"/>
      <c r="N147" s="61"/>
      <c r="O147" s="96"/>
      <c r="P147" s="96"/>
      <c r="Q147" s="96"/>
    </row>
    <row r="148" spans="2:17" x14ac:dyDescent="0.2">
      <c r="B148" s="61"/>
      <c r="C148" s="117"/>
      <c r="D148" s="117"/>
      <c r="E148" s="61"/>
      <c r="F148" s="61"/>
      <c r="G148" s="219"/>
      <c r="H148" s="61"/>
      <c r="I148" s="117"/>
      <c r="J148" s="117"/>
      <c r="K148" s="61"/>
      <c r="L148" s="61"/>
      <c r="M148" s="219"/>
      <c r="N148" s="61"/>
      <c r="O148" s="96"/>
      <c r="P148" s="96"/>
      <c r="Q148" s="96"/>
    </row>
    <row r="149" spans="2:17" x14ac:dyDescent="0.2">
      <c r="B149" s="61"/>
      <c r="C149" s="117"/>
      <c r="D149" s="117"/>
      <c r="E149" s="61"/>
      <c r="F149" s="61"/>
      <c r="G149" s="219"/>
      <c r="H149" s="61"/>
      <c r="I149" s="117"/>
      <c r="J149" s="117"/>
      <c r="K149" s="61"/>
      <c r="L149" s="61"/>
      <c r="M149" s="219"/>
      <c r="N149" s="61"/>
      <c r="O149" s="96"/>
      <c r="P149" s="96"/>
      <c r="Q149" s="96"/>
    </row>
    <row r="150" spans="2:17" x14ac:dyDescent="0.2">
      <c r="B150" s="61"/>
      <c r="C150" s="117"/>
      <c r="D150" s="117"/>
      <c r="E150" s="61"/>
      <c r="F150" s="61"/>
      <c r="G150" s="219"/>
      <c r="H150" s="61"/>
      <c r="I150" s="117"/>
      <c r="J150" s="117"/>
      <c r="K150" s="61"/>
      <c r="L150" s="61"/>
      <c r="M150" s="219"/>
      <c r="N150" s="61"/>
      <c r="O150" s="96"/>
      <c r="P150" s="96"/>
      <c r="Q150" s="96"/>
    </row>
    <row r="151" spans="2:17" x14ac:dyDescent="0.2">
      <c r="B151" s="61"/>
      <c r="C151" s="117"/>
      <c r="D151" s="117"/>
      <c r="E151" s="61"/>
      <c r="F151" s="61"/>
      <c r="G151" s="219"/>
      <c r="H151" s="61"/>
      <c r="I151" s="117"/>
      <c r="J151" s="117"/>
      <c r="K151" s="61"/>
      <c r="L151" s="61"/>
      <c r="M151" s="219"/>
      <c r="N151" s="61"/>
      <c r="O151" s="96"/>
      <c r="P151" s="96"/>
      <c r="Q151" s="96"/>
    </row>
    <row r="152" spans="2:17" x14ac:dyDescent="0.2">
      <c r="B152" s="61"/>
      <c r="C152" s="117"/>
      <c r="D152" s="117"/>
      <c r="E152" s="61"/>
      <c r="F152" s="61"/>
      <c r="G152" s="219"/>
      <c r="H152" s="61"/>
      <c r="I152" s="117"/>
      <c r="J152" s="117"/>
      <c r="K152" s="61"/>
      <c r="L152" s="61"/>
      <c r="M152" s="219"/>
      <c r="N152" s="61"/>
      <c r="O152" s="96"/>
      <c r="P152" s="96"/>
      <c r="Q152" s="96"/>
    </row>
    <row r="153" spans="2:17" x14ac:dyDescent="0.2">
      <c r="B153" s="61"/>
      <c r="C153" s="117"/>
      <c r="D153" s="117"/>
      <c r="E153" s="61"/>
      <c r="F153" s="61"/>
      <c r="G153" s="219"/>
      <c r="H153" s="61"/>
      <c r="I153" s="117"/>
      <c r="J153" s="117"/>
      <c r="K153" s="61"/>
      <c r="L153" s="61"/>
      <c r="M153" s="219"/>
      <c r="N153" s="61"/>
      <c r="O153" s="96"/>
      <c r="P153" s="96"/>
      <c r="Q153" s="96"/>
    </row>
    <row r="154" spans="2:17" x14ac:dyDescent="0.2">
      <c r="B154" s="61"/>
      <c r="C154" s="117"/>
      <c r="D154" s="117"/>
      <c r="E154" s="61"/>
      <c r="F154" s="61"/>
      <c r="G154" s="219"/>
      <c r="H154" s="61"/>
      <c r="I154" s="117"/>
      <c r="J154" s="117"/>
      <c r="K154" s="61"/>
      <c r="L154" s="61"/>
      <c r="M154" s="219"/>
      <c r="N154" s="61"/>
      <c r="O154" s="96"/>
      <c r="P154" s="96"/>
      <c r="Q154" s="96"/>
    </row>
    <row r="155" spans="2:17" x14ac:dyDescent="0.2">
      <c r="B155" s="61"/>
      <c r="C155" s="117"/>
      <c r="D155" s="117"/>
      <c r="E155" s="61"/>
      <c r="F155" s="61"/>
      <c r="G155" s="219"/>
      <c r="H155" s="61"/>
      <c r="I155" s="117"/>
      <c r="J155" s="117"/>
      <c r="K155" s="61"/>
      <c r="L155" s="61"/>
      <c r="M155" s="219"/>
      <c r="N155" s="61"/>
      <c r="O155" s="96"/>
      <c r="P155" s="96"/>
      <c r="Q155" s="96"/>
    </row>
    <row r="156" spans="2:17" x14ac:dyDescent="0.2">
      <c r="B156" s="61"/>
      <c r="C156" s="117"/>
      <c r="D156" s="117"/>
      <c r="E156" s="61"/>
      <c r="F156" s="61"/>
      <c r="G156" s="219"/>
      <c r="H156" s="61"/>
      <c r="I156" s="117"/>
      <c r="J156" s="117"/>
      <c r="K156" s="61"/>
      <c r="L156" s="61"/>
      <c r="M156" s="219"/>
      <c r="N156" s="61"/>
      <c r="O156" s="96"/>
      <c r="P156" s="96"/>
      <c r="Q156" s="96"/>
    </row>
    <row r="157" spans="2:17" x14ac:dyDescent="0.2">
      <c r="B157" s="61"/>
      <c r="C157" s="117"/>
      <c r="D157" s="117"/>
      <c r="E157" s="61"/>
      <c r="F157" s="61"/>
      <c r="G157" s="219"/>
      <c r="H157" s="61"/>
      <c r="I157" s="117"/>
      <c r="J157" s="117"/>
      <c r="K157" s="61"/>
      <c r="L157" s="61"/>
      <c r="M157" s="219"/>
      <c r="N157" s="61"/>
      <c r="O157" s="96"/>
      <c r="P157" s="96"/>
      <c r="Q157" s="96"/>
    </row>
    <row r="158" spans="2:17" x14ac:dyDescent="0.2">
      <c r="B158" s="61"/>
      <c r="C158" s="117"/>
      <c r="D158" s="117"/>
      <c r="E158" s="61"/>
      <c r="F158" s="61"/>
      <c r="G158" s="219"/>
      <c r="H158" s="61"/>
      <c r="I158" s="117"/>
      <c r="J158" s="117"/>
      <c r="K158" s="61"/>
      <c r="L158" s="61"/>
      <c r="M158" s="219"/>
      <c r="N158" s="61"/>
      <c r="O158" s="96"/>
      <c r="P158" s="96"/>
      <c r="Q158" s="96"/>
    </row>
    <row r="159" spans="2:17" x14ac:dyDescent="0.2">
      <c r="B159" s="61"/>
      <c r="C159" s="117"/>
      <c r="D159" s="117"/>
      <c r="E159" s="61"/>
      <c r="F159" s="61"/>
      <c r="G159" s="219"/>
      <c r="H159" s="61"/>
      <c r="I159" s="117"/>
      <c r="J159" s="117"/>
      <c r="K159" s="61"/>
      <c r="L159" s="61"/>
      <c r="M159" s="219"/>
      <c r="N159" s="61"/>
      <c r="O159" s="96"/>
      <c r="P159" s="96"/>
      <c r="Q159" s="96"/>
    </row>
    <row r="160" spans="2:17" x14ac:dyDescent="0.2">
      <c r="B160" s="61"/>
      <c r="C160" s="117"/>
      <c r="D160" s="117"/>
      <c r="E160" s="61"/>
      <c r="F160" s="61"/>
      <c r="G160" s="219"/>
      <c r="H160" s="61"/>
      <c r="I160" s="117"/>
      <c r="J160" s="117"/>
      <c r="K160" s="61"/>
      <c r="L160" s="61"/>
      <c r="M160" s="219"/>
      <c r="N160" s="61"/>
      <c r="O160" s="96"/>
      <c r="P160" s="96"/>
      <c r="Q160" s="96"/>
    </row>
    <row r="161" spans="2:17" x14ac:dyDescent="0.2">
      <c r="B161" s="61"/>
      <c r="C161" s="117"/>
      <c r="D161" s="117"/>
      <c r="E161" s="61"/>
      <c r="F161" s="61"/>
      <c r="G161" s="219"/>
      <c r="H161" s="61"/>
      <c r="I161" s="117"/>
      <c r="J161" s="117"/>
      <c r="K161" s="61"/>
      <c r="L161" s="61"/>
      <c r="M161" s="219"/>
      <c r="N161" s="61"/>
      <c r="O161" s="96"/>
      <c r="P161" s="96"/>
      <c r="Q161" s="96"/>
    </row>
    <row r="162" spans="2:17" x14ac:dyDescent="0.2">
      <c r="B162" s="61"/>
      <c r="C162" s="117"/>
      <c r="D162" s="117"/>
      <c r="E162" s="61"/>
      <c r="F162" s="61"/>
      <c r="G162" s="219"/>
      <c r="H162" s="61"/>
      <c r="I162" s="117"/>
      <c r="J162" s="117"/>
      <c r="K162" s="61"/>
      <c r="L162" s="61"/>
      <c r="M162" s="219"/>
      <c r="N162" s="61"/>
      <c r="O162" s="96"/>
      <c r="P162" s="96"/>
      <c r="Q162" s="96"/>
    </row>
    <row r="163" spans="2:17" x14ac:dyDescent="0.2">
      <c r="B163" s="61"/>
      <c r="C163" s="117"/>
      <c r="D163" s="117"/>
      <c r="E163" s="61"/>
      <c r="F163" s="61"/>
      <c r="G163" s="219"/>
      <c r="H163" s="61"/>
      <c r="I163" s="117"/>
      <c r="J163" s="117"/>
      <c r="K163" s="61"/>
      <c r="L163" s="61"/>
      <c r="M163" s="219"/>
      <c r="N163" s="61"/>
      <c r="O163" s="96"/>
      <c r="P163" s="96"/>
      <c r="Q163" s="96"/>
    </row>
    <row r="164" spans="2:17" x14ac:dyDescent="0.2">
      <c r="B164" s="61"/>
      <c r="C164" s="117"/>
      <c r="D164" s="117"/>
      <c r="E164" s="61"/>
      <c r="F164" s="61"/>
      <c r="G164" s="219"/>
      <c r="H164" s="61"/>
      <c r="I164" s="117"/>
      <c r="J164" s="117"/>
      <c r="K164" s="61"/>
      <c r="L164" s="61"/>
      <c r="M164" s="219"/>
      <c r="N164" s="61"/>
      <c r="O164" s="96"/>
      <c r="P164" s="96"/>
      <c r="Q164" s="96"/>
    </row>
    <row r="165" spans="2:17" x14ac:dyDescent="0.2">
      <c r="B165" s="61"/>
      <c r="C165" s="117"/>
      <c r="D165" s="117"/>
      <c r="E165" s="61"/>
      <c r="F165" s="61"/>
      <c r="G165" s="219"/>
      <c r="H165" s="61"/>
      <c r="I165" s="117"/>
      <c r="J165" s="117"/>
      <c r="K165" s="61"/>
      <c r="L165" s="61"/>
      <c r="M165" s="219"/>
      <c r="N165" s="61"/>
      <c r="O165" s="96"/>
      <c r="P165" s="96"/>
      <c r="Q165" s="96"/>
    </row>
    <row r="166" spans="2:17" x14ac:dyDescent="0.2">
      <c r="B166" s="61"/>
      <c r="C166" s="117"/>
      <c r="D166" s="117"/>
      <c r="E166" s="61"/>
      <c r="F166" s="61"/>
      <c r="G166" s="219"/>
      <c r="H166" s="61"/>
      <c r="I166" s="117"/>
      <c r="J166" s="117"/>
      <c r="K166" s="61"/>
      <c r="L166" s="61"/>
      <c r="M166" s="219"/>
      <c r="N166" s="61"/>
      <c r="O166" s="96"/>
      <c r="P166" s="96"/>
      <c r="Q166" s="96"/>
    </row>
    <row r="167" spans="2:17" x14ac:dyDescent="0.2">
      <c r="B167" s="61"/>
      <c r="C167" s="117"/>
      <c r="D167" s="117"/>
      <c r="E167" s="61"/>
      <c r="F167" s="61"/>
      <c r="G167" s="219"/>
      <c r="H167" s="61"/>
      <c r="I167" s="117"/>
      <c r="J167" s="117"/>
      <c r="K167" s="61"/>
      <c r="L167" s="61"/>
      <c r="M167" s="219"/>
      <c r="N167" s="61"/>
      <c r="O167" s="96"/>
      <c r="P167" s="96"/>
      <c r="Q167" s="96"/>
    </row>
    <row r="168" spans="2:17" x14ac:dyDescent="0.2">
      <c r="B168" s="61"/>
      <c r="C168" s="117"/>
      <c r="D168" s="117"/>
      <c r="E168" s="61"/>
      <c r="F168" s="61"/>
      <c r="G168" s="219"/>
      <c r="H168" s="61"/>
      <c r="I168" s="117"/>
      <c r="J168" s="117"/>
      <c r="K168" s="61"/>
      <c r="L168" s="61"/>
      <c r="M168" s="219"/>
      <c r="N168" s="61"/>
      <c r="O168" s="96"/>
      <c r="P168" s="96"/>
      <c r="Q168" s="96"/>
    </row>
    <row r="169" spans="2:17" x14ac:dyDescent="0.2">
      <c r="B169" s="61"/>
      <c r="C169" s="117"/>
      <c r="D169" s="117"/>
      <c r="E169" s="61"/>
      <c r="F169" s="61"/>
      <c r="G169" s="219"/>
      <c r="H169" s="61"/>
      <c r="I169" s="117"/>
      <c r="J169" s="117"/>
      <c r="K169" s="61"/>
      <c r="L169" s="61"/>
      <c r="M169" s="219"/>
      <c r="N169" s="61"/>
      <c r="O169" s="96"/>
      <c r="P169" s="96"/>
      <c r="Q169" s="96"/>
    </row>
    <row r="170" spans="2:17" x14ac:dyDescent="0.2">
      <c r="B170" s="61"/>
      <c r="C170" s="117"/>
      <c r="D170" s="117"/>
      <c r="E170" s="61"/>
      <c r="F170" s="61"/>
      <c r="G170" s="219"/>
      <c r="H170" s="61"/>
      <c r="I170" s="117"/>
      <c r="J170" s="117"/>
      <c r="K170" s="61"/>
      <c r="L170" s="61"/>
      <c r="M170" s="219"/>
      <c r="N170" s="61"/>
      <c r="O170" s="96"/>
      <c r="P170" s="96"/>
      <c r="Q170" s="96"/>
    </row>
    <row r="171" spans="2:17" x14ac:dyDescent="0.2">
      <c r="B171" s="61"/>
      <c r="C171" s="117"/>
      <c r="D171" s="117"/>
      <c r="E171" s="61"/>
      <c r="F171" s="61"/>
      <c r="G171" s="219"/>
      <c r="H171" s="61"/>
      <c r="I171" s="117"/>
      <c r="J171" s="117"/>
      <c r="K171" s="61"/>
      <c r="L171" s="61"/>
      <c r="M171" s="219"/>
      <c r="N171" s="61"/>
      <c r="O171" s="96"/>
      <c r="P171" s="96"/>
      <c r="Q171" s="96"/>
    </row>
    <row r="172" spans="2:17" x14ac:dyDescent="0.2">
      <c r="B172" s="61"/>
      <c r="C172" s="117"/>
      <c r="D172" s="117"/>
      <c r="E172" s="61"/>
      <c r="F172" s="61"/>
      <c r="G172" s="219"/>
      <c r="H172" s="61"/>
      <c r="I172" s="117"/>
      <c r="J172" s="117"/>
      <c r="K172" s="61"/>
      <c r="L172" s="61"/>
      <c r="M172" s="219"/>
      <c r="N172" s="61"/>
      <c r="O172" s="96"/>
      <c r="P172" s="96"/>
      <c r="Q172" s="96"/>
    </row>
    <row r="173" spans="2:17" x14ac:dyDescent="0.2">
      <c r="B173" s="61"/>
      <c r="C173" s="117"/>
      <c r="D173" s="117"/>
      <c r="E173" s="61"/>
      <c r="F173" s="61"/>
      <c r="G173" s="219"/>
      <c r="H173" s="61"/>
      <c r="I173" s="117"/>
      <c r="J173" s="117"/>
      <c r="K173" s="61"/>
      <c r="L173" s="61"/>
      <c r="M173" s="219"/>
      <c r="N173" s="61"/>
      <c r="O173" s="96"/>
      <c r="P173" s="96"/>
      <c r="Q173" s="96"/>
    </row>
    <row r="174" spans="2:17" x14ac:dyDescent="0.2">
      <c r="B174" s="61"/>
      <c r="C174" s="117"/>
      <c r="D174" s="117"/>
      <c r="E174" s="61"/>
      <c r="F174" s="61"/>
      <c r="G174" s="219"/>
      <c r="H174" s="61"/>
      <c r="I174" s="117"/>
      <c r="J174" s="117"/>
      <c r="K174" s="61"/>
      <c r="L174" s="61"/>
      <c r="M174" s="219"/>
      <c r="N174" s="61"/>
      <c r="O174" s="96"/>
      <c r="P174" s="96"/>
      <c r="Q174" s="96"/>
    </row>
    <row r="175" spans="2:17" x14ac:dyDescent="0.2">
      <c r="B175" s="61"/>
      <c r="C175" s="117"/>
      <c r="D175" s="117"/>
      <c r="E175" s="61"/>
      <c r="F175" s="61"/>
      <c r="G175" s="219"/>
      <c r="H175" s="61"/>
      <c r="I175" s="117"/>
      <c r="J175" s="117"/>
      <c r="K175" s="61"/>
      <c r="L175" s="61"/>
      <c r="M175" s="219"/>
      <c r="N175" s="61"/>
      <c r="O175" s="96"/>
      <c r="P175" s="96"/>
      <c r="Q175" s="96"/>
    </row>
    <row r="176" spans="2:17" x14ac:dyDescent="0.2">
      <c r="B176" s="61"/>
      <c r="C176" s="117"/>
      <c r="D176" s="117"/>
      <c r="E176" s="61"/>
      <c r="F176" s="61"/>
      <c r="G176" s="219"/>
      <c r="H176" s="61"/>
      <c r="I176" s="117"/>
      <c r="J176" s="117"/>
      <c r="K176" s="61"/>
      <c r="L176" s="61"/>
      <c r="M176" s="219"/>
      <c r="N176" s="61"/>
      <c r="O176" s="96"/>
      <c r="P176" s="96"/>
      <c r="Q176" s="96"/>
    </row>
    <row r="177" spans="2:17" x14ac:dyDescent="0.2">
      <c r="B177" s="61"/>
      <c r="C177" s="117"/>
      <c r="D177" s="117"/>
      <c r="E177" s="61"/>
      <c r="F177" s="61"/>
      <c r="G177" s="219"/>
      <c r="H177" s="61"/>
      <c r="I177" s="117"/>
      <c r="J177" s="117"/>
      <c r="K177" s="61"/>
      <c r="L177" s="61"/>
      <c r="M177" s="219"/>
      <c r="N177" s="61"/>
      <c r="O177" s="96"/>
      <c r="P177" s="96"/>
      <c r="Q177" s="96"/>
    </row>
    <row r="178" spans="2:17" x14ac:dyDescent="0.2">
      <c r="B178" s="61"/>
      <c r="C178" s="117"/>
      <c r="D178" s="117"/>
      <c r="E178" s="61"/>
      <c r="F178" s="61"/>
      <c r="G178" s="219"/>
      <c r="H178" s="61"/>
      <c r="I178" s="117"/>
      <c r="J178" s="117"/>
      <c r="K178" s="61"/>
      <c r="L178" s="61"/>
      <c r="M178" s="219"/>
      <c r="N178" s="61"/>
      <c r="O178" s="96"/>
      <c r="P178" s="96"/>
      <c r="Q178" s="96"/>
    </row>
    <row r="179" spans="2:17" x14ac:dyDescent="0.2">
      <c r="B179" s="61"/>
      <c r="C179" s="117"/>
      <c r="D179" s="117"/>
      <c r="E179" s="61"/>
      <c r="F179" s="61"/>
      <c r="G179" s="219"/>
      <c r="H179" s="61"/>
      <c r="I179" s="117"/>
      <c r="J179" s="117"/>
      <c r="K179" s="61"/>
      <c r="L179" s="61"/>
      <c r="M179" s="219"/>
      <c r="N179" s="61"/>
      <c r="O179" s="96"/>
      <c r="P179" s="96"/>
      <c r="Q179" s="96"/>
    </row>
    <row r="180" spans="2:17" x14ac:dyDescent="0.2">
      <c r="B180" s="61"/>
      <c r="C180" s="117"/>
      <c r="D180" s="117"/>
      <c r="E180" s="61"/>
      <c r="F180" s="61"/>
      <c r="G180" s="219"/>
      <c r="H180" s="61"/>
      <c r="I180" s="117"/>
      <c r="J180" s="117"/>
      <c r="K180" s="61"/>
      <c r="L180" s="61"/>
      <c r="M180" s="219"/>
      <c r="N180" s="61"/>
      <c r="O180" s="96"/>
      <c r="P180" s="96"/>
      <c r="Q180" s="96"/>
    </row>
    <row r="181" spans="2:17" x14ac:dyDescent="0.2">
      <c r="B181" s="61"/>
      <c r="C181" s="117"/>
      <c r="D181" s="117"/>
      <c r="E181" s="61"/>
      <c r="F181" s="61"/>
      <c r="G181" s="219"/>
      <c r="H181" s="61"/>
      <c r="I181" s="117"/>
      <c r="J181" s="117"/>
      <c r="K181" s="61"/>
      <c r="L181" s="61"/>
      <c r="M181" s="219"/>
      <c r="N181" s="61"/>
      <c r="O181" s="96"/>
      <c r="P181" s="96"/>
      <c r="Q181" s="96"/>
    </row>
    <row r="182" spans="2:17" x14ac:dyDescent="0.2">
      <c r="B182" s="61"/>
      <c r="C182" s="117"/>
      <c r="D182" s="117"/>
      <c r="E182" s="61"/>
      <c r="F182" s="61"/>
      <c r="G182" s="219"/>
      <c r="H182" s="61"/>
      <c r="I182" s="117"/>
      <c r="J182" s="117"/>
      <c r="K182" s="61"/>
      <c r="L182" s="61"/>
      <c r="M182" s="219"/>
      <c r="N182" s="61"/>
      <c r="O182" s="96"/>
      <c r="P182" s="96"/>
      <c r="Q182" s="96"/>
    </row>
    <row r="183" spans="2:17" x14ac:dyDescent="0.2">
      <c r="B183" s="61"/>
      <c r="C183" s="117"/>
      <c r="D183" s="117"/>
      <c r="E183" s="61"/>
      <c r="F183" s="61"/>
      <c r="G183" s="219"/>
      <c r="H183" s="61"/>
      <c r="I183" s="117"/>
      <c r="J183" s="117"/>
      <c r="K183" s="61"/>
      <c r="L183" s="61"/>
      <c r="M183" s="219"/>
      <c r="N183" s="61"/>
      <c r="O183" s="96"/>
      <c r="P183" s="96"/>
      <c r="Q183" s="96"/>
    </row>
    <row r="184" spans="2:17" x14ac:dyDescent="0.2">
      <c r="B184" s="61"/>
      <c r="C184" s="117"/>
      <c r="D184" s="117"/>
      <c r="E184" s="61"/>
      <c r="F184" s="61"/>
      <c r="G184" s="219"/>
      <c r="H184" s="61"/>
      <c r="I184" s="117"/>
      <c r="J184" s="117"/>
      <c r="K184" s="61"/>
      <c r="L184" s="61"/>
      <c r="M184" s="219"/>
      <c r="N184" s="61"/>
      <c r="O184" s="96"/>
      <c r="P184" s="96"/>
      <c r="Q184" s="96"/>
    </row>
    <row r="185" spans="2:17" x14ac:dyDescent="0.2">
      <c r="B185" s="61"/>
      <c r="C185" s="117"/>
      <c r="D185" s="117"/>
      <c r="E185" s="61"/>
      <c r="F185" s="61"/>
      <c r="G185" s="219"/>
      <c r="H185" s="61"/>
      <c r="I185" s="117"/>
      <c r="J185" s="117"/>
      <c r="K185" s="61"/>
      <c r="L185" s="61"/>
      <c r="M185" s="219"/>
      <c r="N185" s="61"/>
      <c r="O185" s="96"/>
      <c r="P185" s="96"/>
      <c r="Q185" s="96"/>
    </row>
    <row r="186" spans="2:17" x14ac:dyDescent="0.2">
      <c r="B186" s="61"/>
      <c r="C186" s="117"/>
      <c r="D186" s="117"/>
      <c r="E186" s="61"/>
      <c r="F186" s="61"/>
      <c r="G186" s="219"/>
      <c r="H186" s="61"/>
      <c r="I186" s="117"/>
      <c r="J186" s="117"/>
      <c r="K186" s="61"/>
      <c r="L186" s="61"/>
      <c r="M186" s="219"/>
      <c r="N186" s="61"/>
      <c r="O186" s="96"/>
      <c r="P186" s="96"/>
      <c r="Q186" s="96"/>
    </row>
    <row r="187" spans="2:17" x14ac:dyDescent="0.2">
      <c r="B187" s="61"/>
      <c r="C187" s="117"/>
      <c r="D187" s="117"/>
      <c r="E187" s="61"/>
      <c r="F187" s="61"/>
      <c r="G187" s="219"/>
      <c r="H187" s="61"/>
      <c r="I187" s="117"/>
      <c r="J187" s="117"/>
      <c r="K187" s="61"/>
      <c r="L187" s="61"/>
      <c r="M187" s="219"/>
      <c r="N187" s="61"/>
      <c r="O187" s="96"/>
      <c r="P187" s="96"/>
      <c r="Q187" s="96"/>
    </row>
    <row r="188" spans="2:17" x14ac:dyDescent="0.2">
      <c r="B188" s="61"/>
      <c r="C188" s="117"/>
      <c r="D188" s="117"/>
      <c r="E188" s="61"/>
      <c r="F188" s="61"/>
      <c r="G188" s="219"/>
      <c r="H188" s="61"/>
      <c r="I188" s="117"/>
      <c r="J188" s="117"/>
      <c r="K188" s="61"/>
      <c r="L188" s="61"/>
      <c r="M188" s="219"/>
      <c r="N188" s="61"/>
      <c r="O188" s="96"/>
      <c r="P188" s="96"/>
      <c r="Q188" s="96"/>
    </row>
    <row r="189" spans="2:17" x14ac:dyDescent="0.2">
      <c r="B189" s="61"/>
      <c r="C189" s="117"/>
      <c r="D189" s="117"/>
      <c r="E189" s="61"/>
      <c r="F189" s="61"/>
      <c r="G189" s="219"/>
      <c r="H189" s="61"/>
      <c r="I189" s="117"/>
      <c r="J189" s="117"/>
      <c r="K189" s="61"/>
      <c r="L189" s="61"/>
      <c r="M189" s="219"/>
      <c r="N189" s="61"/>
      <c r="O189" s="96"/>
      <c r="P189" s="96"/>
      <c r="Q189" s="96"/>
    </row>
    <row r="190" spans="2:17" x14ac:dyDescent="0.2">
      <c r="B190" s="61"/>
      <c r="C190" s="117"/>
      <c r="D190" s="117"/>
      <c r="E190" s="61"/>
      <c r="F190" s="61"/>
      <c r="G190" s="219"/>
      <c r="H190" s="61"/>
      <c r="I190" s="117"/>
      <c r="J190" s="117"/>
      <c r="K190" s="61"/>
      <c r="L190" s="61"/>
      <c r="M190" s="219"/>
      <c r="N190" s="61"/>
      <c r="O190" s="96"/>
      <c r="P190" s="96"/>
      <c r="Q190" s="96"/>
    </row>
    <row r="191" spans="2:17" x14ac:dyDescent="0.2">
      <c r="B191" s="61"/>
      <c r="C191" s="117"/>
      <c r="D191" s="117"/>
      <c r="E191" s="61"/>
      <c r="F191" s="61"/>
      <c r="G191" s="219"/>
      <c r="H191" s="61"/>
      <c r="I191" s="117"/>
      <c r="J191" s="117"/>
      <c r="K191" s="61"/>
      <c r="L191" s="61"/>
      <c r="M191" s="219"/>
      <c r="N191" s="61"/>
      <c r="O191" s="96"/>
      <c r="P191" s="96"/>
      <c r="Q191" s="96"/>
    </row>
    <row r="192" spans="2:17" x14ac:dyDescent="0.2">
      <c r="B192" s="61"/>
      <c r="C192" s="117"/>
      <c r="D192" s="117"/>
      <c r="E192" s="61"/>
      <c r="F192" s="61"/>
      <c r="G192" s="219"/>
      <c r="H192" s="61"/>
      <c r="I192" s="117"/>
      <c r="J192" s="117"/>
      <c r="K192" s="61"/>
      <c r="L192" s="61"/>
      <c r="M192" s="219"/>
      <c r="N192" s="61"/>
      <c r="O192" s="96"/>
      <c r="P192" s="96"/>
      <c r="Q192" s="96"/>
    </row>
    <row r="193" spans="2:17" x14ac:dyDescent="0.2">
      <c r="B193" s="61"/>
      <c r="C193" s="117"/>
      <c r="D193" s="117"/>
      <c r="E193" s="61"/>
      <c r="F193" s="61"/>
      <c r="G193" s="219"/>
      <c r="H193" s="61"/>
      <c r="I193" s="117"/>
      <c r="J193" s="117"/>
      <c r="K193" s="61"/>
      <c r="L193" s="61"/>
      <c r="M193" s="219"/>
      <c r="N193" s="61"/>
      <c r="O193" s="96"/>
      <c r="P193" s="96"/>
      <c r="Q193" s="96"/>
    </row>
    <row r="194" spans="2:17" x14ac:dyDescent="0.2">
      <c r="B194" s="61"/>
      <c r="C194" s="117"/>
      <c r="D194" s="117"/>
      <c r="E194" s="61"/>
      <c r="F194" s="61"/>
      <c r="G194" s="219"/>
      <c r="H194" s="61"/>
      <c r="I194" s="117"/>
      <c r="J194" s="117"/>
      <c r="K194" s="61"/>
      <c r="L194" s="61"/>
      <c r="M194" s="219"/>
      <c r="N194" s="61"/>
      <c r="O194" s="96"/>
      <c r="P194" s="96"/>
      <c r="Q194" s="96"/>
    </row>
    <row r="195" spans="2:17" x14ac:dyDescent="0.2">
      <c r="B195" s="61"/>
      <c r="C195" s="117"/>
      <c r="D195" s="117"/>
      <c r="E195" s="61"/>
      <c r="F195" s="61"/>
      <c r="G195" s="219"/>
      <c r="H195" s="61"/>
      <c r="I195" s="117"/>
      <c r="J195" s="117"/>
      <c r="K195" s="61"/>
      <c r="L195" s="61"/>
      <c r="M195" s="219"/>
      <c r="N195" s="61"/>
      <c r="O195" s="96"/>
      <c r="P195" s="96"/>
      <c r="Q195" s="96"/>
    </row>
    <row r="196" spans="2:17" x14ac:dyDescent="0.2">
      <c r="B196" s="61"/>
      <c r="C196" s="117"/>
      <c r="D196" s="117"/>
      <c r="E196" s="61"/>
      <c r="F196" s="61"/>
      <c r="G196" s="219"/>
      <c r="H196" s="61"/>
      <c r="I196" s="117"/>
      <c r="J196" s="117"/>
      <c r="K196" s="61"/>
      <c r="L196" s="61"/>
      <c r="M196" s="219"/>
      <c r="N196" s="61"/>
      <c r="O196" s="96"/>
      <c r="P196" s="96"/>
      <c r="Q196" s="96"/>
    </row>
    <row r="197" spans="2:17" x14ac:dyDescent="0.2">
      <c r="B197" s="61"/>
      <c r="C197" s="117"/>
      <c r="D197" s="117"/>
      <c r="E197" s="61"/>
      <c r="F197" s="61"/>
      <c r="G197" s="219"/>
      <c r="H197" s="61"/>
      <c r="I197" s="117"/>
      <c r="J197" s="117"/>
      <c r="K197" s="61"/>
      <c r="L197" s="61"/>
      <c r="M197" s="219"/>
      <c r="N197" s="61"/>
      <c r="O197" s="96"/>
      <c r="P197" s="96"/>
      <c r="Q197" s="96"/>
    </row>
    <row r="198" spans="2:17" x14ac:dyDescent="0.2">
      <c r="B198" s="61"/>
      <c r="C198" s="117"/>
      <c r="D198" s="117"/>
      <c r="E198" s="61"/>
      <c r="F198" s="61"/>
      <c r="G198" s="219"/>
      <c r="H198" s="61"/>
      <c r="I198" s="117"/>
      <c r="J198" s="117"/>
      <c r="K198" s="61"/>
      <c r="L198" s="61"/>
      <c r="M198" s="219"/>
      <c r="N198" s="61"/>
      <c r="O198" s="96"/>
      <c r="P198" s="96"/>
      <c r="Q198" s="96"/>
    </row>
    <row r="199" spans="2:17" x14ac:dyDescent="0.2">
      <c r="B199" s="61"/>
      <c r="C199" s="117"/>
      <c r="D199" s="117"/>
      <c r="E199" s="61"/>
      <c r="F199" s="61"/>
      <c r="G199" s="219"/>
      <c r="H199" s="61"/>
      <c r="I199" s="117"/>
      <c r="J199" s="117"/>
      <c r="K199" s="61"/>
      <c r="L199" s="61"/>
      <c r="M199" s="219"/>
      <c r="N199" s="61"/>
      <c r="O199" s="96"/>
      <c r="P199" s="96"/>
      <c r="Q199" s="96"/>
    </row>
    <row r="200" spans="2:17" x14ac:dyDescent="0.2">
      <c r="B200" s="61"/>
      <c r="C200" s="117"/>
      <c r="D200" s="117"/>
      <c r="E200" s="61"/>
      <c r="F200" s="61"/>
      <c r="G200" s="219"/>
      <c r="H200" s="61"/>
      <c r="I200" s="117"/>
      <c r="J200" s="117"/>
      <c r="K200" s="61"/>
      <c r="L200" s="61"/>
      <c r="M200" s="219"/>
      <c r="N200" s="61"/>
      <c r="O200" s="96"/>
      <c r="P200" s="96"/>
      <c r="Q200" s="96"/>
    </row>
    <row r="201" spans="2:17" x14ac:dyDescent="0.2">
      <c r="B201" s="61"/>
      <c r="C201" s="117"/>
      <c r="D201" s="117"/>
      <c r="E201" s="61"/>
      <c r="F201" s="61"/>
      <c r="G201" s="219"/>
      <c r="H201" s="61"/>
      <c r="I201" s="117"/>
      <c r="J201" s="117"/>
      <c r="K201" s="61"/>
      <c r="L201" s="61"/>
      <c r="M201" s="219"/>
      <c r="N201" s="61"/>
      <c r="O201" s="96"/>
      <c r="P201" s="96"/>
      <c r="Q201" s="96"/>
    </row>
    <row r="202" spans="2:17" x14ac:dyDescent="0.2">
      <c r="B202" s="61"/>
      <c r="C202" s="117"/>
      <c r="D202" s="117"/>
      <c r="E202" s="61"/>
      <c r="F202" s="61"/>
      <c r="G202" s="219"/>
      <c r="H202" s="61"/>
      <c r="I202" s="117"/>
      <c r="J202" s="117"/>
      <c r="K202" s="61"/>
      <c r="L202" s="61"/>
      <c r="M202" s="219"/>
      <c r="N202" s="61"/>
      <c r="O202" s="96"/>
      <c r="P202" s="96"/>
      <c r="Q202" s="96"/>
    </row>
    <row r="203" spans="2:17" x14ac:dyDescent="0.2">
      <c r="B203" s="61"/>
      <c r="C203" s="117"/>
      <c r="D203" s="117"/>
      <c r="E203" s="61"/>
      <c r="F203" s="61"/>
      <c r="G203" s="219"/>
      <c r="H203" s="61"/>
      <c r="I203" s="117"/>
      <c r="J203" s="117"/>
      <c r="K203" s="61"/>
      <c r="L203" s="61"/>
      <c r="M203" s="219"/>
      <c r="N203" s="61"/>
      <c r="O203" s="96"/>
      <c r="P203" s="96"/>
      <c r="Q203" s="96"/>
    </row>
    <row r="204" spans="2:17" x14ac:dyDescent="0.2">
      <c r="B204" s="61"/>
      <c r="C204" s="117"/>
      <c r="D204" s="117"/>
      <c r="E204" s="61"/>
      <c r="F204" s="61"/>
      <c r="G204" s="219"/>
      <c r="H204" s="61"/>
      <c r="I204" s="117"/>
      <c r="J204" s="117"/>
      <c r="K204" s="61"/>
      <c r="L204" s="61"/>
      <c r="M204" s="219"/>
      <c r="N204" s="61"/>
      <c r="O204" s="96"/>
      <c r="P204" s="96"/>
      <c r="Q204" s="96"/>
    </row>
    <row r="205" spans="2:17" x14ac:dyDescent="0.2">
      <c r="B205" s="61"/>
      <c r="C205" s="117"/>
      <c r="D205" s="117"/>
      <c r="E205" s="61"/>
      <c r="F205" s="61"/>
      <c r="G205" s="219"/>
      <c r="H205" s="61"/>
      <c r="I205" s="117"/>
      <c r="J205" s="117"/>
      <c r="K205" s="61"/>
      <c r="L205" s="61"/>
      <c r="M205" s="219"/>
      <c r="N205" s="61"/>
      <c r="O205" s="96"/>
      <c r="P205" s="96"/>
      <c r="Q205" s="96"/>
    </row>
    <row r="206" spans="2:17" x14ac:dyDescent="0.2">
      <c r="B206" s="61"/>
      <c r="C206" s="117"/>
      <c r="D206" s="117"/>
      <c r="E206" s="61"/>
      <c r="F206" s="61"/>
      <c r="G206" s="219"/>
      <c r="H206" s="61"/>
      <c r="I206" s="117"/>
      <c r="J206" s="117"/>
      <c r="K206" s="61"/>
      <c r="L206" s="61"/>
      <c r="M206" s="219"/>
      <c r="N206" s="61"/>
      <c r="O206" s="96"/>
      <c r="P206" s="96"/>
      <c r="Q206" s="96"/>
    </row>
    <row r="207" spans="2:17" x14ac:dyDescent="0.2">
      <c r="B207" s="61"/>
      <c r="C207" s="117"/>
      <c r="D207" s="117"/>
      <c r="E207" s="61"/>
      <c r="F207" s="61"/>
      <c r="G207" s="219"/>
      <c r="H207" s="61"/>
      <c r="I207" s="117"/>
      <c r="J207" s="117"/>
      <c r="K207" s="61"/>
      <c r="L207" s="61"/>
      <c r="M207" s="219"/>
      <c r="N207" s="61"/>
      <c r="O207" s="96"/>
      <c r="P207" s="96"/>
      <c r="Q207" s="96"/>
    </row>
    <row r="208" spans="2:17" x14ac:dyDescent="0.2">
      <c r="B208" s="61"/>
      <c r="C208" s="117"/>
      <c r="D208" s="117"/>
      <c r="E208" s="61"/>
      <c r="F208" s="61"/>
      <c r="G208" s="219"/>
      <c r="H208" s="61"/>
      <c r="I208" s="117"/>
      <c r="J208" s="117"/>
      <c r="K208" s="61"/>
      <c r="L208" s="61"/>
      <c r="M208" s="219"/>
      <c r="N208" s="61"/>
      <c r="O208" s="96"/>
      <c r="P208" s="96"/>
      <c r="Q208" s="96"/>
    </row>
    <row r="209" spans="2:17" x14ac:dyDescent="0.2">
      <c r="B209" s="61"/>
      <c r="C209" s="117"/>
      <c r="D209" s="117"/>
      <c r="E209" s="61"/>
      <c r="F209" s="61"/>
      <c r="G209" s="219"/>
      <c r="H209" s="61"/>
      <c r="I209" s="117"/>
      <c r="J209" s="117"/>
      <c r="K209" s="61"/>
      <c r="L209" s="61"/>
      <c r="M209" s="219"/>
      <c r="N209" s="61"/>
      <c r="O209" s="96"/>
      <c r="P209" s="96"/>
      <c r="Q209" s="96"/>
    </row>
    <row r="210" spans="2:17" x14ac:dyDescent="0.2">
      <c r="B210" s="61"/>
      <c r="C210" s="117"/>
      <c r="D210" s="117"/>
      <c r="E210" s="61"/>
      <c r="F210" s="61"/>
      <c r="G210" s="219"/>
      <c r="H210" s="61"/>
      <c r="I210" s="117"/>
      <c r="J210" s="117"/>
      <c r="K210" s="61"/>
      <c r="L210" s="61"/>
      <c r="M210" s="219"/>
      <c r="N210" s="61"/>
      <c r="O210" s="96"/>
      <c r="P210" s="96"/>
      <c r="Q210" s="96"/>
    </row>
    <row r="211" spans="2:17" x14ac:dyDescent="0.2">
      <c r="B211" s="61"/>
      <c r="C211" s="117"/>
      <c r="D211" s="117"/>
      <c r="E211" s="61"/>
      <c r="F211" s="61"/>
      <c r="G211" s="219"/>
      <c r="H211" s="61"/>
      <c r="I211" s="117"/>
      <c r="J211" s="117"/>
      <c r="K211" s="61"/>
      <c r="L211" s="61"/>
      <c r="M211" s="219"/>
      <c r="N211" s="61"/>
      <c r="O211" s="96"/>
      <c r="P211" s="96"/>
      <c r="Q211" s="96"/>
    </row>
    <row r="212" spans="2:17" x14ac:dyDescent="0.2">
      <c r="B212" s="61"/>
      <c r="C212" s="117"/>
      <c r="D212" s="117"/>
      <c r="E212" s="61"/>
      <c r="F212" s="61"/>
      <c r="G212" s="219"/>
      <c r="H212" s="61"/>
      <c r="I212" s="117"/>
      <c r="J212" s="117"/>
      <c r="K212" s="61"/>
      <c r="L212" s="61"/>
      <c r="M212" s="219"/>
      <c r="N212" s="61"/>
      <c r="O212" s="96"/>
      <c r="P212" s="96"/>
      <c r="Q212" s="96"/>
    </row>
    <row r="213" spans="2:17" x14ac:dyDescent="0.2">
      <c r="B213" s="61"/>
      <c r="C213" s="117"/>
      <c r="D213" s="117"/>
      <c r="E213" s="61"/>
      <c r="F213" s="61"/>
      <c r="G213" s="219"/>
      <c r="H213" s="61"/>
      <c r="I213" s="117"/>
      <c r="J213" s="117"/>
      <c r="K213" s="61"/>
      <c r="L213" s="61"/>
      <c r="M213" s="219"/>
      <c r="N213" s="61"/>
      <c r="O213" s="96"/>
      <c r="P213" s="96"/>
      <c r="Q213" s="96"/>
    </row>
    <row r="214" spans="2:17" x14ac:dyDescent="0.2">
      <c r="B214" s="61"/>
      <c r="C214" s="117"/>
      <c r="D214" s="117"/>
      <c r="E214" s="61"/>
      <c r="F214" s="61"/>
      <c r="G214" s="219"/>
      <c r="H214" s="61"/>
      <c r="I214" s="117"/>
      <c r="J214" s="117"/>
      <c r="K214" s="61"/>
      <c r="L214" s="61"/>
      <c r="M214" s="219"/>
      <c r="N214" s="61"/>
      <c r="O214" s="96"/>
      <c r="P214" s="96"/>
      <c r="Q214" s="96"/>
    </row>
    <row r="215" spans="2:17" x14ac:dyDescent="0.2">
      <c r="B215" s="61"/>
      <c r="C215" s="117"/>
      <c r="D215" s="117"/>
      <c r="E215" s="61"/>
      <c r="F215" s="61"/>
      <c r="G215" s="219"/>
      <c r="H215" s="61"/>
      <c r="I215" s="117"/>
      <c r="J215" s="117"/>
      <c r="K215" s="61"/>
      <c r="L215" s="61"/>
      <c r="M215" s="219"/>
      <c r="N215" s="61"/>
      <c r="O215" s="96"/>
      <c r="P215" s="96"/>
      <c r="Q215" s="96"/>
    </row>
    <row r="216" spans="2:17" x14ac:dyDescent="0.2">
      <c r="B216" s="61"/>
      <c r="C216" s="117"/>
      <c r="D216" s="117"/>
      <c r="E216" s="61"/>
      <c r="F216" s="61"/>
      <c r="G216" s="219"/>
      <c r="H216" s="61"/>
      <c r="I216" s="117"/>
      <c r="J216" s="117"/>
      <c r="K216" s="61"/>
      <c r="L216" s="61"/>
      <c r="M216" s="219"/>
      <c r="N216" s="61"/>
      <c r="O216" s="96"/>
      <c r="P216" s="96"/>
      <c r="Q216" s="96"/>
    </row>
    <row r="217" spans="2:17" x14ac:dyDescent="0.2">
      <c r="B217" s="61"/>
      <c r="C217" s="117"/>
      <c r="D217" s="117"/>
      <c r="E217" s="61"/>
      <c r="F217" s="61"/>
      <c r="G217" s="219"/>
      <c r="H217" s="61"/>
      <c r="I217" s="117"/>
      <c r="J217" s="117"/>
      <c r="K217" s="61"/>
      <c r="L217" s="61"/>
      <c r="M217" s="219"/>
      <c r="N217" s="61"/>
      <c r="O217" s="96"/>
      <c r="P217" s="96"/>
      <c r="Q217" s="96"/>
    </row>
    <row r="218" spans="2:17" x14ac:dyDescent="0.2">
      <c r="B218" s="61"/>
      <c r="C218" s="117"/>
      <c r="D218" s="117"/>
      <c r="E218" s="61"/>
      <c r="F218" s="61"/>
      <c r="G218" s="219"/>
      <c r="H218" s="61"/>
      <c r="I218" s="117"/>
      <c r="J218" s="117"/>
      <c r="K218" s="61"/>
      <c r="L218" s="61"/>
      <c r="M218" s="219"/>
      <c r="N218" s="61"/>
      <c r="O218" s="96"/>
      <c r="P218" s="96"/>
      <c r="Q218" s="96"/>
    </row>
    <row r="219" spans="2:17" x14ac:dyDescent="0.2">
      <c r="B219" s="61"/>
      <c r="C219" s="117"/>
      <c r="D219" s="117"/>
      <c r="E219" s="61"/>
      <c r="F219" s="61"/>
      <c r="G219" s="219"/>
      <c r="H219" s="61"/>
      <c r="I219" s="117"/>
      <c r="J219" s="117"/>
      <c r="K219" s="61"/>
      <c r="L219" s="61"/>
      <c r="M219" s="219"/>
      <c r="N219" s="61"/>
      <c r="O219" s="96"/>
      <c r="P219" s="96"/>
      <c r="Q219" s="96"/>
    </row>
    <row r="220" spans="2:17" x14ac:dyDescent="0.2">
      <c r="B220" s="61"/>
      <c r="C220" s="117"/>
      <c r="D220" s="117"/>
      <c r="E220" s="61"/>
      <c r="F220" s="61"/>
      <c r="G220" s="219"/>
      <c r="H220" s="61"/>
      <c r="I220" s="117"/>
      <c r="J220" s="117"/>
      <c r="K220" s="61"/>
      <c r="L220" s="61"/>
      <c r="M220" s="219"/>
      <c r="N220" s="61"/>
      <c r="O220" s="96"/>
      <c r="P220" s="96"/>
      <c r="Q220" s="96"/>
    </row>
    <row r="221" spans="2:17" x14ac:dyDescent="0.2">
      <c r="B221" s="61"/>
      <c r="C221" s="117"/>
      <c r="D221" s="117"/>
      <c r="E221" s="61"/>
      <c r="F221" s="61"/>
      <c r="G221" s="219"/>
      <c r="H221" s="61"/>
      <c r="I221" s="117"/>
      <c r="J221" s="117"/>
      <c r="K221" s="61"/>
      <c r="L221" s="61"/>
      <c r="M221" s="219"/>
      <c r="N221" s="61"/>
      <c r="O221" s="96"/>
      <c r="P221" s="96"/>
      <c r="Q221" s="96"/>
    </row>
    <row r="222" spans="2:17" x14ac:dyDescent="0.2">
      <c r="B222" s="61"/>
      <c r="C222" s="117"/>
      <c r="D222" s="117"/>
      <c r="E222" s="61"/>
      <c r="F222" s="61"/>
      <c r="G222" s="219"/>
      <c r="H222" s="61"/>
      <c r="I222" s="117"/>
      <c r="J222" s="117"/>
      <c r="K222" s="61"/>
      <c r="L222" s="61"/>
      <c r="M222" s="219"/>
      <c r="N222" s="61"/>
      <c r="O222" s="96"/>
      <c r="P222" s="96"/>
      <c r="Q222" s="96"/>
    </row>
    <row r="223" spans="2:17" x14ac:dyDescent="0.2">
      <c r="B223" s="61"/>
      <c r="C223" s="117"/>
      <c r="D223" s="117"/>
      <c r="E223" s="61"/>
      <c r="F223" s="61"/>
      <c r="G223" s="219"/>
      <c r="H223" s="61"/>
      <c r="I223" s="117"/>
      <c r="J223" s="117"/>
      <c r="K223" s="61"/>
      <c r="L223" s="61"/>
      <c r="M223" s="219"/>
      <c r="N223" s="61"/>
      <c r="O223" s="96"/>
      <c r="P223" s="96"/>
      <c r="Q223" s="96"/>
    </row>
    <row r="224" spans="2:17" x14ac:dyDescent="0.2">
      <c r="B224" s="61"/>
      <c r="C224" s="117"/>
      <c r="D224" s="117"/>
      <c r="E224" s="61"/>
      <c r="F224" s="61"/>
      <c r="G224" s="219"/>
      <c r="H224" s="61"/>
      <c r="I224" s="117"/>
      <c r="J224" s="117"/>
      <c r="K224" s="61"/>
      <c r="L224" s="61"/>
      <c r="M224" s="219"/>
      <c r="N224" s="61"/>
      <c r="O224" s="96"/>
      <c r="P224" s="96"/>
      <c r="Q224" s="96"/>
    </row>
    <row r="225" spans="2:17" x14ac:dyDescent="0.2">
      <c r="B225" s="61"/>
      <c r="C225" s="117"/>
      <c r="D225" s="117"/>
      <c r="E225" s="61"/>
      <c r="F225" s="61"/>
      <c r="G225" s="219"/>
      <c r="H225" s="61"/>
      <c r="I225" s="117"/>
      <c r="J225" s="117"/>
      <c r="K225" s="61"/>
      <c r="L225" s="61"/>
      <c r="M225" s="219"/>
      <c r="N225" s="61"/>
      <c r="O225" s="96"/>
      <c r="P225" s="96"/>
      <c r="Q225" s="96"/>
    </row>
    <row r="226" spans="2:17" x14ac:dyDescent="0.2">
      <c r="B226" s="61"/>
      <c r="C226" s="117"/>
      <c r="D226" s="117"/>
      <c r="E226" s="61"/>
      <c r="F226" s="61"/>
      <c r="G226" s="219"/>
      <c r="H226" s="61"/>
      <c r="I226" s="117"/>
      <c r="J226" s="117"/>
      <c r="K226" s="61"/>
      <c r="L226" s="61"/>
      <c r="M226" s="219"/>
      <c r="N226" s="61"/>
      <c r="O226" s="96"/>
      <c r="P226" s="96"/>
      <c r="Q226" s="96"/>
    </row>
    <row r="227" spans="2:17" x14ac:dyDescent="0.2">
      <c r="B227" s="61"/>
      <c r="C227" s="117"/>
      <c r="D227" s="117"/>
      <c r="E227" s="61"/>
      <c r="F227" s="61"/>
      <c r="G227" s="219"/>
      <c r="H227" s="61"/>
      <c r="I227" s="117"/>
      <c r="J227" s="117"/>
      <c r="K227" s="61"/>
      <c r="L227" s="61"/>
      <c r="M227" s="219"/>
      <c r="N227" s="61"/>
      <c r="O227" s="96"/>
      <c r="P227" s="96"/>
      <c r="Q227" s="96"/>
    </row>
    <row r="228" spans="2:17" x14ac:dyDescent="0.2">
      <c r="B228" s="61"/>
      <c r="C228" s="117"/>
      <c r="D228" s="117"/>
      <c r="E228" s="61"/>
      <c r="F228" s="61"/>
      <c r="G228" s="219"/>
      <c r="H228" s="61"/>
      <c r="I228" s="117"/>
      <c r="J228" s="117"/>
      <c r="K228" s="61"/>
      <c r="L228" s="61"/>
      <c r="M228" s="219"/>
      <c r="N228" s="61"/>
      <c r="O228" s="96"/>
      <c r="P228" s="96"/>
      <c r="Q228" s="96"/>
    </row>
    <row r="229" spans="2:17" x14ac:dyDescent="0.2">
      <c r="B229" s="61"/>
      <c r="C229" s="117"/>
      <c r="D229" s="117"/>
      <c r="E229" s="61"/>
      <c r="F229" s="61"/>
      <c r="G229" s="219"/>
      <c r="H229" s="61"/>
      <c r="I229" s="117"/>
      <c r="J229" s="117"/>
      <c r="K229" s="61"/>
      <c r="L229" s="61"/>
      <c r="M229" s="219"/>
      <c r="N229" s="61"/>
      <c r="O229" s="96"/>
      <c r="P229" s="96"/>
      <c r="Q229" s="96"/>
    </row>
    <row r="230" spans="2:17" x14ac:dyDescent="0.2">
      <c r="B230" s="61"/>
      <c r="C230" s="117"/>
      <c r="D230" s="117"/>
      <c r="E230" s="61"/>
      <c r="F230" s="61"/>
      <c r="G230" s="219"/>
      <c r="H230" s="61"/>
      <c r="I230" s="117"/>
      <c r="J230" s="117"/>
      <c r="K230" s="61"/>
      <c r="L230" s="61"/>
      <c r="M230" s="219"/>
      <c r="N230" s="61"/>
      <c r="O230" s="96"/>
      <c r="P230" s="96"/>
      <c r="Q230" s="96"/>
    </row>
    <row r="231" spans="2:17" x14ac:dyDescent="0.2">
      <c r="B231" s="61"/>
      <c r="C231" s="117"/>
      <c r="D231" s="117"/>
      <c r="E231" s="61"/>
      <c r="F231" s="61"/>
      <c r="G231" s="219"/>
      <c r="H231" s="61"/>
      <c r="I231" s="117"/>
      <c r="J231" s="117"/>
      <c r="K231" s="61"/>
      <c r="L231" s="61"/>
      <c r="M231" s="219"/>
      <c r="N231" s="61"/>
      <c r="O231" s="96"/>
      <c r="P231" s="96"/>
      <c r="Q231" s="96"/>
    </row>
    <row r="232" spans="2:17" x14ac:dyDescent="0.2">
      <c r="B232" s="61"/>
      <c r="C232" s="117"/>
      <c r="D232" s="117"/>
      <c r="E232" s="61"/>
      <c r="F232" s="61"/>
      <c r="G232" s="219"/>
      <c r="H232" s="61"/>
      <c r="I232" s="117"/>
      <c r="J232" s="117"/>
      <c r="K232" s="61"/>
      <c r="L232" s="61"/>
      <c r="M232" s="219"/>
      <c r="N232" s="61"/>
      <c r="O232" s="96"/>
      <c r="P232" s="96"/>
      <c r="Q232" s="96"/>
    </row>
    <row r="233" spans="2:17" x14ac:dyDescent="0.2">
      <c r="B233" s="61"/>
      <c r="C233" s="117"/>
      <c r="D233" s="117"/>
      <c r="E233" s="61"/>
      <c r="F233" s="61"/>
      <c r="G233" s="219"/>
      <c r="H233" s="61"/>
      <c r="I233" s="117"/>
      <c r="J233" s="117"/>
      <c r="K233" s="61"/>
      <c r="L233" s="61"/>
      <c r="M233" s="219"/>
      <c r="N233" s="61"/>
      <c r="O233" s="96"/>
      <c r="P233" s="96"/>
      <c r="Q233" s="96"/>
    </row>
    <row r="234" spans="2:17" x14ac:dyDescent="0.2">
      <c r="B234" s="61"/>
      <c r="C234" s="117"/>
      <c r="D234" s="117"/>
      <c r="E234" s="61"/>
      <c r="F234" s="61"/>
      <c r="G234" s="219"/>
      <c r="H234" s="61"/>
      <c r="I234" s="117"/>
      <c r="J234" s="117"/>
      <c r="K234" s="61"/>
      <c r="L234" s="61"/>
      <c r="M234" s="219"/>
      <c r="N234" s="61"/>
      <c r="O234" s="96"/>
      <c r="P234" s="96"/>
      <c r="Q234" s="96"/>
    </row>
    <row r="235" spans="2:17" x14ac:dyDescent="0.2">
      <c r="B235" s="61"/>
      <c r="C235" s="117"/>
      <c r="D235" s="117"/>
      <c r="E235" s="61"/>
      <c r="F235" s="61"/>
      <c r="G235" s="219"/>
      <c r="H235" s="61"/>
      <c r="I235" s="117"/>
      <c r="J235" s="117"/>
      <c r="K235" s="61"/>
      <c r="L235" s="61"/>
      <c r="M235" s="219"/>
      <c r="N235" s="61"/>
      <c r="O235" s="96"/>
      <c r="P235" s="96"/>
      <c r="Q235" s="96"/>
    </row>
    <row r="236" spans="2:17" x14ac:dyDescent="0.2">
      <c r="B236" s="61"/>
      <c r="C236" s="117"/>
      <c r="D236" s="117"/>
      <c r="E236" s="61"/>
      <c r="F236" s="61"/>
      <c r="G236" s="219"/>
      <c r="H236" s="61"/>
      <c r="I236" s="117"/>
      <c r="J236" s="117"/>
      <c r="K236" s="61"/>
      <c r="L236" s="61"/>
      <c r="M236" s="219"/>
      <c r="N236" s="61"/>
      <c r="O236" s="96"/>
      <c r="P236" s="96"/>
      <c r="Q236" s="96"/>
    </row>
    <row r="237" spans="2:17" x14ac:dyDescent="0.2">
      <c r="B237" s="61"/>
      <c r="C237" s="117"/>
      <c r="D237" s="117"/>
      <c r="E237" s="61"/>
      <c r="F237" s="61"/>
      <c r="G237" s="219"/>
      <c r="H237" s="61"/>
      <c r="I237" s="117"/>
      <c r="J237" s="117"/>
      <c r="K237" s="61"/>
      <c r="L237" s="61"/>
      <c r="M237" s="219"/>
      <c r="N237" s="61"/>
      <c r="O237" s="96"/>
      <c r="P237" s="96"/>
      <c r="Q237" s="96"/>
    </row>
    <row r="238" spans="2:17" x14ac:dyDescent="0.2">
      <c r="B238" s="61"/>
      <c r="C238" s="117"/>
      <c r="D238" s="117"/>
      <c r="E238" s="61"/>
      <c r="F238" s="61"/>
      <c r="G238" s="219"/>
      <c r="H238" s="61"/>
      <c r="I238" s="117"/>
      <c r="J238" s="117"/>
      <c r="K238" s="61"/>
      <c r="L238" s="61"/>
      <c r="M238" s="219"/>
      <c r="N238" s="61"/>
      <c r="O238" s="96"/>
      <c r="P238" s="96"/>
      <c r="Q238" s="96"/>
    </row>
    <row r="239" spans="2:17" x14ac:dyDescent="0.2">
      <c r="B239" s="61"/>
      <c r="C239" s="117"/>
      <c r="D239" s="117"/>
      <c r="E239" s="61"/>
      <c r="F239" s="61"/>
      <c r="G239" s="219"/>
      <c r="H239" s="61"/>
      <c r="I239" s="117"/>
      <c r="J239" s="117"/>
      <c r="K239" s="61"/>
      <c r="L239" s="61"/>
      <c r="M239" s="219"/>
      <c r="N239" s="61"/>
      <c r="O239" s="96"/>
      <c r="P239" s="96"/>
      <c r="Q239" s="96"/>
    </row>
    <row r="240" spans="2:17" x14ac:dyDescent="0.2">
      <c r="B240" s="61"/>
      <c r="C240" s="117"/>
      <c r="D240" s="117"/>
      <c r="E240" s="61"/>
      <c r="F240" s="61"/>
      <c r="G240" s="219"/>
      <c r="H240" s="61"/>
      <c r="I240" s="117"/>
      <c r="J240" s="117"/>
      <c r="K240" s="61"/>
      <c r="L240" s="61"/>
      <c r="M240" s="219"/>
      <c r="N240" s="61"/>
      <c r="O240" s="96"/>
      <c r="P240" s="96"/>
      <c r="Q240" s="96"/>
    </row>
    <row r="241" spans="2:17" x14ac:dyDescent="0.2">
      <c r="B241" s="61"/>
      <c r="C241" s="117"/>
      <c r="D241" s="117"/>
      <c r="E241" s="61"/>
      <c r="F241" s="61"/>
      <c r="G241" s="219"/>
      <c r="H241" s="61"/>
      <c r="I241" s="117"/>
      <c r="J241" s="117"/>
      <c r="K241" s="61"/>
      <c r="L241" s="61"/>
      <c r="M241" s="219"/>
      <c r="N241" s="61"/>
      <c r="O241" s="96"/>
      <c r="P241" s="96"/>
      <c r="Q241" s="96"/>
    </row>
    <row r="242" spans="2:17" x14ac:dyDescent="0.2">
      <c r="B242" s="61"/>
      <c r="C242" s="117"/>
      <c r="D242" s="117"/>
      <c r="E242" s="61"/>
      <c r="F242" s="61"/>
      <c r="G242" s="219"/>
      <c r="H242" s="61"/>
      <c r="I242" s="117"/>
      <c r="J242" s="117"/>
      <c r="K242" s="61"/>
      <c r="L242" s="61"/>
      <c r="M242" s="219"/>
      <c r="N242" s="61"/>
      <c r="O242" s="96"/>
      <c r="P242" s="96"/>
      <c r="Q242" s="96"/>
    </row>
    <row r="243" spans="2:17" x14ac:dyDescent="0.2">
      <c r="B243" s="61"/>
      <c r="C243" s="117"/>
      <c r="D243" s="117"/>
      <c r="E243" s="61"/>
      <c r="F243" s="61"/>
      <c r="G243" s="219"/>
      <c r="H243" s="61"/>
      <c r="I243" s="117"/>
      <c r="J243" s="117"/>
      <c r="K243" s="61"/>
      <c r="L243" s="61"/>
      <c r="M243" s="219"/>
      <c r="N243" s="61"/>
      <c r="O243" s="96"/>
      <c r="P243" s="96"/>
      <c r="Q243" s="96"/>
    </row>
    <row r="244" spans="2:17" x14ac:dyDescent="0.2">
      <c r="B244" s="61"/>
      <c r="C244" s="117"/>
      <c r="D244" s="117"/>
      <c r="E244" s="61"/>
      <c r="F244" s="61"/>
      <c r="G244" s="219"/>
      <c r="H244" s="61"/>
      <c r="I244" s="117"/>
      <c r="J244" s="117"/>
      <c r="K244" s="61"/>
      <c r="L244" s="61"/>
      <c r="M244" s="219"/>
      <c r="N244" s="61"/>
      <c r="O244" s="96"/>
      <c r="P244" s="96"/>
      <c r="Q244" s="96"/>
    </row>
    <row r="245" spans="2:17" x14ac:dyDescent="0.2">
      <c r="B245" s="61"/>
      <c r="C245" s="117"/>
      <c r="D245" s="117"/>
      <c r="E245" s="61"/>
      <c r="F245" s="61"/>
      <c r="G245" s="219"/>
      <c r="H245" s="61"/>
      <c r="I245" s="117"/>
      <c r="J245" s="117"/>
      <c r="K245" s="61"/>
      <c r="L245" s="61"/>
      <c r="M245" s="219"/>
      <c r="N245" s="61"/>
      <c r="O245" s="96"/>
      <c r="P245" s="96"/>
      <c r="Q245" s="96"/>
    </row>
    <row r="246" spans="2:17" x14ac:dyDescent="0.2">
      <c r="B246" s="61"/>
      <c r="C246" s="117"/>
      <c r="D246" s="117"/>
      <c r="E246" s="61"/>
      <c r="F246" s="61"/>
      <c r="G246" s="219"/>
      <c r="H246" s="61"/>
      <c r="I246" s="117"/>
      <c r="J246" s="117"/>
      <c r="K246" s="61"/>
      <c r="L246" s="61"/>
      <c r="M246" s="219"/>
      <c r="N246" s="61"/>
      <c r="O246" s="96"/>
      <c r="P246" s="96"/>
      <c r="Q246" s="96"/>
    </row>
    <row r="247" spans="2:17" x14ac:dyDescent="0.2">
      <c r="B247" s="61"/>
      <c r="C247" s="117"/>
      <c r="D247" s="117"/>
      <c r="E247" s="61"/>
      <c r="F247" s="61"/>
      <c r="G247" s="219"/>
      <c r="H247" s="61"/>
      <c r="I247" s="117"/>
      <c r="J247" s="117"/>
      <c r="K247" s="61"/>
      <c r="L247" s="61"/>
      <c r="M247" s="219"/>
      <c r="N247" s="61"/>
      <c r="O247" s="96"/>
      <c r="P247" s="96"/>
      <c r="Q247" s="96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A10" sqref="A10:D10"/>
    </sheetView>
  </sheetViews>
  <sheetFormatPr defaultRowHeight="12.75" outlineLevelRow="2" x14ac:dyDescent="0.2"/>
  <cols>
    <col min="1" max="1" width="81.42578125" style="216" customWidth="1"/>
    <col min="2" max="2" width="14.28515625" style="45" customWidth="1"/>
    <col min="3" max="3" width="15.42578125" style="45" customWidth="1"/>
    <col min="4" max="4" width="10.28515625" style="196" customWidth="1"/>
    <col min="5" max="5" width="8.85546875" style="83" hidden="1" customWidth="1"/>
    <col min="6" max="16384" width="9.140625" style="83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31.12.2015</v>
      </c>
      <c r="B2" s="3"/>
      <c r="C2" s="3"/>
      <c r="D2" s="3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ht="18.75" x14ac:dyDescent="0.3">
      <c r="A3" s="2" t="s">
        <v>154</v>
      </c>
      <c r="B3" s="2"/>
      <c r="C3" s="2"/>
      <c r="D3" s="2"/>
    </row>
    <row r="4" spans="1:20" x14ac:dyDescent="0.2">
      <c r="B4" s="61"/>
      <c r="C4" s="61"/>
      <c r="D4" s="219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</row>
    <row r="5" spans="1:20" s="126" customFormat="1" x14ac:dyDescent="0.2">
      <c r="B5" s="82"/>
      <c r="C5" s="82"/>
      <c r="D5" s="54" t="s">
        <v>149</v>
      </c>
    </row>
    <row r="6" spans="1:20" s="22" customFormat="1" x14ac:dyDescent="0.2">
      <c r="A6" s="130"/>
      <c r="B6" s="106" t="s">
        <v>155</v>
      </c>
      <c r="C6" s="106" t="s">
        <v>158</v>
      </c>
      <c r="D6" s="31" t="s">
        <v>172</v>
      </c>
      <c r="E6" s="28" t="s">
        <v>55</v>
      </c>
    </row>
    <row r="7" spans="1:20" s="123" customFormat="1" ht="15.75" x14ac:dyDescent="0.2">
      <c r="A7" s="161" t="s">
        <v>139</v>
      </c>
      <c r="B7" s="149">
        <f t="shared" ref="B7:C7" si="0">B$18+B$8</f>
        <v>65439.723887580003</v>
      </c>
      <c r="C7" s="149">
        <f t="shared" si="0"/>
        <v>1570597.0216000401</v>
      </c>
      <c r="D7" s="243">
        <v>1.000003</v>
      </c>
      <c r="E7" s="241" t="s">
        <v>84</v>
      </c>
    </row>
    <row r="8" spans="1:20" s="233" customFormat="1" ht="15" x14ac:dyDescent="0.2">
      <c r="A8" s="190" t="s">
        <v>65</v>
      </c>
      <c r="B8" s="225">
        <f t="shared" ref="B8:D8" si="1">B$9+B$12</f>
        <v>55575.985078350001</v>
      </c>
      <c r="C8" s="225">
        <f t="shared" si="1"/>
        <v>1333860.7110635801</v>
      </c>
      <c r="D8" s="49">
        <f t="shared" si="1"/>
        <v>0.84927100000000011</v>
      </c>
      <c r="E8" s="199" t="s">
        <v>84</v>
      </c>
    </row>
    <row r="9" spans="1:20" s="205" customFormat="1" ht="15" outlineLevel="1" x14ac:dyDescent="0.2">
      <c r="A9" s="44" t="s">
        <v>48</v>
      </c>
      <c r="B9" s="145">
        <f t="shared" ref="B9:C9" si="2">SUM(B$10:B$11)</f>
        <v>21166.125221089998</v>
      </c>
      <c r="C9" s="145">
        <f t="shared" si="2"/>
        <v>508001.12311178999</v>
      </c>
      <c r="D9" s="9">
        <v>0.32344400000000001</v>
      </c>
      <c r="E9" s="80" t="s">
        <v>152</v>
      </c>
    </row>
    <row r="10" spans="1:20" s="153" customFormat="1" ht="14.25" outlineLevel="2" x14ac:dyDescent="0.2">
      <c r="A10" s="144" t="s">
        <v>174</v>
      </c>
      <c r="B10" s="55">
        <v>21055.917848519999</v>
      </c>
      <c r="C10" s="55">
        <v>505356.07266169001</v>
      </c>
      <c r="D10" s="155">
        <v>0.32175999999999999</v>
      </c>
      <c r="E10" s="183" t="s">
        <v>11</v>
      </c>
    </row>
    <row r="11" spans="1:20" ht="14.25" outlineLevel="2" x14ac:dyDescent="0.2">
      <c r="A11" s="100" t="s">
        <v>109</v>
      </c>
      <c r="B11" s="16">
        <v>110.20737257</v>
      </c>
      <c r="C11" s="16">
        <v>2645.0504501</v>
      </c>
      <c r="D11" s="94">
        <v>1.684E-3</v>
      </c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</row>
    <row r="12" spans="1:20" ht="15" outlineLevel="1" x14ac:dyDescent="0.25">
      <c r="A12" s="162" t="s">
        <v>59</v>
      </c>
      <c r="B12" s="189">
        <f t="shared" ref="B12:C12" si="3">SUM(B$13:B$17)</f>
        <v>34409.859857260002</v>
      </c>
      <c r="C12" s="189">
        <f t="shared" si="3"/>
        <v>825859.58795179008</v>
      </c>
      <c r="D12" s="154">
        <v>0.52582700000000004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</row>
    <row r="13" spans="1:20" ht="14.25" outlineLevel="2" x14ac:dyDescent="0.25">
      <c r="A13" s="51" t="s">
        <v>160</v>
      </c>
      <c r="B13" s="164">
        <v>14042.87642853</v>
      </c>
      <c r="C13" s="164">
        <v>337038.40088392003</v>
      </c>
      <c r="D13" s="75">
        <v>0.21459300000000001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</row>
    <row r="14" spans="1:20" ht="28.5" outlineLevel="2" x14ac:dyDescent="0.25">
      <c r="A14" s="51" t="s">
        <v>42</v>
      </c>
      <c r="B14" s="164">
        <v>1362.81742308</v>
      </c>
      <c r="C14" s="164">
        <v>32708.527153449999</v>
      </c>
      <c r="D14" s="75">
        <v>2.0826000000000001E-2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</row>
    <row r="15" spans="1:20" ht="28.5" outlineLevel="2" x14ac:dyDescent="0.25">
      <c r="A15" s="51" t="s">
        <v>192</v>
      </c>
      <c r="B15" s="164">
        <v>5.5863759999999998E-2</v>
      </c>
      <c r="C15" s="164">
        <v>1.3407676100000001</v>
      </c>
      <c r="D15" s="75">
        <v>9.9999999999999995E-7</v>
      </c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</row>
    <row r="16" spans="1:20" ht="14.25" outlineLevel="2" x14ac:dyDescent="0.25">
      <c r="A16" s="51" t="s">
        <v>54</v>
      </c>
      <c r="B16" s="164">
        <v>17302.433000000001</v>
      </c>
      <c r="C16" s="164">
        <v>415269.93272281002</v>
      </c>
      <c r="D16" s="75">
        <v>0.264403</v>
      </c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</row>
    <row r="17" spans="1:18" ht="14.25" outlineLevel="2" x14ac:dyDescent="0.25">
      <c r="A17" s="51" t="s">
        <v>162</v>
      </c>
      <c r="B17" s="164">
        <v>1701.67714189</v>
      </c>
      <c r="C17" s="164">
        <v>40841.386423999997</v>
      </c>
      <c r="D17" s="75">
        <v>2.6003999999999999E-2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</row>
    <row r="18" spans="1:18" ht="15" x14ac:dyDescent="0.25">
      <c r="A18" s="48" t="s">
        <v>14</v>
      </c>
      <c r="B18" s="245">
        <f t="shared" ref="B18:D18" si="4">B$19+B$23</f>
        <v>9863.7388092300007</v>
      </c>
      <c r="C18" s="245">
        <f t="shared" si="4"/>
        <v>236736.31053645999</v>
      </c>
      <c r="D18" s="204">
        <f t="shared" si="4"/>
        <v>0.150732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</row>
    <row r="19" spans="1:18" ht="15" outlineLevel="1" x14ac:dyDescent="0.25">
      <c r="A19" s="162" t="s">
        <v>48</v>
      </c>
      <c r="B19" s="189">
        <f t="shared" ref="B19:C19" si="5">SUM(B$20:B$22)</f>
        <v>894.1191053</v>
      </c>
      <c r="C19" s="189">
        <f t="shared" si="5"/>
        <v>21459.454905540002</v>
      </c>
      <c r="D19" s="154">
        <v>1.3664000000000001E-2</v>
      </c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</row>
    <row r="20" spans="1:18" ht="14.25" outlineLevel="2" x14ac:dyDescent="0.25">
      <c r="A20" s="51" t="s">
        <v>174</v>
      </c>
      <c r="B20" s="164">
        <v>683.31482616000005</v>
      </c>
      <c r="C20" s="164">
        <v>16400.011600000002</v>
      </c>
      <c r="D20" s="75">
        <v>1.0442E-2</v>
      </c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</row>
    <row r="21" spans="1:18" ht="14.25" outlineLevel="2" x14ac:dyDescent="0.25">
      <c r="A21" s="51" t="s">
        <v>109</v>
      </c>
      <c r="B21" s="164">
        <v>210.76450316</v>
      </c>
      <c r="C21" s="164">
        <v>5058.4886555399999</v>
      </c>
      <c r="D21" s="75">
        <v>3.2209999999999999E-3</v>
      </c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</row>
    <row r="22" spans="1:18" ht="14.25" outlineLevel="2" x14ac:dyDescent="0.25">
      <c r="A22" s="51" t="s">
        <v>127</v>
      </c>
      <c r="B22" s="164">
        <v>3.9775980000000002E-2</v>
      </c>
      <c r="C22" s="164">
        <v>0.95465</v>
      </c>
      <c r="D22" s="75">
        <v>9.9999999999999995E-7</v>
      </c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</row>
    <row r="23" spans="1:18" ht="15" outlineLevel="1" x14ac:dyDescent="0.25">
      <c r="A23" s="162" t="s">
        <v>59</v>
      </c>
      <c r="B23" s="189">
        <f t="shared" ref="B23:C23" si="6">SUM(B$24:B$27)</f>
        <v>8969.6197039300005</v>
      </c>
      <c r="C23" s="189">
        <f t="shared" si="6"/>
        <v>215276.85563091998</v>
      </c>
      <c r="D23" s="154">
        <v>0.137068</v>
      </c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</row>
    <row r="24" spans="1:18" ht="14.25" outlineLevel="2" x14ac:dyDescent="0.25">
      <c r="A24" s="51" t="s">
        <v>160</v>
      </c>
      <c r="B24" s="164">
        <v>5819.0697764300003</v>
      </c>
      <c r="C24" s="164">
        <v>139661.55595385999</v>
      </c>
      <c r="D24" s="75">
        <v>8.8923000000000002E-2</v>
      </c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</row>
    <row r="25" spans="1:18" ht="28.5" outlineLevel="2" x14ac:dyDescent="0.25">
      <c r="A25" s="51" t="s">
        <v>42</v>
      </c>
      <c r="B25" s="164">
        <v>194.95570663999999</v>
      </c>
      <c r="C25" s="164">
        <v>4679.0669948200002</v>
      </c>
      <c r="D25" s="75">
        <v>2.9789999999999999E-3</v>
      </c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</row>
    <row r="26" spans="1:18" ht="28.5" outlineLevel="2" x14ac:dyDescent="0.25">
      <c r="A26" s="51" t="s">
        <v>192</v>
      </c>
      <c r="B26" s="164">
        <v>2842.73560193</v>
      </c>
      <c r="C26" s="164">
        <v>68227.550551149994</v>
      </c>
      <c r="D26" s="75">
        <v>4.3441E-2</v>
      </c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</row>
    <row r="27" spans="1:18" ht="14.25" outlineLevel="2" x14ac:dyDescent="0.25">
      <c r="A27" s="51" t="s">
        <v>162</v>
      </c>
      <c r="B27" s="164">
        <v>112.85861893000001</v>
      </c>
      <c r="C27" s="164">
        <v>2708.68213109</v>
      </c>
      <c r="D27" s="75">
        <v>1.725E-3</v>
      </c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</row>
    <row r="28" spans="1:18" x14ac:dyDescent="0.2">
      <c r="B28" s="61"/>
      <c r="C28" s="61"/>
      <c r="D28" s="219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</row>
    <row r="29" spans="1:18" x14ac:dyDescent="0.2">
      <c r="B29" s="61"/>
      <c r="C29" s="61"/>
      <c r="D29" s="219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</row>
    <row r="30" spans="1:18" x14ac:dyDescent="0.2">
      <c r="B30" s="61"/>
      <c r="C30" s="61"/>
      <c r="D30" s="219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</row>
    <row r="31" spans="1:18" x14ac:dyDescent="0.2">
      <c r="B31" s="61"/>
      <c r="C31" s="61"/>
      <c r="D31" s="219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</row>
    <row r="32" spans="1:18" x14ac:dyDescent="0.2">
      <c r="B32" s="61"/>
      <c r="C32" s="61"/>
      <c r="D32" s="219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</row>
    <row r="33" spans="2:18" x14ac:dyDescent="0.2">
      <c r="B33" s="61"/>
      <c r="C33" s="61"/>
      <c r="D33" s="219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</row>
    <row r="34" spans="2:18" x14ac:dyDescent="0.2">
      <c r="B34" s="61"/>
      <c r="C34" s="61"/>
      <c r="D34" s="219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</row>
    <row r="35" spans="2:18" x14ac:dyDescent="0.2">
      <c r="B35" s="61"/>
      <c r="C35" s="61"/>
      <c r="D35" s="219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</row>
    <row r="36" spans="2:18" x14ac:dyDescent="0.2">
      <c r="B36" s="61"/>
      <c r="C36" s="61"/>
      <c r="D36" s="219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</row>
    <row r="37" spans="2:18" x14ac:dyDescent="0.2">
      <c r="B37" s="61"/>
      <c r="C37" s="61"/>
      <c r="D37" s="219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</row>
    <row r="38" spans="2:18" x14ac:dyDescent="0.2">
      <c r="B38" s="61"/>
      <c r="C38" s="61"/>
      <c r="D38" s="219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</row>
    <row r="39" spans="2:18" x14ac:dyDescent="0.2">
      <c r="B39" s="61"/>
      <c r="C39" s="61"/>
      <c r="D39" s="219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</row>
    <row r="40" spans="2:18" x14ac:dyDescent="0.2">
      <c r="B40" s="61"/>
      <c r="C40" s="61"/>
      <c r="D40" s="219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</row>
    <row r="41" spans="2:18" x14ac:dyDescent="0.2">
      <c r="B41" s="61"/>
      <c r="C41" s="61"/>
      <c r="D41" s="219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</row>
    <row r="42" spans="2:18" x14ac:dyDescent="0.2">
      <c r="B42" s="61"/>
      <c r="C42" s="61"/>
      <c r="D42" s="219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</row>
    <row r="43" spans="2:18" x14ac:dyDescent="0.2">
      <c r="B43" s="61"/>
      <c r="C43" s="61"/>
      <c r="D43" s="219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</row>
    <row r="44" spans="2:18" x14ac:dyDescent="0.2">
      <c r="B44" s="61"/>
      <c r="C44" s="61"/>
      <c r="D44" s="219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</row>
    <row r="45" spans="2:18" x14ac:dyDescent="0.2">
      <c r="B45" s="61"/>
      <c r="C45" s="61"/>
      <c r="D45" s="219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</row>
    <row r="46" spans="2:18" x14ac:dyDescent="0.2">
      <c r="B46" s="61"/>
      <c r="C46" s="61"/>
      <c r="D46" s="219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</row>
    <row r="47" spans="2:18" x14ac:dyDescent="0.2">
      <c r="B47" s="61"/>
      <c r="C47" s="61"/>
      <c r="D47" s="219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</row>
    <row r="48" spans="2:18" x14ac:dyDescent="0.2">
      <c r="B48" s="61"/>
      <c r="C48" s="61"/>
      <c r="D48" s="219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</row>
    <row r="49" spans="2:18" x14ac:dyDescent="0.2">
      <c r="B49" s="61"/>
      <c r="C49" s="61"/>
      <c r="D49" s="219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</row>
    <row r="50" spans="2:18" x14ac:dyDescent="0.2">
      <c r="B50" s="61"/>
      <c r="C50" s="61"/>
      <c r="D50" s="219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</row>
    <row r="51" spans="2:18" x14ac:dyDescent="0.2">
      <c r="B51" s="61"/>
      <c r="C51" s="61"/>
      <c r="D51" s="219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2" spans="2:18" x14ac:dyDescent="0.2">
      <c r="B52" s="61"/>
      <c r="C52" s="61"/>
      <c r="D52" s="219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</row>
    <row r="53" spans="2:18" x14ac:dyDescent="0.2">
      <c r="B53" s="61"/>
      <c r="C53" s="61"/>
      <c r="D53" s="219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</row>
    <row r="54" spans="2:18" x14ac:dyDescent="0.2">
      <c r="B54" s="61"/>
      <c r="C54" s="61"/>
      <c r="D54" s="219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</row>
    <row r="55" spans="2:18" x14ac:dyDescent="0.2">
      <c r="B55" s="61"/>
      <c r="C55" s="61"/>
      <c r="D55" s="219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</row>
    <row r="56" spans="2:18" x14ac:dyDescent="0.2">
      <c r="B56" s="61"/>
      <c r="C56" s="61"/>
      <c r="D56" s="219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</row>
    <row r="57" spans="2:18" x14ac:dyDescent="0.2">
      <c r="B57" s="61"/>
      <c r="C57" s="61"/>
      <c r="D57" s="219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</row>
    <row r="58" spans="2:18" x14ac:dyDescent="0.2">
      <c r="B58" s="61"/>
      <c r="C58" s="61"/>
      <c r="D58" s="219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</row>
    <row r="59" spans="2:18" x14ac:dyDescent="0.2">
      <c r="B59" s="61"/>
      <c r="C59" s="61"/>
      <c r="D59" s="219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</row>
    <row r="60" spans="2:18" x14ac:dyDescent="0.2">
      <c r="B60" s="61"/>
      <c r="C60" s="61"/>
      <c r="D60" s="219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</row>
    <row r="61" spans="2:18" x14ac:dyDescent="0.2">
      <c r="B61" s="61"/>
      <c r="C61" s="61"/>
      <c r="D61" s="219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</row>
    <row r="62" spans="2:18" x14ac:dyDescent="0.2">
      <c r="B62" s="61"/>
      <c r="C62" s="61"/>
      <c r="D62" s="219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</row>
    <row r="63" spans="2:18" x14ac:dyDescent="0.2">
      <c r="B63" s="61"/>
      <c r="C63" s="61"/>
      <c r="D63" s="219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</row>
    <row r="64" spans="2:18" x14ac:dyDescent="0.2">
      <c r="B64" s="61"/>
      <c r="C64" s="61"/>
      <c r="D64" s="219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</row>
    <row r="65" spans="2:18" x14ac:dyDescent="0.2">
      <c r="B65" s="61"/>
      <c r="C65" s="61"/>
      <c r="D65" s="219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</row>
    <row r="66" spans="2:18" x14ac:dyDescent="0.2">
      <c r="B66" s="61"/>
      <c r="C66" s="61"/>
      <c r="D66" s="219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</row>
    <row r="67" spans="2:18" x14ac:dyDescent="0.2">
      <c r="B67" s="61"/>
      <c r="C67" s="61"/>
      <c r="D67" s="219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</row>
    <row r="68" spans="2:18" x14ac:dyDescent="0.2">
      <c r="B68" s="61"/>
      <c r="C68" s="61"/>
      <c r="D68" s="219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</row>
    <row r="69" spans="2:18" x14ac:dyDescent="0.2">
      <c r="B69" s="61"/>
      <c r="C69" s="61"/>
      <c r="D69" s="219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</row>
    <row r="70" spans="2:18" x14ac:dyDescent="0.2">
      <c r="B70" s="61"/>
      <c r="C70" s="61"/>
      <c r="D70" s="219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</row>
    <row r="71" spans="2:18" x14ac:dyDescent="0.2">
      <c r="B71" s="61"/>
      <c r="C71" s="61"/>
      <c r="D71" s="219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</row>
    <row r="72" spans="2:18" x14ac:dyDescent="0.2">
      <c r="B72" s="61"/>
      <c r="C72" s="61"/>
      <c r="D72" s="219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</row>
    <row r="73" spans="2:18" x14ac:dyDescent="0.2">
      <c r="B73" s="61"/>
      <c r="C73" s="61"/>
      <c r="D73" s="219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</row>
    <row r="74" spans="2:18" x14ac:dyDescent="0.2">
      <c r="B74" s="61"/>
      <c r="C74" s="61"/>
      <c r="D74" s="219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</row>
    <row r="75" spans="2:18" x14ac:dyDescent="0.2">
      <c r="B75" s="61"/>
      <c r="C75" s="61"/>
      <c r="D75" s="219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</row>
    <row r="76" spans="2:18" x14ac:dyDescent="0.2">
      <c r="B76" s="61"/>
      <c r="C76" s="61"/>
      <c r="D76" s="219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</row>
    <row r="77" spans="2:18" x14ac:dyDescent="0.2">
      <c r="B77" s="61"/>
      <c r="C77" s="61"/>
      <c r="D77" s="219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</row>
    <row r="78" spans="2:18" x14ac:dyDescent="0.2">
      <c r="B78" s="61"/>
      <c r="C78" s="61"/>
      <c r="D78" s="219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</row>
    <row r="79" spans="2:18" x14ac:dyDescent="0.2">
      <c r="B79" s="61"/>
      <c r="C79" s="61"/>
      <c r="D79" s="219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</row>
    <row r="80" spans="2:18" x14ac:dyDescent="0.2">
      <c r="B80" s="61"/>
      <c r="C80" s="61"/>
      <c r="D80" s="219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</row>
    <row r="81" spans="2:18" x14ac:dyDescent="0.2">
      <c r="B81" s="61"/>
      <c r="C81" s="61"/>
      <c r="D81" s="219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</row>
    <row r="82" spans="2:18" x14ac:dyDescent="0.2">
      <c r="B82" s="61"/>
      <c r="C82" s="61"/>
      <c r="D82" s="219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</row>
    <row r="83" spans="2:18" x14ac:dyDescent="0.2">
      <c r="B83" s="61"/>
      <c r="C83" s="61"/>
      <c r="D83" s="219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</row>
    <row r="84" spans="2:18" x14ac:dyDescent="0.2">
      <c r="B84" s="61"/>
      <c r="C84" s="61"/>
      <c r="D84" s="219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</row>
    <row r="85" spans="2:18" x14ac:dyDescent="0.2">
      <c r="B85" s="61"/>
      <c r="C85" s="61"/>
      <c r="D85" s="219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</row>
    <row r="86" spans="2:18" x14ac:dyDescent="0.2">
      <c r="B86" s="61"/>
      <c r="C86" s="61"/>
      <c r="D86" s="219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</row>
    <row r="87" spans="2:18" x14ac:dyDescent="0.2">
      <c r="B87" s="61"/>
      <c r="C87" s="61"/>
      <c r="D87" s="219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</row>
    <row r="88" spans="2:18" x14ac:dyDescent="0.2">
      <c r="B88" s="61"/>
      <c r="C88" s="61"/>
      <c r="D88" s="219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</row>
    <row r="89" spans="2:18" x14ac:dyDescent="0.2">
      <c r="B89" s="61"/>
      <c r="C89" s="61"/>
      <c r="D89" s="219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</row>
    <row r="90" spans="2:18" x14ac:dyDescent="0.2">
      <c r="B90" s="61"/>
      <c r="C90" s="61"/>
      <c r="D90" s="219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</row>
    <row r="91" spans="2:18" x14ac:dyDescent="0.2">
      <c r="B91" s="61"/>
      <c r="C91" s="61"/>
      <c r="D91" s="219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</row>
    <row r="92" spans="2:18" x14ac:dyDescent="0.2">
      <c r="B92" s="61"/>
      <c r="C92" s="61"/>
      <c r="D92" s="219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</row>
    <row r="93" spans="2:18" x14ac:dyDescent="0.2">
      <c r="B93" s="61"/>
      <c r="C93" s="61"/>
      <c r="D93" s="219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</row>
    <row r="94" spans="2:18" x14ac:dyDescent="0.2">
      <c r="B94" s="61"/>
      <c r="C94" s="61"/>
      <c r="D94" s="219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</row>
    <row r="95" spans="2:18" x14ac:dyDescent="0.2">
      <c r="B95" s="61"/>
      <c r="C95" s="61"/>
      <c r="D95" s="219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</row>
    <row r="96" spans="2:18" x14ac:dyDescent="0.2">
      <c r="B96" s="61"/>
      <c r="C96" s="61"/>
      <c r="D96" s="219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</row>
    <row r="97" spans="2:18" x14ac:dyDescent="0.2">
      <c r="B97" s="61"/>
      <c r="C97" s="61"/>
      <c r="D97" s="219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</row>
    <row r="98" spans="2:18" x14ac:dyDescent="0.2">
      <c r="B98" s="61"/>
      <c r="C98" s="61"/>
      <c r="D98" s="219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</row>
    <row r="99" spans="2:18" x14ac:dyDescent="0.2">
      <c r="B99" s="61"/>
      <c r="C99" s="61"/>
      <c r="D99" s="219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</row>
    <row r="100" spans="2:18" x14ac:dyDescent="0.2">
      <c r="B100" s="61"/>
      <c r="C100" s="61"/>
      <c r="D100" s="219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</row>
    <row r="101" spans="2:18" x14ac:dyDescent="0.2">
      <c r="B101" s="61"/>
      <c r="C101" s="61"/>
      <c r="D101" s="219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</row>
    <row r="102" spans="2:18" x14ac:dyDescent="0.2">
      <c r="B102" s="61"/>
      <c r="C102" s="61"/>
      <c r="D102" s="219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</row>
    <row r="103" spans="2:18" x14ac:dyDescent="0.2">
      <c r="B103" s="61"/>
      <c r="C103" s="61"/>
      <c r="D103" s="219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</row>
    <row r="104" spans="2:18" x14ac:dyDescent="0.2">
      <c r="B104" s="61"/>
      <c r="C104" s="61"/>
      <c r="D104" s="219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</row>
    <row r="105" spans="2:18" x14ac:dyDescent="0.2">
      <c r="B105" s="61"/>
      <c r="C105" s="61"/>
      <c r="D105" s="219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</row>
    <row r="106" spans="2:18" x14ac:dyDescent="0.2">
      <c r="B106" s="61"/>
      <c r="C106" s="61"/>
      <c r="D106" s="219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</row>
    <row r="107" spans="2:18" x14ac:dyDescent="0.2">
      <c r="B107" s="61"/>
      <c r="C107" s="61"/>
      <c r="D107" s="219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</row>
    <row r="108" spans="2:18" x14ac:dyDescent="0.2">
      <c r="B108" s="61"/>
      <c r="C108" s="61"/>
      <c r="D108" s="219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</row>
    <row r="109" spans="2:18" x14ac:dyDescent="0.2">
      <c r="B109" s="61"/>
      <c r="C109" s="61"/>
      <c r="D109" s="219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</row>
    <row r="110" spans="2:18" x14ac:dyDescent="0.2">
      <c r="B110" s="61"/>
      <c r="C110" s="61"/>
      <c r="D110" s="219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</row>
    <row r="111" spans="2:18" x14ac:dyDescent="0.2">
      <c r="B111" s="61"/>
      <c r="C111" s="61"/>
      <c r="D111" s="219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</row>
    <row r="112" spans="2:18" x14ac:dyDescent="0.2">
      <c r="B112" s="61"/>
      <c r="C112" s="61"/>
      <c r="D112" s="219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</row>
    <row r="113" spans="2:18" x14ac:dyDescent="0.2">
      <c r="B113" s="61"/>
      <c r="C113" s="61"/>
      <c r="D113" s="219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</row>
    <row r="114" spans="2:18" x14ac:dyDescent="0.2">
      <c r="B114" s="61"/>
      <c r="C114" s="61"/>
      <c r="D114" s="219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</row>
    <row r="115" spans="2:18" x14ac:dyDescent="0.2">
      <c r="B115" s="61"/>
      <c r="C115" s="61"/>
      <c r="D115" s="219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</row>
    <row r="116" spans="2:18" x14ac:dyDescent="0.2">
      <c r="B116" s="61"/>
      <c r="C116" s="61"/>
      <c r="D116" s="219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</row>
    <row r="117" spans="2:18" x14ac:dyDescent="0.2">
      <c r="B117" s="61"/>
      <c r="C117" s="61"/>
      <c r="D117" s="219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</row>
    <row r="118" spans="2:18" x14ac:dyDescent="0.2">
      <c r="B118" s="61"/>
      <c r="C118" s="61"/>
      <c r="D118" s="219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</row>
    <row r="119" spans="2:18" x14ac:dyDescent="0.2">
      <c r="B119" s="61"/>
      <c r="C119" s="61"/>
      <c r="D119" s="219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</row>
    <row r="120" spans="2:18" x14ac:dyDescent="0.2">
      <c r="B120" s="61"/>
      <c r="C120" s="61"/>
      <c r="D120" s="219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</row>
    <row r="121" spans="2:18" x14ac:dyDescent="0.2">
      <c r="B121" s="61"/>
      <c r="C121" s="61"/>
      <c r="D121" s="219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</row>
    <row r="122" spans="2:18" x14ac:dyDescent="0.2">
      <c r="B122" s="61"/>
      <c r="C122" s="61"/>
      <c r="D122" s="219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</row>
    <row r="123" spans="2:18" x14ac:dyDescent="0.2">
      <c r="B123" s="61"/>
      <c r="C123" s="61"/>
      <c r="D123" s="219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</row>
    <row r="124" spans="2:18" x14ac:dyDescent="0.2">
      <c r="B124" s="61"/>
      <c r="C124" s="61"/>
      <c r="D124" s="219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</row>
    <row r="125" spans="2:18" x14ac:dyDescent="0.2">
      <c r="B125" s="61"/>
      <c r="C125" s="61"/>
      <c r="D125" s="219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</row>
    <row r="126" spans="2:18" x14ac:dyDescent="0.2">
      <c r="B126" s="61"/>
      <c r="C126" s="61"/>
      <c r="D126" s="219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</row>
    <row r="127" spans="2:18" x14ac:dyDescent="0.2">
      <c r="B127" s="61"/>
      <c r="C127" s="61"/>
      <c r="D127" s="219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</row>
    <row r="128" spans="2:18" x14ac:dyDescent="0.2">
      <c r="B128" s="61"/>
      <c r="C128" s="61"/>
      <c r="D128" s="219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</row>
    <row r="129" spans="2:18" x14ac:dyDescent="0.2">
      <c r="B129" s="61"/>
      <c r="C129" s="61"/>
      <c r="D129" s="219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</row>
    <row r="130" spans="2:18" x14ac:dyDescent="0.2">
      <c r="B130" s="61"/>
      <c r="C130" s="61"/>
      <c r="D130" s="219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</row>
    <row r="131" spans="2:18" x14ac:dyDescent="0.2">
      <c r="B131" s="61"/>
      <c r="C131" s="61"/>
      <c r="D131" s="219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</row>
    <row r="132" spans="2:18" x14ac:dyDescent="0.2">
      <c r="B132" s="61"/>
      <c r="C132" s="61"/>
      <c r="D132" s="219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</row>
    <row r="133" spans="2:18" x14ac:dyDescent="0.2">
      <c r="B133" s="61"/>
      <c r="C133" s="61"/>
      <c r="D133" s="219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</row>
    <row r="134" spans="2:18" x14ac:dyDescent="0.2">
      <c r="B134" s="61"/>
      <c r="C134" s="61"/>
      <c r="D134" s="219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</row>
    <row r="135" spans="2:18" x14ac:dyDescent="0.2">
      <c r="B135" s="61"/>
      <c r="C135" s="61"/>
      <c r="D135" s="219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</row>
    <row r="136" spans="2:18" x14ac:dyDescent="0.2">
      <c r="B136" s="61"/>
      <c r="C136" s="61"/>
      <c r="D136" s="219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</row>
    <row r="137" spans="2:18" x14ac:dyDescent="0.2">
      <c r="B137" s="61"/>
      <c r="C137" s="61"/>
      <c r="D137" s="219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</row>
    <row r="138" spans="2:18" x14ac:dyDescent="0.2">
      <c r="B138" s="61"/>
      <c r="C138" s="61"/>
      <c r="D138" s="219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</row>
    <row r="139" spans="2:18" x14ac:dyDescent="0.2">
      <c r="B139" s="61"/>
      <c r="C139" s="61"/>
      <c r="D139" s="219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</row>
    <row r="140" spans="2:18" x14ac:dyDescent="0.2">
      <c r="B140" s="61"/>
      <c r="C140" s="61"/>
      <c r="D140" s="219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</row>
    <row r="141" spans="2:18" x14ac:dyDescent="0.2">
      <c r="B141" s="61"/>
      <c r="C141" s="61"/>
      <c r="D141" s="219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</row>
    <row r="142" spans="2:18" x14ac:dyDescent="0.2">
      <c r="B142" s="61"/>
      <c r="C142" s="61"/>
      <c r="D142" s="219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</row>
    <row r="143" spans="2:18" x14ac:dyDescent="0.2">
      <c r="B143" s="61"/>
      <c r="C143" s="61"/>
      <c r="D143" s="219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</row>
    <row r="144" spans="2:18" x14ac:dyDescent="0.2">
      <c r="B144" s="61"/>
      <c r="C144" s="61"/>
      <c r="D144" s="219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</row>
    <row r="145" spans="2:18" x14ac:dyDescent="0.2">
      <c r="B145" s="61"/>
      <c r="C145" s="61"/>
      <c r="D145" s="219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</row>
    <row r="146" spans="2:18" x14ac:dyDescent="0.2">
      <c r="B146" s="61"/>
      <c r="C146" s="61"/>
      <c r="D146" s="219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</row>
    <row r="147" spans="2:18" x14ac:dyDescent="0.2">
      <c r="B147" s="61"/>
      <c r="C147" s="61"/>
      <c r="D147" s="219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</row>
    <row r="148" spans="2:18" x14ac:dyDescent="0.2">
      <c r="B148" s="61"/>
      <c r="C148" s="61"/>
      <c r="D148" s="219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</row>
    <row r="149" spans="2:18" x14ac:dyDescent="0.2">
      <c r="B149" s="61"/>
      <c r="C149" s="61"/>
      <c r="D149" s="219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</row>
    <row r="150" spans="2:18" x14ac:dyDescent="0.2">
      <c r="B150" s="61"/>
      <c r="C150" s="61"/>
      <c r="D150" s="219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</row>
    <row r="151" spans="2:18" x14ac:dyDescent="0.2">
      <c r="B151" s="61"/>
      <c r="C151" s="61"/>
      <c r="D151" s="219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</row>
    <row r="152" spans="2:18" x14ac:dyDescent="0.2">
      <c r="B152" s="61"/>
      <c r="C152" s="61"/>
      <c r="D152" s="219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</row>
    <row r="153" spans="2:18" x14ac:dyDescent="0.2">
      <c r="B153" s="61"/>
      <c r="C153" s="61"/>
      <c r="D153" s="219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</row>
    <row r="154" spans="2:18" x14ac:dyDescent="0.2">
      <c r="B154" s="61"/>
      <c r="C154" s="61"/>
      <c r="D154" s="219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</row>
    <row r="155" spans="2:18" x14ac:dyDescent="0.2">
      <c r="B155" s="61"/>
      <c r="C155" s="61"/>
      <c r="D155" s="219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</row>
    <row r="156" spans="2:18" x14ac:dyDescent="0.2">
      <c r="B156" s="61"/>
      <c r="C156" s="61"/>
      <c r="D156" s="219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</row>
    <row r="157" spans="2:18" x14ac:dyDescent="0.2">
      <c r="B157" s="61"/>
      <c r="C157" s="61"/>
      <c r="D157" s="219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</row>
    <row r="158" spans="2:18" x14ac:dyDescent="0.2">
      <c r="B158" s="61"/>
      <c r="C158" s="61"/>
      <c r="D158" s="219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</row>
    <row r="159" spans="2:18" x14ac:dyDescent="0.2">
      <c r="B159" s="61"/>
      <c r="C159" s="61"/>
      <c r="D159" s="219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</row>
    <row r="160" spans="2:18" x14ac:dyDescent="0.2">
      <c r="B160" s="61"/>
      <c r="C160" s="61"/>
      <c r="D160" s="219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</row>
    <row r="161" spans="2:18" x14ac:dyDescent="0.2">
      <c r="B161" s="61"/>
      <c r="C161" s="61"/>
      <c r="D161" s="219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</row>
    <row r="162" spans="2:18" x14ac:dyDescent="0.2">
      <c r="B162" s="61"/>
      <c r="C162" s="61"/>
      <c r="D162" s="219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</row>
    <row r="163" spans="2:18" x14ac:dyDescent="0.2">
      <c r="B163" s="61"/>
      <c r="C163" s="61"/>
      <c r="D163" s="219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</row>
    <row r="164" spans="2:18" x14ac:dyDescent="0.2">
      <c r="B164" s="61"/>
      <c r="C164" s="61"/>
      <c r="D164" s="219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</row>
    <row r="165" spans="2:18" x14ac:dyDescent="0.2">
      <c r="B165" s="61"/>
      <c r="C165" s="61"/>
      <c r="D165" s="219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</row>
    <row r="166" spans="2:18" x14ac:dyDescent="0.2">
      <c r="B166" s="61"/>
      <c r="C166" s="61"/>
      <c r="D166" s="219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</row>
    <row r="167" spans="2:18" x14ac:dyDescent="0.2">
      <c r="B167" s="61"/>
      <c r="C167" s="61"/>
      <c r="D167" s="219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</row>
    <row r="168" spans="2:18" x14ac:dyDescent="0.2">
      <c r="B168" s="61"/>
      <c r="C168" s="61"/>
      <c r="D168" s="219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</row>
    <row r="169" spans="2:18" x14ac:dyDescent="0.2">
      <c r="B169" s="61"/>
      <c r="C169" s="61"/>
      <c r="D169" s="219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</row>
    <row r="170" spans="2:18" x14ac:dyDescent="0.2">
      <c r="B170" s="61"/>
      <c r="C170" s="61"/>
      <c r="D170" s="219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</row>
    <row r="171" spans="2:18" x14ac:dyDescent="0.2">
      <c r="B171" s="61"/>
      <c r="C171" s="61"/>
      <c r="D171" s="219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</row>
    <row r="172" spans="2:18" x14ac:dyDescent="0.2">
      <c r="B172" s="61"/>
      <c r="C172" s="61"/>
      <c r="D172" s="219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</row>
    <row r="173" spans="2:18" x14ac:dyDescent="0.2">
      <c r="B173" s="61"/>
      <c r="C173" s="61"/>
      <c r="D173" s="219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</row>
    <row r="174" spans="2:18" x14ac:dyDescent="0.2">
      <c r="B174" s="61"/>
      <c r="C174" s="61"/>
      <c r="D174" s="219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</row>
    <row r="175" spans="2:18" x14ac:dyDescent="0.2">
      <c r="B175" s="61"/>
      <c r="C175" s="61"/>
      <c r="D175" s="219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</row>
    <row r="176" spans="2:18" x14ac:dyDescent="0.2">
      <c r="B176" s="61"/>
      <c r="C176" s="61"/>
      <c r="D176" s="219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</row>
    <row r="177" spans="2:18" x14ac:dyDescent="0.2">
      <c r="B177" s="61"/>
      <c r="C177" s="61"/>
      <c r="D177" s="219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</row>
    <row r="178" spans="2:18" x14ac:dyDescent="0.2">
      <c r="B178" s="61"/>
      <c r="C178" s="61"/>
      <c r="D178" s="219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</row>
    <row r="179" spans="2:18" x14ac:dyDescent="0.2">
      <c r="B179" s="61"/>
      <c r="C179" s="61"/>
      <c r="D179" s="219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</row>
    <row r="180" spans="2:18" x14ac:dyDescent="0.2">
      <c r="B180" s="61"/>
      <c r="C180" s="61"/>
      <c r="D180" s="219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</row>
    <row r="181" spans="2:18" x14ac:dyDescent="0.2">
      <c r="B181" s="61"/>
      <c r="C181" s="61"/>
      <c r="D181" s="219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</row>
    <row r="182" spans="2:18" x14ac:dyDescent="0.2">
      <c r="B182" s="61"/>
      <c r="C182" s="61"/>
      <c r="D182" s="219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</row>
    <row r="183" spans="2:18" x14ac:dyDescent="0.2">
      <c r="B183" s="61"/>
      <c r="C183" s="61"/>
      <c r="D183" s="219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</row>
    <row r="184" spans="2:18" x14ac:dyDescent="0.2">
      <c r="B184" s="61"/>
      <c r="C184" s="61"/>
      <c r="D184" s="219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</row>
    <row r="185" spans="2:18" x14ac:dyDescent="0.2">
      <c r="B185" s="61"/>
      <c r="C185" s="61"/>
      <c r="D185" s="219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</row>
    <row r="186" spans="2:18" x14ac:dyDescent="0.2">
      <c r="B186" s="61"/>
      <c r="C186" s="61"/>
      <c r="D186" s="219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</row>
    <row r="187" spans="2:18" x14ac:dyDescent="0.2">
      <c r="B187" s="61"/>
      <c r="C187" s="61"/>
      <c r="D187" s="219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</row>
    <row r="188" spans="2:18" x14ac:dyDescent="0.2">
      <c r="B188" s="61"/>
      <c r="C188" s="61"/>
      <c r="D188" s="219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</row>
    <row r="189" spans="2:18" x14ac:dyDescent="0.2">
      <c r="B189" s="61"/>
      <c r="C189" s="61"/>
      <c r="D189" s="219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</row>
    <row r="190" spans="2:18" x14ac:dyDescent="0.2">
      <c r="B190" s="61"/>
      <c r="C190" s="61"/>
      <c r="D190" s="219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</row>
    <row r="191" spans="2:18" x14ac:dyDescent="0.2">
      <c r="B191" s="61"/>
      <c r="C191" s="61"/>
      <c r="D191" s="219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</row>
    <row r="192" spans="2:18" x14ac:dyDescent="0.2">
      <c r="B192" s="61"/>
      <c r="C192" s="61"/>
      <c r="D192" s="219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</row>
    <row r="193" spans="2:18" x14ac:dyDescent="0.2">
      <c r="B193" s="61"/>
      <c r="C193" s="61"/>
      <c r="D193" s="219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</row>
    <row r="194" spans="2:18" x14ac:dyDescent="0.2">
      <c r="B194" s="61"/>
      <c r="C194" s="61"/>
      <c r="D194" s="219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</row>
    <row r="195" spans="2:18" x14ac:dyDescent="0.2">
      <c r="B195" s="61"/>
      <c r="C195" s="61"/>
      <c r="D195" s="219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</row>
    <row r="196" spans="2:18" x14ac:dyDescent="0.2">
      <c r="B196" s="61"/>
      <c r="C196" s="61"/>
      <c r="D196" s="219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</row>
    <row r="197" spans="2:18" x14ac:dyDescent="0.2">
      <c r="B197" s="61"/>
      <c r="C197" s="61"/>
      <c r="D197" s="219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</row>
    <row r="198" spans="2:18" x14ac:dyDescent="0.2">
      <c r="B198" s="61"/>
      <c r="C198" s="61"/>
      <c r="D198" s="219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</row>
    <row r="199" spans="2:18" x14ac:dyDescent="0.2">
      <c r="B199" s="61"/>
      <c r="C199" s="61"/>
      <c r="D199" s="219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</row>
    <row r="200" spans="2:18" x14ac:dyDescent="0.2">
      <c r="B200" s="61"/>
      <c r="C200" s="61"/>
      <c r="D200" s="219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</row>
    <row r="201" spans="2:18" x14ac:dyDescent="0.2">
      <c r="B201" s="61"/>
      <c r="C201" s="61"/>
      <c r="D201" s="219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</row>
    <row r="202" spans="2:18" x14ac:dyDescent="0.2">
      <c r="B202" s="61"/>
      <c r="C202" s="61"/>
      <c r="D202" s="219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</row>
    <row r="203" spans="2:18" x14ac:dyDescent="0.2">
      <c r="B203" s="61"/>
      <c r="C203" s="61"/>
      <c r="D203" s="219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</row>
    <row r="204" spans="2:18" x14ac:dyDescent="0.2">
      <c r="B204" s="61"/>
      <c r="C204" s="61"/>
      <c r="D204" s="219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</row>
    <row r="205" spans="2:18" x14ac:dyDescent="0.2">
      <c r="B205" s="61"/>
      <c r="C205" s="61"/>
      <c r="D205" s="219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</row>
    <row r="206" spans="2:18" x14ac:dyDescent="0.2">
      <c r="B206" s="61"/>
      <c r="C206" s="61"/>
      <c r="D206" s="219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</row>
    <row r="207" spans="2:18" x14ac:dyDescent="0.2">
      <c r="B207" s="61"/>
      <c r="C207" s="61"/>
      <c r="D207" s="219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</row>
    <row r="208" spans="2:18" x14ac:dyDescent="0.2">
      <c r="B208" s="61"/>
      <c r="C208" s="61"/>
      <c r="D208" s="219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</row>
    <row r="209" spans="2:18" x14ac:dyDescent="0.2">
      <c r="B209" s="61"/>
      <c r="C209" s="61"/>
      <c r="D209" s="219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</row>
    <row r="210" spans="2:18" x14ac:dyDescent="0.2">
      <c r="B210" s="61"/>
      <c r="C210" s="61"/>
      <c r="D210" s="219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</row>
    <row r="211" spans="2:18" x14ac:dyDescent="0.2">
      <c r="B211" s="61"/>
      <c r="C211" s="61"/>
      <c r="D211" s="219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</row>
    <row r="212" spans="2:18" x14ac:dyDescent="0.2">
      <c r="B212" s="61"/>
      <c r="C212" s="61"/>
      <c r="D212" s="219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</row>
    <row r="213" spans="2:18" x14ac:dyDescent="0.2">
      <c r="B213" s="61"/>
      <c r="C213" s="61"/>
      <c r="D213" s="219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</row>
    <row r="214" spans="2:18" x14ac:dyDescent="0.2">
      <c r="B214" s="61"/>
      <c r="C214" s="61"/>
      <c r="D214" s="219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</row>
    <row r="215" spans="2:18" x14ac:dyDescent="0.2">
      <c r="B215" s="61"/>
      <c r="C215" s="61"/>
      <c r="D215" s="219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</row>
    <row r="216" spans="2:18" x14ac:dyDescent="0.2">
      <c r="B216" s="61"/>
      <c r="C216" s="61"/>
      <c r="D216" s="219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</row>
    <row r="217" spans="2:18" x14ac:dyDescent="0.2">
      <c r="B217" s="61"/>
      <c r="C217" s="61"/>
      <c r="D217" s="219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</row>
    <row r="218" spans="2:18" x14ac:dyDescent="0.2">
      <c r="B218" s="61"/>
      <c r="C218" s="61"/>
      <c r="D218" s="219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</row>
    <row r="219" spans="2:18" x14ac:dyDescent="0.2">
      <c r="B219" s="61"/>
      <c r="C219" s="61"/>
      <c r="D219" s="219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</row>
    <row r="220" spans="2:18" x14ac:dyDescent="0.2">
      <c r="B220" s="61"/>
      <c r="C220" s="61"/>
      <c r="D220" s="219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</row>
    <row r="221" spans="2:18" x14ac:dyDescent="0.2">
      <c r="B221" s="61"/>
      <c r="C221" s="61"/>
      <c r="D221" s="219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</row>
    <row r="222" spans="2:18" x14ac:dyDescent="0.2">
      <c r="B222" s="61"/>
      <c r="C222" s="61"/>
      <c r="D222" s="219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</row>
    <row r="223" spans="2:18" x14ac:dyDescent="0.2">
      <c r="B223" s="61"/>
      <c r="C223" s="61"/>
      <c r="D223" s="219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</row>
    <row r="224" spans="2:18" x14ac:dyDescent="0.2">
      <c r="B224" s="61"/>
      <c r="C224" s="61"/>
      <c r="D224" s="219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</row>
    <row r="225" spans="2:18" x14ac:dyDescent="0.2">
      <c r="B225" s="61"/>
      <c r="C225" s="61"/>
      <c r="D225" s="219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</row>
    <row r="226" spans="2:18" x14ac:dyDescent="0.2">
      <c r="B226" s="61"/>
      <c r="C226" s="61"/>
      <c r="D226" s="219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</row>
    <row r="227" spans="2:18" x14ac:dyDescent="0.2">
      <c r="B227" s="61"/>
      <c r="C227" s="61"/>
      <c r="D227" s="219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</row>
    <row r="228" spans="2:18" x14ac:dyDescent="0.2">
      <c r="B228" s="61"/>
      <c r="C228" s="61"/>
      <c r="D228" s="219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</row>
    <row r="229" spans="2:18" x14ac:dyDescent="0.2">
      <c r="B229" s="61"/>
      <c r="C229" s="61"/>
      <c r="D229" s="219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</row>
    <row r="230" spans="2:18" x14ac:dyDescent="0.2">
      <c r="B230" s="61"/>
      <c r="C230" s="61"/>
      <c r="D230" s="219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</row>
    <row r="231" spans="2:18" x14ac:dyDescent="0.2">
      <c r="B231" s="61"/>
      <c r="C231" s="61"/>
      <c r="D231" s="219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</row>
    <row r="232" spans="2:18" x14ac:dyDescent="0.2">
      <c r="B232" s="61"/>
      <c r="C232" s="61"/>
      <c r="D232" s="219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S180"/>
  <sheetViews>
    <sheetView workbookViewId="0">
      <selection activeCell="C7" sqref="A7:IV7"/>
    </sheetView>
  </sheetViews>
  <sheetFormatPr defaultRowHeight="11.25" outlineLevelRow="3" x14ac:dyDescent="0.2"/>
  <cols>
    <col min="1" max="1" width="52" style="176" customWidth="1"/>
    <col min="2" max="14" width="15.140625" style="128" customWidth="1"/>
    <col min="15" max="16384" width="9.140625" style="176"/>
  </cols>
  <sheetData>
    <row r="1" spans="1:19" s="83" customFormat="1" ht="12.75" x14ac:dyDescent="0.2"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9" s="83" customFormat="1" ht="18.75" x14ac:dyDescent="0.2">
      <c r="A2" s="5" t="s">
        <v>102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39"/>
      <c r="P2" s="139"/>
      <c r="Q2" s="139"/>
      <c r="R2" s="139"/>
      <c r="S2" s="139"/>
    </row>
    <row r="3" spans="1:19" s="83" customFormat="1" ht="12.75" x14ac:dyDescent="0.2">
      <c r="A3" s="62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9" s="126" customFormat="1" ht="12.75" x14ac:dyDescent="0.2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 t="s">
        <v>30</v>
      </c>
    </row>
    <row r="5" spans="1:19" s="22" customFormat="1" ht="12.75" x14ac:dyDescent="0.2">
      <c r="A5" s="130"/>
      <c r="B5" s="172">
        <v>42004</v>
      </c>
      <c r="C5" s="172">
        <v>42035</v>
      </c>
      <c r="D5" s="172">
        <v>42063</v>
      </c>
      <c r="E5" s="172">
        <v>42094</v>
      </c>
      <c r="F5" s="172">
        <v>42124</v>
      </c>
      <c r="G5" s="172">
        <v>42155</v>
      </c>
      <c r="H5" s="172">
        <v>42185</v>
      </c>
      <c r="I5" s="172">
        <v>42216</v>
      </c>
      <c r="J5" s="172">
        <v>42247</v>
      </c>
      <c r="K5" s="172">
        <v>42277</v>
      </c>
      <c r="L5" s="172">
        <v>42308</v>
      </c>
      <c r="M5" s="172">
        <v>42338</v>
      </c>
      <c r="N5" s="172">
        <v>42369</v>
      </c>
    </row>
    <row r="6" spans="1:19" s="13" customFormat="1" ht="31.5" x14ac:dyDescent="0.2">
      <c r="A6" s="165" t="s">
        <v>139</v>
      </c>
      <c r="B6" s="87">
        <f t="shared" ref="B6:M6" si="0">B$7+B$49</f>
        <v>69811.922962929995</v>
      </c>
      <c r="C6" s="87">
        <f t="shared" si="0"/>
        <v>68915.06410453</v>
      </c>
      <c r="D6" s="87">
        <f t="shared" si="0"/>
        <v>58119.881380560008</v>
      </c>
      <c r="E6" s="87">
        <f t="shared" si="0"/>
        <v>65025.773977910001</v>
      </c>
      <c r="F6" s="87">
        <f t="shared" si="0"/>
        <v>67349.325131220001</v>
      </c>
      <c r="G6" s="87">
        <f t="shared" si="0"/>
        <v>67662.666994760002</v>
      </c>
      <c r="H6" s="87">
        <f t="shared" si="0"/>
        <v>68436.765781769995</v>
      </c>
      <c r="I6" s="87">
        <f t="shared" si="0"/>
        <v>67987.175549840002</v>
      </c>
      <c r="J6" s="87">
        <f t="shared" si="0"/>
        <v>70569.776514409998</v>
      </c>
      <c r="K6" s="87">
        <f t="shared" si="0"/>
        <v>70674.69306551</v>
      </c>
      <c r="L6" s="87">
        <f t="shared" si="0"/>
        <v>69342.415888360003</v>
      </c>
      <c r="M6" s="87">
        <f t="shared" si="0"/>
        <v>65150.308643059994</v>
      </c>
      <c r="N6" s="87">
        <v>65439.723887580003</v>
      </c>
    </row>
    <row r="7" spans="1:19" s="232" customFormat="1" ht="15" x14ac:dyDescent="0.2">
      <c r="A7" s="211" t="s">
        <v>48</v>
      </c>
      <c r="B7" s="168">
        <f t="shared" ref="B7:N7" si="1">B$8+B$32</f>
        <v>31002.642687810003</v>
      </c>
      <c r="C7" s="168">
        <f t="shared" si="1"/>
        <v>30749.107669439996</v>
      </c>
      <c r="D7" s="168">
        <f t="shared" si="1"/>
        <v>20081.88333135</v>
      </c>
      <c r="E7" s="168">
        <f t="shared" si="1"/>
        <v>22435.150552250001</v>
      </c>
      <c r="F7" s="168">
        <f t="shared" si="1"/>
        <v>24435.649603649999</v>
      </c>
      <c r="G7" s="168">
        <f t="shared" si="1"/>
        <v>24141.57662453</v>
      </c>
      <c r="H7" s="168">
        <f t="shared" si="1"/>
        <v>24673.773688229998</v>
      </c>
      <c r="I7" s="168">
        <f t="shared" si="1"/>
        <v>24015.014281440002</v>
      </c>
      <c r="J7" s="168">
        <f t="shared" si="1"/>
        <v>24472.483737609997</v>
      </c>
      <c r="K7" s="168">
        <f t="shared" si="1"/>
        <v>24190.346153639999</v>
      </c>
      <c r="L7" s="168">
        <f t="shared" si="1"/>
        <v>22955.206989860002</v>
      </c>
      <c r="M7" s="168">
        <f t="shared" si="1"/>
        <v>22243.388490189998</v>
      </c>
      <c r="N7" s="168">
        <f t="shared" si="1"/>
        <v>22060.244326389999</v>
      </c>
    </row>
    <row r="8" spans="1:19" s="205" customFormat="1" ht="15" outlineLevel="1" x14ac:dyDescent="0.2">
      <c r="A8" s="25" t="s">
        <v>65</v>
      </c>
      <c r="B8" s="23">
        <f t="shared" ref="B8:N8" si="2">B$9+B$30</f>
        <v>29235.627080110004</v>
      </c>
      <c r="C8" s="23">
        <f t="shared" si="2"/>
        <v>29027.552266979998</v>
      </c>
      <c r="D8" s="23">
        <f t="shared" si="2"/>
        <v>19089.412847200001</v>
      </c>
      <c r="E8" s="23">
        <f t="shared" si="2"/>
        <v>21275.364728390003</v>
      </c>
      <c r="F8" s="23">
        <f t="shared" si="2"/>
        <v>23162.06744481</v>
      </c>
      <c r="G8" s="23">
        <f t="shared" si="2"/>
        <v>22868.078874129998</v>
      </c>
      <c r="H8" s="23">
        <f t="shared" si="2"/>
        <v>23398.284127999999</v>
      </c>
      <c r="I8" s="23">
        <f t="shared" si="2"/>
        <v>22805.550351710001</v>
      </c>
      <c r="J8" s="23">
        <f t="shared" si="2"/>
        <v>23238.680659369998</v>
      </c>
      <c r="K8" s="23">
        <f t="shared" si="2"/>
        <v>22993.337227759999</v>
      </c>
      <c r="L8" s="23">
        <f t="shared" si="2"/>
        <v>21843.633833250002</v>
      </c>
      <c r="M8" s="23">
        <f t="shared" si="2"/>
        <v>21177.454992739997</v>
      </c>
      <c r="N8" s="23">
        <f t="shared" si="2"/>
        <v>21166.125221089998</v>
      </c>
    </row>
    <row r="9" spans="1:19" s="118" customFormat="1" ht="12.75" outlineLevel="2" x14ac:dyDescent="0.2">
      <c r="A9" s="116" t="s">
        <v>174</v>
      </c>
      <c r="B9" s="156">
        <f t="shared" ref="B9:M9" si="3">SUM(B$10:B$29)</f>
        <v>29059.497891580002</v>
      </c>
      <c r="C9" s="156">
        <f t="shared" si="3"/>
        <v>28855.666239769998</v>
      </c>
      <c r="D9" s="156">
        <f t="shared" si="3"/>
        <v>18989.37715335</v>
      </c>
      <c r="E9" s="156">
        <f t="shared" si="3"/>
        <v>21158.302759350001</v>
      </c>
      <c r="F9" s="156">
        <f t="shared" si="3"/>
        <v>23031.680133220001</v>
      </c>
      <c r="G9" s="156">
        <f t="shared" si="3"/>
        <v>22737.700204139997</v>
      </c>
      <c r="H9" s="156">
        <f t="shared" si="3"/>
        <v>23269.274823879998</v>
      </c>
      <c r="I9" s="156">
        <f t="shared" si="3"/>
        <v>22680.10129853</v>
      </c>
      <c r="J9" s="156">
        <f t="shared" si="3"/>
        <v>23110.707080189997</v>
      </c>
      <c r="K9" s="156">
        <f t="shared" si="3"/>
        <v>22868.93318145</v>
      </c>
      <c r="L9" s="156">
        <f t="shared" si="3"/>
        <v>21726.705989440001</v>
      </c>
      <c r="M9" s="156">
        <f t="shared" si="3"/>
        <v>21065.328044759997</v>
      </c>
      <c r="N9" s="156">
        <v>21055.917848519999</v>
      </c>
    </row>
    <row r="10" spans="1:19" s="60" customFormat="1" ht="12.75" outlineLevel="3" x14ac:dyDescent="0.2">
      <c r="A10" s="7" t="s">
        <v>2</v>
      </c>
      <c r="B10" s="69">
        <v>5.6077424000000002</v>
      </c>
      <c r="C10" s="69">
        <v>5.4848993500000001</v>
      </c>
      <c r="D10" s="69">
        <v>3.2226565300000001</v>
      </c>
      <c r="E10" s="69">
        <v>3.8384779899999999</v>
      </c>
      <c r="F10" s="69">
        <v>4.3099598099999996</v>
      </c>
      <c r="G10" s="69">
        <v>4.3168956700000001</v>
      </c>
      <c r="H10" s="69">
        <v>4.5362539100000001</v>
      </c>
      <c r="I10" s="69">
        <v>4.4219412800000004</v>
      </c>
      <c r="J10" s="69">
        <v>4.5755006900000001</v>
      </c>
      <c r="K10" s="69">
        <v>4.5358169999999998</v>
      </c>
      <c r="L10" s="69">
        <v>4.2820059500000003</v>
      </c>
      <c r="M10" s="69">
        <v>4.1201347000000004</v>
      </c>
      <c r="N10" s="69">
        <v>4.1098024500000001</v>
      </c>
    </row>
    <row r="11" spans="1:19" ht="12.75" outlineLevel="3" x14ac:dyDescent="0.2">
      <c r="A11" s="171" t="s">
        <v>133</v>
      </c>
      <c r="B11" s="142">
        <v>3187.0048849599998</v>
      </c>
      <c r="C11" s="142">
        <v>3110.2261524300002</v>
      </c>
      <c r="D11" s="142">
        <v>1810.1159019300001</v>
      </c>
      <c r="E11" s="142">
        <v>2143.7217461800001</v>
      </c>
      <c r="F11" s="142">
        <v>2696.7698986700002</v>
      </c>
      <c r="G11" s="142">
        <v>2877.12893824</v>
      </c>
      <c r="H11" s="142">
        <v>2881.6289020700001</v>
      </c>
      <c r="I11" s="142">
        <v>2802.1050099099998</v>
      </c>
      <c r="J11" s="142">
        <v>2858.4943311100001</v>
      </c>
      <c r="K11" s="142">
        <v>2813.06882941</v>
      </c>
      <c r="L11" s="142">
        <v>2644.0142621499999</v>
      </c>
      <c r="M11" s="142">
        <v>2535.4546868900002</v>
      </c>
      <c r="N11" s="142">
        <v>2523.1991677199999</v>
      </c>
      <c r="O11" s="193"/>
      <c r="P11" s="193"/>
      <c r="Q11" s="193"/>
    </row>
    <row r="12" spans="1:19" ht="12.75" outlineLevel="3" x14ac:dyDescent="0.2">
      <c r="A12" s="171" t="s">
        <v>179</v>
      </c>
      <c r="B12" s="142">
        <v>244.15558407</v>
      </c>
      <c r="C12" s="142">
        <v>238.27358609000001</v>
      </c>
      <c r="D12" s="142">
        <v>138.67249068999999</v>
      </c>
      <c r="E12" s="142">
        <v>164.22994438000001</v>
      </c>
      <c r="F12" s="142">
        <v>182.92448954</v>
      </c>
      <c r="G12" s="142">
        <v>182.91236598</v>
      </c>
      <c r="H12" s="142">
        <v>549.59715652</v>
      </c>
      <c r="I12" s="142">
        <v>688.65148743999998</v>
      </c>
      <c r="J12" s="142">
        <v>820.51541903999998</v>
      </c>
      <c r="K12" s="142">
        <v>1039.73685989</v>
      </c>
      <c r="L12" s="142">
        <v>1064.57374121</v>
      </c>
      <c r="M12" s="142">
        <v>1251.13717359</v>
      </c>
      <c r="N12" s="142">
        <v>1620.07918365</v>
      </c>
      <c r="O12" s="193"/>
      <c r="P12" s="193"/>
      <c r="Q12" s="193"/>
    </row>
    <row r="13" spans="1:19" ht="12.75" outlineLevel="3" x14ac:dyDescent="0.2">
      <c r="A13" s="171" t="s">
        <v>29</v>
      </c>
      <c r="B13" s="142">
        <v>465.34948921</v>
      </c>
      <c r="C13" s="142">
        <v>462.08875927000003</v>
      </c>
      <c r="D13" s="142">
        <v>406.87414095000003</v>
      </c>
      <c r="E13" s="142">
        <v>421.04210812999997</v>
      </c>
      <c r="F13" s="142">
        <v>431.40557021000001</v>
      </c>
      <c r="G13" s="142">
        <v>431.39884941000003</v>
      </c>
      <c r="H13" s="142">
        <v>571.55744193999999</v>
      </c>
      <c r="I13" s="142">
        <v>553.07779358000005</v>
      </c>
      <c r="J13" s="142">
        <v>554.64610644000004</v>
      </c>
      <c r="K13" s="142">
        <v>475.14499999999998</v>
      </c>
      <c r="L13" s="142">
        <v>475.14499999999998</v>
      </c>
      <c r="M13" s="142">
        <v>475.14499999999998</v>
      </c>
      <c r="N13" s="142">
        <v>345.14499999999998</v>
      </c>
      <c r="O13" s="193"/>
      <c r="P13" s="193"/>
      <c r="Q13" s="193"/>
    </row>
    <row r="14" spans="1:19" ht="12.75" outlineLevel="3" x14ac:dyDescent="0.2">
      <c r="A14" s="171" t="s">
        <v>33</v>
      </c>
      <c r="B14" s="142">
        <v>95.126021690000002</v>
      </c>
      <c r="C14" s="142">
        <v>92.834322850000007</v>
      </c>
      <c r="D14" s="142">
        <v>54.028509759999999</v>
      </c>
      <c r="E14" s="142">
        <v>63.986008390000002</v>
      </c>
      <c r="F14" s="142">
        <v>71.26963336</v>
      </c>
      <c r="G14" s="142">
        <v>71.264909869999997</v>
      </c>
      <c r="H14" s="142">
        <v>71.376371509999998</v>
      </c>
      <c r="I14" s="142">
        <v>69.406608199999994</v>
      </c>
      <c r="J14" s="142">
        <v>70.803340840000004</v>
      </c>
      <c r="K14" s="142">
        <v>69.678176010000001</v>
      </c>
      <c r="L14" s="142">
        <v>65.490786869999994</v>
      </c>
      <c r="M14" s="142">
        <v>62.801825569999998</v>
      </c>
      <c r="N14" s="142">
        <v>62.49826307</v>
      </c>
      <c r="O14" s="193"/>
      <c r="P14" s="193"/>
      <c r="Q14" s="193"/>
    </row>
    <row r="15" spans="1:19" ht="12.75" outlineLevel="3" x14ac:dyDescent="0.2">
      <c r="A15" s="171" t="s">
        <v>79</v>
      </c>
      <c r="B15" s="142">
        <v>166.00315209999999</v>
      </c>
      <c r="C15" s="142">
        <v>162.00393901999999</v>
      </c>
      <c r="D15" s="142">
        <v>94.284432010000003</v>
      </c>
      <c r="E15" s="142">
        <v>111.66113009999999</v>
      </c>
      <c r="F15" s="142">
        <v>124.37168690999999</v>
      </c>
      <c r="G15" s="142">
        <v>124.36344400999999</v>
      </c>
      <c r="H15" s="142">
        <v>124.55795424</v>
      </c>
      <c r="I15" s="142">
        <v>121.12054655</v>
      </c>
      <c r="J15" s="142">
        <v>123.55796606</v>
      </c>
      <c r="K15" s="142">
        <v>121.59445592</v>
      </c>
      <c r="L15" s="142">
        <v>114.28709895</v>
      </c>
      <c r="M15" s="142">
        <v>109.59462845</v>
      </c>
      <c r="N15" s="142">
        <v>109.06488557</v>
      </c>
      <c r="O15" s="193"/>
      <c r="P15" s="193"/>
      <c r="Q15" s="193"/>
    </row>
    <row r="16" spans="1:19" ht="12.75" outlineLevel="3" x14ac:dyDescent="0.2">
      <c r="A16" s="171" t="s">
        <v>125</v>
      </c>
      <c r="B16" s="142">
        <v>206.10638032</v>
      </c>
      <c r="C16" s="142">
        <v>201.14103284999999</v>
      </c>
      <c r="D16" s="142">
        <v>117.06177116000001</v>
      </c>
      <c r="E16" s="142">
        <v>138.63635152000001</v>
      </c>
      <c r="F16" s="142">
        <v>154.41753893999999</v>
      </c>
      <c r="G16" s="142">
        <v>154.40730471000001</v>
      </c>
      <c r="H16" s="142">
        <v>154.64880493999999</v>
      </c>
      <c r="I16" s="142">
        <v>150.38098443999999</v>
      </c>
      <c r="J16" s="142">
        <v>153.40723849</v>
      </c>
      <c r="K16" s="142">
        <v>150.96938137000001</v>
      </c>
      <c r="L16" s="142">
        <v>141.89670487000001</v>
      </c>
      <c r="M16" s="142">
        <v>136.07062207999999</v>
      </c>
      <c r="N16" s="142">
        <v>135.41290332</v>
      </c>
      <c r="O16" s="193"/>
      <c r="P16" s="193"/>
      <c r="Q16" s="193"/>
    </row>
    <row r="17" spans="1:17" ht="12.75" outlineLevel="3" x14ac:dyDescent="0.2">
      <c r="A17" s="171" t="s">
        <v>175</v>
      </c>
      <c r="B17" s="142">
        <v>1005.09139835</v>
      </c>
      <c r="C17" s="142">
        <v>980.87755293999999</v>
      </c>
      <c r="D17" s="142">
        <v>570.85947114999999</v>
      </c>
      <c r="E17" s="142">
        <v>676.06933948999995</v>
      </c>
      <c r="F17" s="142">
        <v>753.02734396999995</v>
      </c>
      <c r="G17" s="142">
        <v>752.97743605999995</v>
      </c>
      <c r="H17" s="142">
        <v>754.15512789000002</v>
      </c>
      <c r="I17" s="142">
        <v>733.3428189</v>
      </c>
      <c r="J17" s="142">
        <v>748.10054695999997</v>
      </c>
      <c r="K17" s="142">
        <v>736.21217543</v>
      </c>
      <c r="L17" s="142">
        <v>691.96866833000001</v>
      </c>
      <c r="M17" s="142">
        <v>663.55739015999995</v>
      </c>
      <c r="N17" s="142">
        <v>660.34998111000004</v>
      </c>
      <c r="O17" s="193"/>
      <c r="P17" s="193"/>
      <c r="Q17" s="193"/>
    </row>
    <row r="18" spans="1:17" ht="12.75" outlineLevel="3" x14ac:dyDescent="0.2">
      <c r="A18" s="171" t="s">
        <v>157</v>
      </c>
      <c r="B18" s="142">
        <v>48.788000629999999</v>
      </c>
      <c r="C18" s="142">
        <v>45.260000159999997</v>
      </c>
      <c r="D18" s="142">
        <v>45.268000139999998</v>
      </c>
      <c r="E18" s="142">
        <v>43.424000509999999</v>
      </c>
      <c r="F18" s="142">
        <v>44.008000819999999</v>
      </c>
      <c r="G18" s="142">
        <v>43.583999740000003</v>
      </c>
      <c r="H18" s="142">
        <v>44.807999940000002</v>
      </c>
      <c r="I18" s="142">
        <v>43.820000899999997</v>
      </c>
      <c r="J18" s="142">
        <v>45.072000150000001</v>
      </c>
      <c r="K18" s="142">
        <v>44.81599945</v>
      </c>
      <c r="L18" s="142">
        <v>43.720000689999999</v>
      </c>
      <c r="M18" s="142">
        <v>42.319999920000001</v>
      </c>
      <c r="N18" s="142">
        <v>43.704000389999997</v>
      </c>
      <c r="O18" s="193"/>
      <c r="P18" s="193"/>
      <c r="Q18" s="193"/>
    </row>
    <row r="19" spans="1:17" ht="12.75" outlineLevel="3" x14ac:dyDescent="0.2">
      <c r="A19" s="171" t="s">
        <v>191</v>
      </c>
      <c r="B19" s="142">
        <v>2594.2371371499999</v>
      </c>
      <c r="C19" s="142">
        <v>2414.0290500999999</v>
      </c>
      <c r="D19" s="142">
        <v>1536.8820867100001</v>
      </c>
      <c r="E19" s="142">
        <v>1479.1275518899999</v>
      </c>
      <c r="F19" s="142">
        <v>1584.5932767700001</v>
      </c>
      <c r="G19" s="142">
        <v>1317.9248858599999</v>
      </c>
      <c r="H19" s="142">
        <v>1145.8287268300001</v>
      </c>
      <c r="I19" s="142">
        <v>1012.930738</v>
      </c>
      <c r="J19" s="142">
        <v>1033.1538780999999</v>
      </c>
      <c r="K19" s="142">
        <v>1016.86273881</v>
      </c>
      <c r="L19" s="142">
        <v>956.23398637000003</v>
      </c>
      <c r="M19" s="142">
        <v>917.30080797999995</v>
      </c>
      <c r="N19" s="142">
        <v>912.90555955000002</v>
      </c>
      <c r="O19" s="193"/>
      <c r="P19" s="193"/>
      <c r="Q19" s="193"/>
    </row>
    <row r="20" spans="1:17" ht="12.75" outlineLevel="3" x14ac:dyDescent="0.2">
      <c r="A20" s="171" t="s">
        <v>56</v>
      </c>
      <c r="B20" s="142">
        <v>0</v>
      </c>
      <c r="C20" s="142">
        <v>0</v>
      </c>
      <c r="D20" s="142">
        <v>300.92500000000001</v>
      </c>
      <c r="E20" s="142">
        <v>0</v>
      </c>
      <c r="F20" s="142">
        <v>0</v>
      </c>
      <c r="G20" s="142">
        <v>0</v>
      </c>
      <c r="H20" s="142">
        <v>0</v>
      </c>
      <c r="I20" s="142">
        <v>0</v>
      </c>
      <c r="J20" s="142">
        <v>0</v>
      </c>
      <c r="K20" s="142">
        <v>0</v>
      </c>
      <c r="L20" s="142">
        <v>0</v>
      </c>
      <c r="M20" s="142">
        <v>0</v>
      </c>
      <c r="N20" s="142">
        <v>0</v>
      </c>
      <c r="O20" s="193"/>
      <c r="P20" s="193"/>
      <c r="Q20" s="193"/>
    </row>
    <row r="21" spans="1:17" ht="12.75" outlineLevel="3" x14ac:dyDescent="0.2">
      <c r="A21" s="171" t="s">
        <v>43</v>
      </c>
      <c r="B21" s="142">
        <v>2954.3006224400001</v>
      </c>
      <c r="C21" s="142">
        <v>2909.4824986499998</v>
      </c>
      <c r="D21" s="142">
        <v>2422.4189633800002</v>
      </c>
      <c r="E21" s="142">
        <v>2493.7173003299999</v>
      </c>
      <c r="F21" s="142">
        <v>2230.2116492499999</v>
      </c>
      <c r="G21" s="142">
        <v>2023.9789166</v>
      </c>
      <c r="H21" s="142">
        <v>2020.1804394000001</v>
      </c>
      <c r="I21" s="142">
        <v>1973.3548069200001</v>
      </c>
      <c r="J21" s="142">
        <v>1975.2917144099999</v>
      </c>
      <c r="K21" s="142">
        <v>1895.43701207</v>
      </c>
      <c r="L21" s="142">
        <v>1851.7790175</v>
      </c>
      <c r="M21" s="142">
        <v>1809.2742805800001</v>
      </c>
      <c r="N21" s="142">
        <v>1807.33460988</v>
      </c>
      <c r="O21" s="193"/>
      <c r="P21" s="193"/>
      <c r="Q21" s="193"/>
    </row>
    <row r="22" spans="1:17" ht="12.75" outlineLevel="3" x14ac:dyDescent="0.2">
      <c r="A22" s="171" t="s">
        <v>85</v>
      </c>
      <c r="B22" s="142">
        <v>185.31708674000001</v>
      </c>
      <c r="C22" s="142">
        <v>185.30944774</v>
      </c>
      <c r="D22" s="142">
        <v>185.18009502999999</v>
      </c>
      <c r="E22" s="142">
        <v>160.21328668999999</v>
      </c>
      <c r="F22" s="142">
        <v>160.23756544</v>
      </c>
      <c r="G22" s="142">
        <v>160.23754969999999</v>
      </c>
      <c r="H22" s="142">
        <v>160.23792123999999</v>
      </c>
      <c r="I22" s="142">
        <v>160.23135536000001</v>
      </c>
      <c r="J22" s="142">
        <v>160.23601113999999</v>
      </c>
      <c r="K22" s="142">
        <v>160.23226059000001</v>
      </c>
      <c r="L22" s="142">
        <v>160.21830262</v>
      </c>
      <c r="M22" s="142">
        <v>160.20933941999999</v>
      </c>
      <c r="N22" s="142">
        <v>160.20832754</v>
      </c>
      <c r="O22" s="193"/>
      <c r="P22" s="193"/>
      <c r="Q22" s="193"/>
    </row>
    <row r="23" spans="1:17" ht="12.75" outlineLevel="3" x14ac:dyDescent="0.2">
      <c r="A23" s="171" t="s">
        <v>141</v>
      </c>
      <c r="B23" s="142">
        <v>8331.75674368</v>
      </c>
      <c r="C23" s="142">
        <v>8081.0552910799997</v>
      </c>
      <c r="D23" s="142">
        <v>5502.5550752400004</v>
      </c>
      <c r="E23" s="142">
        <v>6388.4726373900003</v>
      </c>
      <c r="F23" s="142">
        <v>7471.9030575200004</v>
      </c>
      <c r="G23" s="142">
        <v>7471.4462817699996</v>
      </c>
      <c r="H23" s="142">
        <v>7653.2645346500003</v>
      </c>
      <c r="I23" s="142">
        <v>7431.2055407199996</v>
      </c>
      <c r="J23" s="142">
        <v>7487.2208507799996</v>
      </c>
      <c r="K23" s="142">
        <v>7377.4540623100002</v>
      </c>
      <c r="L23" s="142">
        <v>6968.3668396200001</v>
      </c>
      <c r="M23" s="142">
        <v>6706.0659090999998</v>
      </c>
      <c r="N23" s="142">
        <v>6676.2232943400004</v>
      </c>
      <c r="O23" s="193"/>
      <c r="P23" s="193"/>
      <c r="Q23" s="193"/>
    </row>
    <row r="24" spans="1:17" ht="12.75" outlineLevel="3" x14ac:dyDescent="0.2">
      <c r="A24" s="171" t="s">
        <v>146</v>
      </c>
      <c r="B24" s="142">
        <v>10.780949120000001</v>
      </c>
      <c r="C24" s="142">
        <v>638.03569503999995</v>
      </c>
      <c r="D24" s="142">
        <v>371.32944712</v>
      </c>
      <c r="E24" s="142">
        <v>439.76576855000002</v>
      </c>
      <c r="F24" s="142">
        <v>0</v>
      </c>
      <c r="G24" s="142">
        <v>0</v>
      </c>
      <c r="H24" s="142">
        <v>0</v>
      </c>
      <c r="I24" s="142">
        <v>0</v>
      </c>
      <c r="J24" s="142">
        <v>0</v>
      </c>
      <c r="K24" s="142">
        <v>0</v>
      </c>
      <c r="L24" s="142">
        <v>0</v>
      </c>
      <c r="M24" s="142">
        <v>0</v>
      </c>
      <c r="N24" s="142">
        <v>0</v>
      </c>
      <c r="O24" s="193"/>
      <c r="P24" s="193"/>
      <c r="Q24" s="193"/>
    </row>
    <row r="25" spans="1:17" ht="12.75" outlineLevel="3" x14ac:dyDescent="0.2">
      <c r="A25" s="171" t="s">
        <v>184</v>
      </c>
      <c r="B25" s="142">
        <v>1718.6101251499999</v>
      </c>
      <c r="C25" s="142">
        <v>1677.2067662100001</v>
      </c>
      <c r="D25" s="142">
        <v>976.11507639000001</v>
      </c>
      <c r="E25" s="142">
        <v>1156.0138849499999</v>
      </c>
      <c r="F25" s="142">
        <v>1287.60470932</v>
      </c>
      <c r="G25" s="142">
        <v>1287.5193716000001</v>
      </c>
      <c r="H25" s="142">
        <v>1289.5331119299999</v>
      </c>
      <c r="I25" s="142">
        <v>1253.9460548699999</v>
      </c>
      <c r="J25" s="142">
        <v>1279.1803578700001</v>
      </c>
      <c r="K25" s="142">
        <v>1258.8523800200001</v>
      </c>
      <c r="L25" s="142">
        <v>1183.20021602</v>
      </c>
      <c r="M25" s="142">
        <v>1134.61964868</v>
      </c>
      <c r="N25" s="142">
        <v>1129.1352861099999</v>
      </c>
      <c r="O25" s="193"/>
      <c r="P25" s="193"/>
      <c r="Q25" s="193"/>
    </row>
    <row r="26" spans="1:17" ht="12.75" outlineLevel="3" x14ac:dyDescent="0.2">
      <c r="A26" s="171" t="s">
        <v>39</v>
      </c>
      <c r="B26" s="142">
        <v>3464.15936887</v>
      </c>
      <c r="C26" s="142">
        <v>3380.7036556899998</v>
      </c>
      <c r="D26" s="142">
        <v>1967.5307026099999</v>
      </c>
      <c r="E26" s="142">
        <v>2330.1482235899998</v>
      </c>
      <c r="F26" s="142">
        <v>2595.3925512599999</v>
      </c>
      <c r="G26" s="142">
        <v>2595.2205380199998</v>
      </c>
      <c r="H26" s="142">
        <v>2599.2795839999999</v>
      </c>
      <c r="I26" s="142">
        <v>2527.5476447699998</v>
      </c>
      <c r="J26" s="142">
        <v>2578.4117970799998</v>
      </c>
      <c r="K26" s="142">
        <v>2537.4372013500001</v>
      </c>
      <c r="L26" s="142">
        <v>2384.94702998</v>
      </c>
      <c r="M26" s="142">
        <v>2203.2886301799999</v>
      </c>
      <c r="N26" s="142">
        <v>2025.9766530700001</v>
      </c>
      <c r="O26" s="193"/>
      <c r="P26" s="193"/>
      <c r="Q26" s="193"/>
    </row>
    <row r="27" spans="1:17" ht="12.75" outlineLevel="3" x14ac:dyDescent="0.2">
      <c r="A27" s="171" t="s">
        <v>83</v>
      </c>
      <c r="B27" s="142">
        <v>1985.03895984</v>
      </c>
      <c r="C27" s="142">
        <v>1937.2170138900001</v>
      </c>
      <c r="D27" s="142">
        <v>1127.4380544799999</v>
      </c>
      <c r="E27" s="142">
        <v>1335.22581195</v>
      </c>
      <c r="F27" s="142">
        <v>1487.2166034100001</v>
      </c>
      <c r="G27" s="142">
        <v>1487.11803614</v>
      </c>
      <c r="H27" s="142">
        <v>1489.44395809</v>
      </c>
      <c r="I27" s="142">
        <v>1448.3399905900001</v>
      </c>
      <c r="J27" s="142">
        <v>1477.4862605200001</v>
      </c>
      <c r="K27" s="142">
        <v>1454.0069225</v>
      </c>
      <c r="L27" s="142">
        <v>1366.6267245399999</v>
      </c>
      <c r="M27" s="142">
        <v>1310.51491803</v>
      </c>
      <c r="N27" s="142">
        <v>1304.18033797</v>
      </c>
      <c r="O27" s="193"/>
      <c r="P27" s="193"/>
      <c r="Q27" s="193"/>
    </row>
    <row r="28" spans="1:17" ht="12.75" outlineLevel="3" x14ac:dyDescent="0.2">
      <c r="A28" s="171" t="s">
        <v>173</v>
      </c>
      <c r="B28" s="142">
        <v>53.58765889</v>
      </c>
      <c r="C28" s="142">
        <v>52.296668539999999</v>
      </c>
      <c r="D28" s="142">
        <v>30.4360605</v>
      </c>
      <c r="E28" s="142">
        <v>36.045451389999997</v>
      </c>
      <c r="F28" s="142">
        <v>0</v>
      </c>
      <c r="G28" s="142">
        <v>0</v>
      </c>
      <c r="H28" s="142">
        <v>0</v>
      </c>
      <c r="I28" s="142">
        <v>0</v>
      </c>
      <c r="J28" s="142">
        <v>0</v>
      </c>
      <c r="K28" s="142">
        <v>0</v>
      </c>
      <c r="L28" s="142">
        <v>0</v>
      </c>
      <c r="M28" s="142">
        <v>0</v>
      </c>
      <c r="N28" s="142">
        <v>0</v>
      </c>
      <c r="O28" s="193"/>
      <c r="P28" s="193"/>
      <c r="Q28" s="193"/>
    </row>
    <row r="29" spans="1:17" ht="12.75" outlineLevel="3" x14ac:dyDescent="0.2">
      <c r="A29" s="171" t="s">
        <v>134</v>
      </c>
      <c r="B29" s="142">
        <v>2338.4765859700001</v>
      </c>
      <c r="C29" s="142">
        <v>2282.1399078700001</v>
      </c>
      <c r="D29" s="142">
        <v>1328.17921757</v>
      </c>
      <c r="E29" s="142">
        <v>1572.96373593</v>
      </c>
      <c r="F29" s="142">
        <v>1752.0165980199999</v>
      </c>
      <c r="G29" s="142">
        <v>1751.9004807599999</v>
      </c>
      <c r="H29" s="142">
        <v>1754.6405347800001</v>
      </c>
      <c r="I29" s="142">
        <v>1706.2179761</v>
      </c>
      <c r="J29" s="142">
        <v>1740.5537605100001</v>
      </c>
      <c r="K29" s="142">
        <v>1712.8939093199999</v>
      </c>
      <c r="L29" s="142">
        <v>1609.9556037699999</v>
      </c>
      <c r="M29" s="142">
        <v>1543.8530494300001</v>
      </c>
      <c r="N29" s="142">
        <v>1536.3905927799999</v>
      </c>
      <c r="O29" s="193"/>
      <c r="P29" s="193"/>
      <c r="Q29" s="193"/>
    </row>
    <row r="30" spans="1:17" ht="12.75" outlineLevel="2" x14ac:dyDescent="0.2">
      <c r="A30" s="210" t="s">
        <v>109</v>
      </c>
      <c r="B30" s="142">
        <f t="shared" ref="B30:M30" si="4">SUM(B$31:B$31)</f>
        <v>176.12918852999999</v>
      </c>
      <c r="C30" s="142">
        <f t="shared" si="4"/>
        <v>171.88602721000001</v>
      </c>
      <c r="D30" s="142">
        <f t="shared" si="4"/>
        <v>100.03569385</v>
      </c>
      <c r="E30" s="142">
        <f t="shared" si="4"/>
        <v>117.06196903999999</v>
      </c>
      <c r="F30" s="142">
        <f t="shared" si="4"/>
        <v>130.38731159</v>
      </c>
      <c r="G30" s="142">
        <f t="shared" si="4"/>
        <v>130.37866998999999</v>
      </c>
      <c r="H30" s="142">
        <f t="shared" si="4"/>
        <v>129.00930412</v>
      </c>
      <c r="I30" s="142">
        <f t="shared" si="4"/>
        <v>125.44905318000001</v>
      </c>
      <c r="J30" s="142">
        <f t="shared" si="4"/>
        <v>127.97357918</v>
      </c>
      <c r="K30" s="142">
        <f t="shared" si="4"/>
        <v>124.40404631</v>
      </c>
      <c r="L30" s="142">
        <f t="shared" si="4"/>
        <v>116.92784381</v>
      </c>
      <c r="M30" s="142">
        <f t="shared" si="4"/>
        <v>112.12694798</v>
      </c>
      <c r="N30" s="142">
        <v>110.20737257</v>
      </c>
      <c r="O30" s="193"/>
      <c r="P30" s="193"/>
      <c r="Q30" s="193"/>
    </row>
    <row r="31" spans="1:17" ht="12.75" outlineLevel="3" x14ac:dyDescent="0.2">
      <c r="A31" s="171" t="s">
        <v>28</v>
      </c>
      <c r="B31" s="142">
        <v>176.12918852999999</v>
      </c>
      <c r="C31" s="142">
        <v>171.88602721000001</v>
      </c>
      <c r="D31" s="142">
        <v>100.03569385</v>
      </c>
      <c r="E31" s="142">
        <v>117.06196903999999</v>
      </c>
      <c r="F31" s="142">
        <v>130.38731159</v>
      </c>
      <c r="G31" s="142">
        <v>130.37866998999999</v>
      </c>
      <c r="H31" s="142">
        <v>129.00930412</v>
      </c>
      <c r="I31" s="142">
        <v>125.44905318000001</v>
      </c>
      <c r="J31" s="142">
        <v>127.97357918</v>
      </c>
      <c r="K31" s="142">
        <v>124.40404631</v>
      </c>
      <c r="L31" s="142">
        <v>116.92784381</v>
      </c>
      <c r="M31" s="142">
        <v>112.12694798</v>
      </c>
      <c r="N31" s="142">
        <v>110.20737257</v>
      </c>
      <c r="O31" s="193"/>
      <c r="P31" s="193"/>
      <c r="Q31" s="193"/>
    </row>
    <row r="32" spans="1:17" ht="15" outlineLevel="1" x14ac:dyDescent="0.25">
      <c r="A32" s="143" t="s">
        <v>14</v>
      </c>
      <c r="B32" s="57">
        <f t="shared" ref="B32:N32" si="5">B$33+B$43+B$47</f>
        <v>1767.0156076999997</v>
      </c>
      <c r="C32" s="57">
        <f t="shared" si="5"/>
        <v>1721.5554024599999</v>
      </c>
      <c r="D32" s="57">
        <f t="shared" si="5"/>
        <v>992.47048415000006</v>
      </c>
      <c r="E32" s="57">
        <f t="shared" si="5"/>
        <v>1159.7858238599999</v>
      </c>
      <c r="F32" s="57">
        <f t="shared" si="5"/>
        <v>1273.5821588400001</v>
      </c>
      <c r="G32" s="57">
        <f t="shared" si="5"/>
        <v>1273.4977504000001</v>
      </c>
      <c r="H32" s="57">
        <f t="shared" si="5"/>
        <v>1275.4895602299998</v>
      </c>
      <c r="I32" s="57">
        <f t="shared" si="5"/>
        <v>1209.46392973</v>
      </c>
      <c r="J32" s="57">
        <f t="shared" si="5"/>
        <v>1233.8030782399999</v>
      </c>
      <c r="K32" s="57">
        <f t="shared" si="5"/>
        <v>1197.0089258800001</v>
      </c>
      <c r="L32" s="57">
        <f t="shared" si="5"/>
        <v>1111.5731566100001</v>
      </c>
      <c r="M32" s="57">
        <f t="shared" si="5"/>
        <v>1065.93349745</v>
      </c>
      <c r="N32" s="57">
        <f t="shared" si="5"/>
        <v>894.1191053</v>
      </c>
      <c r="O32" s="193"/>
      <c r="P32" s="193"/>
      <c r="Q32" s="193"/>
    </row>
    <row r="33" spans="1:17" ht="12.75" outlineLevel="2" x14ac:dyDescent="0.2">
      <c r="A33" s="210" t="s">
        <v>174</v>
      </c>
      <c r="B33" s="142">
        <f t="shared" ref="B33:M33" si="6">SUM(B$34:B$42)</f>
        <v>1367.7226754499998</v>
      </c>
      <c r="C33" s="142">
        <f t="shared" si="6"/>
        <v>1334.77261191</v>
      </c>
      <c r="D33" s="142">
        <f t="shared" si="6"/>
        <v>776.82233119</v>
      </c>
      <c r="E33" s="142">
        <f t="shared" si="6"/>
        <v>904.39353958999993</v>
      </c>
      <c r="F33" s="142">
        <f t="shared" si="6"/>
        <v>1003.8095805200001</v>
      </c>
      <c r="G33" s="142">
        <f t="shared" si="6"/>
        <v>1003.7430516400001</v>
      </c>
      <c r="H33" s="142">
        <f t="shared" si="6"/>
        <v>1005.31295254</v>
      </c>
      <c r="I33" s="142">
        <f t="shared" si="6"/>
        <v>961.05070500000011</v>
      </c>
      <c r="J33" s="142">
        <f t="shared" si="6"/>
        <v>980.39080703999991</v>
      </c>
      <c r="K33" s="142">
        <f t="shared" si="6"/>
        <v>947.62373267000009</v>
      </c>
      <c r="L33" s="142">
        <f t="shared" si="6"/>
        <v>890.67520781000007</v>
      </c>
      <c r="M33" s="142">
        <f t="shared" si="6"/>
        <v>854.10531346999994</v>
      </c>
      <c r="N33" s="142">
        <v>683.31482616000005</v>
      </c>
      <c r="O33" s="193"/>
      <c r="P33" s="193"/>
      <c r="Q33" s="193"/>
    </row>
    <row r="34" spans="1:17" ht="12.75" outlineLevel="3" x14ac:dyDescent="0.2">
      <c r="A34" s="171" t="s">
        <v>104</v>
      </c>
      <c r="B34" s="142">
        <v>7.3563999999999997E-4</v>
      </c>
      <c r="C34" s="142">
        <v>7.1792000000000004E-4</v>
      </c>
      <c r="D34" s="142">
        <v>4.1782000000000001E-4</v>
      </c>
      <c r="E34" s="142">
        <v>4.9483000000000003E-4</v>
      </c>
      <c r="F34" s="142">
        <v>5.5115000000000003E-4</v>
      </c>
      <c r="G34" s="142">
        <v>5.5112E-4</v>
      </c>
      <c r="H34" s="142">
        <v>5.5197999999999998E-4</v>
      </c>
      <c r="I34" s="142">
        <v>5.3673999999999996E-4</v>
      </c>
      <c r="J34" s="142">
        <v>5.4754999999999995E-4</v>
      </c>
      <c r="K34" s="142">
        <v>5.3883999999999996E-4</v>
      </c>
      <c r="L34" s="142">
        <v>5.0646000000000003E-4</v>
      </c>
      <c r="M34" s="142">
        <v>4.8567E-4</v>
      </c>
      <c r="N34" s="142">
        <v>4.8331999999999997E-4</v>
      </c>
      <c r="O34" s="193"/>
      <c r="P34" s="193"/>
      <c r="Q34" s="193"/>
    </row>
    <row r="35" spans="1:17" ht="12.75" outlineLevel="3" x14ac:dyDescent="0.2">
      <c r="A35" s="171" t="s">
        <v>70</v>
      </c>
      <c r="B35" s="142">
        <v>63.417347790000001</v>
      </c>
      <c r="C35" s="142">
        <v>61.889548570000002</v>
      </c>
      <c r="D35" s="142">
        <v>36.019006509999997</v>
      </c>
      <c r="E35" s="142">
        <v>42.657338930000002</v>
      </c>
      <c r="F35" s="142">
        <v>47.51308891</v>
      </c>
      <c r="G35" s="142">
        <v>47.50993991</v>
      </c>
      <c r="H35" s="142">
        <v>47.584247670000003</v>
      </c>
      <c r="I35" s="142">
        <v>46.271072140000001</v>
      </c>
      <c r="J35" s="142">
        <v>47.202227229999998</v>
      </c>
      <c r="K35" s="142">
        <v>46.452117340000001</v>
      </c>
      <c r="L35" s="142">
        <v>43.660524580000001</v>
      </c>
      <c r="M35" s="142">
        <v>41.867883720000002</v>
      </c>
      <c r="N35" s="142">
        <v>41.665508709999997</v>
      </c>
      <c r="O35" s="193"/>
      <c r="P35" s="193"/>
      <c r="Q35" s="193"/>
    </row>
    <row r="36" spans="1:17" ht="12.75" outlineLevel="3" x14ac:dyDescent="0.2">
      <c r="A36" s="171" t="s">
        <v>97</v>
      </c>
      <c r="B36" s="142">
        <v>190.25204337</v>
      </c>
      <c r="C36" s="142">
        <v>185.66864570999999</v>
      </c>
      <c r="D36" s="142">
        <v>108.05701953000001</v>
      </c>
      <c r="E36" s="142">
        <v>127.97201679</v>
      </c>
      <c r="F36" s="142">
        <v>142.53926673000001</v>
      </c>
      <c r="G36" s="142">
        <v>142.52981973000001</v>
      </c>
      <c r="H36" s="142">
        <v>142.75274300999999</v>
      </c>
      <c r="I36" s="142">
        <v>138.81321642</v>
      </c>
      <c r="J36" s="142">
        <v>141.60668168999999</v>
      </c>
      <c r="K36" s="142">
        <v>139.35635202</v>
      </c>
      <c r="L36" s="142">
        <v>130.98157373999999</v>
      </c>
      <c r="M36" s="142">
        <v>125.60365116</v>
      </c>
      <c r="N36" s="142">
        <v>124.99652613000001</v>
      </c>
      <c r="O36" s="193"/>
      <c r="P36" s="193"/>
      <c r="Q36" s="193"/>
    </row>
    <row r="37" spans="1:17" ht="12.75" outlineLevel="3" x14ac:dyDescent="0.2">
      <c r="A37" s="171" t="s">
        <v>1</v>
      </c>
      <c r="B37" s="142">
        <v>202.93551296999999</v>
      </c>
      <c r="C37" s="142">
        <v>198.04655541</v>
      </c>
      <c r="D37" s="142">
        <v>115.26082083</v>
      </c>
      <c r="E37" s="142">
        <v>136.50348459</v>
      </c>
      <c r="F37" s="142">
        <v>152.04188453</v>
      </c>
      <c r="G37" s="142">
        <v>152.03180773</v>
      </c>
      <c r="H37" s="142">
        <v>152.26959251</v>
      </c>
      <c r="I37" s="142">
        <v>148.06743082</v>
      </c>
      <c r="J37" s="142">
        <v>151.04712709</v>
      </c>
      <c r="K37" s="142">
        <v>148.64677552000001</v>
      </c>
      <c r="L37" s="142">
        <v>139.71367864000001</v>
      </c>
      <c r="M37" s="142">
        <v>133.97722786</v>
      </c>
      <c r="N37" s="142">
        <v>133.32962782999999</v>
      </c>
      <c r="O37" s="193"/>
      <c r="P37" s="193"/>
      <c r="Q37" s="193"/>
    </row>
    <row r="38" spans="1:17" ht="12.75" outlineLevel="3" x14ac:dyDescent="0.2">
      <c r="A38" s="171" t="s">
        <v>140</v>
      </c>
      <c r="B38" s="142">
        <v>304.40326937999998</v>
      </c>
      <c r="C38" s="142">
        <v>297.06983313000001</v>
      </c>
      <c r="D38" s="142">
        <v>172.89123122999999</v>
      </c>
      <c r="E38" s="142">
        <v>204.75522687</v>
      </c>
      <c r="F38" s="142">
        <v>228.06282675</v>
      </c>
      <c r="G38" s="142">
        <v>228.04771158</v>
      </c>
      <c r="H38" s="142">
        <v>228.40438884</v>
      </c>
      <c r="I38" s="142">
        <v>222.10114626000001</v>
      </c>
      <c r="J38" s="142">
        <v>226.57069068000001</v>
      </c>
      <c r="K38" s="142">
        <v>222.97016325000001</v>
      </c>
      <c r="L38" s="142">
        <v>209.57051795999999</v>
      </c>
      <c r="M38" s="142">
        <v>200.96584185</v>
      </c>
      <c r="N38" s="142">
        <v>199.99444181999999</v>
      </c>
      <c r="O38" s="193"/>
      <c r="P38" s="193"/>
      <c r="Q38" s="193"/>
    </row>
    <row r="39" spans="1:17" ht="12.75" outlineLevel="3" x14ac:dyDescent="0.2">
      <c r="A39" s="171" t="s">
        <v>93</v>
      </c>
      <c r="B39" s="142">
        <v>269.52372810999998</v>
      </c>
      <c r="C39" s="142">
        <v>263.03058141999998</v>
      </c>
      <c r="D39" s="142">
        <v>153.08077767</v>
      </c>
      <c r="E39" s="142">
        <v>181.29369045000001</v>
      </c>
      <c r="F39" s="142">
        <v>201.93062785000001</v>
      </c>
      <c r="G39" s="142">
        <v>201.91724461999999</v>
      </c>
      <c r="H39" s="142">
        <v>202.23305262</v>
      </c>
      <c r="I39" s="142">
        <v>196.65205657000001</v>
      </c>
      <c r="J39" s="142">
        <v>200.60946573000001</v>
      </c>
      <c r="K39" s="142">
        <v>197.42149871999999</v>
      </c>
      <c r="L39" s="142">
        <v>185.55722943999999</v>
      </c>
      <c r="M39" s="142">
        <v>177.93850578999999</v>
      </c>
      <c r="N39" s="142">
        <v>10.41637718</v>
      </c>
      <c r="O39" s="193"/>
      <c r="P39" s="193"/>
      <c r="Q39" s="193"/>
    </row>
    <row r="40" spans="1:17" ht="12.75" outlineLevel="3" x14ac:dyDescent="0.2">
      <c r="A40" s="171" t="s">
        <v>0</v>
      </c>
      <c r="B40" s="142">
        <v>263.18199333000001</v>
      </c>
      <c r="C40" s="142">
        <v>256.84162656000001</v>
      </c>
      <c r="D40" s="142">
        <v>149.47887700999999</v>
      </c>
      <c r="E40" s="142">
        <v>177.02795655</v>
      </c>
      <c r="F40" s="142">
        <v>197.17931895999999</v>
      </c>
      <c r="G40" s="142">
        <v>197.16625063000001</v>
      </c>
      <c r="H40" s="142">
        <v>197.47462784999999</v>
      </c>
      <c r="I40" s="142">
        <v>192.02494935999999</v>
      </c>
      <c r="J40" s="142">
        <v>195.88924299999999</v>
      </c>
      <c r="K40" s="142">
        <v>192.77628698000001</v>
      </c>
      <c r="L40" s="142">
        <v>181.19117699</v>
      </c>
      <c r="M40" s="142">
        <v>173.75171742000001</v>
      </c>
      <c r="N40" s="142">
        <v>172.91186117000001</v>
      </c>
      <c r="O40" s="193"/>
      <c r="P40" s="193"/>
      <c r="Q40" s="193"/>
    </row>
    <row r="41" spans="1:17" ht="12.75" outlineLevel="3" x14ac:dyDescent="0.2">
      <c r="A41" s="171" t="s">
        <v>119</v>
      </c>
      <c r="B41" s="142">
        <v>27.903633020000001</v>
      </c>
      <c r="C41" s="142">
        <v>27.231401380000001</v>
      </c>
      <c r="D41" s="142">
        <v>15.84836286</v>
      </c>
      <c r="E41" s="142">
        <v>3.1714451800000001</v>
      </c>
      <c r="F41" s="142">
        <v>0</v>
      </c>
      <c r="G41" s="142">
        <v>0</v>
      </c>
      <c r="H41" s="142">
        <v>0</v>
      </c>
      <c r="I41" s="142">
        <v>0</v>
      </c>
      <c r="J41" s="142">
        <v>0</v>
      </c>
      <c r="K41" s="142">
        <v>0</v>
      </c>
      <c r="L41" s="142">
        <v>0</v>
      </c>
      <c r="M41" s="142">
        <v>0</v>
      </c>
      <c r="N41" s="142">
        <v>0</v>
      </c>
      <c r="O41" s="193"/>
      <c r="P41" s="193"/>
      <c r="Q41" s="193"/>
    </row>
    <row r="42" spans="1:17" ht="12.75" outlineLevel="3" x14ac:dyDescent="0.2">
      <c r="A42" s="171" t="s">
        <v>169</v>
      </c>
      <c r="B42" s="142">
        <v>46.104411839999997</v>
      </c>
      <c r="C42" s="142">
        <v>44.993701809999997</v>
      </c>
      <c r="D42" s="142">
        <v>26.18581773</v>
      </c>
      <c r="E42" s="142">
        <v>31.011885400000001</v>
      </c>
      <c r="F42" s="142">
        <v>34.542015640000002</v>
      </c>
      <c r="G42" s="142">
        <v>34.53972632</v>
      </c>
      <c r="H42" s="142">
        <v>34.593748060000003</v>
      </c>
      <c r="I42" s="142">
        <v>17.12029669</v>
      </c>
      <c r="J42" s="142">
        <v>17.464824069999999</v>
      </c>
      <c r="K42" s="142">
        <v>0</v>
      </c>
      <c r="L42" s="142">
        <v>0</v>
      </c>
      <c r="M42" s="142">
        <v>0</v>
      </c>
      <c r="N42" s="142">
        <v>0</v>
      </c>
      <c r="O42" s="193"/>
      <c r="P42" s="193"/>
      <c r="Q42" s="193"/>
    </row>
    <row r="43" spans="1:17" ht="12.75" outlineLevel="2" x14ac:dyDescent="0.2">
      <c r="A43" s="210" t="s">
        <v>109</v>
      </c>
      <c r="B43" s="142">
        <f t="shared" ref="B43:M43" si="7">SUM(B$44:B$46)</f>
        <v>399.23239088000003</v>
      </c>
      <c r="C43" s="142">
        <f t="shared" si="7"/>
        <v>386.72370768999997</v>
      </c>
      <c r="D43" s="142">
        <f t="shared" si="7"/>
        <v>215.61376742000002</v>
      </c>
      <c r="E43" s="142">
        <f t="shared" si="7"/>
        <v>255.35156143999998</v>
      </c>
      <c r="F43" s="142">
        <f t="shared" si="7"/>
        <v>269.72721995000001</v>
      </c>
      <c r="G43" s="142">
        <f t="shared" si="7"/>
        <v>269.70934340000002</v>
      </c>
      <c r="H43" s="142">
        <f t="shared" si="7"/>
        <v>270.13118138999999</v>
      </c>
      <c r="I43" s="142">
        <f t="shared" si="7"/>
        <v>248.36905205000002</v>
      </c>
      <c r="J43" s="142">
        <f t="shared" si="7"/>
        <v>253.36720958999999</v>
      </c>
      <c r="K43" s="142">
        <f t="shared" si="7"/>
        <v>249.34084770000001</v>
      </c>
      <c r="L43" s="142">
        <f t="shared" si="7"/>
        <v>220.85626828000002</v>
      </c>
      <c r="M43" s="142">
        <f t="shared" si="7"/>
        <v>211.78821479999999</v>
      </c>
      <c r="N43" s="142">
        <v>210.76450316</v>
      </c>
      <c r="O43" s="193"/>
      <c r="P43" s="193"/>
      <c r="Q43" s="193"/>
    </row>
    <row r="44" spans="1:17" ht="12.75" outlineLevel="3" x14ac:dyDescent="0.2">
      <c r="A44" s="171" t="s">
        <v>47</v>
      </c>
      <c r="B44" s="142">
        <v>133.17643036000001</v>
      </c>
      <c r="C44" s="142">
        <v>129.968052</v>
      </c>
      <c r="D44" s="142">
        <v>66.184924460000005</v>
      </c>
      <c r="E44" s="142">
        <v>78.382860280000003</v>
      </c>
      <c r="F44" s="142">
        <v>74.833115030000002</v>
      </c>
      <c r="G44" s="142">
        <v>74.828155359999997</v>
      </c>
      <c r="H44" s="142">
        <v>74.945190080000003</v>
      </c>
      <c r="I44" s="142">
        <v>60.730782179999999</v>
      </c>
      <c r="J44" s="142">
        <v>61.952923239999997</v>
      </c>
      <c r="K44" s="142">
        <v>60.96840401</v>
      </c>
      <c r="L44" s="142">
        <v>45.843550810000004</v>
      </c>
      <c r="M44" s="142">
        <v>43.961277899999999</v>
      </c>
      <c r="N44" s="142">
        <v>43.748784149999999</v>
      </c>
      <c r="O44" s="193"/>
      <c r="P44" s="193"/>
      <c r="Q44" s="193"/>
    </row>
    <row r="45" spans="1:17" ht="12.75" outlineLevel="3" x14ac:dyDescent="0.2">
      <c r="A45" s="171" t="s">
        <v>117</v>
      </c>
      <c r="B45" s="142">
        <v>254.29483321999999</v>
      </c>
      <c r="C45" s="142">
        <v>245.84771062999999</v>
      </c>
      <c r="D45" s="142">
        <v>143.08054419999999</v>
      </c>
      <c r="E45" s="142">
        <v>169.45040574000001</v>
      </c>
      <c r="F45" s="142">
        <v>186.95746315</v>
      </c>
      <c r="G45" s="142">
        <v>186.94507229000001</v>
      </c>
      <c r="H45" s="142">
        <v>187.23746310000001</v>
      </c>
      <c r="I45" s="142">
        <v>180.33513296000001</v>
      </c>
      <c r="J45" s="142">
        <v>183.96418173999999</v>
      </c>
      <c r="K45" s="142">
        <v>181.04073173</v>
      </c>
      <c r="L45" s="142">
        <v>168.52361361000001</v>
      </c>
      <c r="M45" s="142">
        <v>161.60426669</v>
      </c>
      <c r="N45" s="142">
        <v>160.82312705000001</v>
      </c>
      <c r="O45" s="193"/>
      <c r="P45" s="193"/>
      <c r="Q45" s="193"/>
    </row>
    <row r="46" spans="1:17" ht="12.75" outlineLevel="3" x14ac:dyDescent="0.2">
      <c r="A46" s="171" t="s">
        <v>86</v>
      </c>
      <c r="B46" s="142">
        <v>11.7611273</v>
      </c>
      <c r="C46" s="142">
        <v>10.907945059999999</v>
      </c>
      <c r="D46" s="142">
        <v>6.3482987599999996</v>
      </c>
      <c r="E46" s="142">
        <v>7.5182954200000003</v>
      </c>
      <c r="F46" s="142">
        <v>7.9366417699999996</v>
      </c>
      <c r="G46" s="142">
        <v>7.9361157499999999</v>
      </c>
      <c r="H46" s="142">
        <v>7.9485282100000001</v>
      </c>
      <c r="I46" s="142">
        <v>7.3031369100000001</v>
      </c>
      <c r="J46" s="142">
        <v>7.4501046100000003</v>
      </c>
      <c r="K46" s="142">
        <v>7.3317119599999998</v>
      </c>
      <c r="L46" s="142">
        <v>6.4891038600000002</v>
      </c>
      <c r="M46" s="142">
        <v>6.2226702100000004</v>
      </c>
      <c r="N46" s="142">
        <v>6.1925919599999997</v>
      </c>
      <c r="O46" s="193"/>
      <c r="P46" s="193"/>
      <c r="Q46" s="193"/>
    </row>
    <row r="47" spans="1:17" ht="12.75" outlineLevel="2" x14ac:dyDescent="0.2">
      <c r="A47" s="210" t="s">
        <v>127</v>
      </c>
      <c r="B47" s="142">
        <f t="shared" ref="B47:M47" si="8">SUM(B$48:B$48)</f>
        <v>6.0541369999999997E-2</v>
      </c>
      <c r="C47" s="142">
        <f t="shared" si="8"/>
        <v>5.9082860000000001E-2</v>
      </c>
      <c r="D47" s="142">
        <f t="shared" si="8"/>
        <v>3.4385539999999999E-2</v>
      </c>
      <c r="E47" s="142">
        <f t="shared" si="8"/>
        <v>4.0722830000000002E-2</v>
      </c>
      <c r="F47" s="142">
        <f t="shared" si="8"/>
        <v>4.5358370000000002E-2</v>
      </c>
      <c r="G47" s="142">
        <f t="shared" si="8"/>
        <v>4.5355359999999997E-2</v>
      </c>
      <c r="H47" s="142">
        <f t="shared" si="8"/>
        <v>4.5426300000000003E-2</v>
      </c>
      <c r="I47" s="142">
        <f t="shared" si="8"/>
        <v>4.4172679999999999E-2</v>
      </c>
      <c r="J47" s="142">
        <f t="shared" si="8"/>
        <v>4.5061610000000002E-2</v>
      </c>
      <c r="K47" s="142">
        <f t="shared" si="8"/>
        <v>4.4345509999999998E-2</v>
      </c>
      <c r="L47" s="142">
        <f t="shared" si="8"/>
        <v>4.1680519999999999E-2</v>
      </c>
      <c r="M47" s="142">
        <f t="shared" si="8"/>
        <v>3.996918E-2</v>
      </c>
      <c r="N47" s="142">
        <v>3.9775980000000002E-2</v>
      </c>
      <c r="O47" s="193"/>
      <c r="P47" s="193"/>
      <c r="Q47" s="193"/>
    </row>
    <row r="48" spans="1:17" ht="12.75" outlineLevel="3" x14ac:dyDescent="0.2">
      <c r="A48" s="171" t="s">
        <v>66</v>
      </c>
      <c r="B48" s="142">
        <v>6.0541369999999997E-2</v>
      </c>
      <c r="C48" s="142">
        <v>5.9082860000000001E-2</v>
      </c>
      <c r="D48" s="142">
        <v>3.4385539999999999E-2</v>
      </c>
      <c r="E48" s="142">
        <v>4.0722830000000002E-2</v>
      </c>
      <c r="F48" s="142">
        <v>4.5358370000000002E-2</v>
      </c>
      <c r="G48" s="142">
        <v>4.5355359999999997E-2</v>
      </c>
      <c r="H48" s="142">
        <v>4.5426300000000003E-2</v>
      </c>
      <c r="I48" s="142">
        <v>4.4172679999999999E-2</v>
      </c>
      <c r="J48" s="142">
        <v>4.5061610000000002E-2</v>
      </c>
      <c r="K48" s="142">
        <v>4.4345509999999998E-2</v>
      </c>
      <c r="L48" s="142">
        <v>4.1680519999999999E-2</v>
      </c>
      <c r="M48" s="142">
        <v>3.996918E-2</v>
      </c>
      <c r="N48" s="142">
        <v>3.9775980000000002E-2</v>
      </c>
      <c r="O48" s="193"/>
      <c r="P48" s="193"/>
      <c r="Q48" s="193"/>
    </row>
    <row r="49" spans="1:17" ht="15" x14ac:dyDescent="0.25">
      <c r="A49" s="104" t="s">
        <v>59</v>
      </c>
      <c r="B49" s="218">
        <f t="shared" ref="B49:N49" si="9">B$50+B$78</f>
        <v>38809.28027512</v>
      </c>
      <c r="C49" s="218">
        <f t="shared" si="9"/>
        <v>38165.956435089996</v>
      </c>
      <c r="D49" s="218">
        <f t="shared" si="9"/>
        <v>38037.998049210008</v>
      </c>
      <c r="E49" s="218">
        <f t="shared" si="9"/>
        <v>42590.62342566</v>
      </c>
      <c r="F49" s="218">
        <f t="shared" si="9"/>
        <v>42913.675527570005</v>
      </c>
      <c r="G49" s="218">
        <f t="shared" si="9"/>
        <v>43521.090370230006</v>
      </c>
      <c r="H49" s="218">
        <f t="shared" si="9"/>
        <v>43762.99209354</v>
      </c>
      <c r="I49" s="218">
        <f t="shared" si="9"/>
        <v>43972.161268399999</v>
      </c>
      <c r="J49" s="218">
        <f t="shared" si="9"/>
        <v>46097.292776800001</v>
      </c>
      <c r="K49" s="218">
        <f t="shared" si="9"/>
        <v>46484.346911870001</v>
      </c>
      <c r="L49" s="218">
        <f t="shared" si="9"/>
        <v>46387.208898500001</v>
      </c>
      <c r="M49" s="218">
        <f t="shared" si="9"/>
        <v>42906.92015287</v>
      </c>
      <c r="N49" s="218">
        <f t="shared" si="9"/>
        <v>43379.479561190004</v>
      </c>
      <c r="O49" s="193"/>
      <c r="P49" s="193"/>
      <c r="Q49" s="193"/>
    </row>
    <row r="50" spans="1:17" ht="15" outlineLevel="1" x14ac:dyDescent="0.25">
      <c r="A50" s="143" t="s">
        <v>65</v>
      </c>
      <c r="B50" s="57">
        <f t="shared" ref="B50:N50" si="10">B$51+B$58+B$64+B$66+B$76</f>
        <v>30822.533549840002</v>
      </c>
      <c r="C50" s="57">
        <f t="shared" si="10"/>
        <v>30372.816399249998</v>
      </c>
      <c r="D50" s="57">
        <f t="shared" si="10"/>
        <v>30336.769257560005</v>
      </c>
      <c r="E50" s="57">
        <f t="shared" si="10"/>
        <v>32781.903909979999</v>
      </c>
      <c r="F50" s="57">
        <f t="shared" si="10"/>
        <v>33157.639082610003</v>
      </c>
      <c r="G50" s="57">
        <f t="shared" si="10"/>
        <v>33867.877117180004</v>
      </c>
      <c r="H50" s="57">
        <f t="shared" si="10"/>
        <v>34124.580292110004</v>
      </c>
      <c r="I50" s="57">
        <f t="shared" si="10"/>
        <v>34494.423656579995</v>
      </c>
      <c r="J50" s="57">
        <f t="shared" si="10"/>
        <v>35019.060898039999</v>
      </c>
      <c r="K50" s="57">
        <f t="shared" si="10"/>
        <v>35504.892606130001</v>
      </c>
      <c r="L50" s="57">
        <f t="shared" si="10"/>
        <v>35454.36903229</v>
      </c>
      <c r="M50" s="57">
        <f t="shared" si="10"/>
        <v>33934.668111949999</v>
      </c>
      <c r="N50" s="57">
        <f t="shared" si="10"/>
        <v>34409.859857260002</v>
      </c>
      <c r="O50" s="193"/>
      <c r="P50" s="193"/>
      <c r="Q50" s="193"/>
    </row>
    <row r="51" spans="1:17" ht="12.75" outlineLevel="2" x14ac:dyDescent="0.2">
      <c r="A51" s="210" t="s">
        <v>160</v>
      </c>
      <c r="B51" s="142">
        <f t="shared" ref="B51:M51" si="11">SUM(B$52:B$57)</f>
        <v>10723.233205780001</v>
      </c>
      <c r="C51" s="142">
        <f t="shared" si="11"/>
        <v>10382.09197188</v>
      </c>
      <c r="D51" s="142">
        <f t="shared" si="11"/>
        <v>10350.08743879</v>
      </c>
      <c r="E51" s="142">
        <f t="shared" si="11"/>
        <v>12702.628150930001</v>
      </c>
      <c r="F51" s="142">
        <f t="shared" si="11"/>
        <v>13024.493136820001</v>
      </c>
      <c r="G51" s="142">
        <f t="shared" si="11"/>
        <v>12781.551811630001</v>
      </c>
      <c r="H51" s="142">
        <f t="shared" si="11"/>
        <v>12996.310161239999</v>
      </c>
      <c r="I51" s="142">
        <f t="shared" si="11"/>
        <v>13412.08092746</v>
      </c>
      <c r="J51" s="142">
        <f t="shared" si="11"/>
        <v>13910.4166198</v>
      </c>
      <c r="K51" s="142">
        <f t="shared" si="11"/>
        <v>14401.098493669999</v>
      </c>
      <c r="L51" s="142">
        <f t="shared" si="11"/>
        <v>14154.568231249998</v>
      </c>
      <c r="M51" s="142">
        <f t="shared" si="11"/>
        <v>13933.597311089999</v>
      </c>
      <c r="N51" s="142">
        <v>14042.87642853</v>
      </c>
      <c r="O51" s="193"/>
      <c r="P51" s="193"/>
      <c r="Q51" s="193"/>
    </row>
    <row r="52" spans="1:17" ht="12.75" outlineLevel="3" x14ac:dyDescent="0.2">
      <c r="A52" s="171" t="s">
        <v>20</v>
      </c>
      <c r="B52" s="142">
        <v>1658.79202128</v>
      </c>
      <c r="C52" s="142">
        <v>1538.84000543</v>
      </c>
      <c r="D52" s="142">
        <v>1539.1120046999999</v>
      </c>
      <c r="E52" s="142">
        <v>1476.41601741</v>
      </c>
      <c r="F52" s="142">
        <v>1771.3220331699999</v>
      </c>
      <c r="G52" s="142">
        <v>1754.2559893600001</v>
      </c>
      <c r="H52" s="142">
        <v>1803.5219975800001</v>
      </c>
      <c r="I52" s="142">
        <v>2421.0550498500002</v>
      </c>
      <c r="J52" s="142">
        <v>2490.2280084700001</v>
      </c>
      <c r="K52" s="142">
        <v>2476.0839694599999</v>
      </c>
      <c r="L52" s="142">
        <v>2415.53003812</v>
      </c>
      <c r="M52" s="142">
        <v>2338.1799955500001</v>
      </c>
      <c r="N52" s="142">
        <v>2414.6460216999999</v>
      </c>
      <c r="O52" s="193"/>
      <c r="P52" s="193"/>
      <c r="Q52" s="193"/>
    </row>
    <row r="53" spans="1:17" ht="12.75" outlineLevel="3" x14ac:dyDescent="0.2">
      <c r="A53" s="171" t="s">
        <v>52</v>
      </c>
      <c r="B53" s="142">
        <v>594.15593354999999</v>
      </c>
      <c r="C53" s="142">
        <v>551.36946766999995</v>
      </c>
      <c r="D53" s="142">
        <v>541.67432024000004</v>
      </c>
      <c r="E53" s="142">
        <v>536.83895618999998</v>
      </c>
      <c r="F53" s="142">
        <v>560.82055781999998</v>
      </c>
      <c r="G53" s="142">
        <v>540.15647324999998</v>
      </c>
      <c r="H53" s="142">
        <v>570.48633241000005</v>
      </c>
      <c r="I53" s="142">
        <v>561.82396747999996</v>
      </c>
      <c r="J53" s="142">
        <v>574.70070966000003</v>
      </c>
      <c r="K53" s="142">
        <v>585.37995926999997</v>
      </c>
      <c r="L53" s="142">
        <v>571.56408366999995</v>
      </c>
      <c r="M53" s="142">
        <v>536.26120904000004</v>
      </c>
      <c r="N53" s="142">
        <v>582.19864380000001</v>
      </c>
      <c r="O53" s="193"/>
      <c r="P53" s="193"/>
      <c r="Q53" s="193"/>
    </row>
    <row r="54" spans="1:17" ht="12.75" outlineLevel="3" x14ac:dyDescent="0.2">
      <c r="A54" s="171" t="s">
        <v>87</v>
      </c>
      <c r="B54" s="142">
        <v>485.33245176999998</v>
      </c>
      <c r="C54" s="142">
        <v>450.23666809000002</v>
      </c>
      <c r="D54" s="142">
        <v>447.75106348000003</v>
      </c>
      <c r="E54" s="142">
        <v>429.51184832000001</v>
      </c>
      <c r="F54" s="142">
        <v>435.28826344999999</v>
      </c>
      <c r="G54" s="142">
        <v>431.09441929000002</v>
      </c>
      <c r="H54" s="142">
        <v>487.39303784999998</v>
      </c>
      <c r="I54" s="142">
        <v>476.64621019999998</v>
      </c>
      <c r="J54" s="142">
        <v>487.71058493999999</v>
      </c>
      <c r="K54" s="142">
        <v>484.94047813999998</v>
      </c>
      <c r="L54" s="142">
        <v>473.08100456</v>
      </c>
      <c r="M54" s="142">
        <v>473.80201641000002</v>
      </c>
      <c r="N54" s="142">
        <v>505.68587043000002</v>
      </c>
      <c r="O54" s="193"/>
      <c r="P54" s="193"/>
      <c r="Q54" s="193"/>
    </row>
    <row r="55" spans="1:17" ht="12.75" outlineLevel="3" x14ac:dyDescent="0.2">
      <c r="A55" s="171" t="s">
        <v>123</v>
      </c>
      <c r="B55" s="142">
        <v>4332.6086601799998</v>
      </c>
      <c r="C55" s="142">
        <v>4287.6112811000003</v>
      </c>
      <c r="D55" s="142">
        <v>4273.5871414000003</v>
      </c>
      <c r="E55" s="142">
        <v>4257.0523402899998</v>
      </c>
      <c r="F55" s="142">
        <v>4252.2481109700002</v>
      </c>
      <c r="G55" s="142">
        <v>4236.4991503000001</v>
      </c>
      <c r="H55" s="142">
        <v>4248.6425486199996</v>
      </c>
      <c r="I55" s="142">
        <v>4229.4121200099999</v>
      </c>
      <c r="J55" s="142">
        <v>4715.7410690899997</v>
      </c>
      <c r="K55" s="142">
        <v>5212.9192428599999</v>
      </c>
      <c r="L55" s="142">
        <v>5194.5591692999997</v>
      </c>
      <c r="M55" s="142">
        <v>5182.79255904</v>
      </c>
      <c r="N55" s="142">
        <v>5197.6524570499996</v>
      </c>
      <c r="O55" s="193"/>
      <c r="P55" s="193"/>
      <c r="Q55" s="193"/>
    </row>
    <row r="56" spans="1:17" ht="12.75" outlineLevel="3" x14ac:dyDescent="0.2">
      <c r="A56" s="171" t="s">
        <v>136</v>
      </c>
      <c r="B56" s="142">
        <v>3651.894139</v>
      </c>
      <c r="C56" s="142">
        <v>3553.5845495899998</v>
      </c>
      <c r="D56" s="142">
        <v>3547.5129089699999</v>
      </c>
      <c r="E56" s="142">
        <v>6002.3589887199996</v>
      </c>
      <c r="F56" s="142">
        <v>6004.3641714100004</v>
      </c>
      <c r="G56" s="142">
        <v>5819.0957794300002</v>
      </c>
      <c r="H56" s="142">
        <v>5885.5983322800002</v>
      </c>
      <c r="I56" s="142">
        <v>5722.4756674199998</v>
      </c>
      <c r="J56" s="142">
        <v>5641.3683351400005</v>
      </c>
      <c r="K56" s="142">
        <v>5641.1069314400002</v>
      </c>
      <c r="L56" s="142">
        <v>5499.1660230999996</v>
      </c>
      <c r="M56" s="142">
        <v>5401.8936185499997</v>
      </c>
      <c r="N56" s="142">
        <v>5341.8389230499997</v>
      </c>
      <c r="O56" s="193"/>
      <c r="P56" s="193"/>
      <c r="Q56" s="193"/>
    </row>
    <row r="57" spans="1:17" ht="12.75" outlineLevel="3" x14ac:dyDescent="0.2">
      <c r="A57" s="171" t="s">
        <v>131</v>
      </c>
      <c r="B57" s="142">
        <v>0.45</v>
      </c>
      <c r="C57" s="142">
        <v>0.45</v>
      </c>
      <c r="D57" s="142">
        <v>0.45</v>
      </c>
      <c r="E57" s="142">
        <v>0.45</v>
      </c>
      <c r="F57" s="142">
        <v>0.45</v>
      </c>
      <c r="G57" s="142">
        <v>0.45</v>
      </c>
      <c r="H57" s="142">
        <v>0.66791250000000002</v>
      </c>
      <c r="I57" s="142">
        <v>0.66791250000000002</v>
      </c>
      <c r="J57" s="142">
        <v>0.66791250000000002</v>
      </c>
      <c r="K57" s="142">
        <v>0.66791250000000002</v>
      </c>
      <c r="L57" s="142">
        <v>0.66791250000000002</v>
      </c>
      <c r="M57" s="142">
        <v>0.66791250000000002</v>
      </c>
      <c r="N57" s="142">
        <v>0.85451250000000001</v>
      </c>
      <c r="O57" s="193"/>
      <c r="P57" s="193"/>
      <c r="Q57" s="193"/>
    </row>
    <row r="58" spans="1:17" ht="12.75" outlineLevel="2" x14ac:dyDescent="0.2">
      <c r="A58" s="210" t="s">
        <v>42</v>
      </c>
      <c r="B58" s="142">
        <f t="shared" ref="B58:M58" si="12">SUM(B$59:B$63)</f>
        <v>1038.2854149</v>
      </c>
      <c r="C58" s="142">
        <f t="shared" si="12"/>
        <v>1030.52855516</v>
      </c>
      <c r="D58" s="142">
        <f t="shared" si="12"/>
        <v>1029.3239231500002</v>
      </c>
      <c r="E58" s="142">
        <f t="shared" si="12"/>
        <v>1183.84515104</v>
      </c>
      <c r="F58" s="142">
        <f t="shared" si="12"/>
        <v>1195.8903823000001</v>
      </c>
      <c r="G58" s="142">
        <f t="shared" si="12"/>
        <v>1174.97376973</v>
      </c>
      <c r="H58" s="142">
        <f t="shared" si="12"/>
        <v>1179.0427427300001</v>
      </c>
      <c r="I58" s="142">
        <f t="shared" si="12"/>
        <v>1162.2949099300001</v>
      </c>
      <c r="J58" s="142">
        <f t="shared" si="12"/>
        <v>1158.6398042400001</v>
      </c>
      <c r="K58" s="142">
        <f t="shared" si="12"/>
        <v>1157.70985498</v>
      </c>
      <c r="L58" s="142">
        <f t="shared" si="12"/>
        <v>1378.5832132099999</v>
      </c>
      <c r="M58" s="142">
        <f t="shared" si="12"/>
        <v>1364.6303149800001</v>
      </c>
      <c r="N58" s="142">
        <v>1362.81742308</v>
      </c>
      <c r="O58" s="193"/>
      <c r="P58" s="193"/>
      <c r="Q58" s="193"/>
    </row>
    <row r="59" spans="1:17" ht="12.75" outlineLevel="3" x14ac:dyDescent="0.2">
      <c r="A59" s="171" t="s">
        <v>26</v>
      </c>
      <c r="B59" s="142">
        <v>171.99464555</v>
      </c>
      <c r="C59" s="142">
        <v>159.60222844</v>
      </c>
      <c r="D59" s="142">
        <v>160.38832091</v>
      </c>
      <c r="E59" s="142">
        <v>319.76436086000001</v>
      </c>
      <c r="F59" s="142">
        <v>331.835328</v>
      </c>
      <c r="G59" s="142">
        <v>320.61203064</v>
      </c>
      <c r="H59" s="142">
        <v>323.50009929999999</v>
      </c>
      <c r="I59" s="142">
        <v>308.15752986000001</v>
      </c>
      <c r="J59" s="142">
        <v>301.40430873999998</v>
      </c>
      <c r="K59" s="142">
        <v>298.77332963999999</v>
      </c>
      <c r="L59" s="142">
        <v>303.37936389999999</v>
      </c>
      <c r="M59" s="142">
        <v>299.69548650000002</v>
      </c>
      <c r="N59" s="142">
        <v>288.07592721999998</v>
      </c>
      <c r="O59" s="193"/>
      <c r="P59" s="193"/>
      <c r="Q59" s="193"/>
    </row>
    <row r="60" spans="1:17" ht="12.75" outlineLevel="3" x14ac:dyDescent="0.2">
      <c r="A60" s="171" t="s">
        <v>50</v>
      </c>
      <c r="B60" s="142">
        <v>8.5379001100000007</v>
      </c>
      <c r="C60" s="142">
        <v>7.9205000300000004</v>
      </c>
      <c r="D60" s="142">
        <v>7.9219000199999998</v>
      </c>
      <c r="E60" s="142">
        <v>7.5992000900000001</v>
      </c>
      <c r="F60" s="142">
        <v>7.7014001399999996</v>
      </c>
      <c r="G60" s="142">
        <v>7.6271999499999996</v>
      </c>
      <c r="H60" s="142">
        <v>7.8413999900000002</v>
      </c>
      <c r="I60" s="142">
        <v>7.6685001599999998</v>
      </c>
      <c r="J60" s="142">
        <v>7.8876000299999998</v>
      </c>
      <c r="K60" s="142">
        <v>7.8427999000000002</v>
      </c>
      <c r="L60" s="142">
        <v>226.25100356999999</v>
      </c>
      <c r="M60" s="142">
        <v>219.00599958999999</v>
      </c>
      <c r="N60" s="142">
        <v>226.16820203</v>
      </c>
      <c r="O60" s="193"/>
      <c r="P60" s="193"/>
      <c r="Q60" s="193"/>
    </row>
    <row r="61" spans="1:17" ht="12.75" outlineLevel="3" x14ac:dyDescent="0.2">
      <c r="A61" s="171" t="s">
        <v>116</v>
      </c>
      <c r="B61" s="142">
        <v>605.85586000000001</v>
      </c>
      <c r="C61" s="142">
        <v>605.85586000000001</v>
      </c>
      <c r="D61" s="142">
        <v>605.85586000000001</v>
      </c>
      <c r="E61" s="142">
        <v>605.85586000000001</v>
      </c>
      <c r="F61" s="142">
        <v>605.85586000000001</v>
      </c>
      <c r="G61" s="142">
        <v>605.85586000000001</v>
      </c>
      <c r="H61" s="142">
        <v>605.85586000000001</v>
      </c>
      <c r="I61" s="142">
        <v>605.85586000000001</v>
      </c>
      <c r="J61" s="142">
        <v>605.85586000000001</v>
      </c>
      <c r="K61" s="142">
        <v>605.85586000000001</v>
      </c>
      <c r="L61" s="142">
        <v>605.85586000000001</v>
      </c>
      <c r="M61" s="142">
        <v>605.85586000000001</v>
      </c>
      <c r="N61" s="142">
        <v>605.85586000000001</v>
      </c>
      <c r="O61" s="193"/>
      <c r="P61" s="193"/>
      <c r="Q61" s="193"/>
    </row>
    <row r="62" spans="1:17" ht="12.75" outlineLevel="3" x14ac:dyDescent="0.2">
      <c r="A62" s="171" t="s">
        <v>126</v>
      </c>
      <c r="B62" s="142">
        <v>10.446904590000001</v>
      </c>
      <c r="C62" s="142">
        <v>10.446904590000001</v>
      </c>
      <c r="D62" s="142">
        <v>10.446904590000001</v>
      </c>
      <c r="E62" s="142">
        <v>10.446904590000001</v>
      </c>
      <c r="F62" s="142">
        <v>10.446904590000001</v>
      </c>
      <c r="G62" s="142">
        <v>10.446904590000001</v>
      </c>
      <c r="H62" s="142">
        <v>10.446904590000001</v>
      </c>
      <c r="I62" s="142">
        <v>10.446904590000001</v>
      </c>
      <c r="J62" s="142">
        <v>10.446904590000001</v>
      </c>
      <c r="K62" s="142">
        <v>10.446904590000001</v>
      </c>
      <c r="L62" s="142">
        <v>10.446904590000001</v>
      </c>
      <c r="M62" s="142">
        <v>10.446904590000001</v>
      </c>
      <c r="N62" s="142">
        <v>9.0219974300000008</v>
      </c>
      <c r="O62" s="193"/>
      <c r="P62" s="193"/>
      <c r="Q62" s="193"/>
    </row>
    <row r="63" spans="1:17" ht="12.75" outlineLevel="3" x14ac:dyDescent="0.2">
      <c r="A63" s="171" t="s">
        <v>25</v>
      </c>
      <c r="B63" s="142">
        <v>241.45010464999999</v>
      </c>
      <c r="C63" s="142">
        <v>246.70306210000001</v>
      </c>
      <c r="D63" s="142">
        <v>244.71093762999999</v>
      </c>
      <c r="E63" s="142">
        <v>240.17882549999999</v>
      </c>
      <c r="F63" s="142">
        <v>240.05088957000001</v>
      </c>
      <c r="G63" s="142">
        <v>230.43177455</v>
      </c>
      <c r="H63" s="142">
        <v>231.39847885</v>
      </c>
      <c r="I63" s="142">
        <v>230.16611531999999</v>
      </c>
      <c r="J63" s="142">
        <v>233.04513087999999</v>
      </c>
      <c r="K63" s="142">
        <v>234.79096085</v>
      </c>
      <c r="L63" s="142">
        <v>232.65008115000001</v>
      </c>
      <c r="M63" s="142">
        <v>229.6260643</v>
      </c>
      <c r="N63" s="142">
        <v>233.69543640000001</v>
      </c>
      <c r="O63" s="193"/>
      <c r="P63" s="193"/>
      <c r="Q63" s="193"/>
    </row>
    <row r="64" spans="1:17" ht="12.75" outlineLevel="2" x14ac:dyDescent="0.2">
      <c r="A64" s="210" t="s">
        <v>192</v>
      </c>
      <c r="B64" s="142">
        <f t="shared" ref="B64:M64" si="13">SUM(B$65:B$65)</f>
        <v>6.2362290000000001E-2</v>
      </c>
      <c r="C64" s="142">
        <f t="shared" si="13"/>
        <v>5.7852689999999998E-2</v>
      </c>
      <c r="D64" s="142">
        <f t="shared" si="13"/>
        <v>5.7862919999999998E-2</v>
      </c>
      <c r="E64" s="142">
        <f t="shared" si="13"/>
        <v>5.5505859999999997E-2</v>
      </c>
      <c r="F64" s="142">
        <f t="shared" si="13"/>
        <v>5.625235E-2</v>
      </c>
      <c r="G64" s="142">
        <f t="shared" si="13"/>
        <v>5.5710379999999997E-2</v>
      </c>
      <c r="H64" s="142">
        <f t="shared" si="13"/>
        <v>5.7274930000000002E-2</v>
      </c>
      <c r="I64" s="142">
        <f t="shared" si="13"/>
        <v>5.6012039999999999E-2</v>
      </c>
      <c r="J64" s="142">
        <f t="shared" si="13"/>
        <v>5.7612379999999998E-2</v>
      </c>
      <c r="K64" s="142">
        <f t="shared" si="13"/>
        <v>5.728515E-2</v>
      </c>
      <c r="L64" s="142">
        <f t="shared" si="13"/>
        <v>5.5884219999999998E-2</v>
      </c>
      <c r="M64" s="142">
        <f t="shared" si="13"/>
        <v>5.4094690000000001E-2</v>
      </c>
      <c r="N64" s="142">
        <v>5.5863759999999998E-2</v>
      </c>
      <c r="O64" s="193"/>
      <c r="P64" s="193"/>
      <c r="Q64" s="193"/>
    </row>
    <row r="65" spans="1:17" ht="12.75" outlineLevel="3" x14ac:dyDescent="0.2">
      <c r="A65" s="171" t="s">
        <v>170</v>
      </c>
      <c r="B65" s="142">
        <v>6.2362290000000001E-2</v>
      </c>
      <c r="C65" s="142">
        <v>5.7852689999999998E-2</v>
      </c>
      <c r="D65" s="142">
        <v>5.7862919999999998E-2</v>
      </c>
      <c r="E65" s="142">
        <v>5.5505859999999997E-2</v>
      </c>
      <c r="F65" s="142">
        <v>5.625235E-2</v>
      </c>
      <c r="G65" s="142">
        <v>5.5710379999999997E-2</v>
      </c>
      <c r="H65" s="142">
        <v>5.7274930000000002E-2</v>
      </c>
      <c r="I65" s="142">
        <v>5.6012039999999999E-2</v>
      </c>
      <c r="J65" s="142">
        <v>5.7612379999999998E-2</v>
      </c>
      <c r="K65" s="142">
        <v>5.728515E-2</v>
      </c>
      <c r="L65" s="142">
        <v>5.5884219999999998E-2</v>
      </c>
      <c r="M65" s="142">
        <v>5.4094690000000001E-2</v>
      </c>
      <c r="N65" s="142">
        <v>5.5863759999999998E-2</v>
      </c>
      <c r="O65" s="193"/>
      <c r="P65" s="193"/>
      <c r="Q65" s="193"/>
    </row>
    <row r="66" spans="1:17" ht="12.75" outlineLevel="2" x14ac:dyDescent="0.2">
      <c r="A66" s="210" t="s">
        <v>54</v>
      </c>
      <c r="B66" s="142">
        <f t="shared" ref="B66:M66" si="14">SUM(B$67:B$75)</f>
        <v>17281.820009390001</v>
      </c>
      <c r="C66" s="142">
        <f t="shared" si="14"/>
        <v>17228.900002399998</v>
      </c>
      <c r="D66" s="142">
        <f t="shared" si="14"/>
        <v>17229.020002069999</v>
      </c>
      <c r="E66" s="142">
        <f t="shared" si="14"/>
        <v>17201.360007679999</v>
      </c>
      <c r="F66" s="142">
        <f t="shared" si="14"/>
        <v>17210.120012359999</v>
      </c>
      <c r="G66" s="142">
        <f t="shared" si="14"/>
        <v>18203.759996029999</v>
      </c>
      <c r="H66" s="142">
        <f t="shared" si="14"/>
        <v>18222.119999099999</v>
      </c>
      <c r="I66" s="142">
        <f t="shared" si="14"/>
        <v>18207.300013529999</v>
      </c>
      <c r="J66" s="142">
        <f t="shared" si="14"/>
        <v>18226.080002300001</v>
      </c>
      <c r="K66" s="142">
        <f t="shared" si="14"/>
        <v>18222.239991710001</v>
      </c>
      <c r="L66" s="142">
        <f t="shared" si="14"/>
        <v>18205.800010350002</v>
      </c>
      <c r="M66" s="142">
        <f t="shared" si="14"/>
        <v>16951.366999999998</v>
      </c>
      <c r="N66" s="142">
        <v>17302.433000000001</v>
      </c>
      <c r="O66" s="193"/>
      <c r="P66" s="193"/>
      <c r="Q66" s="193"/>
    </row>
    <row r="67" spans="1:17" ht="12.75" outlineLevel="3" x14ac:dyDescent="0.2">
      <c r="A67" s="171" t="s">
        <v>35</v>
      </c>
      <c r="B67" s="142">
        <v>731.82000939</v>
      </c>
      <c r="C67" s="142">
        <v>678.90000239999995</v>
      </c>
      <c r="D67" s="142">
        <v>679.02000207000003</v>
      </c>
      <c r="E67" s="142">
        <v>651.36000767999997</v>
      </c>
      <c r="F67" s="142">
        <v>660.12001236000003</v>
      </c>
      <c r="G67" s="142">
        <v>653.75999603000002</v>
      </c>
      <c r="H67" s="142">
        <v>672.11999909999997</v>
      </c>
      <c r="I67" s="142">
        <v>657.30001353</v>
      </c>
      <c r="J67" s="142">
        <v>676.08000230000005</v>
      </c>
      <c r="K67" s="142">
        <v>672.23999171000003</v>
      </c>
      <c r="L67" s="142">
        <v>655.80001034999998</v>
      </c>
      <c r="M67" s="142">
        <v>0</v>
      </c>
      <c r="N67" s="142">
        <v>0</v>
      </c>
      <c r="O67" s="193"/>
      <c r="P67" s="193"/>
      <c r="Q67" s="193"/>
    </row>
    <row r="68" spans="1:17" ht="12.75" outlineLevel="3" x14ac:dyDescent="0.2">
      <c r="A68" s="171" t="s">
        <v>64</v>
      </c>
      <c r="B68" s="142">
        <v>1000</v>
      </c>
      <c r="C68" s="142">
        <v>1000</v>
      </c>
      <c r="D68" s="142">
        <v>1000</v>
      </c>
      <c r="E68" s="142">
        <v>1000</v>
      </c>
      <c r="F68" s="142">
        <v>1000</v>
      </c>
      <c r="G68" s="142">
        <v>1000</v>
      </c>
      <c r="H68" s="142">
        <v>1000</v>
      </c>
      <c r="I68" s="142">
        <v>1000</v>
      </c>
      <c r="J68" s="142">
        <v>1000</v>
      </c>
      <c r="K68" s="142">
        <v>1000</v>
      </c>
      <c r="L68" s="142">
        <v>1000</v>
      </c>
      <c r="M68" s="142">
        <v>0</v>
      </c>
      <c r="N68" s="142">
        <v>0</v>
      </c>
      <c r="O68" s="193"/>
      <c r="P68" s="193"/>
      <c r="Q68" s="193"/>
    </row>
    <row r="69" spans="1:17" ht="12.75" outlineLevel="3" x14ac:dyDescent="0.2">
      <c r="A69" s="171" t="s">
        <v>94</v>
      </c>
      <c r="B69" s="142">
        <v>700</v>
      </c>
      <c r="C69" s="142">
        <v>700</v>
      </c>
      <c r="D69" s="142">
        <v>700</v>
      </c>
      <c r="E69" s="142">
        <v>700</v>
      </c>
      <c r="F69" s="142">
        <v>700</v>
      </c>
      <c r="G69" s="142">
        <v>700</v>
      </c>
      <c r="H69" s="142">
        <v>700</v>
      </c>
      <c r="I69" s="142">
        <v>700</v>
      </c>
      <c r="J69" s="142">
        <v>700</v>
      </c>
      <c r="K69" s="142">
        <v>700</v>
      </c>
      <c r="L69" s="142">
        <v>700</v>
      </c>
      <c r="M69" s="142">
        <v>0</v>
      </c>
      <c r="N69" s="142">
        <v>0</v>
      </c>
      <c r="O69" s="193"/>
      <c r="P69" s="193"/>
      <c r="Q69" s="193"/>
    </row>
    <row r="70" spans="1:17" ht="12.75" outlineLevel="3" x14ac:dyDescent="0.2">
      <c r="A70" s="171" t="s">
        <v>15</v>
      </c>
      <c r="B70" s="142">
        <v>2000</v>
      </c>
      <c r="C70" s="142">
        <v>2000</v>
      </c>
      <c r="D70" s="142">
        <v>2000</v>
      </c>
      <c r="E70" s="142">
        <v>2000</v>
      </c>
      <c r="F70" s="142">
        <v>2000</v>
      </c>
      <c r="G70" s="142">
        <v>2000</v>
      </c>
      <c r="H70" s="142">
        <v>2000</v>
      </c>
      <c r="I70" s="142">
        <v>2000</v>
      </c>
      <c r="J70" s="142">
        <v>2000</v>
      </c>
      <c r="K70" s="142">
        <v>2000</v>
      </c>
      <c r="L70" s="142">
        <v>2000</v>
      </c>
      <c r="M70" s="142">
        <v>0</v>
      </c>
      <c r="N70" s="142">
        <v>0</v>
      </c>
      <c r="O70" s="193"/>
      <c r="P70" s="193"/>
      <c r="Q70" s="193"/>
    </row>
    <row r="71" spans="1:17" ht="12.75" outlineLevel="3" x14ac:dyDescent="0.2">
      <c r="A71" s="171" t="s">
        <v>53</v>
      </c>
      <c r="B71" s="142">
        <v>2750</v>
      </c>
      <c r="C71" s="142">
        <v>2750</v>
      </c>
      <c r="D71" s="142">
        <v>2750</v>
      </c>
      <c r="E71" s="142">
        <v>2750</v>
      </c>
      <c r="F71" s="142">
        <v>2750</v>
      </c>
      <c r="G71" s="142">
        <v>2750</v>
      </c>
      <c r="H71" s="142">
        <v>2750</v>
      </c>
      <c r="I71" s="142">
        <v>2750</v>
      </c>
      <c r="J71" s="142">
        <v>2750</v>
      </c>
      <c r="K71" s="142">
        <v>2750</v>
      </c>
      <c r="L71" s="142">
        <v>2750</v>
      </c>
      <c r="M71" s="142">
        <v>0</v>
      </c>
      <c r="N71" s="142">
        <v>0</v>
      </c>
      <c r="O71" s="193"/>
      <c r="P71" s="193"/>
      <c r="Q71" s="193"/>
    </row>
    <row r="72" spans="1:17" ht="12.75" outlineLevel="3" x14ac:dyDescent="0.2">
      <c r="A72" s="171" t="s">
        <v>81</v>
      </c>
      <c r="B72" s="142">
        <v>4850</v>
      </c>
      <c r="C72" s="142">
        <v>4850</v>
      </c>
      <c r="D72" s="142">
        <v>4850</v>
      </c>
      <c r="E72" s="142">
        <v>4850</v>
      </c>
      <c r="F72" s="142">
        <v>4850</v>
      </c>
      <c r="G72" s="142">
        <v>4850</v>
      </c>
      <c r="H72" s="142">
        <v>4850</v>
      </c>
      <c r="I72" s="142">
        <v>4850</v>
      </c>
      <c r="J72" s="142">
        <v>4850</v>
      </c>
      <c r="K72" s="142">
        <v>4850</v>
      </c>
      <c r="L72" s="142">
        <v>4850</v>
      </c>
      <c r="M72" s="142">
        <v>0</v>
      </c>
      <c r="N72" s="142">
        <v>0</v>
      </c>
      <c r="O72" s="193"/>
      <c r="P72" s="193"/>
      <c r="Q72" s="193"/>
    </row>
    <row r="73" spans="1:17" ht="12.75" outlineLevel="3" x14ac:dyDescent="0.2">
      <c r="A73" s="171" t="s">
        <v>111</v>
      </c>
      <c r="B73" s="142">
        <v>4250</v>
      </c>
      <c r="C73" s="142">
        <v>4250</v>
      </c>
      <c r="D73" s="142">
        <v>4250</v>
      </c>
      <c r="E73" s="142">
        <v>4250</v>
      </c>
      <c r="F73" s="142">
        <v>4250</v>
      </c>
      <c r="G73" s="142">
        <v>4250</v>
      </c>
      <c r="H73" s="142">
        <v>4250</v>
      </c>
      <c r="I73" s="142">
        <v>4250</v>
      </c>
      <c r="J73" s="142">
        <v>4250</v>
      </c>
      <c r="K73" s="142">
        <v>4250</v>
      </c>
      <c r="L73" s="142">
        <v>4250</v>
      </c>
      <c r="M73" s="142">
        <v>3000</v>
      </c>
      <c r="N73" s="142">
        <v>3000</v>
      </c>
      <c r="O73" s="193"/>
      <c r="P73" s="193"/>
      <c r="Q73" s="193"/>
    </row>
    <row r="74" spans="1:17" ht="12.75" outlineLevel="3" x14ac:dyDescent="0.2">
      <c r="A74" s="171" t="s">
        <v>153</v>
      </c>
      <c r="B74" s="142">
        <v>1000</v>
      </c>
      <c r="C74" s="142">
        <v>1000</v>
      </c>
      <c r="D74" s="142">
        <v>1000</v>
      </c>
      <c r="E74" s="142">
        <v>1000</v>
      </c>
      <c r="F74" s="142">
        <v>1000</v>
      </c>
      <c r="G74" s="142">
        <v>1000</v>
      </c>
      <c r="H74" s="142">
        <v>1000</v>
      </c>
      <c r="I74" s="142">
        <v>1000</v>
      </c>
      <c r="J74" s="142">
        <v>1000</v>
      </c>
      <c r="K74" s="142">
        <v>1000</v>
      </c>
      <c r="L74" s="142">
        <v>1000</v>
      </c>
      <c r="M74" s="142">
        <v>1000</v>
      </c>
      <c r="N74" s="142">
        <v>1000</v>
      </c>
      <c r="O74" s="193"/>
      <c r="P74" s="193"/>
      <c r="Q74" s="193"/>
    </row>
    <row r="75" spans="1:17" ht="12.75" outlineLevel="3" x14ac:dyDescent="0.2">
      <c r="A75" s="171" t="s">
        <v>178</v>
      </c>
      <c r="B75" s="142">
        <v>0</v>
      </c>
      <c r="C75" s="142">
        <v>0</v>
      </c>
      <c r="D75" s="142">
        <v>0</v>
      </c>
      <c r="E75" s="142">
        <v>0</v>
      </c>
      <c r="F75" s="142">
        <v>0</v>
      </c>
      <c r="G75" s="142">
        <v>1000</v>
      </c>
      <c r="H75" s="142">
        <v>1000</v>
      </c>
      <c r="I75" s="142">
        <v>1000</v>
      </c>
      <c r="J75" s="142">
        <v>1000</v>
      </c>
      <c r="K75" s="142">
        <v>1000</v>
      </c>
      <c r="L75" s="142">
        <v>1000</v>
      </c>
      <c r="M75" s="142">
        <v>12951.367</v>
      </c>
      <c r="N75" s="142">
        <v>13302.433000000001</v>
      </c>
      <c r="O75" s="193"/>
      <c r="P75" s="193"/>
      <c r="Q75" s="193"/>
    </row>
    <row r="76" spans="1:17" ht="12.75" outlineLevel="2" x14ac:dyDescent="0.2">
      <c r="A76" s="210" t="s">
        <v>162</v>
      </c>
      <c r="B76" s="142">
        <f t="shared" ref="B76:M76" si="15">SUM(B$77:B$77)</f>
        <v>1779.1325574800001</v>
      </c>
      <c r="C76" s="142">
        <f t="shared" si="15"/>
        <v>1731.23801712</v>
      </c>
      <c r="D76" s="142">
        <f t="shared" si="15"/>
        <v>1728.2800306300001</v>
      </c>
      <c r="E76" s="142">
        <f t="shared" si="15"/>
        <v>1694.0150944699999</v>
      </c>
      <c r="F76" s="142">
        <f t="shared" si="15"/>
        <v>1727.07929878</v>
      </c>
      <c r="G76" s="142">
        <f t="shared" si="15"/>
        <v>1707.5358294099999</v>
      </c>
      <c r="H76" s="142">
        <f t="shared" si="15"/>
        <v>1727.0501141100001</v>
      </c>
      <c r="I76" s="142">
        <f t="shared" si="15"/>
        <v>1712.69179362</v>
      </c>
      <c r="J76" s="142">
        <f t="shared" si="15"/>
        <v>1723.86685932</v>
      </c>
      <c r="K76" s="142">
        <f t="shared" si="15"/>
        <v>1723.7869806199999</v>
      </c>
      <c r="L76" s="142">
        <f t="shared" si="15"/>
        <v>1715.36169326</v>
      </c>
      <c r="M76" s="142">
        <f t="shared" si="15"/>
        <v>1685.0193911900001</v>
      </c>
      <c r="N76" s="142">
        <v>1701.67714189</v>
      </c>
      <c r="O76" s="193"/>
      <c r="P76" s="193"/>
      <c r="Q76" s="193"/>
    </row>
    <row r="77" spans="1:17" ht="12.75" outlineLevel="3" x14ac:dyDescent="0.2">
      <c r="A77" s="171" t="s">
        <v>136</v>
      </c>
      <c r="B77" s="142">
        <v>1779.1325574800001</v>
      </c>
      <c r="C77" s="142">
        <v>1731.23801712</v>
      </c>
      <c r="D77" s="142">
        <v>1728.2800306300001</v>
      </c>
      <c r="E77" s="142">
        <v>1694.0150944699999</v>
      </c>
      <c r="F77" s="142">
        <v>1727.07929878</v>
      </c>
      <c r="G77" s="142">
        <v>1707.5358294099999</v>
      </c>
      <c r="H77" s="142">
        <v>1727.0501141100001</v>
      </c>
      <c r="I77" s="142">
        <v>1712.69179362</v>
      </c>
      <c r="J77" s="142">
        <v>1723.86685932</v>
      </c>
      <c r="K77" s="142">
        <v>1723.7869806199999</v>
      </c>
      <c r="L77" s="142">
        <v>1715.36169326</v>
      </c>
      <c r="M77" s="142">
        <v>1685.0193911900001</v>
      </c>
      <c r="N77" s="142">
        <v>1701.67714189</v>
      </c>
      <c r="O77" s="193"/>
      <c r="P77" s="193"/>
      <c r="Q77" s="193"/>
    </row>
    <row r="78" spans="1:17" ht="15" outlineLevel="1" x14ac:dyDescent="0.25">
      <c r="A78" s="143" t="s">
        <v>14</v>
      </c>
      <c r="B78" s="57">
        <f t="shared" ref="B78:N78" si="16">B$79+B$84+B$86+B$97+B$100</f>
        <v>7986.7467252799997</v>
      </c>
      <c r="C78" s="57">
        <f t="shared" si="16"/>
        <v>7793.1400358400006</v>
      </c>
      <c r="D78" s="57">
        <f t="shared" si="16"/>
        <v>7701.2287916499999</v>
      </c>
      <c r="E78" s="57">
        <f t="shared" si="16"/>
        <v>9808.7195156800008</v>
      </c>
      <c r="F78" s="57">
        <f t="shared" si="16"/>
        <v>9756.0364449600002</v>
      </c>
      <c r="G78" s="57">
        <f t="shared" si="16"/>
        <v>9653.2132530500003</v>
      </c>
      <c r="H78" s="57">
        <f t="shared" si="16"/>
        <v>9638.4118014300002</v>
      </c>
      <c r="I78" s="57">
        <f t="shared" si="16"/>
        <v>9477.7376118200009</v>
      </c>
      <c r="J78" s="57">
        <f t="shared" si="16"/>
        <v>11078.23187876</v>
      </c>
      <c r="K78" s="57">
        <f t="shared" si="16"/>
        <v>10979.454305740001</v>
      </c>
      <c r="L78" s="57">
        <f t="shared" si="16"/>
        <v>10932.839866209999</v>
      </c>
      <c r="M78" s="57">
        <f t="shared" si="16"/>
        <v>8972.2520409199988</v>
      </c>
      <c r="N78" s="57">
        <f t="shared" si="16"/>
        <v>8969.6197039300005</v>
      </c>
      <c r="O78" s="193"/>
      <c r="P78" s="193"/>
      <c r="Q78" s="193"/>
    </row>
    <row r="79" spans="1:17" ht="12.75" outlineLevel="2" x14ac:dyDescent="0.2">
      <c r="A79" s="210" t="s">
        <v>160</v>
      </c>
      <c r="B79" s="142">
        <f t="shared" ref="B79:M79" si="17">SUM(B$80:B$83)</f>
        <v>2543.70512306</v>
      </c>
      <c r="C79" s="142">
        <f t="shared" si="17"/>
        <v>2388.7254934100001</v>
      </c>
      <c r="D79" s="142">
        <f t="shared" si="17"/>
        <v>2387.43292028</v>
      </c>
      <c r="E79" s="142">
        <f t="shared" si="17"/>
        <v>4535.0009876599997</v>
      </c>
      <c r="F79" s="142">
        <f t="shared" si="17"/>
        <v>4510.2852132500002</v>
      </c>
      <c r="G79" s="142">
        <f t="shared" si="17"/>
        <v>4462.8898036399996</v>
      </c>
      <c r="H79" s="142">
        <f t="shared" si="17"/>
        <v>4443.65066905</v>
      </c>
      <c r="I79" s="142">
        <f t="shared" si="17"/>
        <v>4310.8355777100005</v>
      </c>
      <c r="J79" s="142">
        <f t="shared" si="17"/>
        <v>5997.8209473200004</v>
      </c>
      <c r="K79" s="142">
        <f t="shared" si="17"/>
        <v>5932.5163530999998</v>
      </c>
      <c r="L79" s="142">
        <f t="shared" si="17"/>
        <v>5920.3077120999997</v>
      </c>
      <c r="M79" s="142">
        <f t="shared" si="17"/>
        <v>5825.5685999099996</v>
      </c>
      <c r="N79" s="142">
        <v>5819.0697764300003</v>
      </c>
      <c r="O79" s="193"/>
      <c r="P79" s="193"/>
      <c r="Q79" s="193"/>
    </row>
    <row r="80" spans="1:17" ht="12.75" outlineLevel="3" x14ac:dyDescent="0.2">
      <c r="A80" s="171" t="s">
        <v>60</v>
      </c>
      <c r="B80" s="142">
        <v>28.629790209999999</v>
      </c>
      <c r="C80" s="142">
        <v>27.425860050000001</v>
      </c>
      <c r="D80" s="142">
        <v>27.42859005</v>
      </c>
      <c r="E80" s="142">
        <v>24.682405150000001</v>
      </c>
      <c r="F80" s="142">
        <v>23.695330240000001</v>
      </c>
      <c r="G80" s="142">
        <v>23.571309920000001</v>
      </c>
      <c r="H80" s="142">
        <v>23.929329979999999</v>
      </c>
      <c r="I80" s="142">
        <v>23.640340259999999</v>
      </c>
      <c r="J80" s="142">
        <v>24.00655004</v>
      </c>
      <c r="K80" s="142">
        <v>21.74688987</v>
      </c>
      <c r="L80" s="142">
        <v>19.029970169999999</v>
      </c>
      <c r="M80" s="142">
        <v>18.688719979999998</v>
      </c>
      <c r="N80" s="142">
        <v>19.026070099999998</v>
      </c>
      <c r="O80" s="193"/>
      <c r="P80" s="193"/>
      <c r="Q80" s="193"/>
    </row>
    <row r="81" spans="1:17" ht="12.75" outlineLevel="3" x14ac:dyDescent="0.2">
      <c r="A81" s="171" t="s">
        <v>52</v>
      </c>
      <c r="B81" s="142">
        <v>88.309116990000007</v>
      </c>
      <c r="C81" s="142">
        <v>87.389924309999998</v>
      </c>
      <c r="D81" s="142">
        <v>89.343877800000001</v>
      </c>
      <c r="E81" s="142">
        <v>86.685897100000005</v>
      </c>
      <c r="F81" s="142">
        <v>88.95647907</v>
      </c>
      <c r="G81" s="142">
        <v>87.281690789999999</v>
      </c>
      <c r="H81" s="142">
        <v>82.806706390000002</v>
      </c>
      <c r="I81" s="142">
        <v>83.519643099999996</v>
      </c>
      <c r="J81" s="142">
        <v>85.680512750000005</v>
      </c>
      <c r="K81" s="142">
        <v>83.427441049999999</v>
      </c>
      <c r="L81" s="142">
        <v>83.979222680000007</v>
      </c>
      <c r="M81" s="142">
        <v>83.366755069999996</v>
      </c>
      <c r="N81" s="142">
        <v>78.243497590000004</v>
      </c>
      <c r="O81" s="193"/>
      <c r="P81" s="193"/>
      <c r="Q81" s="193"/>
    </row>
    <row r="82" spans="1:17" ht="12.75" outlineLevel="3" x14ac:dyDescent="0.2">
      <c r="A82" s="171" t="s">
        <v>123</v>
      </c>
      <c r="B82" s="142">
        <v>368.31129565999998</v>
      </c>
      <c r="C82" s="142">
        <v>372.19831976</v>
      </c>
      <c r="D82" s="142">
        <v>372.19831976</v>
      </c>
      <c r="E82" s="142">
        <v>372.19831976</v>
      </c>
      <c r="F82" s="142">
        <v>368.20831975999999</v>
      </c>
      <c r="G82" s="142">
        <v>368.20831975999999</v>
      </c>
      <c r="H82" s="142">
        <v>368.20831975999999</v>
      </c>
      <c r="I82" s="142">
        <v>368.20831975999999</v>
      </c>
      <c r="J82" s="142">
        <v>368.20831975999999</v>
      </c>
      <c r="K82" s="142">
        <v>368.20831975999999</v>
      </c>
      <c r="L82" s="142">
        <v>384.84721478</v>
      </c>
      <c r="M82" s="142">
        <v>387.15413669999998</v>
      </c>
      <c r="N82" s="142">
        <v>392.44671814999998</v>
      </c>
      <c r="O82" s="193"/>
      <c r="P82" s="193"/>
      <c r="Q82" s="193"/>
    </row>
    <row r="83" spans="1:17" ht="12.75" outlineLevel="3" x14ac:dyDescent="0.2">
      <c r="A83" s="171" t="s">
        <v>136</v>
      </c>
      <c r="B83" s="142">
        <v>2058.4549201999998</v>
      </c>
      <c r="C83" s="142">
        <v>1901.7113892899999</v>
      </c>
      <c r="D83" s="142">
        <v>1898.4621326700001</v>
      </c>
      <c r="E83" s="142">
        <v>4051.43436565</v>
      </c>
      <c r="F83" s="142">
        <v>4029.4250841799999</v>
      </c>
      <c r="G83" s="142">
        <v>3983.8284831699998</v>
      </c>
      <c r="H83" s="142">
        <v>3968.7063129200001</v>
      </c>
      <c r="I83" s="142">
        <v>3835.4672745900002</v>
      </c>
      <c r="J83" s="142">
        <v>5519.9255647700002</v>
      </c>
      <c r="K83" s="142">
        <v>5459.1337024200002</v>
      </c>
      <c r="L83" s="142">
        <v>5432.4513044699997</v>
      </c>
      <c r="M83" s="142">
        <v>5336.3589881600001</v>
      </c>
      <c r="N83" s="142">
        <v>5329.3534905899996</v>
      </c>
      <c r="O83" s="193"/>
      <c r="P83" s="193"/>
      <c r="Q83" s="193"/>
    </row>
    <row r="84" spans="1:17" ht="12.75" outlineLevel="2" x14ac:dyDescent="0.2">
      <c r="A84" s="210" t="s">
        <v>42</v>
      </c>
      <c r="B84" s="142">
        <f t="shared" ref="B84:M84" si="18">SUM(B$85:B$85)</f>
        <v>243.69463332000001</v>
      </c>
      <c r="C84" s="142">
        <f t="shared" si="18"/>
        <v>219.32516998</v>
      </c>
      <c r="D84" s="142">
        <f t="shared" si="18"/>
        <v>219.32516998</v>
      </c>
      <c r="E84" s="142">
        <f t="shared" si="18"/>
        <v>219.32516998</v>
      </c>
      <c r="F84" s="142">
        <f t="shared" si="18"/>
        <v>219.32516998</v>
      </c>
      <c r="G84" s="142">
        <f t="shared" si="18"/>
        <v>219.32516998</v>
      </c>
      <c r="H84" s="142">
        <f t="shared" si="18"/>
        <v>219.32516998</v>
      </c>
      <c r="I84" s="142">
        <f t="shared" si="18"/>
        <v>194.95570663999999</v>
      </c>
      <c r="J84" s="142">
        <f t="shared" si="18"/>
        <v>194.95570663999999</v>
      </c>
      <c r="K84" s="142">
        <f t="shared" si="18"/>
        <v>194.95570663999999</v>
      </c>
      <c r="L84" s="142">
        <f t="shared" si="18"/>
        <v>194.95570663999999</v>
      </c>
      <c r="M84" s="142">
        <f t="shared" si="18"/>
        <v>194.95570663999999</v>
      </c>
      <c r="N84" s="142">
        <v>194.95570663999999</v>
      </c>
      <c r="O84" s="193"/>
      <c r="P84" s="193"/>
      <c r="Q84" s="193"/>
    </row>
    <row r="85" spans="1:17" ht="12.75" outlineLevel="3" x14ac:dyDescent="0.2">
      <c r="A85" s="171" t="s">
        <v>26</v>
      </c>
      <c r="B85" s="142">
        <v>243.69463332000001</v>
      </c>
      <c r="C85" s="142">
        <v>219.32516998</v>
      </c>
      <c r="D85" s="142">
        <v>219.32516998</v>
      </c>
      <c r="E85" s="142">
        <v>219.32516998</v>
      </c>
      <c r="F85" s="142">
        <v>219.32516998</v>
      </c>
      <c r="G85" s="142">
        <v>219.32516998</v>
      </c>
      <c r="H85" s="142">
        <v>219.32516998</v>
      </c>
      <c r="I85" s="142">
        <v>194.95570663999999</v>
      </c>
      <c r="J85" s="142">
        <v>194.95570663999999</v>
      </c>
      <c r="K85" s="142">
        <v>194.95570663999999</v>
      </c>
      <c r="L85" s="142">
        <v>194.95570663999999</v>
      </c>
      <c r="M85" s="142">
        <v>194.95570663999999</v>
      </c>
      <c r="N85" s="142">
        <v>194.95570663999999</v>
      </c>
      <c r="O85" s="193"/>
      <c r="P85" s="193"/>
      <c r="Q85" s="193"/>
    </row>
    <row r="86" spans="1:17" ht="12.75" outlineLevel="2" x14ac:dyDescent="0.2">
      <c r="A86" s="210" t="s">
        <v>192</v>
      </c>
      <c r="B86" s="142">
        <f t="shared" ref="B86:M86" si="19">SUM(B$87:B$96)</f>
        <v>3273.3513524599998</v>
      </c>
      <c r="C86" s="142">
        <f t="shared" si="19"/>
        <v>3262.27021737</v>
      </c>
      <c r="D86" s="142">
        <f t="shared" si="19"/>
        <v>3171.84772587</v>
      </c>
      <c r="E86" s="142">
        <f t="shared" si="19"/>
        <v>3134.0429013600001</v>
      </c>
      <c r="F86" s="142">
        <f t="shared" si="19"/>
        <v>3103.8827211299999</v>
      </c>
      <c r="G86" s="142">
        <f t="shared" si="19"/>
        <v>3049.7511006699997</v>
      </c>
      <c r="H86" s="142">
        <f t="shared" si="19"/>
        <v>3052.89455739</v>
      </c>
      <c r="I86" s="142">
        <f t="shared" si="19"/>
        <v>3050.3571948899998</v>
      </c>
      <c r="J86" s="142">
        <f t="shared" si="19"/>
        <v>2963.1249395899995</v>
      </c>
      <c r="K86" s="142">
        <f t="shared" si="19"/>
        <v>2929.6572584999994</v>
      </c>
      <c r="L86" s="142">
        <f t="shared" si="19"/>
        <v>2895.8102418199996</v>
      </c>
      <c r="M86" s="142">
        <f t="shared" si="19"/>
        <v>2839.9738906600001</v>
      </c>
      <c r="N86" s="142">
        <v>2842.73560193</v>
      </c>
      <c r="O86" s="193"/>
      <c r="P86" s="193"/>
      <c r="Q86" s="193"/>
    </row>
    <row r="87" spans="1:17" ht="12.75" outlineLevel="3" x14ac:dyDescent="0.2">
      <c r="A87" s="171" t="s">
        <v>145</v>
      </c>
      <c r="B87" s="142">
        <v>91.034062160000005</v>
      </c>
      <c r="C87" s="142">
        <v>84.451127630000002</v>
      </c>
      <c r="D87" s="142">
        <v>84.466054880000002</v>
      </c>
      <c r="E87" s="142">
        <v>60.768986910000002</v>
      </c>
      <c r="F87" s="142">
        <v>61.586256319999997</v>
      </c>
      <c r="G87" s="142">
        <v>60.992895130000001</v>
      </c>
      <c r="H87" s="142">
        <v>62.705801620000003</v>
      </c>
      <c r="I87" s="142">
        <v>61.32316299</v>
      </c>
      <c r="J87" s="142">
        <v>63.075252280000001</v>
      </c>
      <c r="K87" s="142">
        <v>41.811330929999997</v>
      </c>
      <c r="L87" s="142">
        <v>40.788812919999998</v>
      </c>
      <c r="M87" s="142">
        <v>39.48267457</v>
      </c>
      <c r="N87" s="142">
        <v>40.77388535</v>
      </c>
      <c r="O87" s="193"/>
      <c r="P87" s="193"/>
      <c r="Q87" s="193"/>
    </row>
    <row r="88" spans="1:17" ht="12.75" outlineLevel="3" x14ac:dyDescent="0.2">
      <c r="A88" s="171" t="s">
        <v>100</v>
      </c>
      <c r="B88" s="142">
        <v>151.19999999999999</v>
      </c>
      <c r="C88" s="142">
        <v>151.19999999999999</v>
      </c>
      <c r="D88" s="142">
        <v>151.19999999999999</v>
      </c>
      <c r="E88" s="142">
        <v>151.19999999999999</v>
      </c>
      <c r="F88" s="142">
        <v>126</v>
      </c>
      <c r="G88" s="142">
        <v>126</v>
      </c>
      <c r="H88" s="142">
        <v>126</v>
      </c>
      <c r="I88" s="142">
        <v>126</v>
      </c>
      <c r="J88" s="142">
        <v>126</v>
      </c>
      <c r="K88" s="142">
        <v>126</v>
      </c>
      <c r="L88" s="142">
        <v>100.8</v>
      </c>
      <c r="M88" s="142">
        <v>100.8</v>
      </c>
      <c r="N88" s="142">
        <v>100.8</v>
      </c>
      <c r="O88" s="193"/>
      <c r="P88" s="193"/>
      <c r="Q88" s="193"/>
    </row>
    <row r="89" spans="1:17" ht="12.75" outlineLevel="3" x14ac:dyDescent="0.2">
      <c r="A89" s="171" t="s">
        <v>187</v>
      </c>
      <c r="B89" s="142">
        <v>14.285716000000001</v>
      </c>
      <c r="C89" s="142">
        <v>14.285716000000001</v>
      </c>
      <c r="D89" s="142">
        <v>14.285716000000001</v>
      </c>
      <c r="E89" s="142">
        <v>7.1428589999999996</v>
      </c>
      <c r="F89" s="142">
        <v>7.1428589999999996</v>
      </c>
      <c r="G89" s="142">
        <v>7.1428589999999996</v>
      </c>
      <c r="H89" s="142">
        <v>7.1428589999999996</v>
      </c>
      <c r="I89" s="142">
        <v>7.1428589999999996</v>
      </c>
      <c r="J89" s="142">
        <v>7.1428589999999996</v>
      </c>
      <c r="K89" s="142">
        <v>0</v>
      </c>
      <c r="L89" s="142">
        <v>0</v>
      </c>
      <c r="M89" s="142">
        <v>0</v>
      </c>
      <c r="N89" s="142">
        <v>0</v>
      </c>
      <c r="O89" s="193"/>
      <c r="P89" s="193"/>
      <c r="Q89" s="193"/>
    </row>
    <row r="90" spans="1:17" ht="12.75" outlineLevel="3" x14ac:dyDescent="0.2">
      <c r="A90" s="171" t="s">
        <v>121</v>
      </c>
      <c r="B90" s="142">
        <v>62.204700440000003</v>
      </c>
      <c r="C90" s="142">
        <v>57.706499880000003</v>
      </c>
      <c r="D90" s="142">
        <v>57.716699849999998</v>
      </c>
      <c r="E90" s="142">
        <v>50.75180031</v>
      </c>
      <c r="F90" s="142">
        <v>51.434350670000001</v>
      </c>
      <c r="G90" s="142">
        <v>50.938799400000001</v>
      </c>
      <c r="H90" s="142">
        <v>52.369349630000002</v>
      </c>
      <c r="I90" s="142">
        <v>51.214625759999997</v>
      </c>
      <c r="J90" s="142">
        <v>52.677899869999997</v>
      </c>
      <c r="K90" s="142">
        <v>47.616999130000004</v>
      </c>
      <c r="L90" s="142">
        <v>46.452500460000003</v>
      </c>
      <c r="M90" s="142">
        <v>44.964999650000003</v>
      </c>
      <c r="N90" s="142">
        <v>46.435500140000002</v>
      </c>
      <c r="O90" s="193"/>
      <c r="P90" s="193"/>
      <c r="Q90" s="193"/>
    </row>
    <row r="91" spans="1:17" ht="12.75" outlineLevel="3" x14ac:dyDescent="0.2">
      <c r="A91" s="171" t="s">
        <v>112</v>
      </c>
      <c r="B91" s="142">
        <v>146.933336</v>
      </c>
      <c r="C91" s="142">
        <v>146.933336</v>
      </c>
      <c r="D91" s="142">
        <v>110.200003</v>
      </c>
      <c r="E91" s="142">
        <v>110.200003</v>
      </c>
      <c r="F91" s="142">
        <v>110.200003</v>
      </c>
      <c r="G91" s="142">
        <v>73.466669999999993</v>
      </c>
      <c r="H91" s="142">
        <v>73.466669999999993</v>
      </c>
      <c r="I91" s="142">
        <v>73.466669999999993</v>
      </c>
      <c r="J91" s="142">
        <v>36.733336999999999</v>
      </c>
      <c r="K91" s="142">
        <v>36.733336999999999</v>
      </c>
      <c r="L91" s="142">
        <v>36.733336999999999</v>
      </c>
      <c r="M91" s="142">
        <v>0</v>
      </c>
      <c r="N91" s="142">
        <v>0</v>
      </c>
      <c r="O91" s="193"/>
      <c r="P91" s="193"/>
      <c r="Q91" s="193"/>
    </row>
    <row r="92" spans="1:17" ht="12.75" outlineLevel="3" x14ac:dyDescent="0.2">
      <c r="A92" s="171" t="s">
        <v>103</v>
      </c>
      <c r="B92" s="142">
        <v>500</v>
      </c>
      <c r="C92" s="142">
        <v>500</v>
      </c>
      <c r="D92" s="142">
        <v>500</v>
      </c>
      <c r="E92" s="142">
        <v>500</v>
      </c>
      <c r="F92" s="142">
        <v>500</v>
      </c>
      <c r="G92" s="142">
        <v>500</v>
      </c>
      <c r="H92" s="142">
        <v>500</v>
      </c>
      <c r="I92" s="142">
        <v>500</v>
      </c>
      <c r="J92" s="142">
        <v>500</v>
      </c>
      <c r="K92" s="142">
        <v>500</v>
      </c>
      <c r="L92" s="142">
        <v>500</v>
      </c>
      <c r="M92" s="142">
        <v>500</v>
      </c>
      <c r="N92" s="142">
        <v>500</v>
      </c>
      <c r="O92" s="193"/>
      <c r="P92" s="193"/>
      <c r="Q92" s="193"/>
    </row>
    <row r="93" spans="1:17" ht="12.75" outlineLevel="3" x14ac:dyDescent="0.2">
      <c r="A93" s="171" t="s">
        <v>138</v>
      </c>
      <c r="B93" s="142">
        <v>85</v>
      </c>
      <c r="C93" s="142">
        <v>85</v>
      </c>
      <c r="D93" s="142">
        <v>85</v>
      </c>
      <c r="E93" s="142">
        <v>85</v>
      </c>
      <c r="F93" s="142">
        <v>78.540000000000006</v>
      </c>
      <c r="G93" s="142">
        <v>78.540000000000006</v>
      </c>
      <c r="H93" s="142">
        <v>78.540000000000006</v>
      </c>
      <c r="I93" s="142">
        <v>78.540000000000006</v>
      </c>
      <c r="J93" s="142">
        <v>78.540000000000006</v>
      </c>
      <c r="K93" s="142">
        <v>78.540000000000006</v>
      </c>
      <c r="L93" s="142">
        <v>72.08</v>
      </c>
      <c r="M93" s="142">
        <v>72.08</v>
      </c>
      <c r="N93" s="142">
        <v>72.08</v>
      </c>
      <c r="O93" s="193"/>
      <c r="P93" s="193"/>
      <c r="Q93" s="193"/>
    </row>
    <row r="94" spans="1:17" ht="12.75" outlineLevel="3" x14ac:dyDescent="0.2">
      <c r="A94" s="171" t="s">
        <v>115</v>
      </c>
      <c r="B94" s="142">
        <v>1552.1238949999999</v>
      </c>
      <c r="C94" s="142">
        <v>1552.1238949999999</v>
      </c>
      <c r="D94" s="142">
        <v>1552.1238949999999</v>
      </c>
      <c r="E94" s="142">
        <v>1552.1238949999999</v>
      </c>
      <c r="F94" s="142">
        <v>1552.1238949999999</v>
      </c>
      <c r="G94" s="142">
        <v>1552.1238949999999</v>
      </c>
      <c r="H94" s="142">
        <v>1552.1238949999999</v>
      </c>
      <c r="I94" s="142">
        <v>1552.1238949999999</v>
      </c>
      <c r="J94" s="142">
        <v>1552.1238949999999</v>
      </c>
      <c r="K94" s="142">
        <v>1552.1238949999999</v>
      </c>
      <c r="L94" s="142">
        <v>1552.1238949999999</v>
      </c>
      <c r="M94" s="142">
        <v>1552.1238949999999</v>
      </c>
      <c r="N94" s="142">
        <v>1552.1238949999999</v>
      </c>
      <c r="O94" s="193"/>
      <c r="P94" s="193"/>
      <c r="Q94" s="193"/>
    </row>
    <row r="95" spans="1:17" ht="12.75" outlineLevel="3" x14ac:dyDescent="0.2">
      <c r="A95" s="171" t="s">
        <v>96</v>
      </c>
      <c r="B95" s="142">
        <v>195.71250000000001</v>
      </c>
      <c r="C95" s="142">
        <v>195.71250000000001</v>
      </c>
      <c r="D95" s="142">
        <v>195.71250000000001</v>
      </c>
      <c r="E95" s="142">
        <v>195.71250000000001</v>
      </c>
      <c r="F95" s="142">
        <v>195.71250000000001</v>
      </c>
      <c r="G95" s="142">
        <v>179.40312499999999</v>
      </c>
      <c r="H95" s="142">
        <v>179.40312499999999</v>
      </c>
      <c r="I95" s="142">
        <v>179.40312499999999</v>
      </c>
      <c r="J95" s="142">
        <v>179.40312499999999</v>
      </c>
      <c r="K95" s="142">
        <v>179.40312499999999</v>
      </c>
      <c r="L95" s="142">
        <v>179.40312499999999</v>
      </c>
      <c r="M95" s="142">
        <v>163.09375</v>
      </c>
      <c r="N95" s="142">
        <v>163.09375</v>
      </c>
      <c r="O95" s="193"/>
      <c r="P95" s="193"/>
      <c r="Q95" s="193"/>
    </row>
    <row r="96" spans="1:17" ht="12.75" outlineLevel="3" x14ac:dyDescent="0.2">
      <c r="A96" s="171" t="s">
        <v>98</v>
      </c>
      <c r="B96" s="142">
        <v>474.85714286000001</v>
      </c>
      <c r="C96" s="142">
        <v>474.85714286000001</v>
      </c>
      <c r="D96" s="142">
        <v>421.14285713999999</v>
      </c>
      <c r="E96" s="142">
        <v>421.14285713999999</v>
      </c>
      <c r="F96" s="142">
        <v>421.14285713999999</v>
      </c>
      <c r="G96" s="142">
        <v>421.14285713999999</v>
      </c>
      <c r="H96" s="142">
        <v>421.14285713999999</v>
      </c>
      <c r="I96" s="142">
        <v>421.14285713999999</v>
      </c>
      <c r="J96" s="142">
        <v>367.42857143999998</v>
      </c>
      <c r="K96" s="142">
        <v>367.42857143999998</v>
      </c>
      <c r="L96" s="142">
        <v>367.42857143999998</v>
      </c>
      <c r="M96" s="142">
        <v>367.42857143999998</v>
      </c>
      <c r="N96" s="142">
        <v>367.42857143999998</v>
      </c>
      <c r="O96" s="193"/>
      <c r="P96" s="193"/>
      <c r="Q96" s="193"/>
    </row>
    <row r="97" spans="1:17" ht="12.75" outlineLevel="2" x14ac:dyDescent="0.2">
      <c r="A97" s="210" t="s">
        <v>54</v>
      </c>
      <c r="B97" s="142">
        <f t="shared" ref="B97:M97" si="20">SUM(B$98:B$99)</f>
        <v>1808</v>
      </c>
      <c r="C97" s="142">
        <f t="shared" si="20"/>
        <v>1808</v>
      </c>
      <c r="D97" s="142">
        <f t="shared" si="20"/>
        <v>1808</v>
      </c>
      <c r="E97" s="142">
        <f t="shared" si="20"/>
        <v>1808</v>
      </c>
      <c r="F97" s="142">
        <f t="shared" si="20"/>
        <v>1808</v>
      </c>
      <c r="G97" s="142">
        <f t="shared" si="20"/>
        <v>1808</v>
      </c>
      <c r="H97" s="142">
        <f t="shared" si="20"/>
        <v>1808</v>
      </c>
      <c r="I97" s="142">
        <f t="shared" si="20"/>
        <v>1808</v>
      </c>
      <c r="J97" s="142">
        <f t="shared" si="20"/>
        <v>1808</v>
      </c>
      <c r="K97" s="142">
        <f t="shared" si="20"/>
        <v>1808</v>
      </c>
      <c r="L97" s="142">
        <f t="shared" si="20"/>
        <v>1808</v>
      </c>
      <c r="M97" s="142">
        <f t="shared" si="20"/>
        <v>0</v>
      </c>
      <c r="N97" s="142">
        <v>0</v>
      </c>
      <c r="O97" s="193"/>
      <c r="P97" s="193"/>
      <c r="Q97" s="193"/>
    </row>
    <row r="98" spans="1:17" ht="12.75" outlineLevel="3" x14ac:dyDescent="0.2">
      <c r="A98" s="171" t="s">
        <v>36</v>
      </c>
      <c r="B98" s="142">
        <v>550</v>
      </c>
      <c r="C98" s="142">
        <v>550</v>
      </c>
      <c r="D98" s="142">
        <v>550</v>
      </c>
      <c r="E98" s="142">
        <v>550</v>
      </c>
      <c r="F98" s="142">
        <v>550</v>
      </c>
      <c r="G98" s="142">
        <v>550</v>
      </c>
      <c r="H98" s="142">
        <v>550</v>
      </c>
      <c r="I98" s="142">
        <v>550</v>
      </c>
      <c r="J98" s="142">
        <v>550</v>
      </c>
      <c r="K98" s="142">
        <v>550</v>
      </c>
      <c r="L98" s="142">
        <v>550</v>
      </c>
      <c r="M98" s="142">
        <v>0</v>
      </c>
      <c r="N98" s="142">
        <v>0</v>
      </c>
      <c r="O98" s="193"/>
      <c r="P98" s="193"/>
      <c r="Q98" s="193"/>
    </row>
    <row r="99" spans="1:17" ht="12.75" outlineLevel="3" x14ac:dyDescent="0.2">
      <c r="A99" s="171" t="s">
        <v>130</v>
      </c>
      <c r="B99" s="142">
        <v>1258</v>
      </c>
      <c r="C99" s="142">
        <v>1258</v>
      </c>
      <c r="D99" s="142">
        <v>1258</v>
      </c>
      <c r="E99" s="142">
        <v>1258</v>
      </c>
      <c r="F99" s="142">
        <v>1258</v>
      </c>
      <c r="G99" s="142">
        <v>1258</v>
      </c>
      <c r="H99" s="142">
        <v>1258</v>
      </c>
      <c r="I99" s="142">
        <v>1258</v>
      </c>
      <c r="J99" s="142">
        <v>1258</v>
      </c>
      <c r="K99" s="142">
        <v>1258</v>
      </c>
      <c r="L99" s="142">
        <v>1258</v>
      </c>
      <c r="M99" s="142">
        <v>0</v>
      </c>
      <c r="N99" s="142">
        <v>0</v>
      </c>
      <c r="O99" s="193"/>
      <c r="P99" s="193"/>
      <c r="Q99" s="193"/>
    </row>
    <row r="100" spans="1:17" ht="12.75" outlineLevel="2" x14ac:dyDescent="0.2">
      <c r="A100" s="210" t="s">
        <v>162</v>
      </c>
      <c r="B100" s="142">
        <f t="shared" ref="B100:M100" si="21">SUM(B$101:B$101)</f>
        <v>117.99561644000001</v>
      </c>
      <c r="C100" s="142">
        <f t="shared" si="21"/>
        <v>114.81915508</v>
      </c>
      <c r="D100" s="142">
        <f t="shared" si="21"/>
        <v>114.62297552</v>
      </c>
      <c r="E100" s="142">
        <f t="shared" si="21"/>
        <v>112.35045667999999</v>
      </c>
      <c r="F100" s="142">
        <f t="shared" si="21"/>
        <v>114.54334059999999</v>
      </c>
      <c r="G100" s="142">
        <f t="shared" si="21"/>
        <v>113.24717876</v>
      </c>
      <c r="H100" s="142">
        <f t="shared" si="21"/>
        <v>114.54140501000001</v>
      </c>
      <c r="I100" s="142">
        <f t="shared" si="21"/>
        <v>113.58913258</v>
      </c>
      <c r="J100" s="142">
        <f t="shared" si="21"/>
        <v>114.33028521</v>
      </c>
      <c r="K100" s="142">
        <f t="shared" si="21"/>
        <v>114.32498750000001</v>
      </c>
      <c r="L100" s="142">
        <f t="shared" si="21"/>
        <v>113.76620565</v>
      </c>
      <c r="M100" s="142">
        <f t="shared" si="21"/>
        <v>111.75384371</v>
      </c>
      <c r="N100" s="142">
        <v>112.85861893000001</v>
      </c>
      <c r="O100" s="193"/>
      <c r="P100" s="193"/>
      <c r="Q100" s="193"/>
    </row>
    <row r="101" spans="1:17" ht="12.75" outlineLevel="3" x14ac:dyDescent="0.2">
      <c r="A101" s="171" t="s">
        <v>136</v>
      </c>
      <c r="B101" s="142">
        <v>117.99561644000001</v>
      </c>
      <c r="C101" s="142">
        <v>114.81915508</v>
      </c>
      <c r="D101" s="142">
        <v>114.62297552</v>
      </c>
      <c r="E101" s="142">
        <v>112.35045667999999</v>
      </c>
      <c r="F101" s="142">
        <v>114.54334059999999</v>
      </c>
      <c r="G101" s="142">
        <v>113.24717876</v>
      </c>
      <c r="H101" s="142">
        <v>114.54140501000001</v>
      </c>
      <c r="I101" s="142">
        <v>113.58913258</v>
      </c>
      <c r="J101" s="142">
        <v>114.33028521</v>
      </c>
      <c r="K101" s="142">
        <v>114.32498750000001</v>
      </c>
      <c r="L101" s="142">
        <v>113.76620565</v>
      </c>
      <c r="M101" s="142">
        <v>111.75384371</v>
      </c>
      <c r="N101" s="142">
        <v>112.85861893000001</v>
      </c>
      <c r="O101" s="193"/>
      <c r="P101" s="193"/>
      <c r="Q101" s="193"/>
    </row>
    <row r="102" spans="1:17" x14ac:dyDescent="0.2">
      <c r="B102" s="147"/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93"/>
      <c r="P102" s="193"/>
      <c r="Q102" s="193"/>
    </row>
    <row r="103" spans="1:17" x14ac:dyDescent="0.2">
      <c r="B103" s="147"/>
      <c r="C103" s="147"/>
      <c r="D103" s="147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93"/>
      <c r="P103" s="193"/>
      <c r="Q103" s="193"/>
    </row>
    <row r="104" spans="1:17" x14ac:dyDescent="0.2">
      <c r="B104" s="147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  <c r="O104" s="193"/>
      <c r="P104" s="193"/>
      <c r="Q104" s="193"/>
    </row>
    <row r="105" spans="1:17" x14ac:dyDescent="0.2"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93"/>
      <c r="P105" s="193"/>
      <c r="Q105" s="193"/>
    </row>
    <row r="106" spans="1:17" x14ac:dyDescent="0.2">
      <c r="B106" s="147"/>
      <c r="C106" s="147"/>
      <c r="D106" s="147"/>
      <c r="E106" s="147"/>
      <c r="F106" s="147"/>
      <c r="G106" s="147"/>
      <c r="H106" s="147"/>
      <c r="I106" s="147"/>
      <c r="J106" s="147"/>
      <c r="K106" s="147"/>
      <c r="L106" s="147"/>
      <c r="M106" s="147"/>
      <c r="N106" s="147"/>
      <c r="O106" s="193"/>
      <c r="P106" s="193"/>
      <c r="Q106" s="193"/>
    </row>
    <row r="107" spans="1:17" x14ac:dyDescent="0.2">
      <c r="B107" s="147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93"/>
      <c r="P107" s="193"/>
      <c r="Q107" s="193"/>
    </row>
    <row r="108" spans="1:17" x14ac:dyDescent="0.2">
      <c r="B108" s="147"/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O108" s="193"/>
      <c r="P108" s="193"/>
      <c r="Q108" s="193"/>
    </row>
    <row r="109" spans="1:17" x14ac:dyDescent="0.2">
      <c r="B109" s="147"/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93"/>
      <c r="P109" s="193"/>
      <c r="Q109" s="193"/>
    </row>
    <row r="110" spans="1:17" x14ac:dyDescent="0.2">
      <c r="B110" s="147"/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93"/>
      <c r="P110" s="193"/>
      <c r="Q110" s="193"/>
    </row>
    <row r="111" spans="1:17" x14ac:dyDescent="0.2">
      <c r="B111" s="147"/>
      <c r="C111" s="147"/>
      <c r="D111" s="147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93"/>
      <c r="P111" s="193"/>
      <c r="Q111" s="193"/>
    </row>
    <row r="112" spans="1:17" x14ac:dyDescent="0.2">
      <c r="B112" s="147"/>
      <c r="C112" s="147"/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93"/>
      <c r="P112" s="193"/>
      <c r="Q112" s="193"/>
    </row>
    <row r="113" spans="2:17" x14ac:dyDescent="0.2">
      <c r="B113" s="147"/>
      <c r="C113" s="147"/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O113" s="193"/>
      <c r="P113" s="193"/>
      <c r="Q113" s="193"/>
    </row>
    <row r="114" spans="2:17" x14ac:dyDescent="0.2">
      <c r="B114" s="147"/>
      <c r="C114" s="147"/>
      <c r="D114" s="147"/>
      <c r="E114" s="147"/>
      <c r="F114" s="147"/>
      <c r="G114" s="147"/>
      <c r="H114" s="147"/>
      <c r="I114" s="147"/>
      <c r="J114" s="147"/>
      <c r="K114" s="147"/>
      <c r="L114" s="147"/>
      <c r="M114" s="147"/>
      <c r="N114" s="147"/>
      <c r="O114" s="193"/>
      <c r="P114" s="193"/>
      <c r="Q114" s="193"/>
    </row>
    <row r="115" spans="2:17" x14ac:dyDescent="0.2">
      <c r="B115" s="147"/>
      <c r="C115" s="147"/>
      <c r="D115" s="147"/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O115" s="193"/>
      <c r="P115" s="193"/>
      <c r="Q115" s="193"/>
    </row>
    <row r="116" spans="2:17" x14ac:dyDescent="0.2">
      <c r="B116" s="147"/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93"/>
      <c r="P116" s="193"/>
      <c r="Q116" s="193"/>
    </row>
    <row r="117" spans="2:17" x14ac:dyDescent="0.2">
      <c r="B117" s="147"/>
      <c r="C117" s="147"/>
      <c r="D117" s="147"/>
      <c r="E117" s="147"/>
      <c r="F117" s="147"/>
      <c r="G117" s="147"/>
      <c r="H117" s="147"/>
      <c r="I117" s="147"/>
      <c r="J117" s="147"/>
      <c r="K117" s="147"/>
      <c r="L117" s="147"/>
      <c r="M117" s="147"/>
      <c r="N117" s="147"/>
      <c r="O117" s="193"/>
      <c r="P117" s="193"/>
      <c r="Q117" s="193"/>
    </row>
    <row r="118" spans="2:17" x14ac:dyDescent="0.2">
      <c r="B118" s="147"/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7"/>
      <c r="N118" s="147"/>
      <c r="O118" s="193"/>
      <c r="P118" s="193"/>
      <c r="Q118" s="193"/>
    </row>
    <row r="119" spans="2:17" x14ac:dyDescent="0.2">
      <c r="B119" s="147"/>
      <c r="C119" s="147"/>
      <c r="D119" s="147"/>
      <c r="E119" s="147"/>
      <c r="F119" s="147"/>
      <c r="G119" s="147"/>
      <c r="H119" s="147"/>
      <c r="I119" s="147"/>
      <c r="J119" s="147"/>
      <c r="K119" s="147"/>
      <c r="L119" s="147"/>
      <c r="M119" s="147"/>
      <c r="N119" s="147"/>
      <c r="O119" s="193"/>
      <c r="P119" s="193"/>
      <c r="Q119" s="193"/>
    </row>
    <row r="120" spans="2:17" x14ac:dyDescent="0.2">
      <c r="B120" s="147"/>
      <c r="C120" s="147"/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93"/>
      <c r="P120" s="193"/>
      <c r="Q120" s="193"/>
    </row>
    <row r="121" spans="2:17" x14ac:dyDescent="0.2">
      <c r="B121" s="147"/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93"/>
      <c r="P121" s="193"/>
      <c r="Q121" s="193"/>
    </row>
    <row r="122" spans="2:17" x14ac:dyDescent="0.2">
      <c r="B122" s="147"/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93"/>
      <c r="P122" s="193"/>
      <c r="Q122" s="193"/>
    </row>
    <row r="123" spans="2:17" x14ac:dyDescent="0.2">
      <c r="B123" s="147"/>
      <c r="C123" s="147"/>
      <c r="D123" s="147"/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O123" s="193"/>
      <c r="P123" s="193"/>
      <c r="Q123" s="193"/>
    </row>
    <row r="124" spans="2:17" x14ac:dyDescent="0.2">
      <c r="B124" s="147"/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93"/>
      <c r="P124" s="193"/>
      <c r="Q124" s="193"/>
    </row>
    <row r="125" spans="2:17" x14ac:dyDescent="0.2">
      <c r="B125" s="147"/>
      <c r="C125" s="147"/>
      <c r="D125" s="147"/>
      <c r="E125" s="147"/>
      <c r="F125" s="147"/>
      <c r="G125" s="147"/>
      <c r="H125" s="147"/>
      <c r="I125" s="147"/>
      <c r="J125" s="147"/>
      <c r="K125" s="147"/>
      <c r="L125" s="147"/>
      <c r="M125" s="147"/>
      <c r="N125" s="147"/>
      <c r="O125" s="193"/>
      <c r="P125" s="193"/>
      <c r="Q125" s="193"/>
    </row>
    <row r="126" spans="2:17" x14ac:dyDescent="0.2">
      <c r="B126" s="147"/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93"/>
      <c r="P126" s="193"/>
      <c r="Q126" s="193"/>
    </row>
    <row r="127" spans="2:17" x14ac:dyDescent="0.2">
      <c r="B127" s="147"/>
      <c r="C127" s="147"/>
      <c r="D127" s="147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93"/>
      <c r="P127" s="193"/>
      <c r="Q127" s="193"/>
    </row>
    <row r="128" spans="2:17" x14ac:dyDescent="0.2">
      <c r="B128" s="147"/>
      <c r="C128" s="147"/>
      <c r="D128" s="147"/>
      <c r="E128" s="147"/>
      <c r="F128" s="147"/>
      <c r="G128" s="147"/>
      <c r="H128" s="147"/>
      <c r="I128" s="147"/>
      <c r="J128" s="147"/>
      <c r="K128" s="147"/>
      <c r="L128" s="147"/>
      <c r="M128" s="147"/>
      <c r="N128" s="147"/>
      <c r="O128" s="193"/>
      <c r="P128" s="193"/>
      <c r="Q128" s="193"/>
    </row>
    <row r="129" spans="2:17" x14ac:dyDescent="0.2">
      <c r="B129" s="147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93"/>
      <c r="P129" s="193"/>
      <c r="Q129" s="193"/>
    </row>
    <row r="130" spans="2:17" x14ac:dyDescent="0.2">
      <c r="B130" s="147"/>
      <c r="C130" s="147"/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93"/>
      <c r="P130" s="193"/>
      <c r="Q130" s="193"/>
    </row>
    <row r="131" spans="2:17" x14ac:dyDescent="0.2">
      <c r="B131" s="147"/>
      <c r="C131" s="147"/>
      <c r="D131" s="147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93"/>
      <c r="P131" s="193"/>
      <c r="Q131" s="193"/>
    </row>
    <row r="132" spans="2:17" x14ac:dyDescent="0.2">
      <c r="B132" s="147"/>
      <c r="C132" s="147"/>
      <c r="D132" s="147"/>
      <c r="E132" s="147"/>
      <c r="F132" s="147"/>
      <c r="G132" s="147"/>
      <c r="H132" s="147"/>
      <c r="I132" s="147"/>
      <c r="J132" s="147"/>
      <c r="K132" s="147"/>
      <c r="L132" s="147"/>
      <c r="M132" s="147"/>
      <c r="N132" s="147"/>
      <c r="O132" s="193"/>
      <c r="P132" s="193"/>
      <c r="Q132" s="193"/>
    </row>
    <row r="133" spans="2:17" x14ac:dyDescent="0.2">
      <c r="B133" s="147"/>
      <c r="C133" s="147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93"/>
      <c r="P133" s="193"/>
      <c r="Q133" s="193"/>
    </row>
    <row r="134" spans="2:17" x14ac:dyDescent="0.2">
      <c r="B134" s="147"/>
      <c r="C134" s="147"/>
      <c r="D134" s="147"/>
      <c r="E134" s="147"/>
      <c r="F134" s="147"/>
      <c r="G134" s="147"/>
      <c r="H134" s="147"/>
      <c r="I134" s="147"/>
      <c r="J134" s="147"/>
      <c r="K134" s="147"/>
      <c r="L134" s="147"/>
      <c r="M134" s="147"/>
      <c r="N134" s="147"/>
      <c r="O134" s="193"/>
      <c r="P134" s="193"/>
      <c r="Q134" s="193"/>
    </row>
    <row r="135" spans="2:17" x14ac:dyDescent="0.2">
      <c r="B135" s="147"/>
      <c r="C135" s="147"/>
      <c r="D135" s="147"/>
      <c r="E135" s="147"/>
      <c r="F135" s="147"/>
      <c r="G135" s="147"/>
      <c r="H135" s="147"/>
      <c r="I135" s="147"/>
      <c r="J135" s="147"/>
      <c r="K135" s="147"/>
      <c r="L135" s="147"/>
      <c r="M135" s="147"/>
      <c r="N135" s="147"/>
      <c r="O135" s="193"/>
      <c r="P135" s="193"/>
      <c r="Q135" s="193"/>
    </row>
    <row r="136" spans="2:17" x14ac:dyDescent="0.2">
      <c r="B136" s="147"/>
      <c r="C136" s="147"/>
      <c r="D136" s="147"/>
      <c r="E136" s="147"/>
      <c r="F136" s="147"/>
      <c r="G136" s="147"/>
      <c r="H136" s="147"/>
      <c r="I136" s="147"/>
      <c r="J136" s="147"/>
      <c r="K136" s="147"/>
      <c r="L136" s="147"/>
      <c r="M136" s="147"/>
      <c r="N136" s="147"/>
      <c r="O136" s="193"/>
      <c r="P136" s="193"/>
      <c r="Q136" s="193"/>
    </row>
    <row r="137" spans="2:17" x14ac:dyDescent="0.2">
      <c r="B137" s="147"/>
      <c r="C137" s="147"/>
      <c r="D137" s="147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93"/>
      <c r="P137" s="193"/>
      <c r="Q137" s="193"/>
    </row>
    <row r="138" spans="2:17" x14ac:dyDescent="0.2">
      <c r="B138" s="147"/>
      <c r="C138" s="147"/>
      <c r="D138" s="147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93"/>
      <c r="P138" s="193"/>
      <c r="Q138" s="193"/>
    </row>
    <row r="139" spans="2:17" x14ac:dyDescent="0.2">
      <c r="B139" s="147"/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93"/>
      <c r="P139" s="193"/>
      <c r="Q139" s="193"/>
    </row>
    <row r="140" spans="2:17" x14ac:dyDescent="0.2">
      <c r="B140" s="147"/>
      <c r="C140" s="147"/>
      <c r="D140" s="147"/>
      <c r="E140" s="147"/>
      <c r="F140" s="147"/>
      <c r="G140" s="147"/>
      <c r="H140" s="147"/>
      <c r="I140" s="147"/>
      <c r="J140" s="147"/>
      <c r="K140" s="147"/>
      <c r="L140" s="147"/>
      <c r="M140" s="147"/>
      <c r="N140" s="147"/>
      <c r="O140" s="193"/>
      <c r="P140" s="193"/>
      <c r="Q140" s="193"/>
    </row>
    <row r="141" spans="2:17" x14ac:dyDescent="0.2">
      <c r="B141" s="147"/>
      <c r="C141" s="147"/>
      <c r="D141" s="147"/>
      <c r="E141" s="147"/>
      <c r="F141" s="147"/>
      <c r="G141" s="147"/>
      <c r="H141" s="147"/>
      <c r="I141" s="147"/>
      <c r="J141" s="147"/>
      <c r="K141" s="147"/>
      <c r="L141" s="147"/>
      <c r="M141" s="147"/>
      <c r="N141" s="147"/>
      <c r="O141" s="193"/>
      <c r="P141" s="193"/>
      <c r="Q141" s="193"/>
    </row>
    <row r="142" spans="2:17" x14ac:dyDescent="0.2">
      <c r="B142" s="147"/>
      <c r="C142" s="147"/>
      <c r="D142" s="147"/>
      <c r="E142" s="147"/>
      <c r="F142" s="147"/>
      <c r="G142" s="147"/>
      <c r="H142" s="147"/>
      <c r="I142" s="147"/>
      <c r="J142" s="147"/>
      <c r="K142" s="147"/>
      <c r="L142" s="147"/>
      <c r="M142" s="147"/>
      <c r="N142" s="147"/>
      <c r="O142" s="193"/>
      <c r="P142" s="193"/>
      <c r="Q142" s="193"/>
    </row>
    <row r="143" spans="2:17" x14ac:dyDescent="0.2">
      <c r="B143" s="147"/>
      <c r="C143" s="147"/>
      <c r="D143" s="147"/>
      <c r="E143" s="147"/>
      <c r="F143" s="147"/>
      <c r="G143" s="147"/>
      <c r="H143" s="147"/>
      <c r="I143" s="147"/>
      <c r="J143" s="147"/>
      <c r="K143" s="147"/>
      <c r="L143" s="147"/>
      <c r="M143" s="147"/>
      <c r="N143" s="147"/>
      <c r="O143" s="193"/>
      <c r="P143" s="193"/>
      <c r="Q143" s="193"/>
    </row>
    <row r="144" spans="2:17" x14ac:dyDescent="0.2">
      <c r="B144" s="147"/>
      <c r="C144" s="147"/>
      <c r="D144" s="147"/>
      <c r="E144" s="147"/>
      <c r="F144" s="147"/>
      <c r="G144" s="147"/>
      <c r="H144" s="147"/>
      <c r="I144" s="147"/>
      <c r="J144" s="147"/>
      <c r="K144" s="147"/>
      <c r="L144" s="147"/>
      <c r="M144" s="147"/>
      <c r="N144" s="147"/>
      <c r="O144" s="193"/>
      <c r="P144" s="193"/>
      <c r="Q144" s="193"/>
    </row>
    <row r="145" spans="2:17" x14ac:dyDescent="0.2">
      <c r="B145" s="147"/>
      <c r="C145" s="147"/>
      <c r="D145" s="147"/>
      <c r="E145" s="147"/>
      <c r="F145" s="147"/>
      <c r="G145" s="147"/>
      <c r="H145" s="147"/>
      <c r="I145" s="147"/>
      <c r="J145" s="147"/>
      <c r="K145" s="147"/>
      <c r="L145" s="147"/>
      <c r="M145" s="147"/>
      <c r="N145" s="147"/>
      <c r="O145" s="193"/>
      <c r="P145" s="193"/>
      <c r="Q145" s="193"/>
    </row>
    <row r="146" spans="2:17" x14ac:dyDescent="0.2">
      <c r="B146" s="147"/>
      <c r="C146" s="147"/>
      <c r="D146" s="147"/>
      <c r="E146" s="147"/>
      <c r="F146" s="147"/>
      <c r="G146" s="147"/>
      <c r="H146" s="147"/>
      <c r="I146" s="147"/>
      <c r="J146" s="147"/>
      <c r="K146" s="147"/>
      <c r="L146" s="147"/>
      <c r="M146" s="147"/>
      <c r="N146" s="147"/>
      <c r="O146" s="193"/>
      <c r="P146" s="193"/>
      <c r="Q146" s="193"/>
    </row>
    <row r="147" spans="2:17" x14ac:dyDescent="0.2">
      <c r="B147" s="147"/>
      <c r="C147" s="147"/>
      <c r="D147" s="147"/>
      <c r="E147" s="147"/>
      <c r="F147" s="147"/>
      <c r="G147" s="147"/>
      <c r="H147" s="147"/>
      <c r="I147" s="147"/>
      <c r="J147" s="147"/>
      <c r="K147" s="147"/>
      <c r="L147" s="147"/>
      <c r="M147" s="147"/>
      <c r="N147" s="147"/>
      <c r="O147" s="193"/>
      <c r="P147" s="193"/>
      <c r="Q147" s="193"/>
    </row>
    <row r="148" spans="2:17" x14ac:dyDescent="0.2">
      <c r="B148" s="147"/>
      <c r="C148" s="147"/>
      <c r="D148" s="147"/>
      <c r="E148" s="147"/>
      <c r="F148" s="147"/>
      <c r="G148" s="147"/>
      <c r="H148" s="147"/>
      <c r="I148" s="147"/>
      <c r="J148" s="147"/>
      <c r="K148" s="147"/>
      <c r="L148" s="147"/>
      <c r="M148" s="147"/>
      <c r="N148" s="147"/>
      <c r="O148" s="193"/>
      <c r="P148" s="193"/>
      <c r="Q148" s="193"/>
    </row>
    <row r="149" spans="2:17" x14ac:dyDescent="0.2">
      <c r="B149" s="147"/>
      <c r="C149" s="147"/>
      <c r="D149" s="147"/>
      <c r="E149" s="147"/>
      <c r="F149" s="147"/>
      <c r="G149" s="147"/>
      <c r="H149" s="147"/>
      <c r="I149" s="147"/>
      <c r="J149" s="147"/>
      <c r="K149" s="147"/>
      <c r="L149" s="147"/>
      <c r="M149" s="147"/>
      <c r="N149" s="147"/>
      <c r="O149" s="193"/>
      <c r="P149" s="193"/>
      <c r="Q149" s="193"/>
    </row>
    <row r="150" spans="2:17" x14ac:dyDescent="0.2">
      <c r="B150" s="147"/>
      <c r="C150" s="147"/>
      <c r="D150" s="147"/>
      <c r="E150" s="147"/>
      <c r="F150" s="147"/>
      <c r="G150" s="147"/>
      <c r="H150" s="147"/>
      <c r="I150" s="147"/>
      <c r="J150" s="147"/>
      <c r="K150" s="147"/>
      <c r="L150" s="147"/>
      <c r="M150" s="147"/>
      <c r="N150" s="147"/>
      <c r="O150" s="193"/>
      <c r="P150" s="193"/>
      <c r="Q150" s="193"/>
    </row>
    <row r="151" spans="2:17" x14ac:dyDescent="0.2">
      <c r="B151" s="147"/>
      <c r="C151" s="147"/>
      <c r="D151" s="147"/>
      <c r="E151" s="147"/>
      <c r="F151" s="147"/>
      <c r="G151" s="147"/>
      <c r="H151" s="147"/>
      <c r="I151" s="147"/>
      <c r="J151" s="147"/>
      <c r="K151" s="147"/>
      <c r="L151" s="147"/>
      <c r="M151" s="147"/>
      <c r="N151" s="147"/>
      <c r="O151" s="193"/>
      <c r="P151" s="193"/>
      <c r="Q151" s="193"/>
    </row>
    <row r="152" spans="2:17" x14ac:dyDescent="0.2">
      <c r="B152" s="147"/>
      <c r="C152" s="147"/>
      <c r="D152" s="147"/>
      <c r="E152" s="147"/>
      <c r="F152" s="147"/>
      <c r="G152" s="147"/>
      <c r="H152" s="147"/>
      <c r="I152" s="147"/>
      <c r="J152" s="147"/>
      <c r="K152" s="147"/>
      <c r="L152" s="147"/>
      <c r="M152" s="147"/>
      <c r="N152" s="147"/>
      <c r="O152" s="193"/>
      <c r="P152" s="193"/>
      <c r="Q152" s="193"/>
    </row>
    <row r="153" spans="2:17" x14ac:dyDescent="0.2">
      <c r="B153" s="147"/>
      <c r="C153" s="147"/>
      <c r="D153" s="147"/>
      <c r="E153" s="147"/>
      <c r="F153" s="147"/>
      <c r="G153" s="147"/>
      <c r="H153" s="147"/>
      <c r="I153" s="147"/>
      <c r="J153" s="147"/>
      <c r="K153" s="147"/>
      <c r="L153" s="147"/>
      <c r="M153" s="147"/>
      <c r="N153" s="147"/>
      <c r="O153" s="193"/>
      <c r="P153" s="193"/>
      <c r="Q153" s="193"/>
    </row>
    <row r="154" spans="2:17" x14ac:dyDescent="0.2">
      <c r="B154" s="147"/>
      <c r="C154" s="147"/>
      <c r="D154" s="147"/>
      <c r="E154" s="147"/>
      <c r="F154" s="147"/>
      <c r="G154" s="147"/>
      <c r="H154" s="147"/>
      <c r="I154" s="147"/>
      <c r="J154" s="147"/>
      <c r="K154" s="147"/>
      <c r="L154" s="147"/>
      <c r="M154" s="147"/>
      <c r="N154" s="147"/>
      <c r="O154" s="193"/>
      <c r="P154" s="193"/>
      <c r="Q154" s="193"/>
    </row>
    <row r="155" spans="2:17" x14ac:dyDescent="0.2">
      <c r="B155" s="147"/>
      <c r="C155" s="147"/>
      <c r="D155" s="147"/>
      <c r="E155" s="147"/>
      <c r="F155" s="147"/>
      <c r="G155" s="147"/>
      <c r="H155" s="147"/>
      <c r="I155" s="147"/>
      <c r="J155" s="147"/>
      <c r="K155" s="147"/>
      <c r="L155" s="147"/>
      <c r="M155" s="147"/>
      <c r="N155" s="147"/>
      <c r="O155" s="193"/>
      <c r="P155" s="193"/>
      <c r="Q155" s="193"/>
    </row>
    <row r="156" spans="2:17" x14ac:dyDescent="0.2">
      <c r="B156" s="147"/>
      <c r="C156" s="147"/>
      <c r="D156" s="147"/>
      <c r="E156" s="147"/>
      <c r="F156" s="147"/>
      <c r="G156" s="147"/>
      <c r="H156" s="147"/>
      <c r="I156" s="147"/>
      <c r="J156" s="147"/>
      <c r="K156" s="147"/>
      <c r="L156" s="147"/>
      <c r="M156" s="147"/>
      <c r="N156" s="147"/>
      <c r="O156" s="193"/>
      <c r="P156" s="193"/>
      <c r="Q156" s="193"/>
    </row>
    <row r="157" spans="2:17" x14ac:dyDescent="0.2">
      <c r="B157" s="147"/>
      <c r="C157" s="147"/>
      <c r="D157" s="147"/>
      <c r="E157" s="147"/>
      <c r="F157" s="147"/>
      <c r="G157" s="147"/>
      <c r="H157" s="147"/>
      <c r="I157" s="147"/>
      <c r="J157" s="147"/>
      <c r="K157" s="147"/>
      <c r="L157" s="147"/>
      <c r="M157" s="147"/>
      <c r="N157" s="147"/>
      <c r="O157" s="193"/>
      <c r="P157" s="193"/>
      <c r="Q157" s="193"/>
    </row>
    <row r="158" spans="2:17" x14ac:dyDescent="0.2">
      <c r="B158" s="147"/>
      <c r="C158" s="147"/>
      <c r="D158" s="147"/>
      <c r="E158" s="147"/>
      <c r="F158" s="147"/>
      <c r="G158" s="147"/>
      <c r="H158" s="147"/>
      <c r="I158" s="147"/>
      <c r="J158" s="147"/>
      <c r="K158" s="147"/>
      <c r="L158" s="147"/>
      <c r="M158" s="147"/>
      <c r="N158" s="147"/>
      <c r="O158" s="193"/>
      <c r="P158" s="193"/>
      <c r="Q158" s="193"/>
    </row>
    <row r="159" spans="2:17" x14ac:dyDescent="0.2">
      <c r="B159" s="147"/>
      <c r="C159" s="147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93"/>
      <c r="P159" s="193"/>
      <c r="Q159" s="193"/>
    </row>
    <row r="160" spans="2:17" x14ac:dyDescent="0.2">
      <c r="B160" s="147"/>
      <c r="C160" s="147"/>
      <c r="D160" s="147"/>
      <c r="E160" s="147"/>
      <c r="F160" s="147"/>
      <c r="G160" s="147"/>
      <c r="H160" s="147"/>
      <c r="I160" s="147"/>
      <c r="J160" s="147"/>
      <c r="K160" s="147"/>
      <c r="L160" s="147"/>
      <c r="M160" s="147"/>
      <c r="N160" s="147"/>
      <c r="O160" s="193"/>
      <c r="P160" s="193"/>
      <c r="Q160" s="193"/>
    </row>
    <row r="161" spans="2:17" x14ac:dyDescent="0.2">
      <c r="B161" s="147"/>
      <c r="C161" s="147"/>
      <c r="D161" s="147"/>
      <c r="E161" s="147"/>
      <c r="F161" s="147"/>
      <c r="G161" s="147"/>
      <c r="H161" s="147"/>
      <c r="I161" s="147"/>
      <c r="J161" s="147"/>
      <c r="K161" s="147"/>
      <c r="L161" s="147"/>
      <c r="M161" s="147"/>
      <c r="N161" s="147"/>
      <c r="O161" s="193"/>
      <c r="P161" s="193"/>
      <c r="Q161" s="193"/>
    </row>
    <row r="162" spans="2:17" x14ac:dyDescent="0.2">
      <c r="B162" s="147"/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93"/>
      <c r="P162" s="193"/>
      <c r="Q162" s="193"/>
    </row>
    <row r="163" spans="2:17" x14ac:dyDescent="0.2">
      <c r="B163" s="147"/>
      <c r="C163" s="147"/>
      <c r="D163" s="147"/>
      <c r="E163" s="147"/>
      <c r="F163" s="147"/>
      <c r="G163" s="147"/>
      <c r="H163" s="147"/>
      <c r="I163" s="147"/>
      <c r="J163" s="147"/>
      <c r="K163" s="147"/>
      <c r="L163" s="147"/>
      <c r="M163" s="147"/>
      <c r="N163" s="147"/>
      <c r="O163" s="193"/>
      <c r="P163" s="193"/>
      <c r="Q163" s="193"/>
    </row>
    <row r="164" spans="2:17" x14ac:dyDescent="0.2">
      <c r="B164" s="147"/>
      <c r="C164" s="147"/>
      <c r="D164" s="147"/>
      <c r="E164" s="147"/>
      <c r="F164" s="147"/>
      <c r="G164" s="147"/>
      <c r="H164" s="147"/>
      <c r="I164" s="147"/>
      <c r="J164" s="147"/>
      <c r="K164" s="147"/>
      <c r="L164" s="147"/>
      <c r="M164" s="147"/>
      <c r="N164" s="147"/>
      <c r="O164" s="193"/>
      <c r="P164" s="193"/>
      <c r="Q164" s="193"/>
    </row>
    <row r="165" spans="2:17" x14ac:dyDescent="0.2">
      <c r="B165" s="147"/>
      <c r="C165" s="147"/>
      <c r="D165" s="147"/>
      <c r="E165" s="147"/>
      <c r="F165" s="147"/>
      <c r="G165" s="147"/>
      <c r="H165" s="147"/>
      <c r="I165" s="147"/>
      <c r="J165" s="147"/>
      <c r="K165" s="147"/>
      <c r="L165" s="147"/>
      <c r="M165" s="147"/>
      <c r="N165" s="147"/>
      <c r="O165" s="193"/>
      <c r="P165" s="193"/>
      <c r="Q165" s="193"/>
    </row>
    <row r="166" spans="2:17" x14ac:dyDescent="0.2">
      <c r="B166" s="147"/>
      <c r="C166" s="147"/>
      <c r="D166" s="147"/>
      <c r="E166" s="147"/>
      <c r="F166" s="147"/>
      <c r="G166" s="147"/>
      <c r="H166" s="147"/>
      <c r="I166" s="147"/>
      <c r="J166" s="147"/>
      <c r="K166" s="147"/>
      <c r="L166" s="147"/>
      <c r="M166" s="147"/>
      <c r="N166" s="147"/>
      <c r="O166" s="193"/>
      <c r="P166" s="193"/>
      <c r="Q166" s="193"/>
    </row>
    <row r="167" spans="2:17" x14ac:dyDescent="0.2">
      <c r="B167" s="147"/>
      <c r="C167" s="147"/>
      <c r="D167" s="147"/>
      <c r="E167" s="147"/>
      <c r="F167" s="147"/>
      <c r="G167" s="147"/>
      <c r="H167" s="147"/>
      <c r="I167" s="147"/>
      <c r="J167" s="147"/>
      <c r="K167" s="147"/>
      <c r="L167" s="147"/>
      <c r="M167" s="147"/>
      <c r="N167" s="147"/>
      <c r="O167" s="193"/>
      <c r="P167" s="193"/>
      <c r="Q167" s="193"/>
    </row>
    <row r="168" spans="2:17" x14ac:dyDescent="0.2">
      <c r="B168" s="147"/>
      <c r="C168" s="147"/>
      <c r="D168" s="147"/>
      <c r="E168" s="147"/>
      <c r="F168" s="147"/>
      <c r="G168" s="147"/>
      <c r="H168" s="147"/>
      <c r="I168" s="147"/>
      <c r="J168" s="147"/>
      <c r="K168" s="147"/>
      <c r="L168" s="147"/>
      <c r="M168" s="147"/>
      <c r="N168" s="147"/>
      <c r="O168" s="193"/>
      <c r="P168" s="193"/>
      <c r="Q168" s="193"/>
    </row>
    <row r="169" spans="2:17" x14ac:dyDescent="0.2">
      <c r="B169" s="147"/>
      <c r="C169" s="147"/>
      <c r="D169" s="147"/>
      <c r="E169" s="147"/>
      <c r="F169" s="147"/>
      <c r="G169" s="147"/>
      <c r="H169" s="147"/>
      <c r="I169" s="147"/>
      <c r="J169" s="147"/>
      <c r="K169" s="147"/>
      <c r="L169" s="147"/>
      <c r="M169" s="147"/>
      <c r="N169" s="147"/>
      <c r="O169" s="193"/>
      <c r="P169" s="193"/>
      <c r="Q169" s="193"/>
    </row>
    <row r="170" spans="2:17" x14ac:dyDescent="0.2">
      <c r="B170" s="147"/>
      <c r="C170" s="147"/>
      <c r="D170" s="147"/>
      <c r="E170" s="147"/>
      <c r="F170" s="147"/>
      <c r="G170" s="147"/>
      <c r="H170" s="147"/>
      <c r="I170" s="147"/>
      <c r="J170" s="147"/>
      <c r="K170" s="147"/>
      <c r="L170" s="147"/>
      <c r="M170" s="147"/>
      <c r="N170" s="147"/>
      <c r="O170" s="193"/>
      <c r="P170" s="193"/>
      <c r="Q170" s="193"/>
    </row>
    <row r="171" spans="2:17" x14ac:dyDescent="0.2">
      <c r="B171" s="147"/>
      <c r="C171" s="147"/>
      <c r="D171" s="147"/>
      <c r="E171" s="147"/>
      <c r="F171" s="147"/>
      <c r="G171" s="147"/>
      <c r="H171" s="147"/>
      <c r="I171" s="147"/>
      <c r="J171" s="147"/>
      <c r="K171" s="147"/>
      <c r="L171" s="147"/>
      <c r="M171" s="147"/>
      <c r="N171" s="147"/>
      <c r="O171" s="193"/>
      <c r="P171" s="193"/>
      <c r="Q171" s="193"/>
    </row>
    <row r="172" spans="2:17" x14ac:dyDescent="0.2">
      <c r="B172" s="147"/>
      <c r="C172" s="147"/>
      <c r="D172" s="147"/>
      <c r="E172" s="147"/>
      <c r="F172" s="147"/>
      <c r="G172" s="147"/>
      <c r="H172" s="147"/>
      <c r="I172" s="147"/>
      <c r="J172" s="147"/>
      <c r="K172" s="147"/>
      <c r="L172" s="147"/>
      <c r="M172" s="147"/>
      <c r="N172" s="147"/>
      <c r="O172" s="193"/>
      <c r="P172" s="193"/>
      <c r="Q172" s="193"/>
    </row>
    <row r="173" spans="2:17" x14ac:dyDescent="0.2">
      <c r="B173" s="147"/>
      <c r="C173" s="147"/>
      <c r="D173" s="147"/>
      <c r="E173" s="147"/>
      <c r="F173" s="147"/>
      <c r="G173" s="147"/>
      <c r="H173" s="147"/>
      <c r="I173" s="147"/>
      <c r="J173" s="147"/>
      <c r="K173" s="147"/>
      <c r="L173" s="147"/>
      <c r="M173" s="147"/>
      <c r="N173" s="147"/>
      <c r="O173" s="193"/>
      <c r="P173" s="193"/>
      <c r="Q173" s="193"/>
    </row>
    <row r="174" spans="2:17" x14ac:dyDescent="0.2">
      <c r="B174" s="147"/>
      <c r="C174" s="147"/>
      <c r="D174" s="147"/>
      <c r="E174" s="147"/>
      <c r="F174" s="147"/>
      <c r="G174" s="147"/>
      <c r="H174" s="147"/>
      <c r="I174" s="147"/>
      <c r="J174" s="147"/>
      <c r="K174" s="147"/>
      <c r="L174" s="147"/>
      <c r="M174" s="147"/>
      <c r="N174" s="147"/>
      <c r="O174" s="193"/>
      <c r="P174" s="193"/>
      <c r="Q174" s="193"/>
    </row>
    <row r="175" spans="2:17" x14ac:dyDescent="0.2">
      <c r="B175" s="147"/>
      <c r="C175" s="147"/>
      <c r="D175" s="147"/>
      <c r="E175" s="147"/>
      <c r="F175" s="147"/>
      <c r="G175" s="147"/>
      <c r="H175" s="147"/>
      <c r="I175" s="147"/>
      <c r="J175" s="147"/>
      <c r="K175" s="147"/>
      <c r="L175" s="147"/>
      <c r="M175" s="147"/>
      <c r="N175" s="147"/>
      <c r="O175" s="193"/>
      <c r="P175" s="193"/>
      <c r="Q175" s="193"/>
    </row>
    <row r="176" spans="2:17" x14ac:dyDescent="0.2">
      <c r="B176" s="147"/>
      <c r="C176" s="147"/>
      <c r="D176" s="147"/>
      <c r="E176" s="147"/>
      <c r="F176" s="147"/>
      <c r="G176" s="147"/>
      <c r="H176" s="147"/>
      <c r="I176" s="147"/>
      <c r="J176" s="147"/>
      <c r="K176" s="147"/>
      <c r="L176" s="147"/>
      <c r="M176" s="147"/>
      <c r="N176" s="147"/>
      <c r="O176" s="193"/>
      <c r="P176" s="193"/>
      <c r="Q176" s="193"/>
    </row>
    <row r="177" spans="2:17" x14ac:dyDescent="0.2">
      <c r="B177" s="147"/>
      <c r="C177" s="147"/>
      <c r="D177" s="147"/>
      <c r="E177" s="147"/>
      <c r="F177" s="147"/>
      <c r="G177" s="147"/>
      <c r="H177" s="147"/>
      <c r="I177" s="147"/>
      <c r="J177" s="147"/>
      <c r="K177" s="147"/>
      <c r="L177" s="147"/>
      <c r="M177" s="147"/>
      <c r="N177" s="147"/>
      <c r="O177" s="193"/>
      <c r="P177" s="193"/>
      <c r="Q177" s="193"/>
    </row>
    <row r="178" spans="2:17" x14ac:dyDescent="0.2">
      <c r="B178" s="147"/>
      <c r="C178" s="147"/>
      <c r="D178" s="147"/>
      <c r="E178" s="147"/>
      <c r="F178" s="147"/>
      <c r="G178" s="147"/>
      <c r="H178" s="147"/>
      <c r="I178" s="147"/>
      <c r="J178" s="147"/>
      <c r="K178" s="147"/>
      <c r="L178" s="147"/>
      <c r="M178" s="147"/>
      <c r="N178" s="147"/>
      <c r="O178" s="193"/>
      <c r="P178" s="193"/>
      <c r="Q178" s="193"/>
    </row>
    <row r="179" spans="2:17" x14ac:dyDescent="0.2">
      <c r="B179" s="147"/>
      <c r="C179" s="147"/>
      <c r="D179" s="147"/>
      <c r="E179" s="147"/>
      <c r="F179" s="147"/>
      <c r="G179" s="147"/>
      <c r="H179" s="147"/>
      <c r="I179" s="147"/>
      <c r="J179" s="147"/>
      <c r="K179" s="147"/>
      <c r="L179" s="147"/>
      <c r="M179" s="147"/>
      <c r="N179" s="147"/>
      <c r="O179" s="193"/>
      <c r="P179" s="193"/>
      <c r="Q179" s="193"/>
    </row>
    <row r="180" spans="2:17" x14ac:dyDescent="0.2">
      <c r="B180" s="147"/>
      <c r="C180" s="147"/>
      <c r="D180" s="147"/>
      <c r="E180" s="147"/>
      <c r="F180" s="147"/>
      <c r="G180" s="147"/>
      <c r="H180" s="147"/>
      <c r="I180" s="147"/>
      <c r="J180" s="147"/>
      <c r="K180" s="147"/>
      <c r="L180" s="147"/>
      <c r="M180" s="147"/>
      <c r="N180" s="147"/>
      <c r="O180" s="193"/>
      <c r="P180" s="193"/>
      <c r="Q180" s="193"/>
    </row>
  </sheetData>
  <mergeCells count="1"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B12" sqref="B12"/>
    </sheetView>
  </sheetViews>
  <sheetFormatPr defaultRowHeight="12.75" x14ac:dyDescent="0.2"/>
  <cols>
    <col min="1" max="1" width="81.42578125" style="83" customWidth="1"/>
    <col min="2" max="2" width="14.28515625" style="45" customWidth="1"/>
    <col min="3" max="3" width="15.42578125" style="45" customWidth="1"/>
    <col min="4" max="4" width="10.28515625" style="196" customWidth="1"/>
    <col min="5" max="16384" width="9.140625" style="83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31.12.2015</v>
      </c>
      <c r="B2" s="3"/>
      <c r="C2" s="3"/>
      <c r="D2" s="3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ht="18.75" x14ac:dyDescent="0.3">
      <c r="A3" s="2" t="s">
        <v>154</v>
      </c>
      <c r="B3" s="2"/>
      <c r="C3" s="2"/>
      <c r="D3" s="2"/>
    </row>
    <row r="4" spans="1:19" x14ac:dyDescent="0.2">
      <c r="B4" s="61"/>
      <c r="C4" s="61"/>
      <c r="D4" s="219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1:19" s="126" customFormat="1" x14ac:dyDescent="0.2">
      <c r="B5" s="82"/>
      <c r="C5" s="82"/>
      <c r="D5" s="54" t="s">
        <v>149</v>
      </c>
    </row>
    <row r="6" spans="1:19" s="22" customFormat="1" x14ac:dyDescent="0.2">
      <c r="A6" s="130"/>
      <c r="B6" s="106" t="s">
        <v>155</v>
      </c>
      <c r="C6" s="106" t="s">
        <v>158</v>
      </c>
      <c r="D6" s="31" t="s">
        <v>172</v>
      </c>
    </row>
    <row r="7" spans="1:19" s="123" customFormat="1" ht="15.75" x14ac:dyDescent="0.2">
      <c r="A7" s="27" t="s">
        <v>139</v>
      </c>
      <c r="B7" s="146">
        <f t="shared" ref="B7:D7" si="0">SUM(B8:B46)</f>
        <v>65439.723887580003</v>
      </c>
      <c r="C7" s="146">
        <f t="shared" si="0"/>
        <v>1570597.0216000401</v>
      </c>
      <c r="D7" s="112">
        <f t="shared" si="0"/>
        <v>0.99999999999999978</v>
      </c>
    </row>
    <row r="8" spans="1:19" s="233" customFormat="1" x14ac:dyDescent="0.2">
      <c r="A8" s="116" t="s">
        <v>76</v>
      </c>
      <c r="B8" s="6">
        <v>21739.232674679999</v>
      </c>
      <c r="C8" s="6">
        <v>521756.08426168998</v>
      </c>
      <c r="D8" s="160">
        <v>0.332202</v>
      </c>
    </row>
    <row r="9" spans="1:19" s="205" customFormat="1" x14ac:dyDescent="0.2">
      <c r="A9" s="116" t="s">
        <v>161</v>
      </c>
      <c r="B9" s="6">
        <v>320.97187573000002</v>
      </c>
      <c r="C9" s="6">
        <v>7703.5391056400003</v>
      </c>
      <c r="D9" s="160">
        <v>4.9049999999999996E-3</v>
      </c>
    </row>
    <row r="10" spans="1:19" s="118" customFormat="1" x14ac:dyDescent="0.2">
      <c r="A10" s="178" t="s">
        <v>108</v>
      </c>
      <c r="B10" s="156">
        <v>3.9775980000000002E-2</v>
      </c>
      <c r="C10" s="156">
        <v>0.95465</v>
      </c>
      <c r="D10" s="73">
        <v>9.9999999999999995E-7</v>
      </c>
    </row>
    <row r="11" spans="1:19" x14ac:dyDescent="0.2">
      <c r="A11" s="210" t="s">
        <v>143</v>
      </c>
      <c r="B11" s="142">
        <v>17302.433000000001</v>
      </c>
      <c r="C11" s="142">
        <v>415269.93272281002</v>
      </c>
      <c r="D11" s="110">
        <v>0.264403</v>
      </c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9" x14ac:dyDescent="0.2">
      <c r="A12" s="210" t="s">
        <v>12</v>
      </c>
      <c r="B12" s="142">
        <v>2842.7914656900002</v>
      </c>
      <c r="C12" s="142">
        <v>68228.891318759997</v>
      </c>
      <c r="D12" s="110">
        <v>4.3441E-2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</row>
    <row r="13" spans="1:19" x14ac:dyDescent="0.2">
      <c r="A13" s="210" t="s">
        <v>156</v>
      </c>
      <c r="B13" s="142">
        <v>19861.946204960001</v>
      </c>
      <c r="C13" s="142">
        <v>476699.95683778002</v>
      </c>
      <c r="D13" s="110">
        <v>0.30351499999999998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9" x14ac:dyDescent="0.2">
      <c r="A14" s="210" t="s">
        <v>120</v>
      </c>
      <c r="B14" s="142">
        <v>1557.77312972</v>
      </c>
      <c r="C14" s="142">
        <v>37387.59414827</v>
      </c>
      <c r="D14" s="110">
        <v>2.3805E-2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">
      <c r="A15" s="210" t="s">
        <v>168</v>
      </c>
      <c r="B15" s="142">
        <v>1814.53576082</v>
      </c>
      <c r="C15" s="142">
        <v>43550.068555090002</v>
      </c>
      <c r="D15" s="110">
        <v>2.7727999999999999E-2</v>
      </c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">
      <c r="B16" s="61"/>
      <c r="C16" s="61"/>
      <c r="D16" s="219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</row>
    <row r="17" spans="2:17" x14ac:dyDescent="0.2">
      <c r="B17" s="61"/>
      <c r="C17" s="61"/>
      <c r="D17" s="219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</row>
    <row r="18" spans="2:17" x14ac:dyDescent="0.2">
      <c r="B18" s="61"/>
      <c r="C18" s="61"/>
      <c r="D18" s="219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</row>
    <row r="19" spans="2:17" x14ac:dyDescent="0.2">
      <c r="B19" s="61"/>
      <c r="C19" s="61"/>
      <c r="D19" s="219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2:17" x14ac:dyDescent="0.2">
      <c r="B20" s="61"/>
      <c r="C20" s="61"/>
      <c r="D20" s="219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</row>
    <row r="21" spans="2:17" x14ac:dyDescent="0.2">
      <c r="B21" s="61"/>
      <c r="C21" s="61"/>
      <c r="D21" s="219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</row>
    <row r="22" spans="2:17" x14ac:dyDescent="0.2">
      <c r="B22" s="61"/>
      <c r="C22" s="61"/>
      <c r="D22" s="219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</row>
    <row r="23" spans="2:17" x14ac:dyDescent="0.2">
      <c r="B23" s="61"/>
      <c r="C23" s="61"/>
      <c r="D23" s="219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</row>
    <row r="24" spans="2:17" x14ac:dyDescent="0.2">
      <c r="B24" s="61"/>
      <c r="C24" s="61"/>
      <c r="D24" s="219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</row>
    <row r="25" spans="2:17" x14ac:dyDescent="0.2">
      <c r="B25" s="61"/>
      <c r="C25" s="61"/>
      <c r="D25" s="219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</row>
    <row r="26" spans="2:17" x14ac:dyDescent="0.2">
      <c r="B26" s="61"/>
      <c r="C26" s="61"/>
      <c r="D26" s="219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</row>
    <row r="27" spans="2:17" x14ac:dyDescent="0.2">
      <c r="B27" s="61"/>
      <c r="C27" s="61"/>
      <c r="D27" s="219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</row>
    <row r="28" spans="2:17" x14ac:dyDescent="0.2">
      <c r="B28" s="61"/>
      <c r="C28" s="61"/>
      <c r="D28" s="219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</row>
    <row r="29" spans="2:17" x14ac:dyDescent="0.2">
      <c r="B29" s="61"/>
      <c r="C29" s="61"/>
      <c r="D29" s="219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2:17" x14ac:dyDescent="0.2">
      <c r="B30" s="61"/>
      <c r="C30" s="61"/>
      <c r="D30" s="219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</row>
    <row r="31" spans="2:17" x14ac:dyDescent="0.2">
      <c r="B31" s="61"/>
      <c r="C31" s="61"/>
      <c r="D31" s="219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</row>
    <row r="32" spans="2:17" x14ac:dyDescent="0.2">
      <c r="B32" s="61"/>
      <c r="C32" s="61"/>
      <c r="D32" s="219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</row>
    <row r="33" spans="2:17" x14ac:dyDescent="0.2">
      <c r="B33" s="61"/>
      <c r="C33" s="61"/>
      <c r="D33" s="219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2:17" x14ac:dyDescent="0.2">
      <c r="B34" s="61"/>
      <c r="C34" s="61"/>
      <c r="D34" s="219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2:17" x14ac:dyDescent="0.2">
      <c r="B35" s="61"/>
      <c r="C35" s="61"/>
      <c r="D35" s="219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</row>
    <row r="36" spans="2:17" x14ac:dyDescent="0.2">
      <c r="B36" s="61"/>
      <c r="C36" s="61"/>
      <c r="D36" s="219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2:17" x14ac:dyDescent="0.2">
      <c r="B37" s="61"/>
      <c r="C37" s="61"/>
      <c r="D37" s="219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</row>
    <row r="38" spans="2:17" x14ac:dyDescent="0.2">
      <c r="B38" s="61"/>
      <c r="C38" s="61"/>
      <c r="D38" s="219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</row>
    <row r="39" spans="2:17" x14ac:dyDescent="0.2">
      <c r="B39" s="61"/>
      <c r="C39" s="61"/>
      <c r="D39" s="219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</row>
    <row r="40" spans="2:17" x14ac:dyDescent="0.2">
      <c r="B40" s="61"/>
      <c r="C40" s="61"/>
      <c r="D40" s="219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</row>
    <row r="41" spans="2:17" x14ac:dyDescent="0.2">
      <c r="B41" s="61"/>
      <c r="C41" s="61"/>
      <c r="D41" s="219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</row>
    <row r="42" spans="2:17" x14ac:dyDescent="0.2">
      <c r="B42" s="61"/>
      <c r="C42" s="61"/>
      <c r="D42" s="219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</row>
    <row r="43" spans="2:17" x14ac:dyDescent="0.2">
      <c r="B43" s="61"/>
      <c r="C43" s="61"/>
      <c r="D43" s="219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</row>
    <row r="44" spans="2:17" x14ac:dyDescent="0.2">
      <c r="B44" s="61"/>
      <c r="C44" s="61"/>
      <c r="D44" s="219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</row>
    <row r="45" spans="2:17" x14ac:dyDescent="0.2">
      <c r="B45" s="61"/>
      <c r="C45" s="61"/>
      <c r="D45" s="219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</row>
    <row r="46" spans="2:17" x14ac:dyDescent="0.2">
      <c r="B46" s="61"/>
      <c r="C46" s="61"/>
      <c r="D46" s="219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</row>
    <row r="47" spans="2:17" x14ac:dyDescent="0.2">
      <c r="B47" s="61"/>
      <c r="C47" s="61"/>
      <c r="D47" s="219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</row>
    <row r="48" spans="2:17" x14ac:dyDescent="0.2">
      <c r="B48" s="61"/>
      <c r="C48" s="61"/>
      <c r="D48" s="219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</row>
    <row r="49" spans="2:17" x14ac:dyDescent="0.2">
      <c r="B49" s="61"/>
      <c r="C49" s="61"/>
      <c r="D49" s="219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</row>
    <row r="50" spans="2:17" x14ac:dyDescent="0.2">
      <c r="B50" s="61"/>
      <c r="C50" s="61"/>
      <c r="D50" s="219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</row>
    <row r="51" spans="2:17" x14ac:dyDescent="0.2">
      <c r="B51" s="61"/>
      <c r="C51" s="61"/>
      <c r="D51" s="219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</row>
    <row r="52" spans="2:17" x14ac:dyDescent="0.2">
      <c r="B52" s="61"/>
      <c r="C52" s="61"/>
      <c r="D52" s="219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2:17" x14ac:dyDescent="0.2">
      <c r="B53" s="61"/>
      <c r="C53" s="61"/>
      <c r="D53" s="219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</row>
    <row r="54" spans="2:17" x14ac:dyDescent="0.2">
      <c r="B54" s="61"/>
      <c r="C54" s="61"/>
      <c r="D54" s="219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</row>
    <row r="55" spans="2:17" x14ac:dyDescent="0.2">
      <c r="B55" s="61"/>
      <c r="C55" s="61"/>
      <c r="D55" s="219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</row>
    <row r="56" spans="2:17" x14ac:dyDescent="0.2">
      <c r="B56" s="61"/>
      <c r="C56" s="61"/>
      <c r="D56" s="219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</row>
    <row r="57" spans="2:17" x14ac:dyDescent="0.2">
      <c r="B57" s="61"/>
      <c r="C57" s="61"/>
      <c r="D57" s="219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2:17" x14ac:dyDescent="0.2">
      <c r="B58" s="61"/>
      <c r="C58" s="61"/>
      <c r="D58" s="219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</row>
    <row r="59" spans="2:17" x14ac:dyDescent="0.2">
      <c r="B59" s="61"/>
      <c r="C59" s="61"/>
      <c r="D59" s="219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</row>
    <row r="60" spans="2:17" x14ac:dyDescent="0.2">
      <c r="B60" s="61"/>
      <c r="C60" s="61"/>
      <c r="D60" s="219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</row>
    <row r="61" spans="2:17" x14ac:dyDescent="0.2">
      <c r="B61" s="61"/>
      <c r="C61" s="61"/>
      <c r="D61" s="219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</row>
    <row r="62" spans="2:17" x14ac:dyDescent="0.2">
      <c r="B62" s="61"/>
      <c r="C62" s="61"/>
      <c r="D62" s="219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</row>
    <row r="63" spans="2:17" x14ac:dyDescent="0.2">
      <c r="B63" s="61"/>
      <c r="C63" s="61"/>
      <c r="D63" s="219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</row>
    <row r="64" spans="2:17" x14ac:dyDescent="0.2">
      <c r="B64" s="61"/>
      <c r="C64" s="61"/>
      <c r="D64" s="219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</row>
    <row r="65" spans="2:17" x14ac:dyDescent="0.2">
      <c r="B65" s="61"/>
      <c r="C65" s="61"/>
      <c r="D65" s="219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</row>
    <row r="66" spans="2:17" x14ac:dyDescent="0.2">
      <c r="B66" s="61"/>
      <c r="C66" s="61"/>
      <c r="D66" s="219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</row>
    <row r="67" spans="2:17" x14ac:dyDescent="0.2">
      <c r="B67" s="61"/>
      <c r="C67" s="61"/>
      <c r="D67" s="219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</row>
    <row r="68" spans="2:17" x14ac:dyDescent="0.2">
      <c r="B68" s="61"/>
      <c r="C68" s="61"/>
      <c r="D68" s="219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</row>
    <row r="69" spans="2:17" x14ac:dyDescent="0.2">
      <c r="B69" s="61"/>
      <c r="C69" s="61"/>
      <c r="D69" s="219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</row>
    <row r="70" spans="2:17" x14ac:dyDescent="0.2">
      <c r="B70" s="61"/>
      <c r="C70" s="61"/>
      <c r="D70" s="219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</row>
    <row r="71" spans="2:17" x14ac:dyDescent="0.2">
      <c r="B71" s="61"/>
      <c r="C71" s="61"/>
      <c r="D71" s="219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</row>
    <row r="72" spans="2:17" x14ac:dyDescent="0.2">
      <c r="B72" s="61"/>
      <c r="C72" s="61"/>
      <c r="D72" s="219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</row>
    <row r="73" spans="2:17" x14ac:dyDescent="0.2">
      <c r="B73" s="61"/>
      <c r="C73" s="61"/>
      <c r="D73" s="219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</row>
    <row r="74" spans="2:17" x14ac:dyDescent="0.2">
      <c r="B74" s="61"/>
      <c r="C74" s="61"/>
      <c r="D74" s="219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</row>
    <row r="75" spans="2:17" x14ac:dyDescent="0.2">
      <c r="B75" s="61"/>
      <c r="C75" s="61"/>
      <c r="D75" s="219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</row>
    <row r="76" spans="2:17" x14ac:dyDescent="0.2">
      <c r="B76" s="61"/>
      <c r="C76" s="61"/>
      <c r="D76" s="219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</row>
    <row r="77" spans="2:17" x14ac:dyDescent="0.2">
      <c r="B77" s="61"/>
      <c r="C77" s="61"/>
      <c r="D77" s="219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</row>
    <row r="78" spans="2:17" x14ac:dyDescent="0.2">
      <c r="B78" s="61"/>
      <c r="C78" s="61"/>
      <c r="D78" s="219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</row>
    <row r="79" spans="2:17" x14ac:dyDescent="0.2">
      <c r="B79" s="61"/>
      <c r="C79" s="61"/>
      <c r="D79" s="219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</row>
    <row r="80" spans="2:17" x14ac:dyDescent="0.2">
      <c r="B80" s="61"/>
      <c r="C80" s="61"/>
      <c r="D80" s="219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</row>
    <row r="81" spans="2:17" x14ac:dyDescent="0.2">
      <c r="B81" s="61"/>
      <c r="C81" s="61"/>
      <c r="D81" s="219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</row>
    <row r="82" spans="2:17" x14ac:dyDescent="0.2">
      <c r="B82" s="61"/>
      <c r="C82" s="61"/>
      <c r="D82" s="219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</row>
    <row r="83" spans="2:17" x14ac:dyDescent="0.2">
      <c r="B83" s="61"/>
      <c r="C83" s="61"/>
      <c r="D83" s="219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</row>
    <row r="84" spans="2:17" x14ac:dyDescent="0.2">
      <c r="B84" s="61"/>
      <c r="C84" s="61"/>
      <c r="D84" s="219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</row>
    <row r="85" spans="2:17" x14ac:dyDescent="0.2">
      <c r="B85" s="61"/>
      <c r="C85" s="61"/>
      <c r="D85" s="219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</row>
    <row r="86" spans="2:17" x14ac:dyDescent="0.2">
      <c r="B86" s="61"/>
      <c r="C86" s="61"/>
      <c r="D86" s="219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</row>
    <row r="87" spans="2:17" x14ac:dyDescent="0.2">
      <c r="B87" s="61"/>
      <c r="C87" s="61"/>
      <c r="D87" s="219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</row>
    <row r="88" spans="2:17" x14ac:dyDescent="0.2">
      <c r="B88" s="61"/>
      <c r="C88" s="61"/>
      <c r="D88" s="219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</row>
    <row r="89" spans="2:17" x14ac:dyDescent="0.2">
      <c r="B89" s="61"/>
      <c r="C89" s="61"/>
      <c r="D89" s="219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</row>
    <row r="90" spans="2:17" x14ac:dyDescent="0.2">
      <c r="B90" s="61"/>
      <c r="C90" s="61"/>
      <c r="D90" s="219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</row>
    <row r="91" spans="2:17" x14ac:dyDescent="0.2">
      <c r="B91" s="61"/>
      <c r="C91" s="61"/>
      <c r="D91" s="219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</row>
    <row r="92" spans="2:17" x14ac:dyDescent="0.2">
      <c r="B92" s="61"/>
      <c r="C92" s="61"/>
      <c r="D92" s="219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</row>
    <row r="93" spans="2:17" x14ac:dyDescent="0.2">
      <c r="B93" s="61"/>
      <c r="C93" s="61"/>
      <c r="D93" s="219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</row>
    <row r="94" spans="2:17" x14ac:dyDescent="0.2">
      <c r="B94" s="61"/>
      <c r="C94" s="61"/>
      <c r="D94" s="219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</row>
    <row r="95" spans="2:17" x14ac:dyDescent="0.2">
      <c r="B95" s="61"/>
      <c r="C95" s="61"/>
      <c r="D95" s="219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</row>
    <row r="96" spans="2:17" x14ac:dyDescent="0.2">
      <c r="B96" s="61"/>
      <c r="C96" s="61"/>
      <c r="D96" s="219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</row>
    <row r="97" spans="2:17" x14ac:dyDescent="0.2">
      <c r="B97" s="61"/>
      <c r="C97" s="61"/>
      <c r="D97" s="219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</row>
    <row r="98" spans="2:17" x14ac:dyDescent="0.2">
      <c r="B98" s="61"/>
      <c r="C98" s="61"/>
      <c r="D98" s="219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</row>
    <row r="99" spans="2:17" x14ac:dyDescent="0.2">
      <c r="B99" s="61"/>
      <c r="C99" s="61"/>
      <c r="D99" s="219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</row>
    <row r="100" spans="2:17" x14ac:dyDescent="0.2">
      <c r="B100" s="61"/>
      <c r="C100" s="61"/>
      <c r="D100" s="219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</row>
    <row r="101" spans="2:17" x14ac:dyDescent="0.2">
      <c r="B101" s="61"/>
      <c r="C101" s="61"/>
      <c r="D101" s="219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</row>
    <row r="102" spans="2:17" x14ac:dyDescent="0.2">
      <c r="B102" s="61"/>
      <c r="C102" s="61"/>
      <c r="D102" s="219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</row>
    <row r="103" spans="2:17" x14ac:dyDescent="0.2">
      <c r="B103" s="61"/>
      <c r="C103" s="61"/>
      <c r="D103" s="219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</row>
    <row r="104" spans="2:17" x14ac:dyDescent="0.2">
      <c r="B104" s="61"/>
      <c r="C104" s="61"/>
      <c r="D104" s="219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</row>
    <row r="105" spans="2:17" x14ac:dyDescent="0.2">
      <c r="B105" s="61"/>
      <c r="C105" s="61"/>
      <c r="D105" s="219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</row>
    <row r="106" spans="2:17" x14ac:dyDescent="0.2">
      <c r="B106" s="61"/>
      <c r="C106" s="61"/>
      <c r="D106" s="219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</row>
    <row r="107" spans="2:17" x14ac:dyDescent="0.2">
      <c r="B107" s="61"/>
      <c r="C107" s="61"/>
      <c r="D107" s="219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</row>
    <row r="108" spans="2:17" x14ac:dyDescent="0.2">
      <c r="B108" s="61"/>
      <c r="C108" s="61"/>
      <c r="D108" s="219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</row>
    <row r="109" spans="2:17" x14ac:dyDescent="0.2">
      <c r="B109" s="61"/>
      <c r="C109" s="61"/>
      <c r="D109" s="219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</row>
    <row r="110" spans="2:17" x14ac:dyDescent="0.2">
      <c r="B110" s="61"/>
      <c r="C110" s="61"/>
      <c r="D110" s="219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</row>
    <row r="111" spans="2:17" x14ac:dyDescent="0.2">
      <c r="B111" s="61"/>
      <c r="C111" s="61"/>
      <c r="D111" s="219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</row>
    <row r="112" spans="2:17" x14ac:dyDescent="0.2">
      <c r="B112" s="61"/>
      <c r="C112" s="61"/>
      <c r="D112" s="219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</row>
    <row r="113" spans="2:17" x14ac:dyDescent="0.2">
      <c r="B113" s="61"/>
      <c r="C113" s="61"/>
      <c r="D113" s="219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</row>
    <row r="114" spans="2:17" x14ac:dyDescent="0.2">
      <c r="B114" s="61"/>
      <c r="C114" s="61"/>
      <c r="D114" s="219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</row>
    <row r="115" spans="2:17" x14ac:dyDescent="0.2">
      <c r="B115" s="61"/>
      <c r="C115" s="61"/>
      <c r="D115" s="219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</row>
    <row r="116" spans="2:17" x14ac:dyDescent="0.2">
      <c r="B116" s="61"/>
      <c r="C116" s="61"/>
      <c r="D116" s="219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</row>
    <row r="117" spans="2:17" x14ac:dyDescent="0.2">
      <c r="B117" s="61"/>
      <c r="C117" s="61"/>
      <c r="D117" s="219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</row>
    <row r="118" spans="2:17" x14ac:dyDescent="0.2">
      <c r="B118" s="61"/>
      <c r="C118" s="61"/>
      <c r="D118" s="219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</row>
    <row r="119" spans="2:17" x14ac:dyDescent="0.2">
      <c r="B119" s="61"/>
      <c r="C119" s="61"/>
      <c r="D119" s="219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</row>
    <row r="120" spans="2:17" x14ac:dyDescent="0.2">
      <c r="B120" s="61"/>
      <c r="C120" s="61"/>
      <c r="D120" s="219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</row>
    <row r="121" spans="2:17" x14ac:dyDescent="0.2">
      <c r="B121" s="61"/>
      <c r="C121" s="61"/>
      <c r="D121" s="219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</row>
    <row r="122" spans="2:17" x14ac:dyDescent="0.2">
      <c r="B122" s="61"/>
      <c r="C122" s="61"/>
      <c r="D122" s="219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</row>
    <row r="123" spans="2:17" x14ac:dyDescent="0.2">
      <c r="B123" s="61"/>
      <c r="C123" s="61"/>
      <c r="D123" s="219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</row>
    <row r="124" spans="2:17" x14ac:dyDescent="0.2">
      <c r="B124" s="61"/>
      <c r="C124" s="61"/>
      <c r="D124" s="219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</row>
    <row r="125" spans="2:17" x14ac:dyDescent="0.2">
      <c r="B125" s="61"/>
      <c r="C125" s="61"/>
      <c r="D125" s="219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</row>
    <row r="126" spans="2:17" x14ac:dyDescent="0.2">
      <c r="B126" s="61"/>
      <c r="C126" s="61"/>
      <c r="D126" s="219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</row>
    <row r="127" spans="2:17" x14ac:dyDescent="0.2">
      <c r="B127" s="61"/>
      <c r="C127" s="61"/>
      <c r="D127" s="219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</row>
    <row r="128" spans="2:17" x14ac:dyDescent="0.2">
      <c r="B128" s="61"/>
      <c r="C128" s="61"/>
      <c r="D128" s="219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</row>
    <row r="129" spans="2:17" x14ac:dyDescent="0.2">
      <c r="B129" s="61"/>
      <c r="C129" s="61"/>
      <c r="D129" s="219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</row>
    <row r="130" spans="2:17" x14ac:dyDescent="0.2">
      <c r="B130" s="61"/>
      <c r="C130" s="61"/>
      <c r="D130" s="219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</row>
    <row r="131" spans="2:17" x14ac:dyDescent="0.2">
      <c r="B131" s="61"/>
      <c r="C131" s="61"/>
      <c r="D131" s="219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</row>
    <row r="132" spans="2:17" x14ac:dyDescent="0.2">
      <c r="B132" s="61"/>
      <c r="C132" s="61"/>
      <c r="D132" s="219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</row>
    <row r="133" spans="2:17" x14ac:dyDescent="0.2">
      <c r="B133" s="61"/>
      <c r="C133" s="61"/>
      <c r="D133" s="219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</row>
    <row r="134" spans="2:17" x14ac:dyDescent="0.2">
      <c r="B134" s="61"/>
      <c r="C134" s="61"/>
      <c r="D134" s="219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</row>
    <row r="135" spans="2:17" x14ac:dyDescent="0.2">
      <c r="B135" s="61"/>
      <c r="C135" s="61"/>
      <c r="D135" s="219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</row>
    <row r="136" spans="2:17" x14ac:dyDescent="0.2">
      <c r="B136" s="61"/>
      <c r="C136" s="61"/>
      <c r="D136" s="219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</row>
    <row r="137" spans="2:17" x14ac:dyDescent="0.2">
      <c r="B137" s="61"/>
      <c r="C137" s="61"/>
      <c r="D137" s="219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</row>
    <row r="138" spans="2:17" x14ac:dyDescent="0.2">
      <c r="B138" s="61"/>
      <c r="C138" s="61"/>
      <c r="D138" s="219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</row>
    <row r="139" spans="2:17" x14ac:dyDescent="0.2">
      <c r="B139" s="61"/>
      <c r="C139" s="61"/>
      <c r="D139" s="219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</row>
    <row r="140" spans="2:17" x14ac:dyDescent="0.2">
      <c r="B140" s="61"/>
      <c r="C140" s="61"/>
      <c r="D140" s="219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</row>
    <row r="141" spans="2:17" x14ac:dyDescent="0.2">
      <c r="B141" s="61"/>
      <c r="C141" s="61"/>
      <c r="D141" s="219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</row>
    <row r="142" spans="2:17" x14ac:dyDescent="0.2">
      <c r="B142" s="61"/>
      <c r="C142" s="61"/>
      <c r="D142" s="219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</row>
    <row r="143" spans="2:17" x14ac:dyDescent="0.2">
      <c r="B143" s="61"/>
      <c r="C143" s="61"/>
      <c r="D143" s="219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</row>
    <row r="144" spans="2:17" x14ac:dyDescent="0.2">
      <c r="B144" s="61"/>
      <c r="C144" s="61"/>
      <c r="D144" s="219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</row>
    <row r="145" spans="2:17" x14ac:dyDescent="0.2">
      <c r="B145" s="61"/>
      <c r="C145" s="61"/>
      <c r="D145" s="219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</row>
    <row r="146" spans="2:17" x14ac:dyDescent="0.2">
      <c r="B146" s="61"/>
      <c r="C146" s="61"/>
      <c r="D146" s="219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</row>
    <row r="147" spans="2:17" x14ac:dyDescent="0.2">
      <c r="B147" s="61"/>
      <c r="C147" s="61"/>
      <c r="D147" s="219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</row>
    <row r="148" spans="2:17" x14ac:dyDescent="0.2">
      <c r="B148" s="61"/>
      <c r="C148" s="61"/>
      <c r="D148" s="219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</row>
    <row r="149" spans="2:17" x14ac:dyDescent="0.2">
      <c r="B149" s="61"/>
      <c r="C149" s="61"/>
      <c r="D149" s="219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</row>
    <row r="150" spans="2:17" x14ac:dyDescent="0.2">
      <c r="B150" s="61"/>
      <c r="C150" s="61"/>
      <c r="D150" s="219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</row>
    <row r="151" spans="2:17" x14ac:dyDescent="0.2">
      <c r="B151" s="61"/>
      <c r="C151" s="61"/>
      <c r="D151" s="219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</row>
    <row r="152" spans="2:17" x14ac:dyDescent="0.2">
      <c r="B152" s="61"/>
      <c r="C152" s="61"/>
      <c r="D152" s="219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</row>
    <row r="153" spans="2:17" x14ac:dyDescent="0.2">
      <c r="B153" s="61"/>
      <c r="C153" s="61"/>
      <c r="D153" s="219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</row>
    <row r="154" spans="2:17" x14ac:dyDescent="0.2">
      <c r="B154" s="61"/>
      <c r="C154" s="61"/>
      <c r="D154" s="219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</row>
    <row r="155" spans="2:17" x14ac:dyDescent="0.2">
      <c r="B155" s="61"/>
      <c r="C155" s="61"/>
      <c r="D155" s="219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</row>
    <row r="156" spans="2:17" x14ac:dyDescent="0.2">
      <c r="B156" s="61"/>
      <c r="C156" s="61"/>
      <c r="D156" s="219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</row>
    <row r="157" spans="2:17" x14ac:dyDescent="0.2">
      <c r="B157" s="61"/>
      <c r="C157" s="61"/>
      <c r="D157" s="219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</row>
    <row r="158" spans="2:17" x14ac:dyDescent="0.2">
      <c r="B158" s="61"/>
      <c r="C158" s="61"/>
      <c r="D158" s="219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</row>
    <row r="159" spans="2:17" x14ac:dyDescent="0.2">
      <c r="B159" s="61"/>
      <c r="C159" s="61"/>
      <c r="D159" s="219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</row>
    <row r="160" spans="2:17" x14ac:dyDescent="0.2">
      <c r="B160" s="61"/>
      <c r="C160" s="61"/>
      <c r="D160" s="219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</row>
    <row r="161" spans="2:17" x14ac:dyDescent="0.2">
      <c r="B161" s="61"/>
      <c r="C161" s="61"/>
      <c r="D161" s="219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</row>
    <row r="162" spans="2:17" x14ac:dyDescent="0.2">
      <c r="B162" s="61"/>
      <c r="C162" s="61"/>
      <c r="D162" s="219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</row>
    <row r="163" spans="2:17" x14ac:dyDescent="0.2">
      <c r="B163" s="61"/>
      <c r="C163" s="61"/>
      <c r="D163" s="219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</row>
    <row r="164" spans="2:17" x14ac:dyDescent="0.2">
      <c r="B164" s="61"/>
      <c r="C164" s="61"/>
      <c r="D164" s="219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</row>
    <row r="165" spans="2:17" x14ac:dyDescent="0.2">
      <c r="B165" s="61"/>
      <c r="C165" s="61"/>
      <c r="D165" s="219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</row>
    <row r="166" spans="2:17" x14ac:dyDescent="0.2">
      <c r="B166" s="61"/>
      <c r="C166" s="61"/>
      <c r="D166" s="219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</row>
    <row r="167" spans="2:17" x14ac:dyDescent="0.2">
      <c r="B167" s="61"/>
      <c r="C167" s="61"/>
      <c r="D167" s="219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</row>
    <row r="168" spans="2:17" x14ac:dyDescent="0.2">
      <c r="B168" s="61"/>
      <c r="C168" s="61"/>
      <c r="D168" s="219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</row>
    <row r="169" spans="2:17" x14ac:dyDescent="0.2">
      <c r="B169" s="61"/>
      <c r="C169" s="61"/>
      <c r="D169" s="219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</row>
    <row r="170" spans="2:17" x14ac:dyDescent="0.2">
      <c r="B170" s="61"/>
      <c r="C170" s="61"/>
      <c r="D170" s="219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</row>
    <row r="171" spans="2:17" x14ac:dyDescent="0.2">
      <c r="B171" s="61"/>
      <c r="C171" s="61"/>
      <c r="D171" s="219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</row>
    <row r="172" spans="2:17" x14ac:dyDescent="0.2">
      <c r="B172" s="61"/>
      <c r="C172" s="61"/>
      <c r="D172" s="219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</row>
    <row r="173" spans="2:17" x14ac:dyDescent="0.2">
      <c r="B173" s="61"/>
      <c r="C173" s="61"/>
      <c r="D173" s="219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</row>
    <row r="174" spans="2:17" x14ac:dyDescent="0.2">
      <c r="B174" s="61"/>
      <c r="C174" s="61"/>
      <c r="D174" s="219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</row>
    <row r="175" spans="2:17" x14ac:dyDescent="0.2">
      <c r="B175" s="61"/>
      <c r="C175" s="61"/>
      <c r="D175" s="219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</row>
    <row r="176" spans="2:17" x14ac:dyDescent="0.2">
      <c r="B176" s="61"/>
      <c r="C176" s="61"/>
      <c r="D176" s="219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</row>
    <row r="177" spans="2:17" x14ac:dyDescent="0.2">
      <c r="B177" s="61"/>
      <c r="C177" s="61"/>
      <c r="D177" s="219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</row>
    <row r="178" spans="2:17" x14ac:dyDescent="0.2">
      <c r="B178" s="61"/>
      <c r="C178" s="61"/>
      <c r="D178" s="219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</row>
    <row r="179" spans="2:17" x14ac:dyDescent="0.2">
      <c r="B179" s="61"/>
      <c r="C179" s="61"/>
      <c r="D179" s="219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</row>
    <row r="180" spans="2:17" x14ac:dyDescent="0.2">
      <c r="B180" s="61"/>
      <c r="C180" s="61"/>
      <c r="D180" s="219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</row>
    <row r="181" spans="2:17" x14ac:dyDescent="0.2">
      <c r="B181" s="61"/>
      <c r="C181" s="61"/>
      <c r="D181" s="219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</row>
    <row r="182" spans="2:17" x14ac:dyDescent="0.2">
      <c r="B182" s="61"/>
      <c r="C182" s="61"/>
      <c r="D182" s="219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</row>
    <row r="183" spans="2:17" x14ac:dyDescent="0.2">
      <c r="B183" s="61"/>
      <c r="C183" s="61"/>
      <c r="D183" s="219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A9" sqref="A9:D9"/>
    </sheetView>
  </sheetViews>
  <sheetFormatPr defaultRowHeight="12.75" outlineLevelRow="1" x14ac:dyDescent="0.2"/>
  <cols>
    <col min="1" max="1" width="81.42578125" style="83" customWidth="1"/>
    <col min="2" max="2" width="14.28515625" style="45" customWidth="1"/>
    <col min="3" max="3" width="15.42578125" style="45" customWidth="1"/>
    <col min="4" max="4" width="10.28515625" style="196" customWidth="1"/>
    <col min="5" max="16384" width="9.140625" style="83"/>
  </cols>
  <sheetData>
    <row r="1" spans="1:19" x14ac:dyDescent="0.2">
      <c r="A1" s="292" t="str">
        <f>"Державний борг України за станом на " &amp; TEXT(DREPORTDATE,"dd.MM.yyyy")</f>
        <v>Державний борг України за станом на 31.12.2015</v>
      </c>
      <c r="B1" s="293"/>
      <c r="C1" s="293"/>
      <c r="D1" s="293"/>
    </row>
    <row r="2" spans="1:19" x14ac:dyDescent="0.2">
      <c r="A2" s="292" t="str">
        <f>"Гарантований державою борг України за станом на " &amp; TEXT(DREPORTDATE,"dd.MM.yyyy")</f>
        <v>Гарантований державою борг України за станом на 31.12.2015</v>
      </c>
      <c r="B2" s="293"/>
      <c r="C2" s="293"/>
      <c r="D2" s="293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31.12.2015</v>
      </c>
      <c r="B3" s="3"/>
      <c r="C3" s="3"/>
      <c r="D3" s="3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</row>
    <row r="4" spans="1:19" ht="18.75" x14ac:dyDescent="0.3">
      <c r="A4" s="2" t="s">
        <v>154</v>
      </c>
      <c r="B4" s="2"/>
      <c r="C4" s="2"/>
      <c r="D4" s="2"/>
    </row>
    <row r="5" spans="1:19" x14ac:dyDescent="0.2">
      <c r="B5" s="61"/>
      <c r="C5" s="61"/>
      <c r="D5" s="219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</row>
    <row r="6" spans="1:19" s="126" customFormat="1" x14ac:dyDescent="0.2">
      <c r="B6" s="82"/>
      <c r="C6" s="82"/>
      <c r="D6" s="54" t="s">
        <v>149</v>
      </c>
    </row>
    <row r="7" spans="1:19" s="22" customFormat="1" x14ac:dyDescent="0.2">
      <c r="A7" s="130"/>
      <c r="B7" s="106" t="s">
        <v>155</v>
      </c>
      <c r="C7" s="106" t="s">
        <v>158</v>
      </c>
      <c r="D7" s="31" t="s">
        <v>172</v>
      </c>
    </row>
    <row r="8" spans="1:19" s="123" customFormat="1" ht="15" x14ac:dyDescent="0.2">
      <c r="A8" s="229" t="s">
        <v>139</v>
      </c>
      <c r="B8" s="221">
        <f t="shared" ref="B8:C8" si="0">B$17+B$9</f>
        <v>65439.723887580003</v>
      </c>
      <c r="C8" s="221">
        <f t="shared" si="0"/>
        <v>1570597.0216000401</v>
      </c>
      <c r="D8" s="103">
        <v>2.043523</v>
      </c>
    </row>
    <row r="9" spans="1:19" s="233" customFormat="1" ht="15" x14ac:dyDescent="0.2">
      <c r="A9" s="111" t="s">
        <v>65</v>
      </c>
      <c r="B9" s="40">
        <f t="shared" ref="B9:C9" si="1">SUM(B$10:B$16)</f>
        <v>55575.985078350001</v>
      </c>
      <c r="C9" s="40">
        <f t="shared" si="1"/>
        <v>1333860.7110635801</v>
      </c>
      <c r="D9" s="246">
        <v>1.249271</v>
      </c>
    </row>
    <row r="10" spans="1:19" s="205" customFormat="1" outlineLevel="1" x14ac:dyDescent="0.2">
      <c r="A10" s="116" t="s">
        <v>76</v>
      </c>
      <c r="B10" s="6">
        <v>21055.917848519999</v>
      </c>
      <c r="C10" s="6">
        <v>505356.07266169001</v>
      </c>
      <c r="D10" s="160">
        <v>0.32175999999999999</v>
      </c>
    </row>
    <row r="11" spans="1:19" s="118" customFormat="1" outlineLevel="1" x14ac:dyDescent="0.2">
      <c r="A11" s="178" t="s">
        <v>161</v>
      </c>
      <c r="B11" s="156">
        <v>110.20737257</v>
      </c>
      <c r="C11" s="156">
        <v>2645.0504501</v>
      </c>
      <c r="D11" s="73">
        <v>1.684E-3</v>
      </c>
    </row>
    <row r="12" spans="1:19" outlineLevel="1" x14ac:dyDescent="0.2">
      <c r="A12" s="210" t="s">
        <v>143</v>
      </c>
      <c r="B12" s="142">
        <v>17302.433000000001</v>
      </c>
      <c r="C12" s="142">
        <v>415269.93272281002</v>
      </c>
      <c r="D12" s="110">
        <v>0.264403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</row>
    <row r="13" spans="1:19" outlineLevel="1" x14ac:dyDescent="0.2">
      <c r="A13" s="210" t="s">
        <v>12</v>
      </c>
      <c r="B13" s="142">
        <v>5.5863759999999998E-2</v>
      </c>
      <c r="C13" s="142">
        <v>1.3407676100000001</v>
      </c>
      <c r="D13" s="110">
        <v>9.9999999999999995E-7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9" outlineLevel="1" x14ac:dyDescent="0.2">
      <c r="A14" s="210" t="s">
        <v>156</v>
      </c>
      <c r="B14" s="142">
        <v>14042.87642853</v>
      </c>
      <c r="C14" s="142">
        <v>337038.40088392003</v>
      </c>
      <c r="D14" s="110">
        <v>0.21459300000000001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9" outlineLevel="1" x14ac:dyDescent="0.2">
      <c r="A15" s="210" t="s">
        <v>120</v>
      </c>
      <c r="B15" s="142">
        <v>1362.81742308</v>
      </c>
      <c r="C15" s="142">
        <v>32708.527153449999</v>
      </c>
      <c r="D15" s="110">
        <v>2.0826000000000001E-2</v>
      </c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</row>
    <row r="16" spans="1:19" outlineLevel="1" x14ac:dyDescent="0.2">
      <c r="A16" s="210" t="s">
        <v>168</v>
      </c>
      <c r="B16" s="142">
        <v>1701.67714189</v>
      </c>
      <c r="C16" s="142">
        <v>40841.386423999997</v>
      </c>
      <c r="D16" s="110">
        <v>2.6003999999999999E-2</v>
      </c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</row>
    <row r="17" spans="1:17" ht="15" x14ac:dyDescent="0.25">
      <c r="A17" s="181" t="s">
        <v>14</v>
      </c>
      <c r="B17" s="56">
        <f t="shared" ref="B17:C17" si="2">SUM(B$18:B$24)</f>
        <v>9863.7388092300007</v>
      </c>
      <c r="C17" s="56">
        <f t="shared" si="2"/>
        <v>236736.31053645996</v>
      </c>
      <c r="D17" s="215">
        <v>0.150732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</row>
    <row r="18" spans="1:17" outlineLevel="1" x14ac:dyDescent="0.2">
      <c r="A18" s="210" t="s">
        <v>76</v>
      </c>
      <c r="B18" s="142">
        <v>683.31482616000005</v>
      </c>
      <c r="C18" s="142">
        <v>16400.011600000002</v>
      </c>
      <c r="D18" s="110">
        <v>1.0442E-2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</row>
    <row r="19" spans="1:17" outlineLevel="1" x14ac:dyDescent="0.2">
      <c r="A19" s="210" t="s">
        <v>161</v>
      </c>
      <c r="B19" s="142">
        <v>210.76450316</v>
      </c>
      <c r="C19" s="142">
        <v>5058.4886555399999</v>
      </c>
      <c r="D19" s="110">
        <v>3.2209999999999999E-3</v>
      </c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1:17" outlineLevel="1" x14ac:dyDescent="0.2">
      <c r="A20" s="210" t="s">
        <v>108</v>
      </c>
      <c r="B20" s="142">
        <v>3.9775980000000002E-2</v>
      </c>
      <c r="C20" s="142">
        <v>0.95465</v>
      </c>
      <c r="D20" s="110">
        <v>9.9999999999999995E-7</v>
      </c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</row>
    <row r="21" spans="1:17" outlineLevel="1" x14ac:dyDescent="0.2">
      <c r="A21" s="210" t="s">
        <v>12</v>
      </c>
      <c r="B21" s="142">
        <v>2842.73560193</v>
      </c>
      <c r="C21" s="142">
        <v>68227.550551149994</v>
      </c>
      <c r="D21" s="110">
        <v>4.3441E-2</v>
      </c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</row>
    <row r="22" spans="1:17" outlineLevel="1" x14ac:dyDescent="0.2">
      <c r="A22" s="210" t="s">
        <v>156</v>
      </c>
      <c r="B22" s="142">
        <v>5819.0697764300003</v>
      </c>
      <c r="C22" s="142">
        <v>139661.55595385999</v>
      </c>
      <c r="D22" s="110">
        <v>8.8923000000000002E-2</v>
      </c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</row>
    <row r="23" spans="1:17" outlineLevel="1" x14ac:dyDescent="0.2">
      <c r="A23" s="210" t="s">
        <v>120</v>
      </c>
      <c r="B23" s="142">
        <v>194.95570663999999</v>
      </c>
      <c r="C23" s="142">
        <v>4679.0669948200002</v>
      </c>
      <c r="D23" s="110">
        <v>2.9789999999999999E-3</v>
      </c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</row>
    <row r="24" spans="1:17" outlineLevel="1" x14ac:dyDescent="0.2">
      <c r="A24" s="210" t="s">
        <v>168</v>
      </c>
      <c r="B24" s="142">
        <v>112.85861893000001</v>
      </c>
      <c r="C24" s="142">
        <v>2708.68213109</v>
      </c>
      <c r="D24" s="110">
        <v>1.725E-3</v>
      </c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</row>
    <row r="25" spans="1:17" x14ac:dyDescent="0.2">
      <c r="B25" s="61"/>
      <c r="C25" s="61"/>
      <c r="D25" s="219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</row>
    <row r="26" spans="1:17" x14ac:dyDescent="0.2">
      <c r="B26" s="61"/>
      <c r="C26" s="61"/>
      <c r="D26" s="219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</row>
    <row r="27" spans="1:17" x14ac:dyDescent="0.2">
      <c r="B27" s="61"/>
      <c r="C27" s="61"/>
      <c r="D27" s="219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</row>
    <row r="28" spans="1:17" x14ac:dyDescent="0.2">
      <c r="B28" s="61"/>
      <c r="C28" s="61"/>
      <c r="D28" s="219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</row>
    <row r="29" spans="1:17" x14ac:dyDescent="0.2">
      <c r="B29" s="61"/>
      <c r="C29" s="61"/>
      <c r="D29" s="219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1:17" x14ac:dyDescent="0.2">
      <c r="B30" s="61"/>
      <c r="C30" s="61"/>
      <c r="D30" s="219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</row>
    <row r="31" spans="1:17" x14ac:dyDescent="0.2">
      <c r="B31" s="61"/>
      <c r="C31" s="61"/>
      <c r="D31" s="219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</row>
    <row r="32" spans="1:17" x14ac:dyDescent="0.2">
      <c r="B32" s="61"/>
      <c r="C32" s="61"/>
      <c r="D32" s="219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</row>
    <row r="33" spans="2:17" x14ac:dyDescent="0.2">
      <c r="B33" s="61"/>
      <c r="C33" s="61"/>
      <c r="D33" s="219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2:17" x14ac:dyDescent="0.2">
      <c r="B34" s="61"/>
      <c r="C34" s="61"/>
      <c r="D34" s="219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2:17" x14ac:dyDescent="0.2">
      <c r="B35" s="61"/>
      <c r="C35" s="61"/>
      <c r="D35" s="219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</row>
    <row r="36" spans="2:17" x14ac:dyDescent="0.2">
      <c r="B36" s="61"/>
      <c r="C36" s="61"/>
      <c r="D36" s="219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2:17" x14ac:dyDescent="0.2">
      <c r="B37" s="61"/>
      <c r="C37" s="61"/>
      <c r="D37" s="219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</row>
    <row r="38" spans="2:17" x14ac:dyDescent="0.2">
      <c r="B38" s="61"/>
      <c r="C38" s="61"/>
      <c r="D38" s="219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</row>
    <row r="39" spans="2:17" x14ac:dyDescent="0.2">
      <c r="B39" s="61"/>
      <c r="C39" s="61"/>
      <c r="D39" s="219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</row>
    <row r="40" spans="2:17" x14ac:dyDescent="0.2">
      <c r="B40" s="61"/>
      <c r="C40" s="61"/>
      <c r="D40" s="219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</row>
    <row r="41" spans="2:17" x14ac:dyDescent="0.2">
      <c r="B41" s="61"/>
      <c r="C41" s="61"/>
      <c r="D41" s="219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</row>
    <row r="42" spans="2:17" x14ac:dyDescent="0.2">
      <c r="B42" s="61"/>
      <c r="C42" s="61"/>
      <c r="D42" s="219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</row>
    <row r="43" spans="2:17" x14ac:dyDescent="0.2">
      <c r="B43" s="61"/>
      <c r="C43" s="61"/>
      <c r="D43" s="219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</row>
    <row r="44" spans="2:17" x14ac:dyDescent="0.2">
      <c r="B44" s="61"/>
      <c r="C44" s="61"/>
      <c r="D44" s="219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</row>
    <row r="45" spans="2:17" x14ac:dyDescent="0.2">
      <c r="B45" s="61"/>
      <c r="C45" s="61"/>
      <c r="D45" s="219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</row>
    <row r="46" spans="2:17" x14ac:dyDescent="0.2">
      <c r="B46" s="61"/>
      <c r="C46" s="61"/>
      <c r="D46" s="219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</row>
    <row r="47" spans="2:17" x14ac:dyDescent="0.2">
      <c r="B47" s="61"/>
      <c r="C47" s="61"/>
      <c r="D47" s="219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</row>
    <row r="48" spans="2:17" x14ac:dyDescent="0.2">
      <c r="B48" s="61"/>
      <c r="C48" s="61"/>
      <c r="D48" s="219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</row>
    <row r="49" spans="2:17" x14ac:dyDescent="0.2">
      <c r="B49" s="61"/>
      <c r="C49" s="61"/>
      <c r="D49" s="219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</row>
    <row r="50" spans="2:17" x14ac:dyDescent="0.2">
      <c r="B50" s="61"/>
      <c r="C50" s="61"/>
      <c r="D50" s="219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</row>
    <row r="51" spans="2:17" x14ac:dyDescent="0.2">
      <c r="B51" s="61"/>
      <c r="C51" s="61"/>
      <c r="D51" s="219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</row>
    <row r="52" spans="2:17" x14ac:dyDescent="0.2">
      <c r="B52" s="61"/>
      <c r="C52" s="61"/>
      <c r="D52" s="219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2:17" x14ac:dyDescent="0.2">
      <c r="B53" s="61"/>
      <c r="C53" s="61"/>
      <c r="D53" s="219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</row>
    <row r="54" spans="2:17" x14ac:dyDescent="0.2">
      <c r="B54" s="61"/>
      <c r="C54" s="61"/>
      <c r="D54" s="219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</row>
    <row r="55" spans="2:17" x14ac:dyDescent="0.2">
      <c r="B55" s="61"/>
      <c r="C55" s="61"/>
      <c r="D55" s="219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</row>
    <row r="56" spans="2:17" x14ac:dyDescent="0.2">
      <c r="B56" s="61"/>
      <c r="C56" s="61"/>
      <c r="D56" s="219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</row>
    <row r="57" spans="2:17" x14ac:dyDescent="0.2">
      <c r="B57" s="61"/>
      <c r="C57" s="61"/>
      <c r="D57" s="219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2:17" x14ac:dyDescent="0.2">
      <c r="B58" s="61"/>
      <c r="C58" s="61"/>
      <c r="D58" s="219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</row>
    <row r="59" spans="2:17" x14ac:dyDescent="0.2">
      <c r="B59" s="61"/>
      <c r="C59" s="61"/>
      <c r="D59" s="219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</row>
    <row r="60" spans="2:17" x14ac:dyDescent="0.2">
      <c r="B60" s="61"/>
      <c r="C60" s="61"/>
      <c r="D60" s="219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</row>
    <row r="61" spans="2:17" x14ac:dyDescent="0.2">
      <c r="B61" s="61"/>
      <c r="C61" s="61"/>
      <c r="D61" s="219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</row>
    <row r="62" spans="2:17" x14ac:dyDescent="0.2">
      <c r="B62" s="61"/>
      <c r="C62" s="61"/>
      <c r="D62" s="219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</row>
    <row r="63" spans="2:17" x14ac:dyDescent="0.2">
      <c r="B63" s="61"/>
      <c r="C63" s="61"/>
      <c r="D63" s="219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</row>
    <row r="64" spans="2:17" x14ac:dyDescent="0.2">
      <c r="B64" s="61"/>
      <c r="C64" s="61"/>
      <c r="D64" s="219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</row>
    <row r="65" spans="2:17" x14ac:dyDescent="0.2">
      <c r="B65" s="61"/>
      <c r="C65" s="61"/>
      <c r="D65" s="219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</row>
    <row r="66" spans="2:17" x14ac:dyDescent="0.2">
      <c r="B66" s="61"/>
      <c r="C66" s="61"/>
      <c r="D66" s="219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</row>
    <row r="67" spans="2:17" x14ac:dyDescent="0.2">
      <c r="B67" s="61"/>
      <c r="C67" s="61"/>
      <c r="D67" s="219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</row>
    <row r="68" spans="2:17" x14ac:dyDescent="0.2">
      <c r="B68" s="61"/>
      <c r="C68" s="61"/>
      <c r="D68" s="219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</row>
    <row r="69" spans="2:17" x14ac:dyDescent="0.2">
      <c r="B69" s="61"/>
      <c r="C69" s="61"/>
      <c r="D69" s="219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</row>
    <row r="70" spans="2:17" x14ac:dyDescent="0.2">
      <c r="B70" s="61"/>
      <c r="C70" s="61"/>
      <c r="D70" s="219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</row>
    <row r="71" spans="2:17" x14ac:dyDescent="0.2">
      <c r="B71" s="61"/>
      <c r="C71" s="61"/>
      <c r="D71" s="219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</row>
    <row r="72" spans="2:17" x14ac:dyDescent="0.2">
      <c r="B72" s="61"/>
      <c r="C72" s="61"/>
      <c r="D72" s="219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</row>
    <row r="73" spans="2:17" x14ac:dyDescent="0.2">
      <c r="B73" s="61"/>
      <c r="C73" s="61"/>
      <c r="D73" s="219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</row>
    <row r="74" spans="2:17" x14ac:dyDescent="0.2">
      <c r="B74" s="61"/>
      <c r="C74" s="61"/>
      <c r="D74" s="219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</row>
    <row r="75" spans="2:17" x14ac:dyDescent="0.2">
      <c r="B75" s="61"/>
      <c r="C75" s="61"/>
      <c r="D75" s="219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</row>
    <row r="76" spans="2:17" x14ac:dyDescent="0.2">
      <c r="B76" s="61"/>
      <c r="C76" s="61"/>
      <c r="D76" s="219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</row>
    <row r="77" spans="2:17" x14ac:dyDescent="0.2">
      <c r="B77" s="61"/>
      <c r="C77" s="61"/>
      <c r="D77" s="219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</row>
    <row r="78" spans="2:17" x14ac:dyDescent="0.2">
      <c r="B78" s="61"/>
      <c r="C78" s="61"/>
      <c r="D78" s="219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</row>
    <row r="79" spans="2:17" x14ac:dyDescent="0.2">
      <c r="B79" s="61"/>
      <c r="C79" s="61"/>
      <c r="D79" s="219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</row>
    <row r="80" spans="2:17" x14ac:dyDescent="0.2">
      <c r="B80" s="61"/>
      <c r="C80" s="61"/>
      <c r="D80" s="219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</row>
    <row r="81" spans="2:17" x14ac:dyDescent="0.2">
      <c r="B81" s="61"/>
      <c r="C81" s="61"/>
      <c r="D81" s="219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</row>
    <row r="82" spans="2:17" x14ac:dyDescent="0.2">
      <c r="B82" s="61"/>
      <c r="C82" s="61"/>
      <c r="D82" s="219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</row>
    <row r="83" spans="2:17" x14ac:dyDescent="0.2">
      <c r="B83" s="61"/>
      <c r="C83" s="61"/>
      <c r="D83" s="219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</row>
    <row r="84" spans="2:17" x14ac:dyDescent="0.2">
      <c r="B84" s="61"/>
      <c r="C84" s="61"/>
      <c r="D84" s="219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</row>
    <row r="85" spans="2:17" x14ac:dyDescent="0.2">
      <c r="B85" s="61"/>
      <c r="C85" s="61"/>
      <c r="D85" s="219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</row>
    <row r="86" spans="2:17" x14ac:dyDescent="0.2">
      <c r="B86" s="61"/>
      <c r="C86" s="61"/>
      <c r="D86" s="219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</row>
    <row r="87" spans="2:17" x14ac:dyDescent="0.2">
      <c r="B87" s="61"/>
      <c r="C87" s="61"/>
      <c r="D87" s="219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</row>
    <row r="88" spans="2:17" x14ac:dyDescent="0.2">
      <c r="B88" s="61"/>
      <c r="C88" s="61"/>
      <c r="D88" s="219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</row>
    <row r="89" spans="2:17" x14ac:dyDescent="0.2">
      <c r="B89" s="61"/>
      <c r="C89" s="61"/>
      <c r="D89" s="219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</row>
    <row r="90" spans="2:17" x14ac:dyDescent="0.2">
      <c r="B90" s="61"/>
      <c r="C90" s="61"/>
      <c r="D90" s="219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</row>
    <row r="91" spans="2:17" x14ac:dyDescent="0.2">
      <c r="B91" s="61"/>
      <c r="C91" s="61"/>
      <c r="D91" s="219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</row>
    <row r="92" spans="2:17" x14ac:dyDescent="0.2">
      <c r="B92" s="61"/>
      <c r="C92" s="61"/>
      <c r="D92" s="219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</row>
    <row r="93" spans="2:17" x14ac:dyDescent="0.2">
      <c r="B93" s="61"/>
      <c r="C93" s="61"/>
      <c r="D93" s="219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</row>
    <row r="94" spans="2:17" x14ac:dyDescent="0.2">
      <c r="B94" s="61"/>
      <c r="C94" s="61"/>
      <c r="D94" s="219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</row>
    <row r="95" spans="2:17" x14ac:dyDescent="0.2">
      <c r="B95" s="61"/>
      <c r="C95" s="61"/>
      <c r="D95" s="219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</row>
    <row r="96" spans="2:17" x14ac:dyDescent="0.2">
      <c r="B96" s="61"/>
      <c r="C96" s="61"/>
      <c r="D96" s="219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</row>
    <row r="97" spans="2:17" x14ac:dyDescent="0.2">
      <c r="B97" s="61"/>
      <c r="C97" s="61"/>
      <c r="D97" s="219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</row>
    <row r="98" spans="2:17" x14ac:dyDescent="0.2">
      <c r="B98" s="61"/>
      <c r="C98" s="61"/>
      <c r="D98" s="219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</row>
    <row r="99" spans="2:17" x14ac:dyDescent="0.2">
      <c r="B99" s="61"/>
      <c r="C99" s="61"/>
      <c r="D99" s="219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</row>
    <row r="100" spans="2:17" x14ac:dyDescent="0.2">
      <c r="B100" s="61"/>
      <c r="C100" s="61"/>
      <c r="D100" s="219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</row>
    <row r="101" spans="2:17" x14ac:dyDescent="0.2">
      <c r="B101" s="61"/>
      <c r="C101" s="61"/>
      <c r="D101" s="219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</row>
    <row r="102" spans="2:17" x14ac:dyDescent="0.2">
      <c r="B102" s="61"/>
      <c r="C102" s="61"/>
      <c r="D102" s="219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</row>
    <row r="103" spans="2:17" x14ac:dyDescent="0.2">
      <c r="B103" s="61"/>
      <c r="C103" s="61"/>
      <c r="D103" s="219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</row>
    <row r="104" spans="2:17" x14ac:dyDescent="0.2">
      <c r="B104" s="61"/>
      <c r="C104" s="61"/>
      <c r="D104" s="219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</row>
    <row r="105" spans="2:17" x14ac:dyDescent="0.2">
      <c r="B105" s="61"/>
      <c r="C105" s="61"/>
      <c r="D105" s="219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</row>
    <row r="106" spans="2:17" x14ac:dyDescent="0.2">
      <c r="B106" s="61"/>
      <c r="C106" s="61"/>
      <c r="D106" s="219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</row>
    <row r="107" spans="2:17" x14ac:dyDescent="0.2">
      <c r="B107" s="61"/>
      <c r="C107" s="61"/>
      <c r="D107" s="219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</row>
    <row r="108" spans="2:17" x14ac:dyDescent="0.2">
      <c r="B108" s="61"/>
      <c r="C108" s="61"/>
      <c r="D108" s="219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</row>
    <row r="109" spans="2:17" x14ac:dyDescent="0.2">
      <c r="B109" s="61"/>
      <c r="C109" s="61"/>
      <c r="D109" s="219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</row>
    <row r="110" spans="2:17" x14ac:dyDescent="0.2">
      <c r="B110" s="61"/>
      <c r="C110" s="61"/>
      <c r="D110" s="219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</row>
    <row r="111" spans="2:17" x14ac:dyDescent="0.2">
      <c r="B111" s="61"/>
      <c r="C111" s="61"/>
      <c r="D111" s="219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</row>
    <row r="112" spans="2:17" x14ac:dyDescent="0.2">
      <c r="B112" s="61"/>
      <c r="C112" s="61"/>
      <c r="D112" s="219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</row>
    <row r="113" spans="2:17" x14ac:dyDescent="0.2">
      <c r="B113" s="61"/>
      <c r="C113" s="61"/>
      <c r="D113" s="219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</row>
    <row r="114" spans="2:17" x14ac:dyDescent="0.2">
      <c r="B114" s="61"/>
      <c r="C114" s="61"/>
      <c r="D114" s="219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</row>
    <row r="115" spans="2:17" x14ac:dyDescent="0.2">
      <c r="B115" s="61"/>
      <c r="C115" s="61"/>
      <c r="D115" s="219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</row>
    <row r="116" spans="2:17" x14ac:dyDescent="0.2">
      <c r="B116" s="61"/>
      <c r="C116" s="61"/>
      <c r="D116" s="219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</row>
    <row r="117" spans="2:17" x14ac:dyDescent="0.2">
      <c r="B117" s="61"/>
      <c r="C117" s="61"/>
      <c r="D117" s="219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</row>
    <row r="118" spans="2:17" x14ac:dyDescent="0.2">
      <c r="B118" s="61"/>
      <c r="C118" s="61"/>
      <c r="D118" s="219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</row>
    <row r="119" spans="2:17" x14ac:dyDescent="0.2">
      <c r="B119" s="61"/>
      <c r="C119" s="61"/>
      <c r="D119" s="219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</row>
    <row r="120" spans="2:17" x14ac:dyDescent="0.2">
      <c r="B120" s="61"/>
      <c r="C120" s="61"/>
      <c r="D120" s="219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</row>
    <row r="121" spans="2:17" x14ac:dyDescent="0.2">
      <c r="B121" s="61"/>
      <c r="C121" s="61"/>
      <c r="D121" s="219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</row>
    <row r="122" spans="2:17" x14ac:dyDescent="0.2">
      <c r="B122" s="61"/>
      <c r="C122" s="61"/>
      <c r="D122" s="219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</row>
    <row r="123" spans="2:17" x14ac:dyDescent="0.2">
      <c r="B123" s="61"/>
      <c r="C123" s="61"/>
      <c r="D123" s="219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</row>
    <row r="124" spans="2:17" x14ac:dyDescent="0.2">
      <c r="B124" s="61"/>
      <c r="C124" s="61"/>
      <c r="D124" s="219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</row>
    <row r="125" spans="2:17" x14ac:dyDescent="0.2">
      <c r="B125" s="61"/>
      <c r="C125" s="61"/>
      <c r="D125" s="219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</row>
    <row r="126" spans="2:17" x14ac:dyDescent="0.2">
      <c r="B126" s="61"/>
      <c r="C126" s="61"/>
      <c r="D126" s="219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</row>
    <row r="127" spans="2:17" x14ac:dyDescent="0.2">
      <c r="B127" s="61"/>
      <c r="C127" s="61"/>
      <c r="D127" s="219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</row>
    <row r="128" spans="2:17" x14ac:dyDescent="0.2">
      <c r="B128" s="61"/>
      <c r="C128" s="61"/>
      <c r="D128" s="219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</row>
    <row r="129" spans="2:17" x14ac:dyDescent="0.2">
      <c r="B129" s="61"/>
      <c r="C129" s="61"/>
      <c r="D129" s="219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</row>
    <row r="130" spans="2:17" x14ac:dyDescent="0.2">
      <c r="B130" s="61"/>
      <c r="C130" s="61"/>
      <c r="D130" s="219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</row>
    <row r="131" spans="2:17" x14ac:dyDescent="0.2">
      <c r="B131" s="61"/>
      <c r="C131" s="61"/>
      <c r="D131" s="219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</row>
    <row r="132" spans="2:17" x14ac:dyDescent="0.2">
      <c r="B132" s="61"/>
      <c r="C132" s="61"/>
      <c r="D132" s="219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</row>
    <row r="133" spans="2:17" x14ac:dyDescent="0.2">
      <c r="B133" s="61"/>
      <c r="C133" s="61"/>
      <c r="D133" s="219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</row>
    <row r="134" spans="2:17" x14ac:dyDescent="0.2">
      <c r="B134" s="61"/>
      <c r="C134" s="61"/>
      <c r="D134" s="219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</row>
    <row r="135" spans="2:17" x14ac:dyDescent="0.2">
      <c r="B135" s="61"/>
      <c r="C135" s="61"/>
      <c r="D135" s="219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</row>
    <row r="136" spans="2:17" x14ac:dyDescent="0.2">
      <c r="B136" s="61"/>
      <c r="C136" s="61"/>
      <c r="D136" s="219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</row>
    <row r="137" spans="2:17" x14ac:dyDescent="0.2">
      <c r="B137" s="61"/>
      <c r="C137" s="61"/>
      <c r="D137" s="219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</row>
    <row r="138" spans="2:17" x14ac:dyDescent="0.2">
      <c r="B138" s="61"/>
      <c r="C138" s="61"/>
      <c r="D138" s="219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</row>
    <row r="139" spans="2:17" x14ac:dyDescent="0.2">
      <c r="B139" s="61"/>
      <c r="C139" s="61"/>
      <c r="D139" s="219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</row>
    <row r="140" spans="2:17" x14ac:dyDescent="0.2">
      <c r="B140" s="61"/>
      <c r="C140" s="61"/>
      <c r="D140" s="219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</row>
    <row r="141" spans="2:17" x14ac:dyDescent="0.2">
      <c r="B141" s="61"/>
      <c r="C141" s="61"/>
      <c r="D141" s="219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</row>
    <row r="142" spans="2:17" x14ac:dyDescent="0.2">
      <c r="B142" s="61"/>
      <c r="C142" s="61"/>
      <c r="D142" s="219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</row>
    <row r="143" spans="2:17" x14ac:dyDescent="0.2">
      <c r="B143" s="61"/>
      <c r="C143" s="61"/>
      <c r="D143" s="219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</row>
    <row r="144" spans="2:17" x14ac:dyDescent="0.2">
      <c r="B144" s="61"/>
      <c r="C144" s="61"/>
      <c r="D144" s="219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</row>
    <row r="145" spans="2:17" x14ac:dyDescent="0.2">
      <c r="B145" s="61"/>
      <c r="C145" s="61"/>
      <c r="D145" s="219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</row>
    <row r="146" spans="2:17" x14ac:dyDescent="0.2">
      <c r="B146" s="61"/>
      <c r="C146" s="61"/>
      <c r="D146" s="219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</row>
    <row r="147" spans="2:17" x14ac:dyDescent="0.2">
      <c r="B147" s="61"/>
      <c r="C147" s="61"/>
      <c r="D147" s="219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</row>
    <row r="148" spans="2:17" x14ac:dyDescent="0.2">
      <c r="B148" s="61"/>
      <c r="C148" s="61"/>
      <c r="D148" s="219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</row>
    <row r="149" spans="2:17" x14ac:dyDescent="0.2">
      <c r="B149" s="61"/>
      <c r="C149" s="61"/>
      <c r="D149" s="219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</row>
    <row r="150" spans="2:17" x14ac:dyDescent="0.2">
      <c r="B150" s="61"/>
      <c r="C150" s="61"/>
      <c r="D150" s="219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</row>
    <row r="151" spans="2:17" x14ac:dyDescent="0.2">
      <c r="B151" s="61"/>
      <c r="C151" s="61"/>
      <c r="D151" s="219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</row>
    <row r="152" spans="2:17" x14ac:dyDescent="0.2">
      <c r="B152" s="61"/>
      <c r="C152" s="61"/>
      <c r="D152" s="219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</row>
    <row r="153" spans="2:17" x14ac:dyDescent="0.2">
      <c r="B153" s="61"/>
      <c r="C153" s="61"/>
      <c r="D153" s="219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</row>
    <row r="154" spans="2:17" x14ac:dyDescent="0.2">
      <c r="B154" s="61"/>
      <c r="C154" s="61"/>
      <c r="D154" s="219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</row>
    <row r="155" spans="2:17" x14ac:dyDescent="0.2">
      <c r="B155" s="61"/>
      <c r="C155" s="61"/>
      <c r="D155" s="219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</row>
    <row r="156" spans="2:17" x14ac:dyDescent="0.2">
      <c r="B156" s="61"/>
      <c r="C156" s="61"/>
      <c r="D156" s="219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</row>
    <row r="157" spans="2:17" x14ac:dyDescent="0.2">
      <c r="B157" s="61"/>
      <c r="C157" s="61"/>
      <c r="D157" s="219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</row>
    <row r="158" spans="2:17" x14ac:dyDescent="0.2">
      <c r="B158" s="61"/>
      <c r="C158" s="61"/>
      <c r="D158" s="219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</row>
    <row r="159" spans="2:17" x14ac:dyDescent="0.2">
      <c r="B159" s="61"/>
      <c r="C159" s="61"/>
      <c r="D159" s="219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</row>
    <row r="160" spans="2:17" x14ac:dyDescent="0.2">
      <c r="B160" s="61"/>
      <c r="C160" s="61"/>
      <c r="D160" s="219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</row>
    <row r="161" spans="2:17" x14ac:dyDescent="0.2">
      <c r="B161" s="61"/>
      <c r="C161" s="61"/>
      <c r="D161" s="219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</row>
    <row r="162" spans="2:17" x14ac:dyDescent="0.2">
      <c r="B162" s="61"/>
      <c r="C162" s="61"/>
      <c r="D162" s="219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</row>
    <row r="163" spans="2:17" x14ac:dyDescent="0.2">
      <c r="B163" s="61"/>
      <c r="C163" s="61"/>
      <c r="D163" s="219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</row>
    <row r="164" spans="2:17" x14ac:dyDescent="0.2">
      <c r="B164" s="61"/>
      <c r="C164" s="61"/>
      <c r="D164" s="219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</row>
    <row r="165" spans="2:17" x14ac:dyDescent="0.2">
      <c r="B165" s="61"/>
      <c r="C165" s="61"/>
      <c r="D165" s="219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</row>
    <row r="166" spans="2:17" x14ac:dyDescent="0.2">
      <c r="B166" s="61"/>
      <c r="C166" s="61"/>
      <c r="D166" s="219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</row>
    <row r="167" spans="2:17" x14ac:dyDescent="0.2">
      <c r="B167" s="61"/>
      <c r="C167" s="61"/>
      <c r="D167" s="219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</row>
    <row r="168" spans="2:17" x14ac:dyDescent="0.2">
      <c r="B168" s="61"/>
      <c r="C168" s="61"/>
      <c r="D168" s="219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</row>
    <row r="169" spans="2:17" x14ac:dyDescent="0.2">
      <c r="B169" s="61"/>
      <c r="C169" s="61"/>
      <c r="D169" s="219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</row>
    <row r="170" spans="2:17" x14ac:dyDescent="0.2">
      <c r="B170" s="61"/>
      <c r="C170" s="61"/>
      <c r="D170" s="219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</row>
    <row r="171" spans="2:17" x14ac:dyDescent="0.2">
      <c r="B171" s="61"/>
      <c r="C171" s="61"/>
      <c r="D171" s="219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</row>
    <row r="172" spans="2:17" x14ac:dyDescent="0.2">
      <c r="B172" s="61"/>
      <c r="C172" s="61"/>
      <c r="D172" s="219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</row>
    <row r="173" spans="2:17" x14ac:dyDescent="0.2">
      <c r="B173" s="61"/>
      <c r="C173" s="61"/>
      <c r="D173" s="219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</row>
    <row r="174" spans="2:17" x14ac:dyDescent="0.2">
      <c r="B174" s="61"/>
      <c r="C174" s="61"/>
      <c r="D174" s="219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5" sqref="A5"/>
    </sheetView>
  </sheetViews>
  <sheetFormatPr defaultRowHeight="12.75" x14ac:dyDescent="0.2"/>
  <cols>
    <col min="1" max="1" width="52.7109375" style="83" bestFit="1" customWidth="1"/>
    <col min="2" max="3" width="13.5703125" style="83" bestFit="1" customWidth="1"/>
    <col min="4" max="4" width="14" style="83" bestFit="1" customWidth="1"/>
    <col min="5" max="7" width="14.5703125" style="83" bestFit="1" customWidth="1"/>
    <col min="8" max="16384" width="9.140625" style="83"/>
  </cols>
  <sheetData>
    <row r="2" spans="1:19" ht="18.75" x14ac:dyDescent="0.3">
      <c r="A2" s="5" t="s">
        <v>176</v>
      </c>
      <c r="B2" s="3"/>
      <c r="C2" s="3"/>
      <c r="D2" s="3"/>
      <c r="E2" s="3"/>
      <c r="F2" s="3"/>
      <c r="G2" s="3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x14ac:dyDescent="0.2">
      <c r="A3" s="62"/>
    </row>
    <row r="4" spans="1:19" s="126" customFormat="1" x14ac:dyDescent="0.2">
      <c r="G4" s="10" t="s">
        <v>182</v>
      </c>
    </row>
    <row r="5" spans="1:19" s="22" customFormat="1" x14ac:dyDescent="0.2">
      <c r="A5" s="130"/>
      <c r="B5" s="172">
        <v>40543</v>
      </c>
      <c r="C5" s="172">
        <v>40908</v>
      </c>
      <c r="D5" s="172">
        <v>41274</v>
      </c>
      <c r="E5" s="172">
        <v>41639</v>
      </c>
      <c r="F5" s="172">
        <v>42004</v>
      </c>
      <c r="G5" s="172">
        <v>42369</v>
      </c>
    </row>
    <row r="6" spans="1:19" s="123" customFormat="1" x14ac:dyDescent="0.2">
      <c r="A6" s="105" t="s">
        <v>139</v>
      </c>
      <c r="B6" s="137">
        <f t="shared" ref="B6:G6" si="0">SUM(B$7+ B$8)</f>
        <v>432303.26721387001</v>
      </c>
      <c r="C6" s="137">
        <f t="shared" si="0"/>
        <v>473185.18455821002</v>
      </c>
      <c r="D6" s="137">
        <f t="shared" si="0"/>
        <v>515510.83307649998</v>
      </c>
      <c r="E6" s="137">
        <f t="shared" si="0"/>
        <v>584786.57094877004</v>
      </c>
      <c r="F6" s="137">
        <f t="shared" si="0"/>
        <v>1100833.2167026401</v>
      </c>
      <c r="G6" s="137">
        <f t="shared" si="0"/>
        <v>1570597.0216000401</v>
      </c>
    </row>
    <row r="7" spans="1:19" s="153" customFormat="1" x14ac:dyDescent="0.2">
      <c r="A7" s="98" t="s">
        <v>48</v>
      </c>
      <c r="B7" s="69">
        <v>155557.49346580001</v>
      </c>
      <c r="C7" s="69">
        <v>173770.19949564</v>
      </c>
      <c r="D7" s="69">
        <v>206510.71361042999</v>
      </c>
      <c r="E7" s="69">
        <v>284088.72546875</v>
      </c>
      <c r="F7" s="69">
        <v>488866.90736498003</v>
      </c>
      <c r="G7" s="69">
        <v>529460.57801733003</v>
      </c>
    </row>
    <row r="8" spans="1:19" s="153" customFormat="1" x14ac:dyDescent="0.2">
      <c r="A8" s="98" t="s">
        <v>59</v>
      </c>
      <c r="B8" s="69">
        <v>276745.77374807</v>
      </c>
      <c r="C8" s="69">
        <v>299414.98506257002</v>
      </c>
      <c r="D8" s="69">
        <v>309000.11946607003</v>
      </c>
      <c r="E8" s="69">
        <v>300697.84548001998</v>
      </c>
      <c r="F8" s="69">
        <v>611966.30933765997</v>
      </c>
      <c r="G8" s="69">
        <v>1041136.44358271</v>
      </c>
    </row>
    <row r="9" spans="1:19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</row>
    <row r="10" spans="1:19" x14ac:dyDescent="0.2">
      <c r="B10" s="96"/>
      <c r="C10" s="96"/>
      <c r="D10" s="96"/>
      <c r="E10" s="96"/>
      <c r="F10" s="96"/>
      <c r="G10" s="10" t="s">
        <v>46</v>
      </c>
      <c r="H10" s="96"/>
      <c r="I10" s="96"/>
      <c r="J10" s="96"/>
      <c r="K10" s="96"/>
      <c r="L10" s="96"/>
      <c r="M10" s="96"/>
      <c r="N10" s="96"/>
      <c r="O10" s="96"/>
      <c r="P10" s="96"/>
      <c r="Q10" s="96"/>
    </row>
    <row r="11" spans="1:19" s="74" customFormat="1" x14ac:dyDescent="0.2">
      <c r="A11" s="130"/>
      <c r="B11" s="172">
        <v>40543</v>
      </c>
      <c r="C11" s="172">
        <v>40908</v>
      </c>
      <c r="D11" s="172">
        <v>41274</v>
      </c>
      <c r="E11" s="172">
        <v>41639</v>
      </c>
      <c r="F11" s="172">
        <v>42004</v>
      </c>
      <c r="G11" s="172">
        <v>42369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19" s="185" customFormat="1" x14ac:dyDescent="0.2">
      <c r="A12" s="105" t="s">
        <v>139</v>
      </c>
      <c r="B12" s="137">
        <f t="shared" ref="B12:G12" si="1">SUM(B$13+ B$14)</f>
        <v>54297.859403909999</v>
      </c>
      <c r="C12" s="137">
        <f t="shared" si="1"/>
        <v>59223.658234120005</v>
      </c>
      <c r="D12" s="137">
        <f t="shared" si="1"/>
        <v>64495.287511390008</v>
      </c>
      <c r="E12" s="137">
        <f t="shared" si="1"/>
        <v>73162.338414950005</v>
      </c>
      <c r="F12" s="137">
        <f t="shared" si="1"/>
        <v>69811.922962929995</v>
      </c>
      <c r="G12" s="137">
        <f t="shared" si="1"/>
        <v>65439.723887579996</v>
      </c>
      <c r="H12" s="208"/>
      <c r="I12" s="208"/>
      <c r="J12" s="208"/>
      <c r="K12" s="208"/>
      <c r="L12" s="208"/>
      <c r="M12" s="208"/>
      <c r="N12" s="208"/>
      <c r="O12" s="208"/>
      <c r="P12" s="208"/>
      <c r="Q12" s="208"/>
    </row>
    <row r="13" spans="1:19" s="26" customFormat="1" x14ac:dyDescent="0.2">
      <c r="A13" s="36" t="s">
        <v>48</v>
      </c>
      <c r="B13" s="187">
        <v>19538.225940209999</v>
      </c>
      <c r="C13" s="187">
        <v>21749.004918350001</v>
      </c>
      <c r="D13" s="187">
        <v>25836.446091900001</v>
      </c>
      <c r="E13" s="187">
        <v>35542.190100170003</v>
      </c>
      <c r="F13" s="187">
        <v>31002.642687809999</v>
      </c>
      <c r="G13" s="187">
        <v>22060.244326389999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19" s="26" customFormat="1" x14ac:dyDescent="0.2">
      <c r="A14" s="36" t="s">
        <v>59</v>
      </c>
      <c r="B14" s="187">
        <v>34759.633463700004</v>
      </c>
      <c r="C14" s="187">
        <v>37474.653315770003</v>
      </c>
      <c r="D14" s="187">
        <v>38658.841419490003</v>
      </c>
      <c r="E14" s="187">
        <v>37620.148314780003</v>
      </c>
      <c r="F14" s="187">
        <v>38809.28027512</v>
      </c>
      <c r="G14" s="187">
        <v>43379.479561189997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9" x14ac:dyDescent="0.2"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</row>
    <row r="16" spans="1:19" s="33" customFormat="1" x14ac:dyDescent="0.2">
      <c r="G16" s="10" t="s">
        <v>172</v>
      </c>
    </row>
    <row r="17" spans="1:19" s="74" customFormat="1" x14ac:dyDescent="0.2">
      <c r="A17" s="130"/>
      <c r="B17" s="172">
        <v>40543</v>
      </c>
      <c r="C17" s="172">
        <v>40908</v>
      </c>
      <c r="D17" s="172">
        <v>41274</v>
      </c>
      <c r="E17" s="172">
        <v>41639</v>
      </c>
      <c r="F17" s="172">
        <v>42004</v>
      </c>
      <c r="G17" s="172">
        <v>42369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1:19" s="185" customFormat="1" x14ac:dyDescent="0.2">
      <c r="A18" s="105" t="s">
        <v>139</v>
      </c>
      <c r="B18" s="137">
        <f t="shared" ref="B18:G18" si="2">SUM(B$19+ B$20)</f>
        <v>1</v>
      </c>
      <c r="C18" s="137">
        <f t="shared" si="2"/>
        <v>1</v>
      </c>
      <c r="D18" s="137">
        <f t="shared" si="2"/>
        <v>1</v>
      </c>
      <c r="E18" s="137">
        <f t="shared" si="2"/>
        <v>1</v>
      </c>
      <c r="F18" s="137">
        <f t="shared" si="2"/>
        <v>1</v>
      </c>
      <c r="G18" s="137">
        <f t="shared" si="2"/>
        <v>1</v>
      </c>
      <c r="H18" s="208"/>
      <c r="I18" s="208"/>
      <c r="J18" s="208"/>
      <c r="K18" s="208"/>
      <c r="L18" s="208"/>
      <c r="M18" s="208"/>
      <c r="N18" s="208"/>
      <c r="O18" s="208"/>
      <c r="P18" s="208"/>
      <c r="Q18" s="208"/>
    </row>
    <row r="19" spans="1:19" s="26" customFormat="1" x14ac:dyDescent="0.2">
      <c r="A19" s="36" t="s">
        <v>48</v>
      </c>
      <c r="B19" s="152">
        <v>0.35983399999999999</v>
      </c>
      <c r="C19" s="152">
        <v>0.36723499999999998</v>
      </c>
      <c r="D19" s="152">
        <v>0.40059400000000001</v>
      </c>
      <c r="E19" s="152">
        <v>0.48579899999999998</v>
      </c>
      <c r="F19" s="152">
        <v>0.44408799999999998</v>
      </c>
      <c r="G19" s="152">
        <v>0.33710800000000002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9" s="26" customFormat="1" x14ac:dyDescent="0.2">
      <c r="A20" s="36" t="s">
        <v>59</v>
      </c>
      <c r="B20" s="152">
        <v>0.64016600000000001</v>
      </c>
      <c r="C20" s="152">
        <v>0.63276500000000002</v>
      </c>
      <c r="D20" s="152">
        <v>0.59940599999999999</v>
      </c>
      <c r="E20" s="152">
        <v>0.51420100000000002</v>
      </c>
      <c r="F20" s="152">
        <v>0.55591199999999996</v>
      </c>
      <c r="G20" s="152">
        <v>0.66289200000000004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spans="1:19" x14ac:dyDescent="0.2"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</row>
    <row r="22" spans="1:19" x14ac:dyDescent="0.2"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</row>
    <row r="23" spans="1:19" x14ac:dyDescent="0.2"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</row>
    <row r="24" spans="1:19" x14ac:dyDescent="0.2"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</row>
    <row r="25" spans="1:19" s="33" customFormat="1" x14ac:dyDescent="0.2"/>
    <row r="26" spans="1:19" x14ac:dyDescent="0.2"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</row>
    <row r="27" spans="1:19" x14ac:dyDescent="0.2"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</row>
    <row r="28" spans="1:19" x14ac:dyDescent="0.2"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</row>
    <row r="29" spans="1:19" x14ac:dyDescent="0.2"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1:19" x14ac:dyDescent="0.2"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</row>
    <row r="31" spans="1:19" x14ac:dyDescent="0.2"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</row>
    <row r="32" spans="1:19" x14ac:dyDescent="0.2"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</row>
    <row r="33" spans="2:17" x14ac:dyDescent="0.2"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2:17" x14ac:dyDescent="0.2"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2:17" x14ac:dyDescent="0.2"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</row>
    <row r="36" spans="2:17" x14ac:dyDescent="0.2"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2:17" x14ac:dyDescent="0.2"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</row>
    <row r="38" spans="2:17" x14ac:dyDescent="0.2"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</row>
    <row r="39" spans="2:17" x14ac:dyDescent="0.2"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</row>
    <row r="40" spans="2:17" x14ac:dyDescent="0.2"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</row>
    <row r="41" spans="2:17" x14ac:dyDescent="0.2"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</row>
    <row r="42" spans="2:17" x14ac:dyDescent="0.2"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</row>
    <row r="43" spans="2:17" x14ac:dyDescent="0.2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</row>
    <row r="44" spans="2:17" x14ac:dyDescent="0.2"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</row>
    <row r="45" spans="2:17" x14ac:dyDescent="0.2"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</row>
    <row r="46" spans="2:17" x14ac:dyDescent="0.2"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</row>
    <row r="47" spans="2:17" x14ac:dyDescent="0.2"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</row>
    <row r="48" spans="2:17" x14ac:dyDescent="0.2"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</row>
    <row r="49" spans="2:17" x14ac:dyDescent="0.2"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</row>
    <row r="50" spans="2:17" x14ac:dyDescent="0.2"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</row>
    <row r="51" spans="2:17" x14ac:dyDescent="0.2"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</row>
    <row r="52" spans="2:17" x14ac:dyDescent="0.2"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2:17" x14ac:dyDescent="0.2"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</row>
    <row r="54" spans="2:17" x14ac:dyDescent="0.2"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</row>
    <row r="55" spans="2:17" x14ac:dyDescent="0.2"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</row>
    <row r="56" spans="2:17" x14ac:dyDescent="0.2"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</row>
    <row r="57" spans="2:17" x14ac:dyDescent="0.2"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2:17" x14ac:dyDescent="0.2"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</row>
    <row r="59" spans="2:17" x14ac:dyDescent="0.2"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</row>
    <row r="60" spans="2:17" x14ac:dyDescent="0.2"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</row>
    <row r="61" spans="2:17" x14ac:dyDescent="0.2"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</row>
    <row r="62" spans="2:17" x14ac:dyDescent="0.2"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</row>
    <row r="63" spans="2:17" x14ac:dyDescent="0.2"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</row>
    <row r="64" spans="2:17" x14ac:dyDescent="0.2"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</row>
    <row r="65" spans="2:17" x14ac:dyDescent="0.2"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</row>
    <row r="66" spans="2:17" x14ac:dyDescent="0.2"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</row>
    <row r="67" spans="2:17" x14ac:dyDescent="0.2"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</row>
    <row r="68" spans="2:17" x14ac:dyDescent="0.2"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</row>
    <row r="69" spans="2:17" x14ac:dyDescent="0.2"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</row>
    <row r="70" spans="2:17" x14ac:dyDescent="0.2"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</row>
    <row r="71" spans="2:17" x14ac:dyDescent="0.2"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</row>
    <row r="72" spans="2:17" x14ac:dyDescent="0.2"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</row>
    <row r="73" spans="2:17" x14ac:dyDescent="0.2"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</row>
    <row r="74" spans="2:17" x14ac:dyDescent="0.2"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</row>
    <row r="75" spans="2:17" x14ac:dyDescent="0.2"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</row>
    <row r="76" spans="2:17" x14ac:dyDescent="0.2"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</row>
    <row r="77" spans="2:17" x14ac:dyDescent="0.2"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</row>
    <row r="78" spans="2:17" x14ac:dyDescent="0.2"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</row>
    <row r="79" spans="2:17" x14ac:dyDescent="0.2"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</row>
    <row r="80" spans="2:17" x14ac:dyDescent="0.2"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</row>
    <row r="81" spans="2:17" x14ac:dyDescent="0.2"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</row>
    <row r="82" spans="2:17" x14ac:dyDescent="0.2"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</row>
    <row r="83" spans="2:17" x14ac:dyDescent="0.2"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</row>
    <row r="84" spans="2:17" x14ac:dyDescent="0.2"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</row>
    <row r="85" spans="2:17" x14ac:dyDescent="0.2"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</row>
    <row r="86" spans="2:17" x14ac:dyDescent="0.2"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</row>
    <row r="87" spans="2:17" x14ac:dyDescent="0.2"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</row>
    <row r="88" spans="2:17" x14ac:dyDescent="0.2"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</row>
    <row r="89" spans="2:17" x14ac:dyDescent="0.2"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</row>
    <row r="90" spans="2:17" x14ac:dyDescent="0.2"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</row>
    <row r="91" spans="2:17" x14ac:dyDescent="0.2"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</row>
    <row r="92" spans="2:17" x14ac:dyDescent="0.2"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</row>
    <row r="93" spans="2:17" x14ac:dyDescent="0.2"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</row>
    <row r="94" spans="2:17" x14ac:dyDescent="0.2"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</row>
    <row r="95" spans="2:17" x14ac:dyDescent="0.2"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</row>
    <row r="96" spans="2:17" x14ac:dyDescent="0.2"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</row>
    <row r="97" spans="2:17" x14ac:dyDescent="0.2"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</row>
    <row r="98" spans="2:17" x14ac:dyDescent="0.2"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</row>
    <row r="99" spans="2:17" x14ac:dyDescent="0.2"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</row>
    <row r="100" spans="2:17" x14ac:dyDescent="0.2"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</row>
    <row r="101" spans="2:17" x14ac:dyDescent="0.2"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</row>
    <row r="102" spans="2:17" x14ac:dyDescent="0.2"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</row>
    <row r="103" spans="2:17" x14ac:dyDescent="0.2"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</row>
    <row r="104" spans="2:17" x14ac:dyDescent="0.2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</row>
    <row r="105" spans="2:17" x14ac:dyDescent="0.2"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</row>
    <row r="106" spans="2:17" x14ac:dyDescent="0.2"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</row>
    <row r="107" spans="2:17" x14ac:dyDescent="0.2"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</row>
    <row r="108" spans="2:17" x14ac:dyDescent="0.2"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</row>
    <row r="109" spans="2:17" x14ac:dyDescent="0.2"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</row>
    <row r="110" spans="2:17" x14ac:dyDescent="0.2"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</row>
    <row r="111" spans="2:17" x14ac:dyDescent="0.2"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</row>
    <row r="112" spans="2:17" x14ac:dyDescent="0.2"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</row>
    <row r="113" spans="2:17" x14ac:dyDescent="0.2"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</row>
    <row r="114" spans="2:17" x14ac:dyDescent="0.2"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</row>
    <row r="115" spans="2:17" x14ac:dyDescent="0.2"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</row>
    <row r="116" spans="2:17" x14ac:dyDescent="0.2"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</row>
    <row r="117" spans="2:17" x14ac:dyDescent="0.2"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</row>
    <row r="118" spans="2:17" x14ac:dyDescent="0.2"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</row>
    <row r="119" spans="2:17" x14ac:dyDescent="0.2"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</row>
    <row r="120" spans="2:17" x14ac:dyDescent="0.2"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</row>
    <row r="121" spans="2:17" x14ac:dyDescent="0.2"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</row>
    <row r="122" spans="2:17" x14ac:dyDescent="0.2"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</row>
    <row r="123" spans="2:17" x14ac:dyDescent="0.2"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</row>
    <row r="124" spans="2:17" x14ac:dyDescent="0.2"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</row>
    <row r="125" spans="2:17" x14ac:dyDescent="0.2"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</row>
    <row r="126" spans="2:17" x14ac:dyDescent="0.2"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</row>
    <row r="127" spans="2:17" x14ac:dyDescent="0.2"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</row>
    <row r="128" spans="2:17" x14ac:dyDescent="0.2"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</row>
    <row r="129" spans="2:17" x14ac:dyDescent="0.2"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</row>
    <row r="130" spans="2:17" x14ac:dyDescent="0.2"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</row>
    <row r="131" spans="2:17" x14ac:dyDescent="0.2"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</row>
    <row r="132" spans="2:17" x14ac:dyDescent="0.2"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</row>
    <row r="133" spans="2:17" x14ac:dyDescent="0.2"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</row>
    <row r="134" spans="2:17" x14ac:dyDescent="0.2"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</row>
    <row r="135" spans="2:17" x14ac:dyDescent="0.2"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</row>
    <row r="136" spans="2:17" x14ac:dyDescent="0.2"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</row>
    <row r="137" spans="2:17" x14ac:dyDescent="0.2"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</row>
    <row r="138" spans="2:17" x14ac:dyDescent="0.2"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</row>
    <row r="139" spans="2:17" x14ac:dyDescent="0.2"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</row>
    <row r="140" spans="2:17" x14ac:dyDescent="0.2"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</row>
    <row r="141" spans="2:17" x14ac:dyDescent="0.2"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</row>
    <row r="142" spans="2:17" x14ac:dyDescent="0.2"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</row>
    <row r="143" spans="2:17" x14ac:dyDescent="0.2"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</row>
    <row r="144" spans="2:17" x14ac:dyDescent="0.2"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</row>
    <row r="145" spans="2:17" x14ac:dyDescent="0.2"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</row>
    <row r="146" spans="2:17" x14ac:dyDescent="0.2"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</row>
    <row r="147" spans="2:17" x14ac:dyDescent="0.2"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</row>
    <row r="148" spans="2:17" x14ac:dyDescent="0.2"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</row>
    <row r="149" spans="2:17" x14ac:dyDescent="0.2"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</row>
    <row r="150" spans="2:17" x14ac:dyDescent="0.2"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</row>
    <row r="151" spans="2:17" x14ac:dyDescent="0.2"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</row>
    <row r="152" spans="2:17" x14ac:dyDescent="0.2"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</row>
    <row r="153" spans="2:17" x14ac:dyDescent="0.2"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</row>
    <row r="154" spans="2:17" x14ac:dyDescent="0.2"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</row>
    <row r="155" spans="2:17" x14ac:dyDescent="0.2"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</row>
    <row r="156" spans="2:17" x14ac:dyDescent="0.2"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</row>
    <row r="157" spans="2:17" x14ac:dyDescent="0.2"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</row>
    <row r="158" spans="2:17" x14ac:dyDescent="0.2"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</row>
    <row r="159" spans="2:17" x14ac:dyDescent="0.2"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</row>
    <row r="160" spans="2:17" x14ac:dyDescent="0.2"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</row>
    <row r="161" spans="2:17" x14ac:dyDescent="0.2"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</row>
    <row r="162" spans="2:17" x14ac:dyDescent="0.2"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</row>
    <row r="163" spans="2:17" x14ac:dyDescent="0.2"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</row>
    <row r="164" spans="2:17" x14ac:dyDescent="0.2"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</row>
    <row r="165" spans="2:17" x14ac:dyDescent="0.2"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</row>
    <row r="166" spans="2:17" x14ac:dyDescent="0.2"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</row>
    <row r="167" spans="2:17" x14ac:dyDescent="0.2"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</row>
    <row r="168" spans="2:17" x14ac:dyDescent="0.2"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</row>
    <row r="169" spans="2:17" x14ac:dyDescent="0.2"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</row>
    <row r="170" spans="2:17" x14ac:dyDescent="0.2"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</row>
    <row r="171" spans="2:17" x14ac:dyDescent="0.2"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</row>
    <row r="172" spans="2:17" x14ac:dyDescent="0.2"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</row>
    <row r="173" spans="2:17" x14ac:dyDescent="0.2"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</row>
    <row r="174" spans="2:17" x14ac:dyDescent="0.2"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</row>
    <row r="175" spans="2:17" x14ac:dyDescent="0.2"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</row>
    <row r="176" spans="2:17" x14ac:dyDescent="0.2"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</row>
    <row r="177" spans="2:17" x14ac:dyDescent="0.2"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</row>
    <row r="178" spans="2:17" x14ac:dyDescent="0.2"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</row>
    <row r="179" spans="2:17" x14ac:dyDescent="0.2"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</row>
    <row r="180" spans="2:17" x14ac:dyDescent="0.2"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</row>
    <row r="181" spans="2:17" x14ac:dyDescent="0.2"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</row>
    <row r="182" spans="2:17" x14ac:dyDescent="0.2"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</row>
    <row r="183" spans="2:17" x14ac:dyDescent="0.2"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</row>
    <row r="184" spans="2:17" x14ac:dyDescent="0.2"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</row>
    <row r="185" spans="2:17" x14ac:dyDescent="0.2"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</row>
    <row r="186" spans="2:17" x14ac:dyDescent="0.2"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</row>
    <row r="187" spans="2:17" x14ac:dyDescent="0.2"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</row>
    <row r="188" spans="2:17" x14ac:dyDescent="0.2"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</row>
    <row r="189" spans="2:17" x14ac:dyDescent="0.2"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</row>
    <row r="190" spans="2:17" x14ac:dyDescent="0.2"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</row>
    <row r="191" spans="2:17" x14ac:dyDescent="0.2"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</row>
    <row r="192" spans="2:17" x14ac:dyDescent="0.2"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</row>
    <row r="193" spans="2:17" x14ac:dyDescent="0.2"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</row>
    <row r="194" spans="2:17" x14ac:dyDescent="0.2"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</row>
    <row r="195" spans="2:17" x14ac:dyDescent="0.2"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</row>
    <row r="196" spans="2:17" x14ac:dyDescent="0.2"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</row>
    <row r="197" spans="2:17" x14ac:dyDescent="0.2"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</row>
    <row r="198" spans="2:17" x14ac:dyDescent="0.2"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</row>
    <row r="199" spans="2:17" x14ac:dyDescent="0.2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</row>
    <row r="200" spans="2:17" x14ac:dyDescent="0.2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</row>
    <row r="201" spans="2:17" x14ac:dyDescent="0.2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</row>
    <row r="202" spans="2:17" x14ac:dyDescent="0.2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</row>
    <row r="203" spans="2:17" x14ac:dyDescent="0.2"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</row>
    <row r="204" spans="2:17" x14ac:dyDescent="0.2"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</row>
    <row r="205" spans="2:17" x14ac:dyDescent="0.2"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</row>
    <row r="206" spans="2:17" x14ac:dyDescent="0.2"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</row>
    <row r="207" spans="2:17" x14ac:dyDescent="0.2"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</row>
    <row r="208" spans="2:17" x14ac:dyDescent="0.2"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</row>
    <row r="209" spans="2:17" x14ac:dyDescent="0.2"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</row>
    <row r="210" spans="2:17" x14ac:dyDescent="0.2"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</row>
    <row r="211" spans="2:17" x14ac:dyDescent="0.2"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</row>
    <row r="212" spans="2:17" x14ac:dyDescent="0.2"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</row>
    <row r="213" spans="2:17" x14ac:dyDescent="0.2"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</row>
    <row r="214" spans="2:17" x14ac:dyDescent="0.2"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</row>
    <row r="215" spans="2:17" x14ac:dyDescent="0.2"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</row>
    <row r="216" spans="2:17" x14ac:dyDescent="0.2"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</row>
    <row r="217" spans="2:17" x14ac:dyDescent="0.2"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</row>
    <row r="218" spans="2:17" x14ac:dyDescent="0.2"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</row>
    <row r="219" spans="2:17" x14ac:dyDescent="0.2"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</row>
    <row r="220" spans="2:17" x14ac:dyDescent="0.2"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</row>
    <row r="221" spans="2:17" x14ac:dyDescent="0.2"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</row>
    <row r="222" spans="2:17" x14ac:dyDescent="0.2"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</row>
    <row r="223" spans="2:17" x14ac:dyDescent="0.2"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</row>
    <row r="224" spans="2:17" x14ac:dyDescent="0.2"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</row>
    <row r="225" spans="2:17" x14ac:dyDescent="0.2"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</row>
    <row r="226" spans="2:17" x14ac:dyDescent="0.2"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</row>
    <row r="227" spans="2:17" x14ac:dyDescent="0.2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</row>
    <row r="228" spans="2:17" x14ac:dyDescent="0.2"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</row>
    <row r="229" spans="2:17" x14ac:dyDescent="0.2"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</row>
    <row r="230" spans="2:17" x14ac:dyDescent="0.2"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</row>
    <row r="231" spans="2:17" x14ac:dyDescent="0.2"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</row>
    <row r="232" spans="2:17" x14ac:dyDescent="0.2"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</row>
    <row r="233" spans="2:17" x14ac:dyDescent="0.2"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</row>
    <row r="234" spans="2:17" x14ac:dyDescent="0.2"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</row>
    <row r="235" spans="2:17" x14ac:dyDescent="0.2"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</row>
    <row r="236" spans="2:17" x14ac:dyDescent="0.2"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</row>
    <row r="237" spans="2:17" x14ac:dyDescent="0.2"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</row>
    <row r="238" spans="2:17" x14ac:dyDescent="0.2"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</row>
    <row r="239" spans="2:17" x14ac:dyDescent="0.2"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</row>
    <row r="240" spans="2:17" x14ac:dyDescent="0.2"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</row>
    <row r="241" spans="2:17" x14ac:dyDescent="0.2"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</row>
    <row r="242" spans="2:17" x14ac:dyDescent="0.2"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</row>
    <row r="243" spans="2:17" x14ac:dyDescent="0.2"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</row>
    <row r="244" spans="2:17" x14ac:dyDescent="0.2"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</row>
    <row r="245" spans="2:17" x14ac:dyDescent="0.2"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</row>
    <row r="246" spans="2:17" x14ac:dyDescent="0.2"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</row>
    <row r="247" spans="2:17" x14ac:dyDescent="0.2"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A6" sqref="A6:G6"/>
    </sheetView>
  </sheetViews>
  <sheetFormatPr defaultRowHeight="12.75" x14ac:dyDescent="0.2"/>
  <cols>
    <col min="1" max="1" width="52.7109375" style="83" bestFit="1" customWidth="1"/>
    <col min="2" max="7" width="11.7109375" style="83" customWidth="1"/>
    <col min="8" max="16384" width="9.140625" style="83"/>
  </cols>
  <sheetData>
    <row r="2" spans="1:19" ht="18.75" x14ac:dyDescent="0.3">
      <c r="A2" s="5" t="s">
        <v>176</v>
      </c>
      <c r="B2" s="3"/>
      <c r="C2" s="3"/>
      <c r="D2" s="3"/>
      <c r="E2" s="3"/>
      <c r="F2" s="3"/>
      <c r="G2" s="3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4" spans="1:19" s="126" customFormat="1" x14ac:dyDescent="0.2">
      <c r="G4" s="10" t="s">
        <v>91</v>
      </c>
    </row>
    <row r="5" spans="1:19" s="22" customFormat="1" x14ac:dyDescent="0.2">
      <c r="A5" s="163"/>
      <c r="B5" s="172">
        <f>YT_ALL!B5</f>
        <v>40543</v>
      </c>
      <c r="C5" s="172">
        <f>YT_ALL!C5</f>
        <v>40908</v>
      </c>
      <c r="D5" s="172">
        <f>YT_ALL!D5</f>
        <v>41274</v>
      </c>
      <c r="E5" s="172">
        <f>YT_ALL!E5</f>
        <v>41639</v>
      </c>
      <c r="F5" s="172">
        <f>YT_ALL!F5</f>
        <v>42004</v>
      </c>
      <c r="G5" s="172">
        <f>YT_ALL!G5</f>
        <v>42369</v>
      </c>
    </row>
    <row r="6" spans="1:19" s="123" customFormat="1" x14ac:dyDescent="0.2">
      <c r="A6" s="105" t="s">
        <v>139</v>
      </c>
      <c r="B6" s="137">
        <f t="shared" ref="B6:G6" si="0">SUM(B$7+ B$8)</f>
        <v>0.43230326721387002</v>
      </c>
      <c r="C6" s="137">
        <f t="shared" si="0"/>
        <v>0.47318518455821001</v>
      </c>
      <c r="D6" s="137">
        <f t="shared" si="0"/>
        <v>0.51551083307650003</v>
      </c>
      <c r="E6" s="137">
        <f t="shared" si="0"/>
        <v>0.58478657094876996</v>
      </c>
      <c r="F6" s="137">
        <f t="shared" si="0"/>
        <v>1.10083321670264</v>
      </c>
      <c r="G6" s="137">
        <f t="shared" si="0"/>
        <v>1.57059702160004</v>
      </c>
    </row>
    <row r="7" spans="1:19" s="153" customFormat="1" x14ac:dyDescent="0.2">
      <c r="A7" s="78" t="str">
        <f>YT_ALL!A7</f>
        <v>Внутрішній борг</v>
      </c>
      <c r="B7" s="69">
        <f>YT_ALL!B7/1000000</f>
        <v>0.1555574934658</v>
      </c>
      <c r="C7" s="69">
        <f>YT_ALL!C7/1000000</f>
        <v>0.17377019949563999</v>
      </c>
      <c r="D7" s="69">
        <f>YT_ALL!D7/1000000</f>
        <v>0.20651071361043</v>
      </c>
      <c r="E7" s="69">
        <f>YT_ALL!E7/1000000</f>
        <v>0.28408872546874997</v>
      </c>
      <c r="F7" s="69">
        <f>YT_ALL!F7/1000000</f>
        <v>0.48886690736498001</v>
      </c>
      <c r="G7" s="69">
        <f>YT_ALL!G7/1000000</f>
        <v>0.52946057801733004</v>
      </c>
    </row>
    <row r="8" spans="1:19" s="153" customFormat="1" x14ac:dyDescent="0.2">
      <c r="A8" s="78" t="str">
        <f>YT_ALL!A8</f>
        <v>Зовнішній борг</v>
      </c>
      <c r="B8" s="69">
        <f>YT_ALL!B8/1000000</f>
        <v>0.27674577374807002</v>
      </c>
      <c r="C8" s="69">
        <f>YT_ALL!C8/1000000</f>
        <v>0.29941498506257003</v>
      </c>
      <c r="D8" s="69">
        <f>YT_ALL!D8/1000000</f>
        <v>0.30900011946607003</v>
      </c>
      <c r="E8" s="69">
        <f>YT_ALL!E8/1000000</f>
        <v>0.30069784548001999</v>
      </c>
      <c r="F8" s="69">
        <f>YT_ALL!F8/1000000</f>
        <v>0.61196630933765994</v>
      </c>
      <c r="G8" s="69">
        <f>YT_ALL!G8/1000000</f>
        <v>1.04113644358271</v>
      </c>
    </row>
    <row r="9" spans="1:19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</row>
    <row r="10" spans="1:19" x14ac:dyDescent="0.2">
      <c r="B10" s="96"/>
      <c r="C10" s="96"/>
      <c r="D10" s="96"/>
      <c r="E10" s="96"/>
      <c r="F10" s="96"/>
      <c r="G10" s="10" t="s">
        <v>88</v>
      </c>
      <c r="H10" s="96"/>
      <c r="I10" s="96"/>
      <c r="J10" s="96"/>
      <c r="K10" s="96"/>
      <c r="L10" s="96"/>
      <c r="M10" s="96"/>
      <c r="N10" s="96"/>
      <c r="O10" s="96"/>
      <c r="P10" s="96"/>
      <c r="Q10" s="96"/>
    </row>
    <row r="11" spans="1:19" s="74" customFormat="1" x14ac:dyDescent="0.2">
      <c r="A11" s="29"/>
      <c r="B11" s="172">
        <f>YT_ALL!B11</f>
        <v>40543</v>
      </c>
      <c r="C11" s="172">
        <f>YT_ALL!C11</f>
        <v>40908</v>
      </c>
      <c r="D11" s="172">
        <f>YT_ALL!D11</f>
        <v>41274</v>
      </c>
      <c r="E11" s="172">
        <f>YT_ALL!E11</f>
        <v>41639</v>
      </c>
      <c r="F11" s="172">
        <f>YT_ALL!F11</f>
        <v>42004</v>
      </c>
      <c r="G11" s="172">
        <f>YT_ALL!G11</f>
        <v>42369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19" s="185" customFormat="1" x14ac:dyDescent="0.2">
      <c r="A12" s="105" t="s">
        <v>139</v>
      </c>
      <c r="B12" s="137">
        <f t="shared" ref="B12:G12" si="1">SUM(B$13+ B$14)</f>
        <v>5.4297859403910007E-2</v>
      </c>
      <c r="C12" s="137">
        <f t="shared" si="1"/>
        <v>5.9223658234120007E-2</v>
      </c>
      <c r="D12" s="137">
        <f t="shared" si="1"/>
        <v>6.4495287511389998E-2</v>
      </c>
      <c r="E12" s="137">
        <f t="shared" si="1"/>
        <v>7.3162338414950012E-2</v>
      </c>
      <c r="F12" s="137">
        <f t="shared" si="1"/>
        <v>6.9811922962929998E-2</v>
      </c>
      <c r="G12" s="137">
        <f t="shared" si="1"/>
        <v>6.5439723887579987E-2</v>
      </c>
      <c r="H12" s="208"/>
      <c r="I12" s="208"/>
      <c r="J12" s="208"/>
      <c r="K12" s="208"/>
      <c r="L12" s="208"/>
      <c r="M12" s="208"/>
      <c r="N12" s="208"/>
      <c r="O12" s="208"/>
      <c r="P12" s="208"/>
      <c r="Q12" s="208"/>
    </row>
    <row r="13" spans="1:19" s="26" customFormat="1" x14ac:dyDescent="0.2">
      <c r="A13" s="78" t="str">
        <f>YT_ALL!A13</f>
        <v>Внутрішній борг</v>
      </c>
      <c r="B13" s="69">
        <f>YT_ALL!B13/1000000</f>
        <v>1.9538225940209999E-2</v>
      </c>
      <c r="C13" s="69">
        <f>YT_ALL!C13/1000000</f>
        <v>2.1749004918350003E-2</v>
      </c>
      <c r="D13" s="69">
        <f>YT_ALL!D13/1000000</f>
        <v>2.5836446091900001E-2</v>
      </c>
      <c r="E13" s="69">
        <f>YT_ALL!E13/1000000</f>
        <v>3.5542190100170006E-2</v>
      </c>
      <c r="F13" s="69">
        <f>YT_ALL!F13/1000000</f>
        <v>3.100264268781E-2</v>
      </c>
      <c r="G13" s="69">
        <f>YT_ALL!G13/1000000</f>
        <v>2.2060244326389998E-2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19" s="26" customFormat="1" x14ac:dyDescent="0.2">
      <c r="A14" s="78" t="str">
        <f>YT_ALL!A14</f>
        <v>Зовнішній борг</v>
      </c>
      <c r="B14" s="69">
        <f>YT_ALL!B14/1000000</f>
        <v>3.4759633463700007E-2</v>
      </c>
      <c r="C14" s="69">
        <f>YT_ALL!C14/1000000</f>
        <v>3.7474653315770004E-2</v>
      </c>
      <c r="D14" s="69">
        <f>YT_ALL!D14/1000000</f>
        <v>3.8658841419490005E-2</v>
      </c>
      <c r="E14" s="69">
        <f>YT_ALL!E14/1000000</f>
        <v>3.762014831478E-2</v>
      </c>
      <c r="F14" s="69">
        <f>YT_ALL!F14/1000000</f>
        <v>3.8809280275119998E-2</v>
      </c>
      <c r="G14" s="69">
        <f>YT_ALL!G14/1000000</f>
        <v>4.3379479561189996E-2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9" x14ac:dyDescent="0.2"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</row>
    <row r="16" spans="1:19" s="33" customFormat="1" x14ac:dyDescent="0.2">
      <c r="G16" s="10" t="s">
        <v>172</v>
      </c>
    </row>
    <row r="17" spans="1:19" s="74" customFormat="1" x14ac:dyDescent="0.2">
      <c r="A17" s="29"/>
      <c r="B17" s="172">
        <f>YT_ALL!B17</f>
        <v>40543</v>
      </c>
      <c r="C17" s="172">
        <f>YT_ALL!C17</f>
        <v>40908</v>
      </c>
      <c r="D17" s="172">
        <f>YT_ALL!D17</f>
        <v>41274</v>
      </c>
      <c r="E17" s="172">
        <f>YT_ALL!E17</f>
        <v>41639</v>
      </c>
      <c r="F17" s="172">
        <f>YT_ALL!F17</f>
        <v>42004</v>
      </c>
      <c r="G17" s="172">
        <f>YT_ALL!G17</f>
        <v>42369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1:19" s="185" customFormat="1" x14ac:dyDescent="0.2">
      <c r="A18" s="105" t="s">
        <v>139</v>
      </c>
      <c r="B18" s="137">
        <f t="shared" ref="B18:G18" si="2">SUM(B$19+ B$20)</f>
        <v>1</v>
      </c>
      <c r="C18" s="137">
        <f t="shared" si="2"/>
        <v>1</v>
      </c>
      <c r="D18" s="137">
        <f t="shared" si="2"/>
        <v>1</v>
      </c>
      <c r="E18" s="137">
        <f t="shared" si="2"/>
        <v>1</v>
      </c>
      <c r="F18" s="137">
        <f t="shared" si="2"/>
        <v>1</v>
      </c>
      <c r="G18" s="137">
        <f t="shared" si="2"/>
        <v>1</v>
      </c>
      <c r="H18" s="208"/>
      <c r="I18" s="208"/>
      <c r="J18" s="208"/>
      <c r="K18" s="208"/>
      <c r="L18" s="208"/>
      <c r="M18" s="208"/>
      <c r="N18" s="208"/>
      <c r="O18" s="208"/>
      <c r="P18" s="208"/>
      <c r="Q18" s="208"/>
    </row>
    <row r="19" spans="1:19" s="26" customFormat="1" x14ac:dyDescent="0.2">
      <c r="A19" s="78" t="str">
        <f>YT_ALL!A19</f>
        <v>Внутрішній борг</v>
      </c>
      <c r="B19" s="236">
        <f>YT_ALL!B19</f>
        <v>0.35983399999999999</v>
      </c>
      <c r="C19" s="236">
        <f>YT_ALL!C19</f>
        <v>0.36723499999999998</v>
      </c>
      <c r="D19" s="236">
        <f>YT_ALL!D19</f>
        <v>0.40059400000000001</v>
      </c>
      <c r="E19" s="236">
        <f>YT_ALL!E19</f>
        <v>0.48579899999999998</v>
      </c>
      <c r="F19" s="236">
        <f>YT_ALL!F19</f>
        <v>0.44408799999999998</v>
      </c>
      <c r="G19" s="236">
        <f>YT_ALL!G19</f>
        <v>0.33710800000000002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9" s="26" customFormat="1" x14ac:dyDescent="0.2">
      <c r="A20" s="78" t="str">
        <f>YT_ALL!A20</f>
        <v>Зовнішній борг</v>
      </c>
      <c r="B20" s="236">
        <f>YT_ALL!B20</f>
        <v>0.64016600000000001</v>
      </c>
      <c r="C20" s="236">
        <f>YT_ALL!C20</f>
        <v>0.63276500000000002</v>
      </c>
      <c r="D20" s="236">
        <f>YT_ALL!D20</f>
        <v>0.59940599999999999</v>
      </c>
      <c r="E20" s="236">
        <f>YT_ALL!E20</f>
        <v>0.51420100000000002</v>
      </c>
      <c r="F20" s="236">
        <f>YT_ALL!F20</f>
        <v>0.55591199999999996</v>
      </c>
      <c r="G20" s="236">
        <f>YT_ALL!G20</f>
        <v>0.66289200000000004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spans="1:19" x14ac:dyDescent="0.2">
      <c r="A21" s="227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</row>
    <row r="22" spans="1:19" x14ac:dyDescent="0.2"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</row>
    <row r="23" spans="1:19" x14ac:dyDescent="0.2"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</row>
    <row r="24" spans="1:19" x14ac:dyDescent="0.2"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</row>
    <row r="25" spans="1:19" s="33" customFormat="1" x14ac:dyDescent="0.2"/>
    <row r="26" spans="1:19" x14ac:dyDescent="0.2"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</row>
    <row r="27" spans="1:19" x14ac:dyDescent="0.2"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</row>
    <row r="28" spans="1:19" x14ac:dyDescent="0.2"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</row>
    <row r="29" spans="1:19" x14ac:dyDescent="0.2"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1:19" x14ac:dyDescent="0.2"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</row>
    <row r="31" spans="1:19" x14ac:dyDescent="0.2"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</row>
    <row r="32" spans="1:19" x14ac:dyDescent="0.2"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</row>
    <row r="33" spans="2:17" x14ac:dyDescent="0.2"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2:17" x14ac:dyDescent="0.2"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2:17" x14ac:dyDescent="0.2"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</row>
    <row r="36" spans="2:17" x14ac:dyDescent="0.2"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2:17" x14ac:dyDescent="0.2"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</row>
    <row r="38" spans="2:17" x14ac:dyDescent="0.2"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</row>
    <row r="39" spans="2:17" x14ac:dyDescent="0.2"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</row>
    <row r="40" spans="2:17" x14ac:dyDescent="0.2"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</row>
    <row r="41" spans="2:17" x14ac:dyDescent="0.2"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</row>
    <row r="42" spans="2:17" x14ac:dyDescent="0.2"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</row>
    <row r="43" spans="2:17" x14ac:dyDescent="0.2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</row>
    <row r="44" spans="2:17" x14ac:dyDescent="0.2"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</row>
    <row r="45" spans="2:17" x14ac:dyDescent="0.2"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</row>
    <row r="46" spans="2:17" x14ac:dyDescent="0.2"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</row>
    <row r="47" spans="2:17" x14ac:dyDescent="0.2"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</row>
    <row r="48" spans="2:17" x14ac:dyDescent="0.2"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</row>
    <row r="49" spans="2:17" x14ac:dyDescent="0.2"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</row>
    <row r="50" spans="2:17" x14ac:dyDescent="0.2"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</row>
    <row r="51" spans="2:17" x14ac:dyDescent="0.2"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</row>
    <row r="52" spans="2:17" x14ac:dyDescent="0.2"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2:17" x14ac:dyDescent="0.2"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</row>
    <row r="54" spans="2:17" x14ac:dyDescent="0.2"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</row>
    <row r="55" spans="2:17" x14ac:dyDescent="0.2"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</row>
    <row r="56" spans="2:17" x14ac:dyDescent="0.2"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</row>
    <row r="57" spans="2:17" x14ac:dyDescent="0.2"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2:17" x14ac:dyDescent="0.2"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</row>
    <row r="59" spans="2:17" x14ac:dyDescent="0.2"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</row>
    <row r="60" spans="2:17" x14ac:dyDescent="0.2"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</row>
    <row r="61" spans="2:17" x14ac:dyDescent="0.2"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</row>
    <row r="62" spans="2:17" x14ac:dyDescent="0.2"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</row>
    <row r="63" spans="2:17" x14ac:dyDescent="0.2"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</row>
    <row r="64" spans="2:17" x14ac:dyDescent="0.2"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</row>
    <row r="65" spans="2:17" x14ac:dyDescent="0.2"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</row>
    <row r="66" spans="2:17" x14ac:dyDescent="0.2"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</row>
    <row r="67" spans="2:17" x14ac:dyDescent="0.2"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</row>
    <row r="68" spans="2:17" x14ac:dyDescent="0.2"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</row>
    <row r="69" spans="2:17" x14ac:dyDescent="0.2"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</row>
    <row r="70" spans="2:17" x14ac:dyDescent="0.2"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</row>
    <row r="71" spans="2:17" x14ac:dyDescent="0.2"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</row>
    <row r="72" spans="2:17" x14ac:dyDescent="0.2"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</row>
    <row r="73" spans="2:17" x14ac:dyDescent="0.2"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</row>
    <row r="74" spans="2:17" x14ac:dyDescent="0.2"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</row>
    <row r="75" spans="2:17" x14ac:dyDescent="0.2"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</row>
    <row r="76" spans="2:17" x14ac:dyDescent="0.2"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</row>
    <row r="77" spans="2:17" x14ac:dyDescent="0.2"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</row>
    <row r="78" spans="2:17" x14ac:dyDescent="0.2"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</row>
    <row r="79" spans="2:17" x14ac:dyDescent="0.2"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</row>
    <row r="80" spans="2:17" x14ac:dyDescent="0.2"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</row>
    <row r="81" spans="2:17" x14ac:dyDescent="0.2"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</row>
    <row r="82" spans="2:17" x14ac:dyDescent="0.2"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</row>
    <row r="83" spans="2:17" x14ac:dyDescent="0.2"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</row>
    <row r="84" spans="2:17" x14ac:dyDescent="0.2"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</row>
    <row r="85" spans="2:17" x14ac:dyDescent="0.2"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</row>
    <row r="86" spans="2:17" x14ac:dyDescent="0.2"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</row>
    <row r="87" spans="2:17" x14ac:dyDescent="0.2"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</row>
    <row r="88" spans="2:17" x14ac:dyDescent="0.2"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</row>
    <row r="89" spans="2:17" x14ac:dyDescent="0.2"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</row>
    <row r="90" spans="2:17" x14ac:dyDescent="0.2"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</row>
    <row r="91" spans="2:17" x14ac:dyDescent="0.2"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</row>
    <row r="92" spans="2:17" x14ac:dyDescent="0.2"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</row>
    <row r="93" spans="2:17" x14ac:dyDescent="0.2"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</row>
    <row r="94" spans="2:17" x14ac:dyDescent="0.2"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</row>
    <row r="95" spans="2:17" x14ac:dyDescent="0.2"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</row>
    <row r="96" spans="2:17" x14ac:dyDescent="0.2"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</row>
    <row r="97" spans="2:17" x14ac:dyDescent="0.2"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</row>
    <row r="98" spans="2:17" x14ac:dyDescent="0.2"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</row>
    <row r="99" spans="2:17" x14ac:dyDescent="0.2"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</row>
    <row r="100" spans="2:17" x14ac:dyDescent="0.2"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</row>
    <row r="101" spans="2:17" x14ac:dyDescent="0.2"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</row>
    <row r="102" spans="2:17" x14ac:dyDescent="0.2"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</row>
    <row r="103" spans="2:17" x14ac:dyDescent="0.2"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</row>
    <row r="104" spans="2:17" x14ac:dyDescent="0.2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</row>
    <row r="105" spans="2:17" x14ac:dyDescent="0.2"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</row>
    <row r="106" spans="2:17" x14ac:dyDescent="0.2"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</row>
    <row r="107" spans="2:17" x14ac:dyDescent="0.2"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</row>
    <row r="108" spans="2:17" x14ac:dyDescent="0.2"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</row>
    <row r="109" spans="2:17" x14ac:dyDescent="0.2"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</row>
    <row r="110" spans="2:17" x14ac:dyDescent="0.2"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</row>
    <row r="111" spans="2:17" x14ac:dyDescent="0.2"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</row>
    <row r="112" spans="2:17" x14ac:dyDescent="0.2"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</row>
    <row r="113" spans="2:17" x14ac:dyDescent="0.2"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</row>
    <row r="114" spans="2:17" x14ac:dyDescent="0.2"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</row>
    <row r="115" spans="2:17" x14ac:dyDescent="0.2"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</row>
    <row r="116" spans="2:17" x14ac:dyDescent="0.2"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</row>
    <row r="117" spans="2:17" x14ac:dyDescent="0.2"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</row>
    <row r="118" spans="2:17" x14ac:dyDescent="0.2"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</row>
    <row r="119" spans="2:17" x14ac:dyDescent="0.2"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</row>
    <row r="120" spans="2:17" x14ac:dyDescent="0.2"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</row>
    <row r="121" spans="2:17" x14ac:dyDescent="0.2"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</row>
    <row r="122" spans="2:17" x14ac:dyDescent="0.2"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</row>
    <row r="123" spans="2:17" x14ac:dyDescent="0.2"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</row>
    <row r="124" spans="2:17" x14ac:dyDescent="0.2"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</row>
    <row r="125" spans="2:17" x14ac:dyDescent="0.2"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</row>
    <row r="126" spans="2:17" x14ac:dyDescent="0.2"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</row>
    <row r="127" spans="2:17" x14ac:dyDescent="0.2"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</row>
    <row r="128" spans="2:17" x14ac:dyDescent="0.2"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</row>
    <row r="129" spans="2:17" x14ac:dyDescent="0.2"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</row>
    <row r="130" spans="2:17" x14ac:dyDescent="0.2"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</row>
    <row r="131" spans="2:17" x14ac:dyDescent="0.2"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</row>
    <row r="132" spans="2:17" x14ac:dyDescent="0.2"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</row>
    <row r="133" spans="2:17" x14ac:dyDescent="0.2"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</row>
    <row r="134" spans="2:17" x14ac:dyDescent="0.2"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</row>
    <row r="135" spans="2:17" x14ac:dyDescent="0.2"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</row>
    <row r="136" spans="2:17" x14ac:dyDescent="0.2"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</row>
    <row r="137" spans="2:17" x14ac:dyDescent="0.2"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</row>
    <row r="138" spans="2:17" x14ac:dyDescent="0.2"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</row>
    <row r="139" spans="2:17" x14ac:dyDescent="0.2"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</row>
    <row r="140" spans="2:17" x14ac:dyDescent="0.2"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</row>
    <row r="141" spans="2:17" x14ac:dyDescent="0.2"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</row>
    <row r="142" spans="2:17" x14ac:dyDescent="0.2"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</row>
    <row r="143" spans="2:17" x14ac:dyDescent="0.2"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</row>
    <row r="144" spans="2:17" x14ac:dyDescent="0.2"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</row>
    <row r="145" spans="2:17" x14ac:dyDescent="0.2"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</row>
    <row r="146" spans="2:17" x14ac:dyDescent="0.2"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</row>
    <row r="147" spans="2:17" x14ac:dyDescent="0.2"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</row>
    <row r="148" spans="2:17" x14ac:dyDescent="0.2"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</row>
    <row r="149" spans="2:17" x14ac:dyDescent="0.2"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</row>
    <row r="150" spans="2:17" x14ac:dyDescent="0.2"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</row>
    <row r="151" spans="2:17" x14ac:dyDescent="0.2"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</row>
    <row r="152" spans="2:17" x14ac:dyDescent="0.2"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</row>
    <row r="153" spans="2:17" x14ac:dyDescent="0.2"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</row>
    <row r="154" spans="2:17" x14ac:dyDescent="0.2"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</row>
    <row r="155" spans="2:17" x14ac:dyDescent="0.2"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</row>
    <row r="156" spans="2:17" x14ac:dyDescent="0.2"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</row>
    <row r="157" spans="2:17" x14ac:dyDescent="0.2"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</row>
    <row r="158" spans="2:17" x14ac:dyDescent="0.2"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</row>
    <row r="159" spans="2:17" x14ac:dyDescent="0.2"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</row>
    <row r="160" spans="2:17" x14ac:dyDescent="0.2"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</row>
    <row r="161" spans="2:17" x14ac:dyDescent="0.2"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</row>
    <row r="162" spans="2:17" x14ac:dyDescent="0.2"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</row>
    <row r="163" spans="2:17" x14ac:dyDescent="0.2"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</row>
    <row r="164" spans="2:17" x14ac:dyDescent="0.2"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</row>
    <row r="165" spans="2:17" x14ac:dyDescent="0.2"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</row>
    <row r="166" spans="2:17" x14ac:dyDescent="0.2"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</row>
    <row r="167" spans="2:17" x14ac:dyDescent="0.2"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</row>
    <row r="168" spans="2:17" x14ac:dyDescent="0.2"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</row>
    <row r="169" spans="2:17" x14ac:dyDescent="0.2"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</row>
    <row r="170" spans="2:17" x14ac:dyDescent="0.2"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</row>
    <row r="171" spans="2:17" x14ac:dyDescent="0.2"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</row>
    <row r="172" spans="2:17" x14ac:dyDescent="0.2"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</row>
    <row r="173" spans="2:17" x14ac:dyDescent="0.2"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</row>
    <row r="174" spans="2:17" x14ac:dyDescent="0.2"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</row>
    <row r="175" spans="2:17" x14ac:dyDescent="0.2"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</row>
    <row r="176" spans="2:17" x14ac:dyDescent="0.2"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</row>
    <row r="177" spans="2:17" x14ac:dyDescent="0.2"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</row>
    <row r="178" spans="2:17" x14ac:dyDescent="0.2"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</row>
    <row r="179" spans="2:17" x14ac:dyDescent="0.2"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</row>
    <row r="180" spans="2:17" x14ac:dyDescent="0.2"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</row>
    <row r="181" spans="2:17" x14ac:dyDescent="0.2"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</row>
    <row r="182" spans="2:17" x14ac:dyDescent="0.2"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</row>
    <row r="183" spans="2:17" x14ac:dyDescent="0.2"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</row>
    <row r="184" spans="2:17" x14ac:dyDescent="0.2"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</row>
    <row r="185" spans="2:17" x14ac:dyDescent="0.2"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</row>
    <row r="186" spans="2:17" x14ac:dyDescent="0.2"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</row>
    <row r="187" spans="2:17" x14ac:dyDescent="0.2"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</row>
    <row r="188" spans="2:17" x14ac:dyDescent="0.2"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</row>
    <row r="189" spans="2:17" x14ac:dyDescent="0.2"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</row>
    <row r="190" spans="2:17" x14ac:dyDescent="0.2"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</row>
    <row r="191" spans="2:17" x14ac:dyDescent="0.2"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</row>
    <row r="192" spans="2:17" x14ac:dyDescent="0.2"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</row>
    <row r="193" spans="2:17" x14ac:dyDescent="0.2"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</row>
    <row r="194" spans="2:17" x14ac:dyDescent="0.2"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</row>
    <row r="195" spans="2:17" x14ac:dyDescent="0.2"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</row>
    <row r="196" spans="2:17" x14ac:dyDescent="0.2"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</row>
    <row r="197" spans="2:17" x14ac:dyDescent="0.2"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</row>
    <row r="198" spans="2:17" x14ac:dyDescent="0.2"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</row>
    <row r="199" spans="2:17" x14ac:dyDescent="0.2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</row>
    <row r="200" spans="2:17" x14ac:dyDescent="0.2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</row>
    <row r="201" spans="2:17" x14ac:dyDescent="0.2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</row>
    <row r="202" spans="2:17" x14ac:dyDescent="0.2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</row>
    <row r="203" spans="2:17" x14ac:dyDescent="0.2"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</row>
    <row r="204" spans="2:17" x14ac:dyDescent="0.2"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</row>
    <row r="205" spans="2:17" x14ac:dyDescent="0.2"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</row>
    <row r="206" spans="2:17" x14ac:dyDescent="0.2"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</row>
    <row r="207" spans="2:17" x14ac:dyDescent="0.2"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</row>
    <row r="208" spans="2:17" x14ac:dyDescent="0.2"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</row>
    <row r="209" spans="2:17" x14ac:dyDescent="0.2"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</row>
    <row r="210" spans="2:17" x14ac:dyDescent="0.2"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</row>
    <row r="211" spans="2:17" x14ac:dyDescent="0.2"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</row>
    <row r="212" spans="2:17" x14ac:dyDescent="0.2"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</row>
    <row r="213" spans="2:17" x14ac:dyDescent="0.2"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</row>
    <row r="214" spans="2:17" x14ac:dyDescent="0.2"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</row>
    <row r="215" spans="2:17" x14ac:dyDescent="0.2"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</row>
    <row r="216" spans="2:17" x14ac:dyDescent="0.2"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</row>
    <row r="217" spans="2:17" x14ac:dyDescent="0.2"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</row>
    <row r="218" spans="2:17" x14ac:dyDescent="0.2"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</row>
    <row r="219" spans="2:17" x14ac:dyDescent="0.2"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</row>
    <row r="220" spans="2:17" x14ac:dyDescent="0.2"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</row>
    <row r="221" spans="2:17" x14ac:dyDescent="0.2"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</row>
    <row r="222" spans="2:17" x14ac:dyDescent="0.2"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</row>
    <row r="223" spans="2:17" x14ac:dyDescent="0.2"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</row>
    <row r="224" spans="2:17" x14ac:dyDescent="0.2"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</row>
    <row r="225" spans="2:17" x14ac:dyDescent="0.2"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</row>
    <row r="226" spans="2:17" x14ac:dyDescent="0.2"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</row>
    <row r="227" spans="2:17" x14ac:dyDescent="0.2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</row>
    <row r="228" spans="2:17" x14ac:dyDescent="0.2"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</row>
    <row r="229" spans="2:17" x14ac:dyDescent="0.2"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</row>
    <row r="230" spans="2:17" x14ac:dyDescent="0.2"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</row>
    <row r="231" spans="2:17" x14ac:dyDescent="0.2"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</row>
    <row r="232" spans="2:17" x14ac:dyDescent="0.2"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</row>
    <row r="233" spans="2:17" x14ac:dyDescent="0.2"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</row>
    <row r="234" spans="2:17" x14ac:dyDescent="0.2"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</row>
    <row r="235" spans="2:17" x14ac:dyDescent="0.2"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</row>
    <row r="236" spans="2:17" x14ac:dyDescent="0.2"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</row>
    <row r="237" spans="2:17" x14ac:dyDescent="0.2"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</row>
    <row r="238" spans="2:17" x14ac:dyDescent="0.2"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</row>
    <row r="239" spans="2:17" x14ac:dyDescent="0.2"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</row>
    <row r="240" spans="2:17" x14ac:dyDescent="0.2"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</row>
    <row r="241" spans="2:17" x14ac:dyDescent="0.2"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</row>
    <row r="242" spans="2:17" x14ac:dyDescent="0.2"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</row>
    <row r="243" spans="2:17" x14ac:dyDescent="0.2"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</row>
    <row r="244" spans="2:17" x14ac:dyDescent="0.2"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</row>
    <row r="245" spans="2:17" x14ac:dyDescent="0.2"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</row>
    <row r="246" spans="2:17" x14ac:dyDescent="0.2"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</row>
    <row r="247" spans="2:17" x14ac:dyDescent="0.2"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A5" sqref="A5"/>
    </sheetView>
  </sheetViews>
  <sheetFormatPr defaultRowHeight="12.75" x14ac:dyDescent="0.2"/>
  <cols>
    <col min="1" max="1" width="52.7109375" style="83" bestFit="1" customWidth="1"/>
    <col min="2" max="7" width="11.7109375" style="83" customWidth="1"/>
    <col min="8" max="16384" width="9.140625" style="83"/>
  </cols>
  <sheetData>
    <row r="2" spans="1:19" ht="18.75" x14ac:dyDescent="0.3">
      <c r="A2" s="5" t="s">
        <v>176</v>
      </c>
      <c r="B2" s="3"/>
      <c r="C2" s="3"/>
      <c r="D2" s="3"/>
      <c r="E2" s="3"/>
      <c r="F2" s="3"/>
      <c r="G2" s="3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4" spans="1:19" s="126" customFormat="1" x14ac:dyDescent="0.2">
      <c r="G4" s="10" t="s">
        <v>91</v>
      </c>
    </row>
    <row r="5" spans="1:19" s="22" customFormat="1" x14ac:dyDescent="0.2">
      <c r="A5" s="163"/>
      <c r="B5" s="172">
        <f>YT_ALL!B5</f>
        <v>40543</v>
      </c>
      <c r="C5" s="172">
        <f>YT_ALL!C5</f>
        <v>40908</v>
      </c>
      <c r="D5" s="172">
        <f>YT_ALL!D5</f>
        <v>41274</v>
      </c>
      <c r="E5" s="172">
        <f>YT_ALL!E5</f>
        <v>41639</v>
      </c>
      <c r="F5" s="172">
        <f>YT_ALL!F5</f>
        <v>42004</v>
      </c>
      <c r="G5" s="172">
        <f>YT_ALL!G5</f>
        <v>42369</v>
      </c>
    </row>
    <row r="6" spans="1:19" s="123" customFormat="1" x14ac:dyDescent="0.2">
      <c r="A6" s="105" t="s">
        <v>139</v>
      </c>
      <c r="B6" s="137">
        <f t="shared" ref="B6:G6" si="0">SUM(B$7+ B$8)</f>
        <v>0.43230326721387002</v>
      </c>
      <c r="C6" s="137">
        <f t="shared" si="0"/>
        <v>0.47318518455821001</v>
      </c>
      <c r="D6" s="137">
        <f t="shared" si="0"/>
        <v>0.51551083307650003</v>
      </c>
      <c r="E6" s="137">
        <f t="shared" si="0"/>
        <v>0.58478657094876996</v>
      </c>
      <c r="F6" s="137">
        <f t="shared" si="0"/>
        <v>1.10083321670264</v>
      </c>
      <c r="G6" s="137">
        <f t="shared" si="0"/>
        <v>1.5705970216000398</v>
      </c>
    </row>
    <row r="7" spans="1:19" s="153" customFormat="1" x14ac:dyDescent="0.2">
      <c r="A7" s="78" t="str">
        <f>YK_ALL!A7</f>
        <v>Державний борг</v>
      </c>
      <c r="B7" s="69">
        <f>YK_ALL!B7/1000000</f>
        <v>0.32347541506859001</v>
      </c>
      <c r="C7" s="69">
        <f>YK_ALL!C7/1000000</f>
        <v>0.35727386718598003</v>
      </c>
      <c r="D7" s="69">
        <f>YK_ALL!D7/1000000</f>
        <v>0.39921823411787</v>
      </c>
      <c r="E7" s="69">
        <f>YK_ALL!E7/1000000</f>
        <v>0.48021862943661997</v>
      </c>
      <c r="F7" s="69">
        <f>YK_ALL!F7/1000000</f>
        <v>0.94703046914465006</v>
      </c>
      <c r="G7" s="69">
        <f>YK_ALL!G7/1000000</f>
        <v>1.3338607110635798</v>
      </c>
    </row>
    <row r="8" spans="1:19" s="153" customFormat="1" x14ac:dyDescent="0.2">
      <c r="A8" s="78" t="str">
        <f>YK_ALL!A8</f>
        <v>Гарантований державою борг</v>
      </c>
      <c r="B8" s="69">
        <f>YK_ALL!B8/1000000</f>
        <v>0.10882785214528</v>
      </c>
      <c r="C8" s="69">
        <f>YK_ALL!C8/1000000</f>
        <v>0.11591131737223</v>
      </c>
      <c r="D8" s="69">
        <f>YK_ALL!D8/1000000</f>
        <v>0.11629259895862999</v>
      </c>
      <c r="E8" s="69">
        <f>YK_ALL!E8/1000000</f>
        <v>0.10456794151215</v>
      </c>
      <c r="F8" s="69">
        <f>YK_ALL!F8/1000000</f>
        <v>0.15380274755798998</v>
      </c>
      <c r="G8" s="69">
        <f>YK_ALL!G8/1000000</f>
        <v>0.23673631053645999</v>
      </c>
    </row>
    <row r="9" spans="1:19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</row>
    <row r="10" spans="1:19" x14ac:dyDescent="0.2">
      <c r="B10" s="96"/>
      <c r="C10" s="96"/>
      <c r="D10" s="96"/>
      <c r="E10" s="96"/>
      <c r="F10" s="96"/>
      <c r="G10" s="10" t="s">
        <v>88</v>
      </c>
      <c r="H10" s="96"/>
      <c r="I10" s="96"/>
      <c r="J10" s="96"/>
      <c r="K10" s="96"/>
      <c r="L10" s="96"/>
      <c r="M10" s="96"/>
      <c r="N10" s="96"/>
      <c r="O10" s="96"/>
      <c r="P10" s="96"/>
      <c r="Q10" s="96"/>
    </row>
    <row r="11" spans="1:19" s="74" customFormat="1" x14ac:dyDescent="0.2">
      <c r="A11" s="29"/>
      <c r="B11" s="172">
        <f>YT_ALL!B11</f>
        <v>40543</v>
      </c>
      <c r="C11" s="172">
        <f>YT_ALL!C11</f>
        <v>40908</v>
      </c>
      <c r="D11" s="172">
        <f>YT_ALL!D11</f>
        <v>41274</v>
      </c>
      <c r="E11" s="172">
        <f>YT_ALL!E11</f>
        <v>41639</v>
      </c>
      <c r="F11" s="172">
        <f>YT_ALL!F11</f>
        <v>42004</v>
      </c>
      <c r="G11" s="172">
        <f>YT_ALL!G11</f>
        <v>42369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19" s="185" customFormat="1" x14ac:dyDescent="0.2">
      <c r="A12" s="105" t="s">
        <v>139</v>
      </c>
      <c r="B12" s="137">
        <f t="shared" ref="B12:G12" si="1">SUM(B$13+ B$14)</f>
        <v>5.4297859403909993E-2</v>
      </c>
      <c r="C12" s="137">
        <f t="shared" si="1"/>
        <v>5.922365823412E-2</v>
      </c>
      <c r="D12" s="137">
        <f t="shared" si="1"/>
        <v>6.4495287511389998E-2</v>
      </c>
      <c r="E12" s="137">
        <f t="shared" si="1"/>
        <v>7.3162338414949998E-2</v>
      </c>
      <c r="F12" s="137">
        <f t="shared" si="1"/>
        <v>6.9811922962929998E-2</v>
      </c>
      <c r="G12" s="137">
        <f t="shared" si="1"/>
        <v>6.5439723887580001E-2</v>
      </c>
      <c r="H12" s="208"/>
      <c r="I12" s="208"/>
      <c r="J12" s="208"/>
      <c r="K12" s="208"/>
      <c r="L12" s="208"/>
      <c r="M12" s="208"/>
      <c r="N12" s="208"/>
      <c r="O12" s="208"/>
      <c r="P12" s="208"/>
      <c r="Q12" s="208"/>
    </row>
    <row r="13" spans="1:19" s="26" customFormat="1" x14ac:dyDescent="0.2">
      <c r="A13" s="78" t="str">
        <f>YK_ALL!A13</f>
        <v>Державний борг</v>
      </c>
      <c r="B13" s="69">
        <f>YK_ALL!B13/1000000</f>
        <v>4.0628937923949997E-2</v>
      </c>
      <c r="C13" s="69">
        <f>YK_ALL!C13/1000000</f>
        <v>4.471624661273E-2</v>
      </c>
      <c r="D13" s="69">
        <f>YK_ALL!D13/1000000</f>
        <v>4.9945981999039997E-2</v>
      </c>
      <c r="E13" s="69">
        <f>YK_ALL!E13/1000000</f>
        <v>6.0079898590880004E-2</v>
      </c>
      <c r="F13" s="69">
        <f>YK_ALL!F13/1000000</f>
        <v>6.0058160629950001E-2</v>
      </c>
      <c r="G13" s="69">
        <f>YK_ALL!G13/1000000</f>
        <v>5.5575985078350001E-2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19" s="26" customFormat="1" x14ac:dyDescent="0.2">
      <c r="A14" s="78" t="str">
        <f>YK_ALL!A14</f>
        <v>Гарантований державою борг</v>
      </c>
      <c r="B14" s="69">
        <f>YK_ALL!B14/1000000</f>
        <v>1.3668921479959999E-2</v>
      </c>
      <c r="C14" s="69">
        <f>YK_ALL!C14/1000000</f>
        <v>1.450741162139E-2</v>
      </c>
      <c r="D14" s="69">
        <f>YK_ALL!D14/1000000</f>
        <v>1.4549305512349999E-2</v>
      </c>
      <c r="E14" s="69">
        <f>YK_ALL!E14/1000000</f>
        <v>1.3082439824069999E-2</v>
      </c>
      <c r="F14" s="69">
        <f>YK_ALL!F14/1000000</f>
        <v>9.7537623329800004E-3</v>
      </c>
      <c r="G14" s="69">
        <f>YK_ALL!G14/1000000</f>
        <v>9.8637388092300011E-3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9" x14ac:dyDescent="0.2"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</row>
    <row r="16" spans="1:19" s="33" customFormat="1" x14ac:dyDescent="0.2">
      <c r="G16" s="10" t="s">
        <v>172</v>
      </c>
    </row>
    <row r="17" spans="1:19" s="74" customFormat="1" x14ac:dyDescent="0.2">
      <c r="A17" s="29"/>
      <c r="B17" s="172">
        <f>YT_ALL!B17</f>
        <v>40543</v>
      </c>
      <c r="C17" s="172">
        <f>YT_ALL!C17</f>
        <v>40908</v>
      </c>
      <c r="D17" s="172">
        <f>YT_ALL!D17</f>
        <v>41274</v>
      </c>
      <c r="E17" s="172">
        <f>YT_ALL!E17</f>
        <v>41639</v>
      </c>
      <c r="F17" s="172">
        <f>YT_ALL!F17</f>
        <v>42004</v>
      </c>
      <c r="G17" s="172">
        <f>YT_ALL!G17</f>
        <v>42369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1:19" s="185" customFormat="1" x14ac:dyDescent="0.2">
      <c r="A18" s="105" t="s">
        <v>139</v>
      </c>
      <c r="B18" s="137">
        <f t="shared" ref="B18:G18" si="2">SUM(B$19+ B$20)</f>
        <v>1</v>
      </c>
      <c r="C18" s="137">
        <f t="shared" si="2"/>
        <v>1</v>
      </c>
      <c r="D18" s="137">
        <f t="shared" si="2"/>
        <v>1</v>
      </c>
      <c r="E18" s="137">
        <f t="shared" si="2"/>
        <v>1</v>
      </c>
      <c r="F18" s="137">
        <f t="shared" si="2"/>
        <v>1</v>
      </c>
      <c r="G18" s="137">
        <f t="shared" si="2"/>
        <v>1</v>
      </c>
      <c r="H18" s="208"/>
      <c r="I18" s="208"/>
      <c r="J18" s="208"/>
      <c r="K18" s="208"/>
      <c r="L18" s="208"/>
      <c r="M18" s="208"/>
      <c r="N18" s="208"/>
      <c r="O18" s="208"/>
      <c r="P18" s="208"/>
      <c r="Q18" s="208"/>
    </row>
    <row r="19" spans="1:19" s="26" customFormat="1" x14ac:dyDescent="0.2">
      <c r="A19" s="78" t="str">
        <f>YK_ALL!A19</f>
        <v>Державний борг</v>
      </c>
      <c r="B19" s="236">
        <f>YK_ALL!B19</f>
        <v>0.74826000000000004</v>
      </c>
      <c r="C19" s="236">
        <f>YK_ALL!C19</f>
        <v>0.75504000000000004</v>
      </c>
      <c r="D19" s="236">
        <f>YK_ALL!D19</f>
        <v>0.77441300000000002</v>
      </c>
      <c r="E19" s="236">
        <f>YK_ALL!E19</f>
        <v>0.82118599999999997</v>
      </c>
      <c r="F19" s="236">
        <f>YK_ALL!F19</f>
        <v>0.86028499999999997</v>
      </c>
      <c r="G19" s="236">
        <f>YK_ALL!G19</f>
        <v>0.84926999999999997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9" s="26" customFormat="1" x14ac:dyDescent="0.2">
      <c r="A20" s="78" t="str">
        <f>YK_ALL!A20</f>
        <v>Гарантований державою борг</v>
      </c>
      <c r="B20" s="236">
        <f>YK_ALL!B20</f>
        <v>0.25174000000000002</v>
      </c>
      <c r="C20" s="236">
        <f>YK_ALL!C20</f>
        <v>0.24496000000000001</v>
      </c>
      <c r="D20" s="236">
        <f>YK_ALL!D20</f>
        <v>0.22558700000000001</v>
      </c>
      <c r="E20" s="236">
        <f>YK_ALL!E20</f>
        <v>0.178814</v>
      </c>
      <c r="F20" s="236">
        <f>YK_ALL!F20</f>
        <v>0.13971500000000001</v>
      </c>
      <c r="G20" s="236">
        <f>YK_ALL!G20</f>
        <v>0.15073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spans="1:19" x14ac:dyDescent="0.2">
      <c r="A21" s="227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</row>
    <row r="22" spans="1:19" x14ac:dyDescent="0.2"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</row>
    <row r="23" spans="1:19" x14ac:dyDescent="0.2"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</row>
    <row r="24" spans="1:19" x14ac:dyDescent="0.2"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</row>
    <row r="25" spans="1:19" s="33" customFormat="1" x14ac:dyDescent="0.2"/>
    <row r="26" spans="1:19" x14ac:dyDescent="0.2"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</row>
    <row r="27" spans="1:19" x14ac:dyDescent="0.2"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</row>
    <row r="28" spans="1:19" x14ac:dyDescent="0.2"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</row>
    <row r="29" spans="1:19" x14ac:dyDescent="0.2"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1:19" x14ac:dyDescent="0.2"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</row>
    <row r="31" spans="1:19" x14ac:dyDescent="0.2"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</row>
    <row r="32" spans="1:19" x14ac:dyDescent="0.2"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</row>
    <row r="33" spans="2:17" x14ac:dyDescent="0.2"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2:17" x14ac:dyDescent="0.2"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2:17" x14ac:dyDescent="0.2"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</row>
    <row r="36" spans="2:17" x14ac:dyDescent="0.2"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2:17" x14ac:dyDescent="0.2"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</row>
    <row r="38" spans="2:17" x14ac:dyDescent="0.2"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</row>
    <row r="39" spans="2:17" x14ac:dyDescent="0.2"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</row>
    <row r="40" spans="2:17" x14ac:dyDescent="0.2"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</row>
    <row r="41" spans="2:17" x14ac:dyDescent="0.2"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</row>
    <row r="42" spans="2:17" x14ac:dyDescent="0.2"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</row>
    <row r="43" spans="2:17" x14ac:dyDescent="0.2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</row>
    <row r="44" spans="2:17" x14ac:dyDescent="0.2"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</row>
    <row r="45" spans="2:17" x14ac:dyDescent="0.2"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</row>
    <row r="46" spans="2:17" x14ac:dyDescent="0.2"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</row>
    <row r="47" spans="2:17" x14ac:dyDescent="0.2"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</row>
    <row r="48" spans="2:17" x14ac:dyDescent="0.2"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</row>
    <row r="49" spans="2:17" x14ac:dyDescent="0.2"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</row>
    <row r="50" spans="2:17" x14ac:dyDescent="0.2"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</row>
    <row r="51" spans="2:17" x14ac:dyDescent="0.2"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</row>
    <row r="52" spans="2:17" x14ac:dyDescent="0.2"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2:17" x14ac:dyDescent="0.2"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</row>
    <row r="54" spans="2:17" x14ac:dyDescent="0.2"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</row>
    <row r="55" spans="2:17" x14ac:dyDescent="0.2"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</row>
    <row r="56" spans="2:17" x14ac:dyDescent="0.2"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</row>
    <row r="57" spans="2:17" x14ac:dyDescent="0.2"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2:17" x14ac:dyDescent="0.2"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</row>
    <row r="59" spans="2:17" x14ac:dyDescent="0.2"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</row>
    <row r="60" spans="2:17" x14ac:dyDescent="0.2"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</row>
    <row r="61" spans="2:17" x14ac:dyDescent="0.2"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</row>
    <row r="62" spans="2:17" x14ac:dyDescent="0.2"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</row>
    <row r="63" spans="2:17" x14ac:dyDescent="0.2"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</row>
    <row r="64" spans="2:17" x14ac:dyDescent="0.2"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</row>
    <row r="65" spans="2:17" x14ac:dyDescent="0.2"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</row>
    <row r="66" spans="2:17" x14ac:dyDescent="0.2"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</row>
    <row r="67" spans="2:17" x14ac:dyDescent="0.2"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</row>
    <row r="68" spans="2:17" x14ac:dyDescent="0.2"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</row>
    <row r="69" spans="2:17" x14ac:dyDescent="0.2"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</row>
    <row r="70" spans="2:17" x14ac:dyDescent="0.2"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</row>
    <row r="71" spans="2:17" x14ac:dyDescent="0.2"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</row>
    <row r="72" spans="2:17" x14ac:dyDescent="0.2"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</row>
    <row r="73" spans="2:17" x14ac:dyDescent="0.2"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</row>
    <row r="74" spans="2:17" x14ac:dyDescent="0.2"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</row>
    <row r="75" spans="2:17" x14ac:dyDescent="0.2"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</row>
    <row r="76" spans="2:17" x14ac:dyDescent="0.2"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</row>
    <row r="77" spans="2:17" x14ac:dyDescent="0.2"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</row>
    <row r="78" spans="2:17" x14ac:dyDescent="0.2"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</row>
    <row r="79" spans="2:17" x14ac:dyDescent="0.2"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</row>
    <row r="80" spans="2:17" x14ac:dyDescent="0.2"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</row>
    <row r="81" spans="2:17" x14ac:dyDescent="0.2"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</row>
    <row r="82" spans="2:17" x14ac:dyDescent="0.2"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</row>
    <row r="83" spans="2:17" x14ac:dyDescent="0.2"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</row>
    <row r="84" spans="2:17" x14ac:dyDescent="0.2"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</row>
    <row r="85" spans="2:17" x14ac:dyDescent="0.2"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</row>
    <row r="86" spans="2:17" x14ac:dyDescent="0.2"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</row>
    <row r="87" spans="2:17" x14ac:dyDescent="0.2"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</row>
    <row r="88" spans="2:17" x14ac:dyDescent="0.2"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</row>
    <row r="89" spans="2:17" x14ac:dyDescent="0.2"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</row>
    <row r="90" spans="2:17" x14ac:dyDescent="0.2"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</row>
    <row r="91" spans="2:17" x14ac:dyDescent="0.2"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</row>
    <row r="92" spans="2:17" x14ac:dyDescent="0.2"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</row>
    <row r="93" spans="2:17" x14ac:dyDescent="0.2"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</row>
    <row r="94" spans="2:17" x14ac:dyDescent="0.2"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</row>
    <row r="95" spans="2:17" x14ac:dyDescent="0.2"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</row>
    <row r="96" spans="2:17" x14ac:dyDescent="0.2"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</row>
    <row r="97" spans="2:17" x14ac:dyDescent="0.2"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</row>
    <row r="98" spans="2:17" x14ac:dyDescent="0.2"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</row>
    <row r="99" spans="2:17" x14ac:dyDescent="0.2"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</row>
    <row r="100" spans="2:17" x14ac:dyDescent="0.2"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</row>
    <row r="101" spans="2:17" x14ac:dyDescent="0.2"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</row>
    <row r="102" spans="2:17" x14ac:dyDescent="0.2"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</row>
    <row r="103" spans="2:17" x14ac:dyDescent="0.2"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</row>
    <row r="104" spans="2:17" x14ac:dyDescent="0.2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</row>
    <row r="105" spans="2:17" x14ac:dyDescent="0.2"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</row>
    <row r="106" spans="2:17" x14ac:dyDescent="0.2"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</row>
    <row r="107" spans="2:17" x14ac:dyDescent="0.2"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</row>
    <row r="108" spans="2:17" x14ac:dyDescent="0.2"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</row>
    <row r="109" spans="2:17" x14ac:dyDescent="0.2"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</row>
    <row r="110" spans="2:17" x14ac:dyDescent="0.2"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</row>
    <row r="111" spans="2:17" x14ac:dyDescent="0.2"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</row>
    <row r="112" spans="2:17" x14ac:dyDescent="0.2"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</row>
    <row r="113" spans="2:17" x14ac:dyDescent="0.2"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</row>
    <row r="114" spans="2:17" x14ac:dyDescent="0.2"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</row>
    <row r="115" spans="2:17" x14ac:dyDescent="0.2"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</row>
    <row r="116" spans="2:17" x14ac:dyDescent="0.2"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</row>
    <row r="117" spans="2:17" x14ac:dyDescent="0.2"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</row>
    <row r="118" spans="2:17" x14ac:dyDescent="0.2"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</row>
    <row r="119" spans="2:17" x14ac:dyDescent="0.2"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</row>
    <row r="120" spans="2:17" x14ac:dyDescent="0.2"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</row>
    <row r="121" spans="2:17" x14ac:dyDescent="0.2"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</row>
    <row r="122" spans="2:17" x14ac:dyDescent="0.2"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</row>
    <row r="123" spans="2:17" x14ac:dyDescent="0.2"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</row>
    <row r="124" spans="2:17" x14ac:dyDescent="0.2"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</row>
    <row r="125" spans="2:17" x14ac:dyDescent="0.2"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</row>
    <row r="126" spans="2:17" x14ac:dyDescent="0.2"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</row>
    <row r="127" spans="2:17" x14ac:dyDescent="0.2"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</row>
    <row r="128" spans="2:17" x14ac:dyDescent="0.2"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</row>
    <row r="129" spans="2:17" x14ac:dyDescent="0.2"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</row>
    <row r="130" spans="2:17" x14ac:dyDescent="0.2"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</row>
    <row r="131" spans="2:17" x14ac:dyDescent="0.2"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</row>
    <row r="132" spans="2:17" x14ac:dyDescent="0.2"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</row>
    <row r="133" spans="2:17" x14ac:dyDescent="0.2"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</row>
    <row r="134" spans="2:17" x14ac:dyDescent="0.2"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</row>
    <row r="135" spans="2:17" x14ac:dyDescent="0.2"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</row>
    <row r="136" spans="2:17" x14ac:dyDescent="0.2"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</row>
    <row r="137" spans="2:17" x14ac:dyDescent="0.2"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</row>
    <row r="138" spans="2:17" x14ac:dyDescent="0.2"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</row>
    <row r="139" spans="2:17" x14ac:dyDescent="0.2"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</row>
    <row r="140" spans="2:17" x14ac:dyDescent="0.2"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</row>
    <row r="141" spans="2:17" x14ac:dyDescent="0.2"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</row>
    <row r="142" spans="2:17" x14ac:dyDescent="0.2"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</row>
    <row r="143" spans="2:17" x14ac:dyDescent="0.2"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</row>
    <row r="144" spans="2:17" x14ac:dyDescent="0.2"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</row>
    <row r="145" spans="2:17" x14ac:dyDescent="0.2"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</row>
    <row r="146" spans="2:17" x14ac:dyDescent="0.2"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</row>
    <row r="147" spans="2:17" x14ac:dyDescent="0.2"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</row>
    <row r="148" spans="2:17" x14ac:dyDescent="0.2"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</row>
    <row r="149" spans="2:17" x14ac:dyDescent="0.2"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</row>
    <row r="150" spans="2:17" x14ac:dyDescent="0.2"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</row>
    <row r="151" spans="2:17" x14ac:dyDescent="0.2"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</row>
    <row r="152" spans="2:17" x14ac:dyDescent="0.2"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</row>
    <row r="153" spans="2:17" x14ac:dyDescent="0.2"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</row>
    <row r="154" spans="2:17" x14ac:dyDescent="0.2"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</row>
    <row r="155" spans="2:17" x14ac:dyDescent="0.2"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</row>
    <row r="156" spans="2:17" x14ac:dyDescent="0.2"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</row>
    <row r="157" spans="2:17" x14ac:dyDescent="0.2"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</row>
    <row r="158" spans="2:17" x14ac:dyDescent="0.2"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</row>
    <row r="159" spans="2:17" x14ac:dyDescent="0.2"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</row>
    <row r="160" spans="2:17" x14ac:dyDescent="0.2"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</row>
    <row r="161" spans="2:17" x14ac:dyDescent="0.2"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</row>
    <row r="162" spans="2:17" x14ac:dyDescent="0.2"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</row>
    <row r="163" spans="2:17" x14ac:dyDescent="0.2"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</row>
    <row r="164" spans="2:17" x14ac:dyDescent="0.2"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</row>
    <row r="165" spans="2:17" x14ac:dyDescent="0.2"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</row>
    <row r="166" spans="2:17" x14ac:dyDescent="0.2"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</row>
    <row r="167" spans="2:17" x14ac:dyDescent="0.2"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</row>
    <row r="168" spans="2:17" x14ac:dyDescent="0.2"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</row>
    <row r="169" spans="2:17" x14ac:dyDescent="0.2"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</row>
    <row r="170" spans="2:17" x14ac:dyDescent="0.2"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</row>
    <row r="171" spans="2:17" x14ac:dyDescent="0.2"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</row>
    <row r="172" spans="2:17" x14ac:dyDescent="0.2"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</row>
    <row r="173" spans="2:17" x14ac:dyDescent="0.2"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</row>
    <row r="174" spans="2:17" x14ac:dyDescent="0.2"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</row>
    <row r="175" spans="2:17" x14ac:dyDescent="0.2"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</row>
    <row r="176" spans="2:17" x14ac:dyDescent="0.2"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</row>
    <row r="177" spans="2:17" x14ac:dyDescent="0.2"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</row>
    <row r="178" spans="2:17" x14ac:dyDescent="0.2"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</row>
    <row r="179" spans="2:17" x14ac:dyDescent="0.2"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</row>
    <row r="180" spans="2:17" x14ac:dyDescent="0.2"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</row>
    <row r="181" spans="2:17" x14ac:dyDescent="0.2"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</row>
    <row r="182" spans="2:17" x14ac:dyDescent="0.2"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</row>
    <row r="183" spans="2:17" x14ac:dyDescent="0.2"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</row>
    <row r="184" spans="2:17" x14ac:dyDescent="0.2"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</row>
    <row r="185" spans="2:17" x14ac:dyDescent="0.2"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</row>
    <row r="186" spans="2:17" x14ac:dyDescent="0.2"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</row>
    <row r="187" spans="2:17" x14ac:dyDescent="0.2"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</row>
    <row r="188" spans="2:17" x14ac:dyDescent="0.2"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</row>
    <row r="189" spans="2:17" x14ac:dyDescent="0.2"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</row>
    <row r="190" spans="2:17" x14ac:dyDescent="0.2"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</row>
    <row r="191" spans="2:17" x14ac:dyDescent="0.2"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</row>
    <row r="192" spans="2:17" x14ac:dyDescent="0.2"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</row>
    <row r="193" spans="2:17" x14ac:dyDescent="0.2"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</row>
    <row r="194" spans="2:17" x14ac:dyDescent="0.2"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</row>
    <row r="195" spans="2:17" x14ac:dyDescent="0.2"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</row>
    <row r="196" spans="2:17" x14ac:dyDescent="0.2"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</row>
    <row r="197" spans="2:17" x14ac:dyDescent="0.2"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</row>
    <row r="198" spans="2:17" x14ac:dyDescent="0.2"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</row>
    <row r="199" spans="2:17" x14ac:dyDescent="0.2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</row>
    <row r="200" spans="2:17" x14ac:dyDescent="0.2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</row>
    <row r="201" spans="2:17" x14ac:dyDescent="0.2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</row>
    <row r="202" spans="2:17" x14ac:dyDescent="0.2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</row>
    <row r="203" spans="2:17" x14ac:dyDescent="0.2"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</row>
    <row r="204" spans="2:17" x14ac:dyDescent="0.2"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</row>
    <row r="205" spans="2:17" x14ac:dyDescent="0.2"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</row>
    <row r="206" spans="2:17" x14ac:dyDescent="0.2"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</row>
    <row r="207" spans="2:17" x14ac:dyDescent="0.2"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</row>
    <row r="208" spans="2:17" x14ac:dyDescent="0.2"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</row>
    <row r="209" spans="2:17" x14ac:dyDescent="0.2"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</row>
    <row r="210" spans="2:17" x14ac:dyDescent="0.2"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</row>
    <row r="211" spans="2:17" x14ac:dyDescent="0.2"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</row>
    <row r="212" spans="2:17" x14ac:dyDescent="0.2"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</row>
    <row r="213" spans="2:17" x14ac:dyDescent="0.2"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</row>
    <row r="214" spans="2:17" x14ac:dyDescent="0.2"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</row>
    <row r="215" spans="2:17" x14ac:dyDescent="0.2"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</row>
    <row r="216" spans="2:17" x14ac:dyDescent="0.2"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</row>
    <row r="217" spans="2:17" x14ac:dyDescent="0.2"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</row>
    <row r="218" spans="2:17" x14ac:dyDescent="0.2"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</row>
    <row r="219" spans="2:17" x14ac:dyDescent="0.2"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</row>
    <row r="220" spans="2:17" x14ac:dyDescent="0.2"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</row>
    <row r="221" spans="2:17" x14ac:dyDescent="0.2"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</row>
    <row r="222" spans="2:17" x14ac:dyDescent="0.2"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</row>
    <row r="223" spans="2:17" x14ac:dyDescent="0.2"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</row>
    <row r="224" spans="2:17" x14ac:dyDescent="0.2"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</row>
    <row r="225" spans="2:17" x14ac:dyDescent="0.2"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</row>
    <row r="226" spans="2:17" x14ac:dyDescent="0.2"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</row>
    <row r="227" spans="2:17" x14ac:dyDescent="0.2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</row>
    <row r="228" spans="2:17" x14ac:dyDescent="0.2"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</row>
    <row r="229" spans="2:17" x14ac:dyDescent="0.2"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</row>
    <row r="230" spans="2:17" x14ac:dyDescent="0.2"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</row>
    <row r="231" spans="2:17" x14ac:dyDescent="0.2"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</row>
    <row r="232" spans="2:17" x14ac:dyDescent="0.2"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</row>
    <row r="233" spans="2:17" x14ac:dyDescent="0.2"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</row>
    <row r="234" spans="2:17" x14ac:dyDescent="0.2"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</row>
    <row r="235" spans="2:17" x14ac:dyDescent="0.2"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</row>
    <row r="236" spans="2:17" x14ac:dyDescent="0.2"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</row>
    <row r="237" spans="2:17" x14ac:dyDescent="0.2"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</row>
    <row r="238" spans="2:17" x14ac:dyDescent="0.2"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</row>
    <row r="239" spans="2:17" x14ac:dyDescent="0.2"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</row>
    <row r="240" spans="2:17" x14ac:dyDescent="0.2"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</row>
    <row r="241" spans="2:17" x14ac:dyDescent="0.2"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</row>
    <row r="242" spans="2:17" x14ac:dyDescent="0.2"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</row>
    <row r="243" spans="2:17" x14ac:dyDescent="0.2"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</row>
    <row r="244" spans="2:17" x14ac:dyDescent="0.2"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</row>
    <row r="245" spans="2:17" x14ac:dyDescent="0.2"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</row>
    <row r="246" spans="2:17" x14ac:dyDescent="0.2"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</row>
    <row r="247" spans="2:17" x14ac:dyDescent="0.2"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A5" sqref="A5"/>
    </sheetView>
  </sheetViews>
  <sheetFormatPr defaultRowHeight="12.75" x14ac:dyDescent="0.2"/>
  <cols>
    <col min="1" max="1" width="52.7109375" style="83" bestFit="1" customWidth="1"/>
    <col min="2" max="3" width="13.5703125" style="83" bestFit="1" customWidth="1"/>
    <col min="4" max="4" width="14" style="83" bestFit="1" customWidth="1"/>
    <col min="5" max="7" width="14.5703125" style="83" bestFit="1" customWidth="1"/>
    <col min="8" max="16384" width="9.140625" style="83"/>
  </cols>
  <sheetData>
    <row r="2" spans="1:19" ht="18.75" x14ac:dyDescent="0.3">
      <c r="A2" s="5" t="s">
        <v>176</v>
      </c>
      <c r="B2" s="3"/>
      <c r="C2" s="3"/>
      <c r="D2" s="3"/>
      <c r="E2" s="3"/>
      <c r="F2" s="3"/>
      <c r="G2" s="3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x14ac:dyDescent="0.2">
      <c r="A3" s="62"/>
    </row>
    <row r="4" spans="1:19" s="126" customFormat="1" x14ac:dyDescent="0.2">
      <c r="G4" s="10" t="s">
        <v>182</v>
      </c>
    </row>
    <row r="5" spans="1:19" s="22" customFormat="1" x14ac:dyDescent="0.2">
      <c r="A5" s="130"/>
      <c r="B5" s="172">
        <v>40543</v>
      </c>
      <c r="C5" s="172">
        <v>40908</v>
      </c>
      <c r="D5" s="172">
        <v>41274</v>
      </c>
      <c r="E5" s="172">
        <v>41639</v>
      </c>
      <c r="F5" s="172">
        <v>42004</v>
      </c>
      <c r="G5" s="172">
        <v>42369</v>
      </c>
    </row>
    <row r="6" spans="1:19" s="123" customFormat="1" x14ac:dyDescent="0.2">
      <c r="A6" s="105" t="s">
        <v>139</v>
      </c>
      <c r="B6" s="137">
        <f t="shared" ref="B6:G6" si="0">SUM(B$7+ B$8)</f>
        <v>432303.26721387001</v>
      </c>
      <c r="C6" s="137">
        <f t="shared" si="0"/>
        <v>473185.18455821002</v>
      </c>
      <c r="D6" s="137">
        <f t="shared" si="0"/>
        <v>515510.83307649998</v>
      </c>
      <c r="E6" s="137">
        <f t="shared" si="0"/>
        <v>584786.57094877004</v>
      </c>
      <c r="F6" s="137">
        <f t="shared" si="0"/>
        <v>1100833.2167026401</v>
      </c>
      <c r="G6" s="137">
        <f t="shared" si="0"/>
        <v>1570597.0216000399</v>
      </c>
    </row>
    <row r="7" spans="1:19" s="153" customFormat="1" x14ac:dyDescent="0.2">
      <c r="A7" s="98" t="s">
        <v>65</v>
      </c>
      <c r="B7" s="69">
        <v>323475.41506859002</v>
      </c>
      <c r="C7" s="69">
        <v>357273.86718598002</v>
      </c>
      <c r="D7" s="69">
        <v>399218.23411786999</v>
      </c>
      <c r="E7" s="69">
        <v>480218.62943661999</v>
      </c>
      <c r="F7" s="69">
        <v>947030.46914465004</v>
      </c>
      <c r="G7" s="69">
        <v>1333860.7110635799</v>
      </c>
    </row>
    <row r="8" spans="1:19" s="153" customFormat="1" x14ac:dyDescent="0.2">
      <c r="A8" s="98" t="s">
        <v>14</v>
      </c>
      <c r="B8" s="69">
        <v>108827.85214528001</v>
      </c>
      <c r="C8" s="69">
        <v>115911.31737223</v>
      </c>
      <c r="D8" s="69">
        <v>116292.59895863</v>
      </c>
      <c r="E8" s="69">
        <v>104567.94151215001</v>
      </c>
      <c r="F8" s="69">
        <v>153802.74755798999</v>
      </c>
      <c r="G8" s="69">
        <v>236736.31053645999</v>
      </c>
    </row>
    <row r="9" spans="1:19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</row>
    <row r="10" spans="1:19" x14ac:dyDescent="0.2">
      <c r="B10" s="96"/>
      <c r="C10" s="96"/>
      <c r="D10" s="96"/>
      <c r="E10" s="96"/>
      <c r="F10" s="96"/>
      <c r="G10" s="10" t="s">
        <v>46</v>
      </c>
      <c r="H10" s="96"/>
      <c r="I10" s="96"/>
      <c r="J10" s="96"/>
      <c r="K10" s="96"/>
      <c r="L10" s="96"/>
      <c r="M10" s="96"/>
      <c r="N10" s="96"/>
      <c r="O10" s="96"/>
      <c r="P10" s="96"/>
      <c r="Q10" s="96"/>
    </row>
    <row r="11" spans="1:19" s="74" customFormat="1" x14ac:dyDescent="0.2">
      <c r="A11" s="130"/>
      <c r="B11" s="172">
        <v>40543</v>
      </c>
      <c r="C11" s="172">
        <v>40908</v>
      </c>
      <c r="D11" s="172">
        <v>41274</v>
      </c>
      <c r="E11" s="172">
        <v>41639</v>
      </c>
      <c r="F11" s="172">
        <v>42004</v>
      </c>
      <c r="G11" s="172">
        <v>42369</v>
      </c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19" s="185" customFormat="1" x14ac:dyDescent="0.2">
      <c r="A12" s="105" t="s">
        <v>139</v>
      </c>
      <c r="B12" s="137">
        <f t="shared" ref="B12:G12" si="1">SUM(B$13+ B$14)</f>
        <v>54297.859403909999</v>
      </c>
      <c r="C12" s="137">
        <f t="shared" si="1"/>
        <v>59223.658234119997</v>
      </c>
      <c r="D12" s="137">
        <f t="shared" si="1"/>
        <v>64495.287511390001</v>
      </c>
      <c r="E12" s="137">
        <f t="shared" si="1"/>
        <v>73162.338414950005</v>
      </c>
      <c r="F12" s="137">
        <f t="shared" si="1"/>
        <v>69811.922962929995</v>
      </c>
      <c r="G12" s="137">
        <f t="shared" si="1"/>
        <v>65439.723887580003</v>
      </c>
      <c r="H12" s="208"/>
      <c r="I12" s="208"/>
      <c r="J12" s="208"/>
      <c r="K12" s="208"/>
      <c r="L12" s="208"/>
      <c r="M12" s="208"/>
      <c r="N12" s="208"/>
      <c r="O12" s="208"/>
      <c r="P12" s="208"/>
      <c r="Q12" s="208"/>
    </row>
    <row r="13" spans="1:19" s="26" customFormat="1" x14ac:dyDescent="0.2">
      <c r="A13" s="98" t="s">
        <v>65</v>
      </c>
      <c r="B13" s="187">
        <v>40628.937923949998</v>
      </c>
      <c r="C13" s="187">
        <v>44716.246612729999</v>
      </c>
      <c r="D13" s="187">
        <v>49945.981999039999</v>
      </c>
      <c r="E13" s="187">
        <v>60079.898590880002</v>
      </c>
      <c r="F13" s="187">
        <v>60058.160629949998</v>
      </c>
      <c r="G13" s="187">
        <v>55575.985078350001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19" s="26" customFormat="1" x14ac:dyDescent="0.2">
      <c r="A14" s="98" t="s">
        <v>14</v>
      </c>
      <c r="B14" s="187">
        <v>13668.921479959999</v>
      </c>
      <c r="C14" s="187">
        <v>14507.41162139</v>
      </c>
      <c r="D14" s="187">
        <v>14549.30551235</v>
      </c>
      <c r="E14" s="187">
        <v>13082.439824069999</v>
      </c>
      <c r="F14" s="187">
        <v>9753.7623329800008</v>
      </c>
      <c r="G14" s="187">
        <v>9863.7388092300007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19" x14ac:dyDescent="0.2"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</row>
    <row r="16" spans="1:19" s="33" customFormat="1" x14ac:dyDescent="0.2">
      <c r="G16" s="10" t="s">
        <v>172</v>
      </c>
    </row>
    <row r="17" spans="1:19" s="74" customFormat="1" x14ac:dyDescent="0.2">
      <c r="A17" s="130"/>
      <c r="B17" s="172">
        <v>40543</v>
      </c>
      <c r="C17" s="172">
        <v>40908</v>
      </c>
      <c r="D17" s="172">
        <v>41274</v>
      </c>
      <c r="E17" s="172">
        <v>41639</v>
      </c>
      <c r="F17" s="172">
        <v>42004</v>
      </c>
      <c r="G17" s="172">
        <v>42369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1:19" s="185" customFormat="1" x14ac:dyDescent="0.2">
      <c r="A18" s="105" t="s">
        <v>139</v>
      </c>
      <c r="B18" s="137">
        <f t="shared" ref="B18:G18" si="2">SUM(B$19+ B$20)</f>
        <v>1</v>
      </c>
      <c r="C18" s="137">
        <f t="shared" si="2"/>
        <v>1</v>
      </c>
      <c r="D18" s="137">
        <f t="shared" si="2"/>
        <v>1</v>
      </c>
      <c r="E18" s="137">
        <f t="shared" si="2"/>
        <v>1</v>
      </c>
      <c r="F18" s="137">
        <f t="shared" si="2"/>
        <v>1</v>
      </c>
      <c r="G18" s="137">
        <f t="shared" si="2"/>
        <v>1</v>
      </c>
      <c r="H18" s="208"/>
      <c r="I18" s="208"/>
      <c r="J18" s="208"/>
      <c r="K18" s="208"/>
      <c r="L18" s="208"/>
      <c r="M18" s="208"/>
      <c r="N18" s="208"/>
      <c r="O18" s="208"/>
      <c r="P18" s="208"/>
      <c r="Q18" s="208"/>
    </row>
    <row r="19" spans="1:19" s="26" customFormat="1" x14ac:dyDescent="0.2">
      <c r="A19" s="98" t="s">
        <v>65</v>
      </c>
      <c r="B19" s="152">
        <v>0.74826000000000004</v>
      </c>
      <c r="C19" s="152">
        <v>0.75504000000000004</v>
      </c>
      <c r="D19" s="152">
        <v>0.77441300000000002</v>
      </c>
      <c r="E19" s="152">
        <v>0.82118599999999997</v>
      </c>
      <c r="F19" s="152">
        <v>0.86028499999999997</v>
      </c>
      <c r="G19" s="152">
        <v>0.84926999999999997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</row>
    <row r="20" spans="1:19" s="26" customFormat="1" x14ac:dyDescent="0.2">
      <c r="A20" s="98" t="s">
        <v>14</v>
      </c>
      <c r="B20" s="152">
        <v>0.25174000000000002</v>
      </c>
      <c r="C20" s="152">
        <v>0.24496000000000001</v>
      </c>
      <c r="D20" s="152">
        <v>0.22558700000000001</v>
      </c>
      <c r="E20" s="152">
        <v>0.178814</v>
      </c>
      <c r="F20" s="152">
        <v>0.13971500000000001</v>
      </c>
      <c r="G20" s="152">
        <v>0.15073</v>
      </c>
      <c r="H20" s="41"/>
      <c r="I20" s="41"/>
      <c r="J20" s="41"/>
      <c r="K20" s="41"/>
      <c r="L20" s="41"/>
      <c r="M20" s="41"/>
      <c r="N20" s="41"/>
      <c r="O20" s="41"/>
      <c r="P20" s="41"/>
      <c r="Q20" s="41"/>
    </row>
    <row r="21" spans="1:19" x14ac:dyDescent="0.2"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</row>
    <row r="22" spans="1:19" x14ac:dyDescent="0.2"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</row>
    <row r="23" spans="1:19" x14ac:dyDescent="0.2"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</row>
    <row r="24" spans="1:19" x14ac:dyDescent="0.2"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</row>
    <row r="25" spans="1:19" s="33" customFormat="1" x14ac:dyDescent="0.2"/>
    <row r="26" spans="1:19" x14ac:dyDescent="0.2"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</row>
    <row r="27" spans="1:19" x14ac:dyDescent="0.2"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</row>
    <row r="28" spans="1:19" x14ac:dyDescent="0.2"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</row>
    <row r="29" spans="1:19" x14ac:dyDescent="0.2"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1:19" x14ac:dyDescent="0.2"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</row>
    <row r="31" spans="1:19" x14ac:dyDescent="0.2"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</row>
    <row r="32" spans="1:19" x14ac:dyDescent="0.2"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</row>
    <row r="33" spans="2:17" x14ac:dyDescent="0.2"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2:17" x14ac:dyDescent="0.2"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2:17" x14ac:dyDescent="0.2"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</row>
    <row r="36" spans="2:17" x14ac:dyDescent="0.2"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2:17" x14ac:dyDescent="0.2"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</row>
    <row r="38" spans="2:17" x14ac:dyDescent="0.2"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</row>
    <row r="39" spans="2:17" x14ac:dyDescent="0.2"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</row>
    <row r="40" spans="2:17" x14ac:dyDescent="0.2"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</row>
    <row r="41" spans="2:17" x14ac:dyDescent="0.2"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</row>
    <row r="42" spans="2:17" x14ac:dyDescent="0.2"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</row>
    <row r="43" spans="2:17" x14ac:dyDescent="0.2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</row>
    <row r="44" spans="2:17" x14ac:dyDescent="0.2"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</row>
    <row r="45" spans="2:17" x14ac:dyDescent="0.2"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</row>
    <row r="46" spans="2:17" x14ac:dyDescent="0.2"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</row>
    <row r="47" spans="2:17" x14ac:dyDescent="0.2"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</row>
    <row r="48" spans="2:17" x14ac:dyDescent="0.2"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</row>
    <row r="49" spans="2:17" x14ac:dyDescent="0.2"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</row>
    <row r="50" spans="2:17" x14ac:dyDescent="0.2"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</row>
    <row r="51" spans="2:17" x14ac:dyDescent="0.2"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</row>
    <row r="52" spans="2:17" x14ac:dyDescent="0.2"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2:17" x14ac:dyDescent="0.2"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</row>
    <row r="54" spans="2:17" x14ac:dyDescent="0.2"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</row>
    <row r="55" spans="2:17" x14ac:dyDescent="0.2"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</row>
    <row r="56" spans="2:17" x14ac:dyDescent="0.2"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</row>
    <row r="57" spans="2:17" x14ac:dyDescent="0.2"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2:17" x14ac:dyDescent="0.2"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</row>
    <row r="59" spans="2:17" x14ac:dyDescent="0.2"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</row>
    <row r="60" spans="2:17" x14ac:dyDescent="0.2"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</row>
    <row r="61" spans="2:17" x14ac:dyDescent="0.2"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</row>
    <row r="62" spans="2:17" x14ac:dyDescent="0.2"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</row>
    <row r="63" spans="2:17" x14ac:dyDescent="0.2"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</row>
    <row r="64" spans="2:17" x14ac:dyDescent="0.2"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</row>
    <row r="65" spans="2:17" x14ac:dyDescent="0.2"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</row>
    <row r="66" spans="2:17" x14ac:dyDescent="0.2"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</row>
    <row r="67" spans="2:17" x14ac:dyDescent="0.2"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</row>
    <row r="68" spans="2:17" x14ac:dyDescent="0.2"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</row>
    <row r="69" spans="2:17" x14ac:dyDescent="0.2"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</row>
    <row r="70" spans="2:17" x14ac:dyDescent="0.2"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</row>
    <row r="71" spans="2:17" x14ac:dyDescent="0.2"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</row>
    <row r="72" spans="2:17" x14ac:dyDescent="0.2"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</row>
    <row r="73" spans="2:17" x14ac:dyDescent="0.2"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</row>
    <row r="74" spans="2:17" x14ac:dyDescent="0.2"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</row>
    <row r="75" spans="2:17" x14ac:dyDescent="0.2"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</row>
    <row r="76" spans="2:17" x14ac:dyDescent="0.2"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</row>
    <row r="77" spans="2:17" x14ac:dyDescent="0.2"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</row>
    <row r="78" spans="2:17" x14ac:dyDescent="0.2"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</row>
    <row r="79" spans="2:17" x14ac:dyDescent="0.2"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</row>
    <row r="80" spans="2:17" x14ac:dyDescent="0.2"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</row>
    <row r="81" spans="2:17" x14ac:dyDescent="0.2"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</row>
    <row r="82" spans="2:17" x14ac:dyDescent="0.2"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</row>
    <row r="83" spans="2:17" x14ac:dyDescent="0.2"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</row>
    <row r="84" spans="2:17" x14ac:dyDescent="0.2"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</row>
    <row r="85" spans="2:17" x14ac:dyDescent="0.2"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</row>
    <row r="86" spans="2:17" x14ac:dyDescent="0.2"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</row>
    <row r="87" spans="2:17" x14ac:dyDescent="0.2"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</row>
    <row r="88" spans="2:17" x14ac:dyDescent="0.2"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</row>
    <row r="89" spans="2:17" x14ac:dyDescent="0.2"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</row>
    <row r="90" spans="2:17" x14ac:dyDescent="0.2"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</row>
    <row r="91" spans="2:17" x14ac:dyDescent="0.2"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</row>
    <row r="92" spans="2:17" x14ac:dyDescent="0.2"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</row>
    <row r="93" spans="2:17" x14ac:dyDescent="0.2"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</row>
    <row r="94" spans="2:17" x14ac:dyDescent="0.2"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</row>
    <row r="95" spans="2:17" x14ac:dyDescent="0.2"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</row>
    <row r="96" spans="2:17" x14ac:dyDescent="0.2"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</row>
    <row r="97" spans="2:17" x14ac:dyDescent="0.2"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</row>
    <row r="98" spans="2:17" x14ac:dyDescent="0.2"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</row>
    <row r="99" spans="2:17" x14ac:dyDescent="0.2"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</row>
    <row r="100" spans="2:17" x14ac:dyDescent="0.2"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</row>
    <row r="101" spans="2:17" x14ac:dyDescent="0.2"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</row>
    <row r="102" spans="2:17" x14ac:dyDescent="0.2"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</row>
    <row r="103" spans="2:17" x14ac:dyDescent="0.2"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</row>
    <row r="104" spans="2:17" x14ac:dyDescent="0.2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</row>
    <row r="105" spans="2:17" x14ac:dyDescent="0.2"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</row>
    <row r="106" spans="2:17" x14ac:dyDescent="0.2"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</row>
    <row r="107" spans="2:17" x14ac:dyDescent="0.2"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</row>
    <row r="108" spans="2:17" x14ac:dyDescent="0.2"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</row>
    <row r="109" spans="2:17" x14ac:dyDescent="0.2"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</row>
    <row r="110" spans="2:17" x14ac:dyDescent="0.2"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</row>
    <row r="111" spans="2:17" x14ac:dyDescent="0.2"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</row>
    <row r="112" spans="2:17" x14ac:dyDescent="0.2"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</row>
    <row r="113" spans="2:17" x14ac:dyDescent="0.2"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</row>
    <row r="114" spans="2:17" x14ac:dyDescent="0.2"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</row>
    <row r="115" spans="2:17" x14ac:dyDescent="0.2"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</row>
    <row r="116" spans="2:17" x14ac:dyDescent="0.2"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</row>
    <row r="117" spans="2:17" x14ac:dyDescent="0.2"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</row>
    <row r="118" spans="2:17" x14ac:dyDescent="0.2"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</row>
    <row r="119" spans="2:17" x14ac:dyDescent="0.2"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</row>
    <row r="120" spans="2:17" x14ac:dyDescent="0.2"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</row>
    <row r="121" spans="2:17" x14ac:dyDescent="0.2"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</row>
    <row r="122" spans="2:17" x14ac:dyDescent="0.2"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</row>
    <row r="123" spans="2:17" x14ac:dyDescent="0.2"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</row>
    <row r="124" spans="2:17" x14ac:dyDescent="0.2"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</row>
    <row r="125" spans="2:17" x14ac:dyDescent="0.2"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</row>
    <row r="126" spans="2:17" x14ac:dyDescent="0.2"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</row>
    <row r="127" spans="2:17" x14ac:dyDescent="0.2"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</row>
    <row r="128" spans="2:17" x14ac:dyDescent="0.2"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</row>
    <row r="129" spans="2:17" x14ac:dyDescent="0.2"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</row>
    <row r="130" spans="2:17" x14ac:dyDescent="0.2"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</row>
    <row r="131" spans="2:17" x14ac:dyDescent="0.2"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</row>
    <row r="132" spans="2:17" x14ac:dyDescent="0.2"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</row>
    <row r="133" spans="2:17" x14ac:dyDescent="0.2"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</row>
    <row r="134" spans="2:17" x14ac:dyDescent="0.2"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</row>
    <row r="135" spans="2:17" x14ac:dyDescent="0.2"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</row>
    <row r="136" spans="2:17" x14ac:dyDescent="0.2"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</row>
    <row r="137" spans="2:17" x14ac:dyDescent="0.2"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</row>
    <row r="138" spans="2:17" x14ac:dyDescent="0.2"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</row>
    <row r="139" spans="2:17" x14ac:dyDescent="0.2"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</row>
    <row r="140" spans="2:17" x14ac:dyDescent="0.2"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</row>
    <row r="141" spans="2:17" x14ac:dyDescent="0.2"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</row>
    <row r="142" spans="2:17" x14ac:dyDescent="0.2"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</row>
    <row r="143" spans="2:17" x14ac:dyDescent="0.2"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</row>
    <row r="144" spans="2:17" x14ac:dyDescent="0.2"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</row>
    <row r="145" spans="2:17" x14ac:dyDescent="0.2"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</row>
    <row r="146" spans="2:17" x14ac:dyDescent="0.2"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</row>
    <row r="147" spans="2:17" x14ac:dyDescent="0.2"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</row>
    <row r="148" spans="2:17" x14ac:dyDescent="0.2"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</row>
    <row r="149" spans="2:17" x14ac:dyDescent="0.2"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</row>
    <row r="150" spans="2:17" x14ac:dyDescent="0.2"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</row>
    <row r="151" spans="2:17" x14ac:dyDescent="0.2"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</row>
    <row r="152" spans="2:17" x14ac:dyDescent="0.2"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</row>
    <row r="153" spans="2:17" x14ac:dyDescent="0.2"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</row>
    <row r="154" spans="2:17" x14ac:dyDescent="0.2"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</row>
    <row r="155" spans="2:17" x14ac:dyDescent="0.2"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</row>
    <row r="156" spans="2:17" x14ac:dyDescent="0.2"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</row>
    <row r="157" spans="2:17" x14ac:dyDescent="0.2"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</row>
    <row r="158" spans="2:17" x14ac:dyDescent="0.2"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</row>
    <row r="159" spans="2:17" x14ac:dyDescent="0.2"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</row>
    <row r="160" spans="2:17" x14ac:dyDescent="0.2"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</row>
    <row r="161" spans="2:17" x14ac:dyDescent="0.2"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</row>
    <row r="162" spans="2:17" x14ac:dyDescent="0.2"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</row>
    <row r="163" spans="2:17" x14ac:dyDescent="0.2"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</row>
    <row r="164" spans="2:17" x14ac:dyDescent="0.2"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</row>
    <row r="165" spans="2:17" x14ac:dyDescent="0.2"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</row>
    <row r="166" spans="2:17" x14ac:dyDescent="0.2"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</row>
    <row r="167" spans="2:17" x14ac:dyDescent="0.2"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</row>
    <row r="168" spans="2:17" x14ac:dyDescent="0.2"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</row>
    <row r="169" spans="2:17" x14ac:dyDescent="0.2"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</row>
    <row r="170" spans="2:17" x14ac:dyDescent="0.2"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</row>
    <row r="171" spans="2:17" x14ac:dyDescent="0.2"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</row>
    <row r="172" spans="2:17" x14ac:dyDescent="0.2"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</row>
    <row r="173" spans="2:17" x14ac:dyDescent="0.2"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</row>
    <row r="174" spans="2:17" x14ac:dyDescent="0.2"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</row>
    <row r="175" spans="2:17" x14ac:dyDescent="0.2"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</row>
    <row r="176" spans="2:17" x14ac:dyDescent="0.2"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</row>
    <row r="177" spans="2:17" x14ac:dyDescent="0.2"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</row>
    <row r="178" spans="2:17" x14ac:dyDescent="0.2"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</row>
    <row r="179" spans="2:17" x14ac:dyDescent="0.2"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</row>
    <row r="180" spans="2:17" x14ac:dyDescent="0.2"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</row>
    <row r="181" spans="2:17" x14ac:dyDescent="0.2"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</row>
    <row r="182" spans="2:17" x14ac:dyDescent="0.2"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</row>
    <row r="183" spans="2:17" x14ac:dyDescent="0.2"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</row>
    <row r="184" spans="2:17" x14ac:dyDescent="0.2"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</row>
    <row r="185" spans="2:17" x14ac:dyDescent="0.2"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</row>
    <row r="186" spans="2:17" x14ac:dyDescent="0.2"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</row>
    <row r="187" spans="2:17" x14ac:dyDescent="0.2"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</row>
    <row r="188" spans="2:17" x14ac:dyDescent="0.2"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</row>
    <row r="189" spans="2:17" x14ac:dyDescent="0.2"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</row>
    <row r="190" spans="2:17" x14ac:dyDescent="0.2"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</row>
    <row r="191" spans="2:17" x14ac:dyDescent="0.2"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</row>
    <row r="192" spans="2:17" x14ac:dyDescent="0.2"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</row>
    <row r="193" spans="2:17" x14ac:dyDescent="0.2"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</row>
    <row r="194" spans="2:17" x14ac:dyDescent="0.2"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</row>
    <row r="195" spans="2:17" x14ac:dyDescent="0.2"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</row>
    <row r="196" spans="2:17" x14ac:dyDescent="0.2"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</row>
    <row r="197" spans="2:17" x14ac:dyDescent="0.2"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</row>
    <row r="198" spans="2:17" x14ac:dyDescent="0.2"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</row>
    <row r="199" spans="2:17" x14ac:dyDescent="0.2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</row>
    <row r="200" spans="2:17" x14ac:dyDescent="0.2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</row>
    <row r="201" spans="2:17" x14ac:dyDescent="0.2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</row>
    <row r="202" spans="2:17" x14ac:dyDescent="0.2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</row>
    <row r="203" spans="2:17" x14ac:dyDescent="0.2"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</row>
    <row r="204" spans="2:17" x14ac:dyDescent="0.2"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</row>
    <row r="205" spans="2:17" x14ac:dyDescent="0.2"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</row>
    <row r="206" spans="2:17" x14ac:dyDescent="0.2"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</row>
    <row r="207" spans="2:17" x14ac:dyDescent="0.2"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</row>
    <row r="208" spans="2:17" x14ac:dyDescent="0.2"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</row>
    <row r="209" spans="2:17" x14ac:dyDescent="0.2"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</row>
    <row r="210" spans="2:17" x14ac:dyDescent="0.2"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</row>
    <row r="211" spans="2:17" x14ac:dyDescent="0.2"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</row>
    <row r="212" spans="2:17" x14ac:dyDescent="0.2"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</row>
    <row r="213" spans="2:17" x14ac:dyDescent="0.2"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</row>
    <row r="214" spans="2:17" x14ac:dyDescent="0.2"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</row>
    <row r="215" spans="2:17" x14ac:dyDescent="0.2"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</row>
    <row r="216" spans="2:17" x14ac:dyDescent="0.2"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</row>
    <row r="217" spans="2:17" x14ac:dyDescent="0.2"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</row>
    <row r="218" spans="2:17" x14ac:dyDescent="0.2"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</row>
    <row r="219" spans="2:17" x14ac:dyDescent="0.2"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</row>
    <row r="220" spans="2:17" x14ac:dyDescent="0.2"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</row>
    <row r="221" spans="2:17" x14ac:dyDescent="0.2"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</row>
    <row r="222" spans="2:17" x14ac:dyDescent="0.2"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</row>
    <row r="223" spans="2:17" x14ac:dyDescent="0.2"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</row>
    <row r="224" spans="2:17" x14ac:dyDescent="0.2"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</row>
    <row r="225" spans="2:17" x14ac:dyDescent="0.2"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</row>
    <row r="226" spans="2:17" x14ac:dyDescent="0.2"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</row>
    <row r="227" spans="2:17" x14ac:dyDescent="0.2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</row>
    <row r="228" spans="2:17" x14ac:dyDescent="0.2"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</row>
    <row r="229" spans="2:17" x14ac:dyDescent="0.2"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</row>
    <row r="230" spans="2:17" x14ac:dyDescent="0.2"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</row>
    <row r="231" spans="2:17" x14ac:dyDescent="0.2"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</row>
    <row r="232" spans="2:17" x14ac:dyDescent="0.2"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</row>
    <row r="233" spans="2:17" x14ac:dyDescent="0.2"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</row>
    <row r="234" spans="2:17" x14ac:dyDescent="0.2"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</row>
    <row r="235" spans="2:17" x14ac:dyDescent="0.2"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</row>
    <row r="236" spans="2:17" x14ac:dyDescent="0.2"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</row>
    <row r="237" spans="2:17" x14ac:dyDescent="0.2"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</row>
    <row r="238" spans="2:17" x14ac:dyDescent="0.2"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</row>
    <row r="239" spans="2:17" x14ac:dyDescent="0.2"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</row>
    <row r="240" spans="2:17" x14ac:dyDescent="0.2"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</row>
    <row r="241" spans="2:17" x14ac:dyDescent="0.2"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</row>
    <row r="242" spans="2:17" x14ac:dyDescent="0.2"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</row>
    <row r="243" spans="2:17" x14ac:dyDescent="0.2"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</row>
    <row r="244" spans="2:17" x14ac:dyDescent="0.2"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</row>
    <row r="245" spans="2:17" x14ac:dyDescent="0.2"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</row>
    <row r="246" spans="2:17" x14ac:dyDescent="0.2"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</row>
    <row r="247" spans="2:17" x14ac:dyDescent="0.2"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</sheetPr>
  <dimension ref="A2:S168"/>
  <sheetViews>
    <sheetView workbookViewId="0">
      <selection activeCell="A5" sqref="A5"/>
    </sheetView>
  </sheetViews>
  <sheetFormatPr defaultRowHeight="12.75" outlineLevelRow="3" x14ac:dyDescent="0.2"/>
  <cols>
    <col min="1" max="1" width="60.28515625" style="83" customWidth="1"/>
    <col min="2" max="6" width="14" style="45" customWidth="1"/>
    <col min="7" max="7" width="14" style="45" bestFit="1" customWidth="1"/>
    <col min="8" max="8" width="9.140625" style="83" customWidth="1"/>
    <col min="9" max="16384" width="9.140625" style="83"/>
  </cols>
  <sheetData>
    <row r="2" spans="1:19" ht="18.75" x14ac:dyDescent="0.3">
      <c r="A2" s="5" t="s">
        <v>176</v>
      </c>
      <c r="B2" s="3"/>
      <c r="C2" s="3"/>
      <c r="D2" s="3"/>
      <c r="E2" s="3"/>
      <c r="F2" s="3"/>
      <c r="G2" s="3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x14ac:dyDescent="0.2">
      <c r="A3" s="62"/>
    </row>
    <row r="4" spans="1:19" s="126" customFormat="1" x14ac:dyDescent="0.2">
      <c r="B4" s="82"/>
      <c r="C4" s="82"/>
      <c r="D4" s="82"/>
      <c r="E4" s="82"/>
      <c r="F4" s="82"/>
      <c r="G4" s="82" t="s">
        <v>195</v>
      </c>
    </row>
    <row r="5" spans="1:19" s="22" customFormat="1" x14ac:dyDescent="0.2">
      <c r="A5" s="130"/>
      <c r="B5" s="172">
        <v>40543</v>
      </c>
      <c r="C5" s="172">
        <v>40908</v>
      </c>
      <c r="D5" s="172">
        <v>41274</v>
      </c>
      <c r="E5" s="172">
        <v>41639</v>
      </c>
      <c r="F5" s="172">
        <v>42004</v>
      </c>
      <c r="G5" s="172">
        <v>42369</v>
      </c>
    </row>
    <row r="6" spans="1:19" s="123" customFormat="1" ht="31.5" x14ac:dyDescent="0.2">
      <c r="A6" s="165" t="s">
        <v>139</v>
      </c>
      <c r="B6" s="87">
        <f t="shared" ref="B6:G6" si="0">B$7+B$66</f>
        <v>432303.26721387007</v>
      </c>
      <c r="C6" s="87">
        <f t="shared" si="0"/>
        <v>473185.18455820996</v>
      </c>
      <c r="D6" s="87">
        <f t="shared" si="0"/>
        <v>515510.83307649998</v>
      </c>
      <c r="E6" s="87">
        <f t="shared" si="0"/>
        <v>584786.57094877004</v>
      </c>
      <c r="F6" s="87">
        <f t="shared" si="0"/>
        <v>1100833.2167026401</v>
      </c>
      <c r="G6" s="87">
        <f t="shared" si="0"/>
        <v>1571765.6367568998</v>
      </c>
    </row>
    <row r="7" spans="1:19" s="233" customFormat="1" ht="15" x14ac:dyDescent="0.2">
      <c r="A7" s="275" t="s">
        <v>65</v>
      </c>
      <c r="B7" s="276">
        <f t="shared" ref="B7:G7" si="1">B$8+B$33</f>
        <v>323475.41506859002</v>
      </c>
      <c r="C7" s="276">
        <f t="shared" si="1"/>
        <v>357273.86718597997</v>
      </c>
      <c r="D7" s="276">
        <f t="shared" si="1"/>
        <v>399218.23411786999</v>
      </c>
      <c r="E7" s="276">
        <f t="shared" si="1"/>
        <v>480218.62943661999</v>
      </c>
      <c r="F7" s="276">
        <f t="shared" si="1"/>
        <v>947030.46914465004</v>
      </c>
      <c r="G7" s="276">
        <f t="shared" si="1"/>
        <v>1333860.7110635799</v>
      </c>
    </row>
    <row r="8" spans="1:19" s="205" customFormat="1" ht="15" outlineLevel="1" x14ac:dyDescent="0.2">
      <c r="A8" s="277" t="s">
        <v>48</v>
      </c>
      <c r="B8" s="278">
        <f t="shared" ref="B8:G8" si="2">B$9+B$31</f>
        <v>141662.09806250001</v>
      </c>
      <c r="C8" s="278">
        <f t="shared" si="2"/>
        <v>161467.00626482</v>
      </c>
      <c r="D8" s="278">
        <f t="shared" si="2"/>
        <v>190299.29770604</v>
      </c>
      <c r="E8" s="278">
        <f t="shared" si="2"/>
        <v>256959.57565806</v>
      </c>
      <c r="F8" s="278">
        <f t="shared" si="2"/>
        <v>461003.62280238996</v>
      </c>
      <c r="G8" s="278">
        <f t="shared" si="2"/>
        <v>508001.12311178993</v>
      </c>
    </row>
    <row r="9" spans="1:19" s="118" customFormat="1" ht="25.5" outlineLevel="2" collapsed="1" x14ac:dyDescent="0.2">
      <c r="A9" s="250" t="s">
        <v>174</v>
      </c>
      <c r="B9" s="279">
        <f t="shared" ref="B9:G9" si="3">SUM(B$10:B$30)</f>
        <v>138355.785</v>
      </c>
      <c r="C9" s="279">
        <f t="shared" si="3"/>
        <v>158292.9457248</v>
      </c>
      <c r="D9" s="279">
        <f t="shared" si="3"/>
        <v>187257.48968850001</v>
      </c>
      <c r="E9" s="279">
        <f t="shared" si="3"/>
        <v>254050.02016300001</v>
      </c>
      <c r="F9" s="279">
        <f t="shared" si="3"/>
        <v>458226.31982980995</v>
      </c>
      <c r="G9" s="279">
        <f t="shared" si="3"/>
        <v>505356.07266168995</v>
      </c>
    </row>
    <row r="10" spans="1:19" s="153" customFormat="1" hidden="1" outlineLevel="3" x14ac:dyDescent="0.2">
      <c r="A10" s="251" t="s">
        <v>2</v>
      </c>
      <c r="B10" s="69">
        <v>0</v>
      </c>
      <c r="C10" s="69">
        <v>0</v>
      </c>
      <c r="D10" s="69">
        <v>826.23241350000001</v>
      </c>
      <c r="E10" s="69">
        <v>1598.6</v>
      </c>
      <c r="F10" s="69">
        <v>88.426000000000002</v>
      </c>
      <c r="G10" s="69">
        <v>98.638000000000005</v>
      </c>
    </row>
    <row r="11" spans="1:19" hidden="1" outlineLevel="3" x14ac:dyDescent="0.2">
      <c r="A11" s="252" t="s">
        <v>51</v>
      </c>
      <c r="B11" s="142">
        <v>0</v>
      </c>
      <c r="C11" s="142">
        <v>0</v>
      </c>
      <c r="D11" s="142">
        <v>0</v>
      </c>
      <c r="E11" s="142">
        <v>2360.9777949999998</v>
      </c>
      <c r="F11" s="142">
        <v>0</v>
      </c>
      <c r="G11" s="142">
        <v>0</v>
      </c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9" hidden="1" outlineLevel="3" x14ac:dyDescent="0.2">
      <c r="A12" s="252" t="s">
        <v>133</v>
      </c>
      <c r="B12" s="142">
        <v>13312.189</v>
      </c>
      <c r="C12" s="142">
        <v>15412.189</v>
      </c>
      <c r="D12" s="142">
        <v>15412.189</v>
      </c>
      <c r="E12" s="142">
        <v>15742.189</v>
      </c>
      <c r="F12" s="142">
        <v>50254.464999999997</v>
      </c>
      <c r="G12" s="142">
        <v>60558.463000000003</v>
      </c>
      <c r="H12" s="96"/>
      <c r="I12" s="96"/>
      <c r="J12" s="96"/>
      <c r="K12" s="96"/>
      <c r="L12" s="96"/>
      <c r="M12" s="96"/>
      <c r="N12" s="96"/>
      <c r="O12" s="96"/>
      <c r="P12" s="96"/>
      <c r="Q12" s="96"/>
    </row>
    <row r="13" spans="1:19" hidden="1" outlineLevel="3" x14ac:dyDescent="0.2">
      <c r="A13" s="252" t="s">
        <v>179</v>
      </c>
      <c r="B13" s="142">
        <v>3849.9810000000002</v>
      </c>
      <c r="C13" s="142">
        <v>3849.9810000000002</v>
      </c>
      <c r="D13" s="142">
        <v>3849.9810000000002</v>
      </c>
      <c r="E13" s="142">
        <v>3849.9810000000002</v>
      </c>
      <c r="F13" s="142">
        <v>3849.9810000000002</v>
      </c>
      <c r="G13" s="142">
        <v>38882.981</v>
      </c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9" hidden="1" outlineLevel="3" x14ac:dyDescent="0.2">
      <c r="A14" s="252" t="s">
        <v>29</v>
      </c>
      <c r="B14" s="142">
        <v>10127.341</v>
      </c>
      <c r="C14" s="142">
        <v>4628.7530951999997</v>
      </c>
      <c r="D14" s="142">
        <v>14392.811129</v>
      </c>
      <c r="E14" s="142">
        <v>2958.7168000000001</v>
      </c>
      <c r="F14" s="142">
        <v>7337.8894799999998</v>
      </c>
      <c r="G14" s="142">
        <v>8283.7102117199993</v>
      </c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9" hidden="1" outlineLevel="3" x14ac:dyDescent="0.2">
      <c r="A15" s="252" t="s">
        <v>33</v>
      </c>
      <c r="B15" s="142">
        <v>1500</v>
      </c>
      <c r="C15" s="142">
        <v>1500</v>
      </c>
      <c r="D15" s="142">
        <v>1500</v>
      </c>
      <c r="E15" s="142">
        <v>1500</v>
      </c>
      <c r="F15" s="142">
        <v>1500</v>
      </c>
      <c r="G15" s="142">
        <v>1500</v>
      </c>
      <c r="H15" s="96"/>
      <c r="I15" s="96"/>
      <c r="J15" s="96"/>
      <c r="K15" s="96"/>
      <c r="L15" s="96"/>
      <c r="M15" s="96"/>
      <c r="N15" s="96"/>
      <c r="O15" s="96"/>
      <c r="P15" s="96"/>
      <c r="Q15" s="96"/>
    </row>
    <row r="16" spans="1:19" hidden="1" outlineLevel="3" x14ac:dyDescent="0.2">
      <c r="A16" s="252" t="s">
        <v>79</v>
      </c>
      <c r="B16" s="142">
        <v>0</v>
      </c>
      <c r="C16" s="142">
        <v>0</v>
      </c>
      <c r="D16" s="142">
        <v>0</v>
      </c>
      <c r="E16" s="142">
        <v>0</v>
      </c>
      <c r="F16" s="142">
        <v>2617.63</v>
      </c>
      <c r="G16" s="142">
        <v>2617.63</v>
      </c>
      <c r="H16" s="96"/>
      <c r="I16" s="96"/>
      <c r="J16" s="96"/>
      <c r="K16" s="96"/>
      <c r="L16" s="96"/>
      <c r="M16" s="96"/>
      <c r="N16" s="96"/>
      <c r="O16" s="96"/>
      <c r="P16" s="96"/>
      <c r="Q16" s="96"/>
    </row>
    <row r="17" spans="1:17" hidden="1" outlineLevel="3" x14ac:dyDescent="0.2">
      <c r="A17" s="252" t="s">
        <v>125</v>
      </c>
      <c r="B17" s="142">
        <v>0</v>
      </c>
      <c r="C17" s="142">
        <v>0</v>
      </c>
      <c r="D17" s="142">
        <v>0</v>
      </c>
      <c r="E17" s="142">
        <v>0</v>
      </c>
      <c r="F17" s="142">
        <v>3250</v>
      </c>
      <c r="G17" s="142">
        <v>3250</v>
      </c>
      <c r="H17" s="96"/>
      <c r="I17" s="96"/>
      <c r="J17" s="96"/>
      <c r="K17" s="96"/>
      <c r="L17" s="96"/>
      <c r="M17" s="96"/>
      <c r="N17" s="96"/>
      <c r="O17" s="96"/>
      <c r="P17" s="96"/>
      <c r="Q17" s="96"/>
    </row>
    <row r="18" spans="1:17" hidden="1" outlineLevel="3" x14ac:dyDescent="0.2">
      <c r="A18" s="252" t="s">
        <v>175</v>
      </c>
      <c r="B18" s="142">
        <v>0</v>
      </c>
      <c r="C18" s="142">
        <v>0</v>
      </c>
      <c r="D18" s="142">
        <v>0</v>
      </c>
      <c r="E18" s="142">
        <v>0</v>
      </c>
      <c r="F18" s="142">
        <v>15848.84</v>
      </c>
      <c r="G18" s="142">
        <v>15848.84</v>
      </c>
      <c r="H18" s="96"/>
      <c r="I18" s="96"/>
      <c r="J18" s="96"/>
      <c r="K18" s="96"/>
      <c r="L18" s="96"/>
      <c r="M18" s="96"/>
      <c r="N18" s="96"/>
      <c r="O18" s="96"/>
      <c r="P18" s="96"/>
      <c r="Q18" s="96"/>
    </row>
    <row r="19" spans="1:17" hidden="1" outlineLevel="3" x14ac:dyDescent="0.2">
      <c r="A19" s="252" t="s">
        <v>157</v>
      </c>
      <c r="B19" s="142">
        <v>2800</v>
      </c>
      <c r="C19" s="142">
        <v>2100</v>
      </c>
      <c r="D19" s="142">
        <v>5709.0358230000002</v>
      </c>
      <c r="E19" s="142">
        <v>2803.4248550000002</v>
      </c>
      <c r="F19" s="142">
        <v>769.31632000000002</v>
      </c>
      <c r="G19" s="142">
        <v>1048.92516</v>
      </c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1:17" hidden="1" outlineLevel="3" x14ac:dyDescent="0.2">
      <c r="A20" s="252" t="s">
        <v>191</v>
      </c>
      <c r="B20" s="142">
        <v>4478.1880000000001</v>
      </c>
      <c r="C20" s="142">
        <v>6544.268</v>
      </c>
      <c r="D20" s="142">
        <v>11078.361602000001</v>
      </c>
      <c r="E20" s="142">
        <v>20370.806240999998</v>
      </c>
      <c r="F20" s="142">
        <v>40907.373574390003</v>
      </c>
      <c r="G20" s="142">
        <v>21910.342336000002</v>
      </c>
      <c r="H20" s="96"/>
      <c r="I20" s="96"/>
      <c r="J20" s="96"/>
      <c r="K20" s="96"/>
      <c r="L20" s="96"/>
      <c r="M20" s="96"/>
      <c r="N20" s="96"/>
      <c r="O20" s="96"/>
      <c r="P20" s="96"/>
      <c r="Q20" s="96"/>
    </row>
    <row r="21" spans="1:17" hidden="1" outlineLevel="3" x14ac:dyDescent="0.2">
      <c r="A21" s="252" t="s">
        <v>56</v>
      </c>
      <c r="B21" s="142">
        <v>440</v>
      </c>
      <c r="C21" s="142">
        <v>650</v>
      </c>
      <c r="D21" s="142">
        <v>0</v>
      </c>
      <c r="E21" s="142">
        <v>0</v>
      </c>
      <c r="F21" s="142">
        <v>0</v>
      </c>
      <c r="G21" s="142">
        <v>0</v>
      </c>
      <c r="H21" s="96"/>
      <c r="I21" s="96"/>
      <c r="J21" s="96"/>
      <c r="K21" s="96"/>
      <c r="L21" s="96"/>
      <c r="M21" s="96"/>
      <c r="N21" s="96"/>
      <c r="O21" s="96"/>
      <c r="P21" s="96"/>
      <c r="Q21" s="96"/>
    </row>
    <row r="22" spans="1:17" hidden="1" outlineLevel="3" x14ac:dyDescent="0.2">
      <c r="A22" s="252" t="s">
        <v>43</v>
      </c>
      <c r="B22" s="142">
        <v>19477.888999999999</v>
      </c>
      <c r="C22" s="142">
        <v>28905.563999999998</v>
      </c>
      <c r="D22" s="142">
        <v>28454.277420999999</v>
      </c>
      <c r="E22" s="142">
        <v>34656.496490999998</v>
      </c>
      <c r="F22" s="142">
        <v>46585.054805569998</v>
      </c>
      <c r="G22" s="142">
        <v>43377.236129329998</v>
      </c>
      <c r="H22" s="96"/>
      <c r="I22" s="96"/>
      <c r="J22" s="96"/>
      <c r="K22" s="96"/>
      <c r="L22" s="96"/>
      <c r="M22" s="96"/>
      <c r="N22" s="96"/>
      <c r="O22" s="96"/>
      <c r="P22" s="96"/>
      <c r="Q22" s="96"/>
    </row>
    <row r="23" spans="1:17" hidden="1" outlineLevel="3" x14ac:dyDescent="0.2">
      <c r="A23" s="252" t="s">
        <v>85</v>
      </c>
      <c r="B23" s="142">
        <v>1598.269</v>
      </c>
      <c r="C23" s="142">
        <v>1598.269</v>
      </c>
      <c r="D23" s="142">
        <v>1598.269</v>
      </c>
      <c r="E23" s="142">
        <v>6518.1647000000003</v>
      </c>
      <c r="F23" s="142">
        <v>2922.1828599999999</v>
      </c>
      <c r="G23" s="142">
        <v>3845.1067200000002</v>
      </c>
      <c r="H23" s="96"/>
      <c r="I23" s="96"/>
      <c r="J23" s="96"/>
      <c r="K23" s="96"/>
      <c r="L23" s="96"/>
      <c r="M23" s="96"/>
      <c r="N23" s="96"/>
      <c r="O23" s="96"/>
      <c r="P23" s="96"/>
      <c r="Q23" s="96"/>
    </row>
    <row r="24" spans="1:17" hidden="1" outlineLevel="3" x14ac:dyDescent="0.2">
      <c r="A24" s="252" t="s">
        <v>141</v>
      </c>
      <c r="B24" s="142">
        <v>28747.330999999998</v>
      </c>
      <c r="C24" s="142">
        <v>27440.7484</v>
      </c>
      <c r="D24" s="142">
        <v>32665.693299999999</v>
      </c>
      <c r="E24" s="142">
        <v>75317.385280999995</v>
      </c>
      <c r="F24" s="142">
        <v>131379.77278984999</v>
      </c>
      <c r="G24" s="142">
        <v>160233.81210464</v>
      </c>
      <c r="H24" s="96"/>
      <c r="I24" s="96"/>
      <c r="J24" s="96"/>
      <c r="K24" s="96"/>
      <c r="L24" s="96"/>
      <c r="M24" s="96"/>
      <c r="N24" s="96"/>
      <c r="O24" s="96"/>
      <c r="P24" s="96"/>
      <c r="Q24" s="96"/>
    </row>
    <row r="25" spans="1:17" hidden="1" outlineLevel="3" x14ac:dyDescent="0.2">
      <c r="A25" s="252" t="s">
        <v>146</v>
      </c>
      <c r="B25" s="142">
        <v>2866</v>
      </c>
      <c r="C25" s="142">
        <v>2065.2246255999999</v>
      </c>
      <c r="D25" s="142">
        <v>0</v>
      </c>
      <c r="E25" s="142">
        <v>553.79</v>
      </c>
      <c r="F25" s="142">
        <v>170</v>
      </c>
      <c r="G25" s="142">
        <v>0</v>
      </c>
      <c r="H25" s="96"/>
      <c r="I25" s="96"/>
      <c r="J25" s="96"/>
      <c r="K25" s="96"/>
      <c r="L25" s="96"/>
      <c r="M25" s="96"/>
      <c r="N25" s="96"/>
      <c r="O25" s="96"/>
      <c r="P25" s="96"/>
      <c r="Q25" s="96"/>
    </row>
    <row r="26" spans="1:17" hidden="1" outlineLevel="3" x14ac:dyDescent="0.2">
      <c r="A26" s="252" t="s">
        <v>184</v>
      </c>
      <c r="B26" s="142">
        <v>3000</v>
      </c>
      <c r="C26" s="142">
        <v>9500</v>
      </c>
      <c r="D26" s="142">
        <v>9500</v>
      </c>
      <c r="E26" s="142">
        <v>9500</v>
      </c>
      <c r="F26" s="142">
        <v>27100</v>
      </c>
      <c r="G26" s="142">
        <v>27100</v>
      </c>
      <c r="H26" s="96"/>
      <c r="I26" s="96"/>
      <c r="J26" s="96"/>
      <c r="K26" s="96"/>
      <c r="L26" s="96"/>
      <c r="M26" s="96"/>
      <c r="N26" s="96"/>
      <c r="O26" s="96"/>
      <c r="P26" s="96"/>
      <c r="Q26" s="96"/>
    </row>
    <row r="27" spans="1:17" hidden="1" outlineLevel="3" x14ac:dyDescent="0.2">
      <c r="A27" s="252" t="s">
        <v>39</v>
      </c>
      <c r="B27" s="142">
        <v>15985</v>
      </c>
      <c r="C27" s="142">
        <v>24539.001</v>
      </c>
      <c r="D27" s="142">
        <v>33095.042000000001</v>
      </c>
      <c r="E27" s="142">
        <v>47143.891000000003</v>
      </c>
      <c r="F27" s="142">
        <v>54624.790999999997</v>
      </c>
      <c r="G27" s="142">
        <v>48624.790999999997</v>
      </c>
      <c r="H27" s="96"/>
      <c r="I27" s="96"/>
      <c r="J27" s="96"/>
      <c r="K27" s="96"/>
      <c r="L27" s="96"/>
      <c r="M27" s="96"/>
      <c r="N27" s="96"/>
      <c r="O27" s="96"/>
      <c r="P27" s="96"/>
      <c r="Q27" s="96"/>
    </row>
    <row r="28" spans="1:17" hidden="1" outlineLevel="3" x14ac:dyDescent="0.2">
      <c r="A28" s="252" t="s">
        <v>83</v>
      </c>
      <c r="B28" s="142">
        <v>13201.198</v>
      </c>
      <c r="C28" s="142">
        <v>14301.198</v>
      </c>
      <c r="D28" s="142">
        <v>14301.198</v>
      </c>
      <c r="E28" s="142">
        <v>14301.198</v>
      </c>
      <c r="F28" s="142">
        <v>31301.198</v>
      </c>
      <c r="G28" s="142">
        <v>31301.198</v>
      </c>
      <c r="H28" s="96"/>
      <c r="I28" s="96"/>
      <c r="J28" s="96"/>
      <c r="K28" s="96"/>
      <c r="L28" s="96"/>
      <c r="M28" s="96"/>
      <c r="N28" s="96"/>
      <c r="O28" s="96"/>
      <c r="P28" s="96"/>
      <c r="Q28" s="96"/>
    </row>
    <row r="29" spans="1:17" hidden="1" outlineLevel="3" x14ac:dyDescent="0.2">
      <c r="A29" s="252" t="s">
        <v>173</v>
      </c>
      <c r="B29" s="142">
        <v>3198</v>
      </c>
      <c r="C29" s="142">
        <v>383.35060399999998</v>
      </c>
      <c r="D29" s="142">
        <v>0</v>
      </c>
      <c r="E29" s="142">
        <v>0</v>
      </c>
      <c r="F29" s="142">
        <v>845</v>
      </c>
      <c r="G29" s="142">
        <v>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1:17" hidden="1" outlineLevel="3" x14ac:dyDescent="0.2">
      <c r="A30" s="252" t="s">
        <v>134</v>
      </c>
      <c r="B30" s="142">
        <v>13774.398999999999</v>
      </c>
      <c r="C30" s="142">
        <v>14874.398999999999</v>
      </c>
      <c r="D30" s="142">
        <v>14874.398999999999</v>
      </c>
      <c r="E30" s="142">
        <v>14874.398999999999</v>
      </c>
      <c r="F30" s="142">
        <v>36874.398999999998</v>
      </c>
      <c r="G30" s="142">
        <v>36874.398999999998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</row>
    <row r="31" spans="1:17" ht="25.5" outlineLevel="2" collapsed="1" x14ac:dyDescent="0.2">
      <c r="A31" s="253" t="s">
        <v>109</v>
      </c>
      <c r="B31" s="142">
        <f t="shared" ref="B31:G31" si="4">SUM(B$32:B$32)</f>
        <v>3306.3130624999999</v>
      </c>
      <c r="C31" s="142">
        <f t="shared" si="4"/>
        <v>3174.0605400200002</v>
      </c>
      <c r="D31" s="142">
        <f t="shared" si="4"/>
        <v>3041.80801754</v>
      </c>
      <c r="E31" s="142">
        <f t="shared" si="4"/>
        <v>2909.5554950599999</v>
      </c>
      <c r="F31" s="142">
        <f t="shared" si="4"/>
        <v>2777.3029725800002</v>
      </c>
      <c r="G31" s="142">
        <f t="shared" si="4"/>
        <v>2645.0504501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</row>
    <row r="32" spans="1:17" hidden="1" outlineLevel="3" x14ac:dyDescent="0.2">
      <c r="A32" s="252" t="s">
        <v>28</v>
      </c>
      <c r="B32" s="142">
        <v>3306.3130624999999</v>
      </c>
      <c r="C32" s="142">
        <v>3174.0605400200002</v>
      </c>
      <c r="D32" s="142">
        <v>3041.80801754</v>
      </c>
      <c r="E32" s="142">
        <v>2909.5554950599999</v>
      </c>
      <c r="F32" s="142">
        <v>2777.3029725800002</v>
      </c>
      <c r="G32" s="142">
        <v>2645.0504501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</row>
    <row r="33" spans="1:17" ht="15" outlineLevel="1" x14ac:dyDescent="0.2">
      <c r="A33" s="277" t="s">
        <v>59</v>
      </c>
      <c r="B33" s="278">
        <f t="shared" ref="B33:G33" si="5">B$34+B$41+B$49+B$52+B$64</f>
        <v>181813.31700609002</v>
      </c>
      <c r="C33" s="278">
        <f t="shared" si="5"/>
        <v>195806.86092116</v>
      </c>
      <c r="D33" s="278">
        <f t="shared" si="5"/>
        <v>208918.93641182999</v>
      </c>
      <c r="E33" s="278">
        <f t="shared" si="5"/>
        <v>223259.05377855999</v>
      </c>
      <c r="F33" s="278">
        <f t="shared" si="5"/>
        <v>486026.84634226002</v>
      </c>
      <c r="G33" s="278">
        <f t="shared" si="5"/>
        <v>825859.58795178996</v>
      </c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1:17" ht="25.5" outlineLevel="2" collapsed="1" x14ac:dyDescent="0.2">
      <c r="A34" s="253" t="s">
        <v>160</v>
      </c>
      <c r="B34" s="142">
        <f t="shared" ref="B34:G34" si="6">SUM(B$35:B$40)</f>
        <v>83058.926869000003</v>
      </c>
      <c r="C34" s="142">
        <f t="shared" si="6"/>
        <v>84344.831914139999</v>
      </c>
      <c r="D34" s="142">
        <f t="shared" si="6"/>
        <v>80097.203051980003</v>
      </c>
      <c r="E34" s="142">
        <f t="shared" si="6"/>
        <v>61903.650087089998</v>
      </c>
      <c r="F34" s="142">
        <f t="shared" si="6"/>
        <v>169089.90330626004</v>
      </c>
      <c r="G34" s="142">
        <f t="shared" si="6"/>
        <v>337038.40088391997</v>
      </c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1:17" hidden="1" outlineLevel="3" x14ac:dyDescent="0.2">
      <c r="A35" s="252" t="s">
        <v>20</v>
      </c>
      <c r="B35" s="142">
        <v>0</v>
      </c>
      <c r="C35" s="142">
        <v>0</v>
      </c>
      <c r="D35" s="142">
        <v>0</v>
      </c>
      <c r="E35" s="142">
        <v>0</v>
      </c>
      <c r="F35" s="142">
        <v>26156.75488</v>
      </c>
      <c r="G35" s="142">
        <v>57953.115089999999</v>
      </c>
      <c r="H35" s="96"/>
      <c r="I35" s="96"/>
      <c r="J35" s="96"/>
      <c r="K35" s="96"/>
      <c r="L35" s="96"/>
      <c r="M35" s="96"/>
      <c r="N35" s="96"/>
      <c r="O35" s="96"/>
      <c r="P35" s="96"/>
      <c r="Q35" s="96"/>
    </row>
    <row r="36" spans="1:17" hidden="1" outlineLevel="3" x14ac:dyDescent="0.2">
      <c r="A36" s="252" t="s">
        <v>52</v>
      </c>
      <c r="B36" s="142">
        <v>2638.1587981100001</v>
      </c>
      <c r="C36" s="142">
        <v>3553.4168591900002</v>
      </c>
      <c r="D36" s="142">
        <v>4266.7356564000002</v>
      </c>
      <c r="E36" s="142">
        <v>4766.6457536099997</v>
      </c>
      <c r="F36" s="142">
        <v>9368.9811106899997</v>
      </c>
      <c r="G36" s="142">
        <v>13973.15577781</v>
      </c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1:17" hidden="1" outlineLevel="3" x14ac:dyDescent="0.2">
      <c r="A37" s="252" t="s">
        <v>87</v>
      </c>
      <c r="B37" s="142">
        <v>1564.8244239999999</v>
      </c>
      <c r="C37" s="142">
        <v>2059.6106</v>
      </c>
      <c r="D37" s="142">
        <v>3203.3002879999999</v>
      </c>
      <c r="E37" s="142">
        <v>4283.1345544100004</v>
      </c>
      <c r="F37" s="142">
        <v>7652.9919443500003</v>
      </c>
      <c r="G37" s="142">
        <v>12136.79818308</v>
      </c>
      <c r="H37" s="96"/>
      <c r="I37" s="96"/>
      <c r="J37" s="96"/>
      <c r="K37" s="96"/>
      <c r="L37" s="96"/>
      <c r="M37" s="96"/>
      <c r="N37" s="96"/>
      <c r="O37" s="96"/>
      <c r="P37" s="96"/>
      <c r="Q37" s="96"/>
    </row>
    <row r="38" spans="1:17" hidden="1" outlineLevel="3" x14ac:dyDescent="0.2">
      <c r="A38" s="252" t="s">
        <v>123</v>
      </c>
      <c r="B38" s="142">
        <v>24231.874421889999</v>
      </c>
      <c r="C38" s="142">
        <v>24084.69396995</v>
      </c>
      <c r="D38" s="142">
        <v>24233.517043200001</v>
      </c>
      <c r="E38" s="142">
        <v>24539.548446559998</v>
      </c>
      <c r="F38" s="142">
        <v>68318.982284140002</v>
      </c>
      <c r="G38" s="142">
        <v>124747.12580343999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</row>
    <row r="39" spans="1:17" hidden="1" outlineLevel="3" x14ac:dyDescent="0.2">
      <c r="A39" s="252" t="s">
        <v>136</v>
      </c>
      <c r="B39" s="142">
        <v>54624.069224999999</v>
      </c>
      <c r="C39" s="142">
        <v>54647.110484999997</v>
      </c>
      <c r="D39" s="142">
        <v>48393.650064380003</v>
      </c>
      <c r="E39" s="142">
        <v>28314.321332510001</v>
      </c>
      <c r="F39" s="142">
        <v>57585.097236879999</v>
      </c>
      <c r="G39" s="142">
        <v>128207.69715962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</row>
    <row r="40" spans="1:17" hidden="1" outlineLevel="3" x14ac:dyDescent="0.2">
      <c r="A40" s="252" t="s">
        <v>131</v>
      </c>
      <c r="B40" s="142">
        <v>0</v>
      </c>
      <c r="C40" s="142">
        <v>0</v>
      </c>
      <c r="D40" s="142">
        <v>0</v>
      </c>
      <c r="E40" s="142">
        <v>0</v>
      </c>
      <c r="F40" s="142">
        <v>7.0958502000000001</v>
      </c>
      <c r="G40" s="142">
        <v>20.508869969999999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</row>
    <row r="41" spans="1:17" ht="25.5" outlineLevel="2" collapsed="1" x14ac:dyDescent="0.2">
      <c r="A41" s="253" t="s">
        <v>42</v>
      </c>
      <c r="B41" s="142">
        <f t="shared" ref="B41:G41" si="7">SUM(B$42:B$48)</f>
        <v>11270.986480999998</v>
      </c>
      <c r="C41" s="142">
        <f t="shared" si="7"/>
        <v>10720.93919981</v>
      </c>
      <c r="D41" s="142">
        <f t="shared" si="7"/>
        <v>9099.5013746799996</v>
      </c>
      <c r="E41" s="142">
        <f t="shared" si="7"/>
        <v>7278.9285748700013</v>
      </c>
      <c r="F41" s="142">
        <f t="shared" si="7"/>
        <v>16372.261708800001</v>
      </c>
      <c r="G41" s="142">
        <f t="shared" si="7"/>
        <v>32708.527153449999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</row>
    <row r="42" spans="1:17" hidden="1" outlineLevel="3" x14ac:dyDescent="0.2">
      <c r="A42" s="252" t="s">
        <v>13</v>
      </c>
      <c r="B42" s="142">
        <v>254.10937813999999</v>
      </c>
      <c r="C42" s="142">
        <v>166.89049965999999</v>
      </c>
      <c r="D42" s="142">
        <v>84.649745980000006</v>
      </c>
      <c r="E42" s="142">
        <v>0</v>
      </c>
      <c r="F42" s="142">
        <v>0</v>
      </c>
      <c r="G42" s="142">
        <v>0</v>
      </c>
      <c r="H42" s="96"/>
      <c r="I42" s="96"/>
      <c r="J42" s="96"/>
      <c r="K42" s="96"/>
      <c r="L42" s="96"/>
      <c r="M42" s="96"/>
      <c r="N42" s="96"/>
      <c r="O42" s="96"/>
      <c r="P42" s="96"/>
      <c r="Q42" s="96"/>
    </row>
    <row r="43" spans="1:17" hidden="1" outlineLevel="3" x14ac:dyDescent="0.2">
      <c r="A43" s="252" t="s">
        <v>26</v>
      </c>
      <c r="B43" s="142">
        <v>0</v>
      </c>
      <c r="C43" s="142">
        <v>0</v>
      </c>
      <c r="D43" s="142">
        <v>0</v>
      </c>
      <c r="E43" s="142">
        <v>0</v>
      </c>
      <c r="F43" s="142">
        <v>2712.1071999999999</v>
      </c>
      <c r="G43" s="142">
        <v>6914.0144</v>
      </c>
      <c r="H43" s="96"/>
      <c r="I43" s="96"/>
      <c r="J43" s="96"/>
      <c r="K43" s="96"/>
      <c r="L43" s="96"/>
      <c r="M43" s="96"/>
      <c r="N43" s="96"/>
      <c r="O43" s="96"/>
      <c r="P43" s="96"/>
      <c r="Q43" s="96"/>
    </row>
    <row r="44" spans="1:17" hidden="1" outlineLevel="3" x14ac:dyDescent="0.2">
      <c r="A44" s="252" t="s">
        <v>50</v>
      </c>
      <c r="B44" s="142">
        <v>1204.4756136599999</v>
      </c>
      <c r="C44" s="142">
        <v>822.06375946000003</v>
      </c>
      <c r="D44" s="142">
        <v>481.92545175999999</v>
      </c>
      <c r="E44" s="142">
        <v>106.48884857</v>
      </c>
      <c r="F44" s="142">
        <v>134.63035600000001</v>
      </c>
      <c r="G44" s="142">
        <v>5428.1877029999996</v>
      </c>
      <c r="H44" s="96"/>
      <c r="I44" s="96"/>
      <c r="J44" s="96"/>
      <c r="K44" s="96"/>
      <c r="L44" s="96"/>
      <c r="M44" s="96"/>
      <c r="N44" s="96"/>
      <c r="O44" s="96"/>
      <c r="P44" s="96"/>
      <c r="Q44" s="96"/>
    </row>
    <row r="45" spans="1:17" hidden="1" outlineLevel="3" x14ac:dyDescent="0.2">
      <c r="A45" s="252" t="s">
        <v>116</v>
      </c>
      <c r="B45" s="142">
        <v>7936.6673005599996</v>
      </c>
      <c r="C45" s="142">
        <v>7183.6760002299998</v>
      </c>
      <c r="D45" s="142">
        <v>6405.2373889800001</v>
      </c>
      <c r="E45" s="142">
        <v>5623.9216389800004</v>
      </c>
      <c r="F45" s="142">
        <v>9553.4720563400006</v>
      </c>
      <c r="G45" s="142">
        <v>14540.944745860001</v>
      </c>
      <c r="H45" s="96"/>
      <c r="I45" s="96"/>
      <c r="J45" s="96"/>
      <c r="K45" s="96"/>
      <c r="L45" s="96"/>
      <c r="M45" s="96"/>
      <c r="N45" s="96"/>
      <c r="O45" s="96"/>
      <c r="P45" s="96"/>
      <c r="Q45" s="96"/>
    </row>
    <row r="46" spans="1:17" hidden="1" outlineLevel="3" x14ac:dyDescent="0.2">
      <c r="A46" s="252" t="s">
        <v>126</v>
      </c>
      <c r="B46" s="142">
        <v>602.43604300000004</v>
      </c>
      <c r="C46" s="142">
        <v>434.65931986999999</v>
      </c>
      <c r="D46" s="142">
        <v>264.86239852</v>
      </c>
      <c r="E46" s="142">
        <v>94.891391319999997</v>
      </c>
      <c r="F46" s="142">
        <v>164.73260006000001</v>
      </c>
      <c r="G46" s="142">
        <v>216.53395599999999</v>
      </c>
      <c r="H46" s="96"/>
      <c r="I46" s="96"/>
      <c r="J46" s="96"/>
      <c r="K46" s="96"/>
      <c r="L46" s="96"/>
      <c r="M46" s="96"/>
      <c r="N46" s="96"/>
      <c r="O46" s="96"/>
      <c r="P46" s="96"/>
      <c r="Q46" s="96"/>
    </row>
    <row r="47" spans="1:17" hidden="1" outlineLevel="3" x14ac:dyDescent="0.2">
      <c r="A47" s="252" t="s">
        <v>190</v>
      </c>
      <c r="B47" s="142">
        <v>66.828936589999998</v>
      </c>
      <c r="C47" s="142">
        <v>43.393483029999999</v>
      </c>
      <c r="D47" s="142">
        <v>22.20053566</v>
      </c>
      <c r="E47" s="142">
        <v>0</v>
      </c>
      <c r="F47" s="142">
        <v>0</v>
      </c>
      <c r="G47" s="142">
        <v>0</v>
      </c>
      <c r="H47" s="96"/>
      <c r="I47" s="96"/>
      <c r="J47" s="96"/>
      <c r="K47" s="96"/>
      <c r="L47" s="96"/>
      <c r="M47" s="96"/>
      <c r="N47" s="96"/>
      <c r="O47" s="96"/>
      <c r="P47" s="96"/>
      <c r="Q47" s="96"/>
    </row>
    <row r="48" spans="1:17" hidden="1" outlineLevel="3" x14ac:dyDescent="0.2">
      <c r="A48" s="252" t="s">
        <v>25</v>
      </c>
      <c r="B48" s="142">
        <v>1206.46920905</v>
      </c>
      <c r="C48" s="142">
        <v>2070.2561375599998</v>
      </c>
      <c r="D48" s="142">
        <v>1840.6258537799999</v>
      </c>
      <c r="E48" s="142">
        <v>1453.626696</v>
      </c>
      <c r="F48" s="142">
        <v>3807.3194963999999</v>
      </c>
      <c r="G48" s="142">
        <v>5608.8463485900002</v>
      </c>
      <c r="H48" s="96"/>
      <c r="I48" s="96"/>
      <c r="J48" s="96"/>
      <c r="K48" s="96"/>
      <c r="L48" s="96"/>
      <c r="M48" s="96"/>
      <c r="N48" s="96"/>
      <c r="O48" s="96"/>
      <c r="P48" s="96"/>
      <c r="Q48" s="96"/>
    </row>
    <row r="49" spans="1:17" ht="25.5" outlineLevel="2" collapsed="1" x14ac:dyDescent="0.2">
      <c r="A49" s="253" t="s">
        <v>192</v>
      </c>
      <c r="B49" s="142">
        <f t="shared" ref="B49:G49" si="8">SUM(B$50:B$51)</f>
        <v>15923.94059609</v>
      </c>
      <c r="C49" s="142">
        <f t="shared" si="8"/>
        <v>15980.12653121</v>
      </c>
      <c r="D49" s="142">
        <f t="shared" si="8"/>
        <v>0.53875717000000001</v>
      </c>
      <c r="E49" s="142">
        <f t="shared" si="8"/>
        <v>0.56454459999999995</v>
      </c>
      <c r="F49" s="142">
        <f t="shared" si="8"/>
        <v>0.98336319999999999</v>
      </c>
      <c r="G49" s="142">
        <f t="shared" si="8"/>
        <v>1.3407676100000001</v>
      </c>
      <c r="H49" s="96"/>
      <c r="I49" s="96"/>
      <c r="J49" s="96"/>
      <c r="K49" s="96"/>
      <c r="L49" s="96"/>
      <c r="M49" s="96"/>
      <c r="N49" s="96"/>
      <c r="O49" s="96"/>
      <c r="P49" s="96"/>
      <c r="Q49" s="96"/>
    </row>
    <row r="50" spans="1:17" hidden="1" outlineLevel="3" x14ac:dyDescent="0.2">
      <c r="A50" s="252" t="s">
        <v>170</v>
      </c>
      <c r="B50" s="142">
        <v>0.54059608999999997</v>
      </c>
      <c r="C50" s="142">
        <v>0.52653121000000003</v>
      </c>
      <c r="D50" s="142">
        <v>0.53875717000000001</v>
      </c>
      <c r="E50" s="142">
        <v>0.56454459999999995</v>
      </c>
      <c r="F50" s="142">
        <v>0.98336319999999999</v>
      </c>
      <c r="G50" s="142">
        <v>1.3407676100000001</v>
      </c>
      <c r="H50" s="96"/>
      <c r="I50" s="96"/>
      <c r="J50" s="96"/>
      <c r="K50" s="96"/>
      <c r="L50" s="96"/>
      <c r="M50" s="96"/>
      <c r="N50" s="96"/>
      <c r="O50" s="96"/>
      <c r="P50" s="96"/>
      <c r="Q50" s="96"/>
    </row>
    <row r="51" spans="1:17" hidden="1" outlineLevel="3" x14ac:dyDescent="0.2">
      <c r="A51" s="252" t="s">
        <v>74</v>
      </c>
      <c r="B51" s="142">
        <v>15923.4</v>
      </c>
      <c r="C51" s="142">
        <v>15979.6</v>
      </c>
      <c r="D51" s="142">
        <v>0</v>
      </c>
      <c r="E51" s="142">
        <v>0</v>
      </c>
      <c r="F51" s="142">
        <v>0</v>
      </c>
      <c r="G51" s="142">
        <v>0</v>
      </c>
      <c r="H51" s="96"/>
      <c r="I51" s="96"/>
      <c r="J51" s="96"/>
      <c r="K51" s="96"/>
      <c r="L51" s="96"/>
      <c r="M51" s="96"/>
      <c r="N51" s="96"/>
      <c r="O51" s="96"/>
      <c r="P51" s="96"/>
      <c r="Q51" s="96"/>
    </row>
    <row r="52" spans="1:17" ht="25.5" outlineLevel="2" collapsed="1" x14ac:dyDescent="0.2">
      <c r="A52" s="253" t="s">
        <v>54</v>
      </c>
      <c r="B52" s="142">
        <f t="shared" ref="B52:G52" si="9">SUM(B$53:B$63)</f>
        <v>56502.592799999999</v>
      </c>
      <c r="C52" s="142">
        <f t="shared" si="9"/>
        <v>69697.741800000003</v>
      </c>
      <c r="D52" s="142">
        <f t="shared" si="9"/>
        <v>104636.2032</v>
      </c>
      <c r="E52" s="142">
        <f t="shared" si="9"/>
        <v>138909.068</v>
      </c>
      <c r="F52" s="142">
        <f t="shared" si="9"/>
        <v>272509.34659999999</v>
      </c>
      <c r="G52" s="142">
        <f t="shared" si="9"/>
        <v>415269.93272281002</v>
      </c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1:17" hidden="1" outlineLevel="3" x14ac:dyDescent="0.2">
      <c r="A53" s="252" t="s">
        <v>164</v>
      </c>
      <c r="B53" s="142">
        <v>7961.7</v>
      </c>
      <c r="C53" s="142">
        <v>7989.8</v>
      </c>
      <c r="D53" s="142">
        <v>7993</v>
      </c>
      <c r="E53" s="142">
        <v>0</v>
      </c>
      <c r="F53" s="142">
        <v>0</v>
      </c>
      <c r="G53" s="142">
        <v>0</v>
      </c>
      <c r="H53" s="96"/>
      <c r="I53" s="96"/>
      <c r="J53" s="96"/>
      <c r="K53" s="96"/>
      <c r="L53" s="96"/>
      <c r="M53" s="96"/>
      <c r="N53" s="96"/>
      <c r="O53" s="96"/>
      <c r="P53" s="96"/>
      <c r="Q53" s="96"/>
    </row>
    <row r="54" spans="1:17" hidden="1" outlineLevel="3" x14ac:dyDescent="0.2">
      <c r="A54" s="252" t="s">
        <v>3</v>
      </c>
      <c r="B54" s="142">
        <v>4777.0200000000004</v>
      </c>
      <c r="C54" s="142">
        <v>0</v>
      </c>
      <c r="D54" s="142">
        <v>0</v>
      </c>
      <c r="E54" s="142">
        <v>0</v>
      </c>
      <c r="F54" s="142">
        <v>0</v>
      </c>
      <c r="G54" s="142">
        <v>0</v>
      </c>
      <c r="H54" s="96"/>
      <c r="I54" s="96"/>
      <c r="J54" s="96"/>
      <c r="K54" s="96"/>
      <c r="L54" s="96"/>
      <c r="M54" s="96"/>
      <c r="N54" s="96"/>
      <c r="O54" s="96"/>
      <c r="P54" s="96"/>
      <c r="Q54" s="96"/>
    </row>
    <row r="55" spans="1:17" hidden="1" outlineLevel="3" x14ac:dyDescent="0.2">
      <c r="A55" s="252" t="s">
        <v>35</v>
      </c>
      <c r="B55" s="142">
        <v>6343.8828000000003</v>
      </c>
      <c r="C55" s="142">
        <v>6178.8317999999999</v>
      </c>
      <c r="D55" s="142">
        <v>6322.3032000000003</v>
      </c>
      <c r="E55" s="142">
        <v>6624.9179999999997</v>
      </c>
      <c r="F55" s="142">
        <v>11539.7448</v>
      </c>
      <c r="G55" s="142">
        <v>0</v>
      </c>
      <c r="H55" s="96"/>
      <c r="I55" s="96"/>
      <c r="J55" s="96"/>
      <c r="K55" s="96"/>
      <c r="L55" s="96"/>
      <c r="M55" s="96"/>
      <c r="N55" s="96"/>
      <c r="O55" s="96"/>
      <c r="P55" s="96"/>
      <c r="Q55" s="96"/>
    </row>
    <row r="56" spans="1:17" hidden="1" outlineLevel="3" x14ac:dyDescent="0.2">
      <c r="A56" s="252" t="s">
        <v>64</v>
      </c>
      <c r="B56" s="142">
        <v>7961.7</v>
      </c>
      <c r="C56" s="142">
        <v>7989.8</v>
      </c>
      <c r="D56" s="142">
        <v>7993</v>
      </c>
      <c r="E56" s="142">
        <v>7993</v>
      </c>
      <c r="F56" s="142">
        <v>15768.556</v>
      </c>
      <c r="G56" s="142">
        <v>0</v>
      </c>
      <c r="H56" s="96"/>
      <c r="I56" s="96"/>
      <c r="J56" s="96"/>
      <c r="K56" s="96"/>
      <c r="L56" s="96"/>
      <c r="M56" s="96"/>
      <c r="N56" s="96"/>
      <c r="O56" s="96"/>
      <c r="P56" s="96"/>
      <c r="Q56" s="96"/>
    </row>
    <row r="57" spans="1:17" hidden="1" outlineLevel="3" x14ac:dyDescent="0.2">
      <c r="A57" s="252" t="s">
        <v>94</v>
      </c>
      <c r="B57" s="142">
        <v>9554.0400000000009</v>
      </c>
      <c r="C57" s="142">
        <v>9587.76</v>
      </c>
      <c r="D57" s="142">
        <v>5595.1</v>
      </c>
      <c r="E57" s="142">
        <v>5595.1</v>
      </c>
      <c r="F57" s="142">
        <v>11037.9892</v>
      </c>
      <c r="G57" s="142">
        <v>0</v>
      </c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1:17" hidden="1" outlineLevel="3" x14ac:dyDescent="0.2">
      <c r="A58" s="252" t="s">
        <v>15</v>
      </c>
      <c r="B58" s="142">
        <v>19904.25</v>
      </c>
      <c r="C58" s="142">
        <v>15979.6</v>
      </c>
      <c r="D58" s="142">
        <v>15986</v>
      </c>
      <c r="E58" s="142">
        <v>15986</v>
      </c>
      <c r="F58" s="142">
        <v>31537.112000000001</v>
      </c>
      <c r="G58" s="142">
        <v>0</v>
      </c>
      <c r="H58" s="96"/>
      <c r="I58" s="96"/>
      <c r="J58" s="96"/>
      <c r="K58" s="96"/>
      <c r="L58" s="96"/>
      <c r="M58" s="96"/>
      <c r="N58" s="96"/>
      <c r="O58" s="96"/>
      <c r="P58" s="96"/>
      <c r="Q58" s="96"/>
    </row>
    <row r="59" spans="1:17" hidden="1" outlineLevel="3" x14ac:dyDescent="0.2">
      <c r="A59" s="252" t="s">
        <v>53</v>
      </c>
      <c r="B59" s="142">
        <v>0</v>
      </c>
      <c r="C59" s="142">
        <v>21971.95</v>
      </c>
      <c r="D59" s="142">
        <v>21980.75</v>
      </c>
      <c r="E59" s="142">
        <v>21980.75</v>
      </c>
      <c r="F59" s="142">
        <v>43363.529000000002</v>
      </c>
      <c r="G59" s="142">
        <v>0</v>
      </c>
      <c r="H59" s="96"/>
      <c r="I59" s="96"/>
      <c r="J59" s="96"/>
      <c r="K59" s="96"/>
      <c r="L59" s="96"/>
      <c r="M59" s="96"/>
      <c r="N59" s="96"/>
      <c r="O59" s="96"/>
      <c r="P59" s="96"/>
      <c r="Q59" s="96"/>
    </row>
    <row r="60" spans="1:17" hidden="1" outlineLevel="3" x14ac:dyDescent="0.2">
      <c r="A60" s="252" t="s">
        <v>81</v>
      </c>
      <c r="B60" s="142">
        <v>0</v>
      </c>
      <c r="C60" s="142">
        <v>0</v>
      </c>
      <c r="D60" s="142">
        <v>38766.050000000003</v>
      </c>
      <c r="E60" s="142">
        <v>46759.05</v>
      </c>
      <c r="F60" s="142">
        <v>76477.496599999999</v>
      </c>
      <c r="G60" s="142">
        <v>0</v>
      </c>
      <c r="H60" s="96"/>
      <c r="I60" s="96"/>
      <c r="J60" s="96"/>
      <c r="K60" s="96"/>
      <c r="L60" s="96"/>
      <c r="M60" s="96"/>
      <c r="N60" s="96"/>
      <c r="O60" s="96"/>
      <c r="P60" s="96"/>
      <c r="Q60" s="96"/>
    </row>
    <row r="61" spans="1:17" hidden="1" outlineLevel="3" x14ac:dyDescent="0.2">
      <c r="A61" s="252" t="s">
        <v>111</v>
      </c>
      <c r="B61" s="142">
        <v>0</v>
      </c>
      <c r="C61" s="142">
        <v>0</v>
      </c>
      <c r="D61" s="142">
        <v>0</v>
      </c>
      <c r="E61" s="142">
        <v>33970.25</v>
      </c>
      <c r="F61" s="142">
        <v>67016.362999999998</v>
      </c>
      <c r="G61" s="142">
        <v>72002.001000000004</v>
      </c>
      <c r="H61" s="96"/>
      <c r="I61" s="96"/>
      <c r="J61" s="96"/>
      <c r="K61" s="96"/>
      <c r="L61" s="96"/>
      <c r="M61" s="96"/>
      <c r="N61" s="96"/>
      <c r="O61" s="96"/>
      <c r="P61" s="96"/>
      <c r="Q61" s="96"/>
    </row>
    <row r="62" spans="1:17" hidden="1" outlineLevel="3" x14ac:dyDescent="0.2">
      <c r="A62" s="252" t="s">
        <v>153</v>
      </c>
      <c r="B62" s="142">
        <v>0</v>
      </c>
      <c r="C62" s="142">
        <v>0</v>
      </c>
      <c r="D62" s="142">
        <v>0</v>
      </c>
      <c r="E62" s="142">
        <v>0</v>
      </c>
      <c r="F62" s="142">
        <v>15768.556</v>
      </c>
      <c r="G62" s="142">
        <v>24000.667000000001</v>
      </c>
      <c r="H62" s="96"/>
      <c r="I62" s="96"/>
      <c r="J62" s="96"/>
      <c r="K62" s="96"/>
      <c r="L62" s="96"/>
      <c r="M62" s="96"/>
      <c r="N62" s="96"/>
      <c r="O62" s="96"/>
      <c r="P62" s="96"/>
      <c r="Q62" s="96"/>
    </row>
    <row r="63" spans="1:17" hidden="1" outlineLevel="3" x14ac:dyDescent="0.2">
      <c r="A63" s="252" t="s">
        <v>178</v>
      </c>
      <c r="B63" s="142">
        <v>0</v>
      </c>
      <c r="C63" s="142">
        <v>0</v>
      </c>
      <c r="D63" s="142">
        <v>0</v>
      </c>
      <c r="E63" s="142">
        <v>0</v>
      </c>
      <c r="F63" s="142">
        <v>0</v>
      </c>
      <c r="G63" s="142">
        <v>319267.26472281001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</row>
    <row r="64" spans="1:17" outlineLevel="2" collapsed="1" x14ac:dyDescent="0.2">
      <c r="A64" s="253" t="s">
        <v>162</v>
      </c>
      <c r="B64" s="142">
        <f t="shared" ref="B64:G64" si="10">SUM(B$65:B$65)</f>
        <v>15056.87026</v>
      </c>
      <c r="C64" s="142">
        <f t="shared" si="10"/>
        <v>15063.221476000001</v>
      </c>
      <c r="D64" s="142">
        <f t="shared" si="10"/>
        <v>15085.490028</v>
      </c>
      <c r="E64" s="142">
        <f t="shared" si="10"/>
        <v>15166.842572</v>
      </c>
      <c r="F64" s="142">
        <f t="shared" si="10"/>
        <v>28054.351363999998</v>
      </c>
      <c r="G64" s="142">
        <f t="shared" si="10"/>
        <v>40841.386423999997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</row>
    <row r="65" spans="1:17" hidden="1" outlineLevel="3" x14ac:dyDescent="0.2">
      <c r="A65" s="252" t="s">
        <v>136</v>
      </c>
      <c r="B65" s="142">
        <v>15056.87026</v>
      </c>
      <c r="C65" s="142">
        <v>15063.221476000001</v>
      </c>
      <c r="D65" s="142">
        <v>15085.490028</v>
      </c>
      <c r="E65" s="142">
        <v>15166.842572</v>
      </c>
      <c r="F65" s="142">
        <v>28054.351363999998</v>
      </c>
      <c r="G65" s="142">
        <v>40841.386423999997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</row>
    <row r="66" spans="1:17" s="258" customFormat="1" ht="15" x14ac:dyDescent="0.2">
      <c r="A66" s="275" t="s">
        <v>14</v>
      </c>
      <c r="B66" s="276">
        <f t="shared" ref="B66:G66" si="11">B$67+B$87</f>
        <v>108827.85214528002</v>
      </c>
      <c r="C66" s="276">
        <f t="shared" si="11"/>
        <v>115911.31737223001</v>
      </c>
      <c r="D66" s="276">
        <f t="shared" si="11"/>
        <v>116292.59895863</v>
      </c>
      <c r="E66" s="276">
        <f t="shared" si="11"/>
        <v>104567.94151215001</v>
      </c>
      <c r="F66" s="276">
        <f t="shared" si="11"/>
        <v>153802.74755798999</v>
      </c>
      <c r="G66" s="276">
        <f t="shared" si="11"/>
        <v>237904.92569331999</v>
      </c>
      <c r="H66" s="257"/>
      <c r="I66" s="257"/>
      <c r="J66" s="257"/>
      <c r="K66" s="257"/>
      <c r="L66" s="257"/>
      <c r="M66" s="257"/>
      <c r="N66" s="257"/>
      <c r="O66" s="257"/>
      <c r="P66" s="257"/>
      <c r="Q66" s="257"/>
    </row>
    <row r="67" spans="1:17" ht="15" outlineLevel="1" x14ac:dyDescent="0.2">
      <c r="A67" s="277" t="s">
        <v>48</v>
      </c>
      <c r="B67" s="278">
        <f t="shared" ref="B67:G67" si="12">B$68+B$81+B$85</f>
        <v>13895.395403300001</v>
      </c>
      <c r="C67" s="278">
        <f t="shared" si="12"/>
        <v>12303.193230819999</v>
      </c>
      <c r="D67" s="278">
        <f t="shared" si="12"/>
        <v>16211.41590439</v>
      </c>
      <c r="E67" s="278">
        <f t="shared" si="12"/>
        <v>27129.14981069</v>
      </c>
      <c r="F67" s="278">
        <f t="shared" si="12"/>
        <v>27863.284562589997</v>
      </c>
      <c r="G67" s="278">
        <f t="shared" si="12"/>
        <v>21459.454905539998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</row>
    <row r="68" spans="1:17" ht="25.5" outlineLevel="2" collapsed="1" x14ac:dyDescent="0.2">
      <c r="A68" s="253" t="s">
        <v>174</v>
      </c>
      <c r="B68" s="142">
        <f t="shared" ref="B68:G68" si="13">SUM(B$69:B$80)</f>
        <v>6805.48205082</v>
      </c>
      <c r="C68" s="142">
        <f t="shared" si="13"/>
        <v>5812.98205082</v>
      </c>
      <c r="D68" s="142">
        <f t="shared" si="13"/>
        <v>9971.2047243899997</v>
      </c>
      <c r="E68" s="142">
        <f t="shared" si="13"/>
        <v>21135.767983260001</v>
      </c>
      <c r="F68" s="142">
        <f t="shared" si="13"/>
        <v>21567.011599999998</v>
      </c>
      <c r="G68" s="142">
        <f t="shared" si="13"/>
        <v>16400.011599999998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</row>
    <row r="69" spans="1:17" hidden="1" outlineLevel="3" x14ac:dyDescent="0.2">
      <c r="A69" s="252" t="s">
        <v>99</v>
      </c>
      <c r="B69" s="142">
        <v>1619.56445082</v>
      </c>
      <c r="C69" s="142">
        <v>1619.56445082</v>
      </c>
      <c r="D69" s="142">
        <v>1567.7871243899999</v>
      </c>
      <c r="E69" s="142">
        <v>999.85038325999994</v>
      </c>
      <c r="F69" s="142">
        <v>0</v>
      </c>
      <c r="G69" s="142">
        <v>0</v>
      </c>
      <c r="H69" s="96"/>
      <c r="I69" s="96"/>
      <c r="J69" s="96"/>
      <c r="K69" s="96"/>
      <c r="L69" s="96"/>
      <c r="M69" s="96"/>
      <c r="N69" s="96"/>
      <c r="O69" s="96"/>
      <c r="P69" s="96"/>
      <c r="Q69" s="96"/>
    </row>
    <row r="70" spans="1:17" hidden="1" outlineLevel="3" x14ac:dyDescent="0.2">
      <c r="A70" s="252" t="s">
        <v>104</v>
      </c>
      <c r="B70" s="142">
        <v>1.1599999999999999E-2</v>
      </c>
      <c r="C70" s="142">
        <v>1.1599999999999999E-2</v>
      </c>
      <c r="D70" s="142">
        <v>1.1599999999999999E-2</v>
      </c>
      <c r="E70" s="142">
        <v>1.1599999999999999E-2</v>
      </c>
      <c r="F70" s="142">
        <v>1.1599999999999999E-2</v>
      </c>
      <c r="G70" s="142">
        <v>1.1599999999999999E-2</v>
      </c>
      <c r="H70" s="96"/>
      <c r="I70" s="96"/>
      <c r="J70" s="96"/>
      <c r="K70" s="96"/>
      <c r="L70" s="96"/>
      <c r="M70" s="96"/>
      <c r="N70" s="96"/>
      <c r="O70" s="96"/>
      <c r="P70" s="96"/>
      <c r="Q70" s="96"/>
    </row>
    <row r="71" spans="1:17" hidden="1" outlineLevel="3" x14ac:dyDescent="0.2">
      <c r="A71" s="252" t="s">
        <v>70</v>
      </c>
      <c r="B71" s="142">
        <v>0</v>
      </c>
      <c r="C71" s="142">
        <v>0</v>
      </c>
      <c r="D71" s="142">
        <v>0</v>
      </c>
      <c r="E71" s="142">
        <v>0</v>
      </c>
      <c r="F71" s="142">
        <v>1000</v>
      </c>
      <c r="G71" s="142">
        <v>1000</v>
      </c>
      <c r="H71" s="96"/>
      <c r="I71" s="96"/>
      <c r="J71" s="96"/>
      <c r="K71" s="96"/>
      <c r="L71" s="96"/>
      <c r="M71" s="96"/>
      <c r="N71" s="96"/>
      <c r="O71" s="96"/>
      <c r="P71" s="96"/>
      <c r="Q71" s="96"/>
    </row>
    <row r="72" spans="1:17" hidden="1" outlineLevel="3" x14ac:dyDescent="0.2">
      <c r="A72" s="252" t="s">
        <v>97</v>
      </c>
      <c r="B72" s="142">
        <v>2600</v>
      </c>
      <c r="C72" s="142">
        <v>1607.5</v>
      </c>
      <c r="D72" s="142">
        <v>1817.5</v>
      </c>
      <c r="E72" s="142">
        <v>1800</v>
      </c>
      <c r="F72" s="142">
        <v>3000</v>
      </c>
      <c r="G72" s="142">
        <v>3000</v>
      </c>
      <c r="H72" s="96"/>
      <c r="I72" s="96"/>
      <c r="J72" s="96"/>
      <c r="K72" s="96"/>
      <c r="L72" s="96"/>
      <c r="M72" s="96"/>
      <c r="N72" s="96"/>
      <c r="O72" s="96"/>
      <c r="P72" s="96"/>
      <c r="Q72" s="96"/>
    </row>
    <row r="73" spans="1:17" hidden="1" outlineLevel="3" x14ac:dyDescent="0.2">
      <c r="A73" s="252" t="s">
        <v>1</v>
      </c>
      <c r="B73" s="142">
        <v>400</v>
      </c>
      <c r="C73" s="142">
        <v>400</v>
      </c>
      <c r="D73" s="142">
        <v>400</v>
      </c>
      <c r="E73" s="142">
        <v>1400</v>
      </c>
      <c r="F73" s="142">
        <v>3200</v>
      </c>
      <c r="G73" s="142">
        <v>3200</v>
      </c>
      <c r="H73" s="96"/>
      <c r="I73" s="96"/>
      <c r="J73" s="96"/>
      <c r="K73" s="96"/>
      <c r="L73" s="96"/>
      <c r="M73" s="96"/>
      <c r="N73" s="96"/>
      <c r="O73" s="96"/>
      <c r="P73" s="96"/>
      <c r="Q73" s="96"/>
    </row>
    <row r="74" spans="1:17" hidden="1" outlineLevel="3" x14ac:dyDescent="0.2">
      <c r="A74" s="252" t="s">
        <v>73</v>
      </c>
      <c r="B74" s="142">
        <v>578.90599999999995</v>
      </c>
      <c r="C74" s="142">
        <v>578.90599999999995</v>
      </c>
      <c r="D74" s="142">
        <v>578.90599999999995</v>
      </c>
      <c r="E74" s="142">
        <v>578.90599999999995</v>
      </c>
      <c r="F74" s="142">
        <v>0</v>
      </c>
      <c r="G74" s="142">
        <v>0</v>
      </c>
      <c r="H74" s="96"/>
      <c r="I74" s="96"/>
      <c r="J74" s="96"/>
      <c r="K74" s="96"/>
      <c r="L74" s="96"/>
      <c r="M74" s="96"/>
      <c r="N74" s="96"/>
      <c r="O74" s="96"/>
      <c r="P74" s="96"/>
      <c r="Q74" s="96"/>
    </row>
    <row r="75" spans="1:17" hidden="1" outlineLevel="3" x14ac:dyDescent="0.2">
      <c r="A75" s="252" t="s">
        <v>140</v>
      </c>
      <c r="B75" s="142">
        <v>0</v>
      </c>
      <c r="C75" s="142">
        <v>0</v>
      </c>
      <c r="D75" s="142">
        <v>0</v>
      </c>
      <c r="E75" s="142">
        <v>4800</v>
      </c>
      <c r="F75" s="142">
        <v>4800</v>
      </c>
      <c r="G75" s="142">
        <v>4800</v>
      </c>
      <c r="H75" s="96"/>
      <c r="I75" s="96"/>
      <c r="J75" s="96"/>
      <c r="K75" s="96"/>
      <c r="L75" s="96"/>
      <c r="M75" s="96"/>
      <c r="N75" s="96"/>
      <c r="O75" s="96"/>
      <c r="P75" s="96"/>
      <c r="Q75" s="96"/>
    </row>
    <row r="76" spans="1:17" hidden="1" outlineLevel="3" x14ac:dyDescent="0.2">
      <c r="A76" s="252" t="s">
        <v>171</v>
      </c>
      <c r="B76" s="142">
        <v>0</v>
      </c>
      <c r="C76" s="142">
        <v>0</v>
      </c>
      <c r="D76" s="142">
        <v>0</v>
      </c>
      <c r="E76" s="142">
        <v>1550</v>
      </c>
      <c r="F76" s="142">
        <v>0</v>
      </c>
      <c r="G76" s="142">
        <v>0</v>
      </c>
      <c r="H76" s="96"/>
      <c r="I76" s="96"/>
      <c r="J76" s="96"/>
      <c r="K76" s="96"/>
      <c r="L76" s="96"/>
      <c r="M76" s="96"/>
      <c r="N76" s="96"/>
      <c r="O76" s="96"/>
      <c r="P76" s="96"/>
      <c r="Q76" s="96"/>
    </row>
    <row r="77" spans="1:17" hidden="1" outlineLevel="3" x14ac:dyDescent="0.2">
      <c r="A77" s="252" t="s">
        <v>93</v>
      </c>
      <c r="B77" s="142">
        <v>0</v>
      </c>
      <c r="C77" s="142">
        <v>0</v>
      </c>
      <c r="D77" s="142">
        <v>4000</v>
      </c>
      <c r="E77" s="142">
        <v>4250</v>
      </c>
      <c r="F77" s="142">
        <v>4250</v>
      </c>
      <c r="G77" s="142">
        <v>250</v>
      </c>
      <c r="H77" s="96"/>
      <c r="I77" s="96"/>
      <c r="J77" s="96"/>
      <c r="K77" s="96"/>
      <c r="L77" s="96"/>
      <c r="M77" s="96"/>
      <c r="N77" s="96"/>
      <c r="O77" s="96"/>
      <c r="P77" s="96"/>
      <c r="Q77" s="96"/>
    </row>
    <row r="78" spans="1:17" hidden="1" outlineLevel="3" x14ac:dyDescent="0.2">
      <c r="A78" s="252" t="s">
        <v>0</v>
      </c>
      <c r="B78" s="142">
        <v>0</v>
      </c>
      <c r="C78" s="142">
        <v>0</v>
      </c>
      <c r="D78" s="142">
        <v>0</v>
      </c>
      <c r="E78" s="142">
        <v>4150</v>
      </c>
      <c r="F78" s="142">
        <v>4150</v>
      </c>
      <c r="G78" s="142">
        <v>4150</v>
      </c>
      <c r="H78" s="96"/>
      <c r="I78" s="96"/>
      <c r="J78" s="96"/>
      <c r="K78" s="96"/>
      <c r="L78" s="96"/>
      <c r="M78" s="96"/>
      <c r="N78" s="96"/>
      <c r="O78" s="96"/>
      <c r="P78" s="96"/>
      <c r="Q78" s="96"/>
    </row>
    <row r="79" spans="1:17" hidden="1" outlineLevel="3" x14ac:dyDescent="0.2">
      <c r="A79" s="252" t="s">
        <v>119</v>
      </c>
      <c r="B79" s="142">
        <v>880</v>
      </c>
      <c r="C79" s="142">
        <v>880</v>
      </c>
      <c r="D79" s="142">
        <v>880</v>
      </c>
      <c r="E79" s="142">
        <v>880</v>
      </c>
      <c r="F79" s="142">
        <v>440</v>
      </c>
      <c r="G79" s="142">
        <v>0</v>
      </c>
      <c r="H79" s="96"/>
      <c r="I79" s="96"/>
      <c r="J79" s="96"/>
      <c r="K79" s="96"/>
      <c r="L79" s="96"/>
      <c r="M79" s="96"/>
      <c r="N79" s="96"/>
      <c r="O79" s="96"/>
      <c r="P79" s="96"/>
      <c r="Q79" s="96"/>
    </row>
    <row r="80" spans="1:17" hidden="1" outlineLevel="3" x14ac:dyDescent="0.2">
      <c r="A80" s="252" t="s">
        <v>169</v>
      </c>
      <c r="B80" s="142">
        <v>727</v>
      </c>
      <c r="C80" s="142">
        <v>727</v>
      </c>
      <c r="D80" s="142">
        <v>727</v>
      </c>
      <c r="E80" s="142">
        <v>727</v>
      </c>
      <c r="F80" s="142">
        <v>727</v>
      </c>
      <c r="G80" s="142">
        <v>0</v>
      </c>
      <c r="H80" s="96"/>
      <c r="I80" s="96"/>
      <c r="J80" s="96"/>
      <c r="K80" s="96"/>
      <c r="L80" s="96"/>
      <c r="M80" s="96"/>
      <c r="N80" s="96"/>
      <c r="O80" s="96"/>
      <c r="P80" s="96"/>
      <c r="Q80" s="96"/>
    </row>
    <row r="81" spans="1:17" ht="25.5" outlineLevel="2" collapsed="1" x14ac:dyDescent="0.2">
      <c r="A81" s="253" t="s">
        <v>109</v>
      </c>
      <c r="B81" s="142">
        <f t="shared" ref="B81:G81" si="14">SUM(B$82:B$84)</f>
        <v>7088.9587024800003</v>
      </c>
      <c r="C81" s="142">
        <f t="shared" si="14"/>
        <v>6489.2565299999997</v>
      </c>
      <c r="D81" s="142">
        <f t="shared" si="14"/>
        <v>6239.2565299999997</v>
      </c>
      <c r="E81" s="142">
        <f t="shared" si="14"/>
        <v>5992.4271774299996</v>
      </c>
      <c r="F81" s="142">
        <f t="shared" si="14"/>
        <v>6295.3183125900005</v>
      </c>
      <c r="G81" s="142">
        <f t="shared" si="14"/>
        <v>5058.4886555400008</v>
      </c>
      <c r="H81" s="96"/>
      <c r="I81" s="96"/>
      <c r="J81" s="96"/>
      <c r="K81" s="96"/>
      <c r="L81" s="96"/>
      <c r="M81" s="96"/>
      <c r="N81" s="96"/>
      <c r="O81" s="96"/>
      <c r="P81" s="96"/>
      <c r="Q81" s="96"/>
    </row>
    <row r="82" spans="1:17" hidden="1" outlineLevel="3" x14ac:dyDescent="0.2">
      <c r="A82" s="252" t="s">
        <v>47</v>
      </c>
      <c r="B82" s="142">
        <v>2100</v>
      </c>
      <c r="C82" s="142">
        <v>2100</v>
      </c>
      <c r="D82" s="142">
        <v>2100</v>
      </c>
      <c r="E82" s="142">
        <v>2100</v>
      </c>
      <c r="F82" s="142">
        <v>2100</v>
      </c>
      <c r="G82" s="142">
        <v>1050</v>
      </c>
      <c r="H82" s="96"/>
      <c r="I82" s="96"/>
      <c r="J82" s="96"/>
      <c r="K82" s="96"/>
      <c r="L82" s="96"/>
      <c r="M82" s="96"/>
      <c r="N82" s="96"/>
      <c r="O82" s="96"/>
      <c r="P82" s="96"/>
      <c r="Q82" s="96"/>
    </row>
    <row r="83" spans="1:17" hidden="1" outlineLevel="3" x14ac:dyDescent="0.2">
      <c r="A83" s="252" t="s">
        <v>117</v>
      </c>
      <c r="B83" s="142">
        <v>4988.9587024800003</v>
      </c>
      <c r="C83" s="142">
        <v>4389.2565299999997</v>
      </c>
      <c r="D83" s="142">
        <v>4139.2565299999997</v>
      </c>
      <c r="E83" s="142">
        <v>3892.42717743</v>
      </c>
      <c r="F83" s="142">
        <v>4009.8623181500002</v>
      </c>
      <c r="G83" s="142">
        <v>3859.8623181500002</v>
      </c>
      <c r="H83" s="96"/>
      <c r="I83" s="96"/>
      <c r="J83" s="96"/>
      <c r="K83" s="96"/>
      <c r="L83" s="96"/>
      <c r="M83" s="96"/>
      <c r="N83" s="96"/>
      <c r="O83" s="96"/>
      <c r="P83" s="96"/>
      <c r="Q83" s="96"/>
    </row>
    <row r="84" spans="1:17" hidden="1" outlineLevel="3" x14ac:dyDescent="0.2">
      <c r="A84" s="252" t="s">
        <v>86</v>
      </c>
      <c r="B84" s="142">
        <v>0</v>
      </c>
      <c r="C84" s="142">
        <v>0</v>
      </c>
      <c r="D84" s="142">
        <v>0</v>
      </c>
      <c r="E84" s="142">
        <v>0</v>
      </c>
      <c r="F84" s="142">
        <v>185.45599444000001</v>
      </c>
      <c r="G84" s="142">
        <v>148.62633739</v>
      </c>
      <c r="H84" s="96"/>
      <c r="I84" s="96"/>
      <c r="J84" s="96"/>
      <c r="K84" s="96"/>
      <c r="L84" s="96"/>
      <c r="M84" s="96"/>
      <c r="N84" s="96"/>
      <c r="O84" s="96"/>
      <c r="P84" s="96"/>
      <c r="Q84" s="96"/>
    </row>
    <row r="85" spans="1:17" outlineLevel="2" collapsed="1" x14ac:dyDescent="0.2">
      <c r="A85" s="253" t="s">
        <v>127</v>
      </c>
      <c r="B85" s="142">
        <f t="shared" ref="B85:G85" si="15">SUM(B$86:B$86)</f>
        <v>0.95465</v>
      </c>
      <c r="C85" s="142">
        <f t="shared" si="15"/>
        <v>0.95465</v>
      </c>
      <c r="D85" s="142">
        <f t="shared" si="15"/>
        <v>0.95465</v>
      </c>
      <c r="E85" s="142">
        <f t="shared" si="15"/>
        <v>0.95465</v>
      </c>
      <c r="F85" s="142">
        <f t="shared" si="15"/>
        <v>0.95465</v>
      </c>
      <c r="G85" s="142">
        <f t="shared" si="15"/>
        <v>0.95465</v>
      </c>
      <c r="H85" s="96"/>
      <c r="I85" s="96"/>
      <c r="J85" s="96"/>
      <c r="K85" s="96"/>
      <c r="L85" s="96"/>
      <c r="M85" s="96"/>
      <c r="N85" s="96"/>
      <c r="O85" s="96"/>
      <c r="P85" s="96"/>
      <c r="Q85" s="96"/>
    </row>
    <row r="86" spans="1:17" hidden="1" outlineLevel="3" x14ac:dyDescent="0.2">
      <c r="A86" s="252" t="s">
        <v>66</v>
      </c>
      <c r="B86" s="142">
        <v>0.95465</v>
      </c>
      <c r="C86" s="142">
        <v>0.95465</v>
      </c>
      <c r="D86" s="142">
        <v>0.95465</v>
      </c>
      <c r="E86" s="142">
        <v>0.95465</v>
      </c>
      <c r="F86" s="142">
        <v>0.95465</v>
      </c>
      <c r="G86" s="142">
        <v>0.95465</v>
      </c>
      <c r="H86" s="96"/>
      <c r="I86" s="96"/>
      <c r="J86" s="96"/>
      <c r="K86" s="96"/>
      <c r="L86" s="96"/>
      <c r="M86" s="96"/>
      <c r="N86" s="96"/>
      <c r="O86" s="96"/>
      <c r="P86" s="96"/>
      <c r="Q86" s="96"/>
    </row>
    <row r="87" spans="1:17" ht="15" outlineLevel="1" x14ac:dyDescent="0.2">
      <c r="A87" s="277" t="s">
        <v>59</v>
      </c>
      <c r="B87" s="278">
        <f t="shared" ref="B87:G87" si="16">B$88+B$93+B$95+B$109+B$113</f>
        <v>94932.456741980015</v>
      </c>
      <c r="C87" s="278">
        <f t="shared" si="16"/>
        <v>103608.12414141001</v>
      </c>
      <c r="D87" s="278">
        <f t="shared" si="16"/>
        <v>100081.18305424</v>
      </c>
      <c r="E87" s="278">
        <f t="shared" si="16"/>
        <v>77438.79170146001</v>
      </c>
      <c r="F87" s="278">
        <f t="shared" si="16"/>
        <v>125939.46299539998</v>
      </c>
      <c r="G87" s="278">
        <f t="shared" si="16"/>
        <v>216445.47078777998</v>
      </c>
      <c r="H87" s="96"/>
      <c r="I87" s="96"/>
      <c r="J87" s="96"/>
      <c r="K87" s="96"/>
      <c r="L87" s="96"/>
      <c r="M87" s="96"/>
      <c r="N87" s="96"/>
      <c r="O87" s="96"/>
      <c r="P87" s="96"/>
      <c r="Q87" s="96"/>
    </row>
    <row r="88" spans="1:17" ht="25.5" outlineLevel="2" collapsed="1" x14ac:dyDescent="0.2">
      <c r="A88" s="253" t="s">
        <v>160</v>
      </c>
      <c r="B88" s="142">
        <f t="shared" ref="B88:G88" si="17">SUM(B$89:B$92)</f>
        <v>61628.675887090001</v>
      </c>
      <c r="C88" s="142">
        <f t="shared" si="17"/>
        <v>61533.96681351</v>
      </c>
      <c r="D88" s="142">
        <f t="shared" si="17"/>
        <v>40557.833932560003</v>
      </c>
      <c r="E88" s="142">
        <f t="shared" si="17"/>
        <v>16225.621553159999</v>
      </c>
      <c r="F88" s="142">
        <f t="shared" si="17"/>
        <v>40110.556680459995</v>
      </c>
      <c r="G88" s="142">
        <f t="shared" si="17"/>
        <v>140830.17111072</v>
      </c>
      <c r="H88" s="96"/>
      <c r="I88" s="96"/>
      <c r="J88" s="96"/>
      <c r="K88" s="96"/>
      <c r="L88" s="96"/>
      <c r="M88" s="96"/>
      <c r="N88" s="96"/>
      <c r="O88" s="96"/>
      <c r="P88" s="96"/>
      <c r="Q88" s="96"/>
    </row>
    <row r="89" spans="1:17" hidden="1" outlineLevel="3" x14ac:dyDescent="0.2">
      <c r="A89" s="252" t="s">
        <v>60</v>
      </c>
      <c r="B89" s="142">
        <v>519.54508433000001</v>
      </c>
      <c r="C89" s="142">
        <v>443.25408397000001</v>
      </c>
      <c r="D89" s="142">
        <v>379.4576859</v>
      </c>
      <c r="E89" s="142">
        <v>318.37813165</v>
      </c>
      <c r="F89" s="142">
        <v>451.45045025000002</v>
      </c>
      <c r="G89" s="142">
        <v>456.63837268999998</v>
      </c>
      <c r="H89" s="96"/>
      <c r="I89" s="96"/>
      <c r="J89" s="96"/>
      <c r="K89" s="96"/>
      <c r="L89" s="96"/>
      <c r="M89" s="96"/>
      <c r="N89" s="96"/>
      <c r="O89" s="96"/>
      <c r="P89" s="96"/>
      <c r="Q89" s="96"/>
    </row>
    <row r="90" spans="1:17" hidden="1" outlineLevel="3" x14ac:dyDescent="0.2">
      <c r="A90" s="252" t="s">
        <v>52</v>
      </c>
      <c r="B90" s="142">
        <v>1183.00258192</v>
      </c>
      <c r="C90" s="142">
        <v>1010.01266708</v>
      </c>
      <c r="D90" s="142">
        <v>904.24261813999999</v>
      </c>
      <c r="E90" s="142">
        <v>782.19066155999997</v>
      </c>
      <c r="F90" s="142">
        <v>1392.50725657</v>
      </c>
      <c r="G90" s="142">
        <v>3046.5112874199999</v>
      </c>
      <c r="H90" s="96"/>
      <c r="I90" s="96"/>
      <c r="J90" s="96"/>
      <c r="K90" s="96"/>
      <c r="L90" s="96"/>
      <c r="M90" s="96"/>
      <c r="N90" s="96"/>
      <c r="O90" s="96"/>
      <c r="P90" s="96"/>
      <c r="Q90" s="96"/>
    </row>
    <row r="91" spans="1:17" hidden="1" outlineLevel="3" x14ac:dyDescent="0.2">
      <c r="A91" s="252" t="s">
        <v>123</v>
      </c>
      <c r="B91" s="142">
        <v>1133.21869584</v>
      </c>
      <c r="C91" s="142">
        <v>1262.9907974600001</v>
      </c>
      <c r="D91" s="142">
        <v>1483.62980227</v>
      </c>
      <c r="E91" s="142">
        <v>1948.24073307</v>
      </c>
      <c r="F91" s="142">
        <v>5807.7372910499998</v>
      </c>
      <c r="G91" s="142">
        <v>9418.9829975699995</v>
      </c>
      <c r="H91" s="96"/>
      <c r="I91" s="96"/>
      <c r="J91" s="96"/>
      <c r="K91" s="96"/>
      <c r="L91" s="96"/>
      <c r="M91" s="96"/>
      <c r="N91" s="96"/>
      <c r="O91" s="96"/>
      <c r="P91" s="96"/>
      <c r="Q91" s="96"/>
    </row>
    <row r="92" spans="1:17" hidden="1" outlineLevel="3" x14ac:dyDescent="0.2">
      <c r="A92" s="252" t="s">
        <v>136</v>
      </c>
      <c r="B92" s="142">
        <v>58792.909525000003</v>
      </c>
      <c r="C92" s="142">
        <v>58817.709264999998</v>
      </c>
      <c r="D92" s="142">
        <v>37790.503826250002</v>
      </c>
      <c r="E92" s="142">
        <v>13176.812026879999</v>
      </c>
      <c r="F92" s="142">
        <v>32458.861682589999</v>
      </c>
      <c r="G92" s="142">
        <v>127908.03845304</v>
      </c>
      <c r="H92" s="96"/>
      <c r="I92" s="96"/>
      <c r="J92" s="96"/>
      <c r="K92" s="96"/>
      <c r="L92" s="96"/>
      <c r="M92" s="96"/>
      <c r="N92" s="96"/>
      <c r="O92" s="96"/>
      <c r="P92" s="96"/>
      <c r="Q92" s="96"/>
    </row>
    <row r="93" spans="1:17" ht="25.5" outlineLevel="2" collapsed="1" x14ac:dyDescent="0.2">
      <c r="A93" s="253" t="s">
        <v>42</v>
      </c>
      <c r="B93" s="142">
        <f t="shared" ref="B93:G93" si="18">SUM(B$94:B$94)</f>
        <v>1517.44874665</v>
      </c>
      <c r="C93" s="142">
        <f t="shared" si="18"/>
        <v>1522.80442569</v>
      </c>
      <c r="D93" s="142">
        <f t="shared" si="18"/>
        <v>1980.9336450799999</v>
      </c>
      <c r="E93" s="142">
        <f t="shared" si="18"/>
        <v>1980.9336450799999</v>
      </c>
      <c r="F93" s="142">
        <f t="shared" si="18"/>
        <v>3842.7124724099999</v>
      </c>
      <c r="G93" s="142">
        <f t="shared" si="18"/>
        <v>4679.0669948200002</v>
      </c>
      <c r="H93" s="96"/>
      <c r="I93" s="96"/>
      <c r="J93" s="96"/>
      <c r="K93" s="96"/>
      <c r="L93" s="96"/>
      <c r="M93" s="96"/>
      <c r="N93" s="96"/>
      <c r="O93" s="96"/>
      <c r="P93" s="96"/>
      <c r="Q93" s="96"/>
    </row>
    <row r="94" spans="1:17" hidden="1" outlineLevel="3" x14ac:dyDescent="0.2">
      <c r="A94" s="252" t="s">
        <v>26</v>
      </c>
      <c r="B94" s="142">
        <v>1517.44874665</v>
      </c>
      <c r="C94" s="142">
        <v>1522.80442569</v>
      </c>
      <c r="D94" s="142">
        <v>1980.9336450799999</v>
      </c>
      <c r="E94" s="142">
        <v>1980.9336450799999</v>
      </c>
      <c r="F94" s="142">
        <v>3842.7124724099999</v>
      </c>
      <c r="G94" s="142">
        <v>4679.0669948200002</v>
      </c>
      <c r="H94" s="96"/>
      <c r="I94" s="96"/>
      <c r="J94" s="96"/>
      <c r="K94" s="96"/>
      <c r="L94" s="96"/>
      <c r="M94" s="96"/>
      <c r="N94" s="96"/>
      <c r="O94" s="96"/>
      <c r="P94" s="96"/>
      <c r="Q94" s="96"/>
    </row>
    <row r="95" spans="1:17" ht="25.5" outlineLevel="2" collapsed="1" x14ac:dyDescent="0.2">
      <c r="A95" s="253" t="s">
        <v>192</v>
      </c>
      <c r="B95" s="142">
        <f t="shared" ref="B95:G95" si="19">SUM(B$96:B$108)</f>
        <v>13566.438020310001</v>
      </c>
      <c r="C95" s="142">
        <f t="shared" si="19"/>
        <v>16757.29481128</v>
      </c>
      <c r="D95" s="142">
        <f t="shared" si="19"/>
        <v>29341.600836519996</v>
      </c>
      <c r="E95" s="142">
        <f t="shared" si="19"/>
        <v>31026.026400319999</v>
      </c>
      <c r="F95" s="142">
        <f t="shared" si="19"/>
        <v>51616.024108979997</v>
      </c>
      <c r="G95" s="142">
        <f t="shared" si="19"/>
        <v>68227.550551149994</v>
      </c>
      <c r="H95" s="96"/>
      <c r="I95" s="96"/>
      <c r="J95" s="96"/>
      <c r="K95" s="96"/>
      <c r="L95" s="96"/>
      <c r="M95" s="96"/>
      <c r="N95" s="96"/>
      <c r="O95" s="96"/>
      <c r="P95" s="96"/>
      <c r="Q95" s="96"/>
    </row>
    <row r="96" spans="1:17" hidden="1" outlineLevel="3" x14ac:dyDescent="0.2">
      <c r="A96" s="252" t="s">
        <v>49</v>
      </c>
      <c r="B96" s="142">
        <v>528.65689999999995</v>
      </c>
      <c r="C96" s="142">
        <v>514.90264999999999</v>
      </c>
      <c r="D96" s="142">
        <v>351.23906314999999</v>
      </c>
      <c r="E96" s="142">
        <v>184.02549264000001</v>
      </c>
      <c r="F96" s="142">
        <v>0</v>
      </c>
      <c r="G96" s="142">
        <v>0</v>
      </c>
      <c r="H96" s="96"/>
      <c r="I96" s="96"/>
      <c r="J96" s="96"/>
      <c r="K96" s="96"/>
      <c r="L96" s="96"/>
      <c r="M96" s="96"/>
      <c r="N96" s="96"/>
      <c r="O96" s="96"/>
      <c r="P96" s="96"/>
      <c r="Q96" s="96"/>
    </row>
    <row r="97" spans="1:17" hidden="1" outlineLevel="3" x14ac:dyDescent="0.2">
      <c r="A97" s="252" t="s">
        <v>145</v>
      </c>
      <c r="B97" s="142">
        <v>2367.4240129700001</v>
      </c>
      <c r="C97" s="142">
        <v>1921.52493415</v>
      </c>
      <c r="D97" s="142">
        <v>1572.9139272</v>
      </c>
      <c r="E97" s="142">
        <v>1236.1506707799999</v>
      </c>
      <c r="F97" s="142">
        <v>1435.4757070400001</v>
      </c>
      <c r="G97" s="142">
        <v>978.60044465999999</v>
      </c>
      <c r="H97" s="96"/>
      <c r="I97" s="96"/>
      <c r="J97" s="96"/>
      <c r="K97" s="96"/>
      <c r="L97" s="96"/>
      <c r="M97" s="96"/>
      <c r="N97" s="96"/>
      <c r="O97" s="96"/>
      <c r="P97" s="96"/>
      <c r="Q97" s="96"/>
    </row>
    <row r="98" spans="1:17" hidden="1" outlineLevel="3" x14ac:dyDescent="0.2">
      <c r="A98" s="252" t="s">
        <v>186</v>
      </c>
      <c r="B98" s="142">
        <v>1194.2550000000001</v>
      </c>
      <c r="C98" s="142">
        <v>1198.47</v>
      </c>
      <c r="D98" s="142">
        <v>1198.95</v>
      </c>
      <c r="E98" s="142">
        <v>1198.95</v>
      </c>
      <c r="F98" s="142">
        <v>0</v>
      </c>
      <c r="G98" s="142">
        <v>0</v>
      </c>
      <c r="H98" s="96"/>
      <c r="I98" s="96"/>
      <c r="J98" s="96"/>
      <c r="K98" s="96"/>
      <c r="L98" s="96"/>
      <c r="M98" s="96"/>
      <c r="N98" s="96"/>
      <c r="O98" s="96"/>
      <c r="P98" s="96"/>
      <c r="Q98" s="96"/>
    </row>
    <row r="99" spans="1:17" hidden="1" outlineLevel="3" x14ac:dyDescent="0.2">
      <c r="A99" s="252" t="s">
        <v>100</v>
      </c>
      <c r="B99" s="142">
        <v>2810.4801000000002</v>
      </c>
      <c r="C99" s="142">
        <v>2416.1155199999998</v>
      </c>
      <c r="D99" s="142">
        <v>2014.2360000000001</v>
      </c>
      <c r="E99" s="142">
        <v>1611.3887999999999</v>
      </c>
      <c r="F99" s="142">
        <v>2384.2056671999999</v>
      </c>
      <c r="G99" s="142">
        <v>2419.2672336000001</v>
      </c>
      <c r="H99" s="96"/>
      <c r="I99" s="96"/>
      <c r="J99" s="96"/>
      <c r="K99" s="96"/>
      <c r="L99" s="96"/>
      <c r="M99" s="96"/>
      <c r="N99" s="96"/>
      <c r="O99" s="96"/>
      <c r="P99" s="96"/>
      <c r="Q99" s="96"/>
    </row>
    <row r="100" spans="1:17" hidden="1" outlineLevel="3" x14ac:dyDescent="0.2">
      <c r="A100" s="252" t="s">
        <v>187</v>
      </c>
      <c r="B100" s="142">
        <v>1263.5321083599999</v>
      </c>
      <c r="C100" s="142">
        <v>456.56000684999998</v>
      </c>
      <c r="D100" s="142">
        <v>342.55715199000002</v>
      </c>
      <c r="E100" s="142">
        <v>228.37143999</v>
      </c>
      <c r="F100" s="142">
        <v>225.26511274999999</v>
      </c>
      <c r="G100" s="142">
        <v>0</v>
      </c>
      <c r="H100" s="96"/>
      <c r="I100" s="96"/>
      <c r="J100" s="96"/>
      <c r="K100" s="96"/>
      <c r="L100" s="96"/>
      <c r="M100" s="96"/>
      <c r="N100" s="96"/>
      <c r="O100" s="96"/>
      <c r="P100" s="96"/>
      <c r="Q100" s="96"/>
    </row>
    <row r="101" spans="1:17" hidden="1" outlineLevel="3" x14ac:dyDescent="0.2">
      <c r="A101" s="252" t="s">
        <v>105</v>
      </c>
      <c r="B101" s="142">
        <v>1061.56004512</v>
      </c>
      <c r="C101" s="142">
        <v>0</v>
      </c>
      <c r="D101" s="142">
        <v>0</v>
      </c>
      <c r="E101" s="142">
        <v>0</v>
      </c>
      <c r="F101" s="142">
        <v>0</v>
      </c>
      <c r="G101" s="142">
        <v>0</v>
      </c>
      <c r="H101" s="96"/>
      <c r="I101" s="96"/>
      <c r="J101" s="96"/>
      <c r="K101" s="96"/>
      <c r="L101" s="96"/>
      <c r="M101" s="96"/>
      <c r="N101" s="96"/>
      <c r="O101" s="96"/>
      <c r="P101" s="96"/>
      <c r="Q101" s="96"/>
    </row>
    <row r="102" spans="1:17" hidden="1" outlineLevel="3" x14ac:dyDescent="0.2">
      <c r="A102" s="252" t="s">
        <v>121</v>
      </c>
      <c r="B102" s="142">
        <v>831.01249385999995</v>
      </c>
      <c r="C102" s="142">
        <v>787.80105028000003</v>
      </c>
      <c r="D102" s="142">
        <v>716.52769209999997</v>
      </c>
      <c r="E102" s="142">
        <v>656.97103135999998</v>
      </c>
      <c r="F102" s="142">
        <v>980.87830241999995</v>
      </c>
      <c r="G102" s="142">
        <v>1114.48297594</v>
      </c>
      <c r="H102" s="96"/>
      <c r="I102" s="96"/>
      <c r="J102" s="96"/>
      <c r="K102" s="96"/>
      <c r="L102" s="96"/>
      <c r="M102" s="96"/>
      <c r="N102" s="96"/>
      <c r="O102" s="96"/>
      <c r="P102" s="96"/>
      <c r="Q102" s="96"/>
    </row>
    <row r="103" spans="1:17" hidden="1" outlineLevel="3" x14ac:dyDescent="0.2">
      <c r="A103" s="252" t="s">
        <v>112</v>
      </c>
      <c r="B103" s="142">
        <v>3509.5173599999998</v>
      </c>
      <c r="C103" s="142">
        <v>3521.9038399999999</v>
      </c>
      <c r="D103" s="142">
        <v>3523.3144000000002</v>
      </c>
      <c r="E103" s="142">
        <v>2348.8762773200001</v>
      </c>
      <c r="F103" s="142">
        <v>2316.92653698</v>
      </c>
      <c r="G103" s="142">
        <v>0</v>
      </c>
      <c r="H103" s="96"/>
      <c r="I103" s="96"/>
      <c r="J103" s="96"/>
      <c r="K103" s="96"/>
      <c r="L103" s="96"/>
      <c r="M103" s="96"/>
      <c r="N103" s="96"/>
      <c r="O103" s="96"/>
      <c r="P103" s="96"/>
      <c r="Q103" s="96"/>
    </row>
    <row r="104" spans="1:17" hidden="1" outlineLevel="3" x14ac:dyDescent="0.2">
      <c r="A104" s="252" t="s">
        <v>103</v>
      </c>
      <c r="B104" s="142">
        <v>0</v>
      </c>
      <c r="C104" s="142">
        <v>0</v>
      </c>
      <c r="D104" s="142">
        <v>0</v>
      </c>
      <c r="E104" s="142">
        <v>3996.5</v>
      </c>
      <c r="F104" s="142">
        <v>7884.2780000000002</v>
      </c>
      <c r="G104" s="142">
        <v>12000.333500000001</v>
      </c>
      <c r="H104" s="96"/>
      <c r="I104" s="96"/>
      <c r="J104" s="96"/>
      <c r="K104" s="96"/>
      <c r="L104" s="96"/>
      <c r="M104" s="96"/>
      <c r="N104" s="96"/>
      <c r="O104" s="96"/>
      <c r="P104" s="96"/>
      <c r="Q104" s="96"/>
    </row>
    <row r="105" spans="1:17" hidden="1" outlineLevel="3" x14ac:dyDescent="0.2">
      <c r="A105" s="252" t="s">
        <v>138</v>
      </c>
      <c r="B105" s="142">
        <v>0</v>
      </c>
      <c r="C105" s="142">
        <v>0</v>
      </c>
      <c r="D105" s="142">
        <v>463.04125207999999</v>
      </c>
      <c r="E105" s="142">
        <v>679.40499999999997</v>
      </c>
      <c r="F105" s="142">
        <v>1340.32726</v>
      </c>
      <c r="G105" s="142">
        <v>1729.9680773600001</v>
      </c>
      <c r="H105" s="96"/>
      <c r="I105" s="96"/>
      <c r="J105" s="96"/>
      <c r="K105" s="96"/>
      <c r="L105" s="96"/>
      <c r="M105" s="96"/>
      <c r="N105" s="96"/>
      <c r="O105" s="96"/>
      <c r="P105" s="96"/>
      <c r="Q105" s="96"/>
    </row>
    <row r="106" spans="1:17" hidden="1" outlineLevel="3" x14ac:dyDescent="0.2">
      <c r="A106" s="252" t="s">
        <v>115</v>
      </c>
      <c r="B106" s="142">
        <v>0</v>
      </c>
      <c r="C106" s="142">
        <v>0</v>
      </c>
      <c r="D106" s="142">
        <v>11989.5</v>
      </c>
      <c r="E106" s="142">
        <v>12406.12629274</v>
      </c>
      <c r="F106" s="142">
        <v>24474.752557250002</v>
      </c>
      <c r="G106" s="142">
        <v>37252.00874664</v>
      </c>
      <c r="H106" s="96"/>
      <c r="I106" s="96"/>
      <c r="J106" s="96"/>
      <c r="K106" s="96"/>
      <c r="L106" s="96"/>
      <c r="M106" s="96"/>
      <c r="N106" s="96"/>
      <c r="O106" s="96"/>
      <c r="P106" s="96"/>
      <c r="Q106" s="96"/>
    </row>
    <row r="107" spans="1:17" hidden="1" outlineLevel="3" x14ac:dyDescent="0.2">
      <c r="A107" s="252" t="s">
        <v>96</v>
      </c>
      <c r="B107" s="142">
        <v>0</v>
      </c>
      <c r="C107" s="142">
        <v>858.50400999999999</v>
      </c>
      <c r="D107" s="142">
        <v>2085.7733499999999</v>
      </c>
      <c r="E107" s="142">
        <v>1825.05168125</v>
      </c>
      <c r="F107" s="142">
        <v>3086.1035161499999</v>
      </c>
      <c r="G107" s="142">
        <v>3914.35878353</v>
      </c>
      <c r="H107" s="96"/>
      <c r="I107" s="96"/>
      <c r="J107" s="96"/>
      <c r="K107" s="96"/>
      <c r="L107" s="96"/>
      <c r="M107" s="96"/>
      <c r="N107" s="96"/>
      <c r="O107" s="96"/>
      <c r="P107" s="96"/>
      <c r="Q107" s="96"/>
    </row>
    <row r="108" spans="1:17" hidden="1" outlineLevel="3" x14ac:dyDescent="0.2">
      <c r="A108" s="252" t="s">
        <v>98</v>
      </c>
      <c r="B108" s="142">
        <v>0</v>
      </c>
      <c r="C108" s="142">
        <v>5081.5128000000004</v>
      </c>
      <c r="D108" s="142">
        <v>5083.5479999999998</v>
      </c>
      <c r="E108" s="142">
        <v>4654.2097142399998</v>
      </c>
      <c r="F108" s="142">
        <v>7487.8114491899996</v>
      </c>
      <c r="G108" s="142">
        <v>8818.5307894199996</v>
      </c>
      <c r="H108" s="96"/>
      <c r="I108" s="96"/>
      <c r="J108" s="96"/>
      <c r="K108" s="96"/>
      <c r="L108" s="96"/>
      <c r="M108" s="96"/>
      <c r="N108" s="96"/>
      <c r="O108" s="96"/>
      <c r="P108" s="96"/>
      <c r="Q108" s="96"/>
    </row>
    <row r="109" spans="1:17" ht="25.5" outlineLevel="2" collapsed="1" x14ac:dyDescent="0.2">
      <c r="A109" s="253" t="s">
        <v>54</v>
      </c>
      <c r="B109" s="142">
        <f t="shared" ref="B109:G109" si="20">SUM(B$110:B$112)</f>
        <v>17221.2924489</v>
      </c>
      <c r="C109" s="142">
        <f t="shared" si="20"/>
        <v>22795.035226600001</v>
      </c>
      <c r="D109" s="142">
        <f t="shared" si="20"/>
        <v>27200.314880999998</v>
      </c>
      <c r="E109" s="142">
        <f t="shared" si="20"/>
        <v>27200.314880999998</v>
      </c>
      <c r="F109" s="142">
        <f t="shared" si="20"/>
        <v>28509.549247999999</v>
      </c>
      <c r="G109" s="142">
        <f t="shared" si="20"/>
        <v>0</v>
      </c>
      <c r="H109" s="96"/>
      <c r="I109" s="96"/>
      <c r="J109" s="96"/>
      <c r="K109" s="96"/>
      <c r="L109" s="96"/>
      <c r="M109" s="96"/>
      <c r="N109" s="96"/>
      <c r="O109" s="96"/>
      <c r="P109" s="96"/>
      <c r="Q109" s="96"/>
    </row>
    <row r="110" spans="1:17" hidden="1" outlineLevel="3" x14ac:dyDescent="0.2">
      <c r="A110" s="252" t="s">
        <v>36</v>
      </c>
      <c r="B110" s="142">
        <v>0</v>
      </c>
      <c r="C110" s="142">
        <v>0</v>
      </c>
      <c r="D110" s="142">
        <v>4396.1499999999996</v>
      </c>
      <c r="E110" s="142">
        <v>4396.1499999999996</v>
      </c>
      <c r="F110" s="142">
        <v>8672.7057999999997</v>
      </c>
      <c r="G110" s="142">
        <v>0</v>
      </c>
      <c r="H110" s="96"/>
      <c r="I110" s="96"/>
      <c r="J110" s="96"/>
      <c r="K110" s="96"/>
      <c r="L110" s="96"/>
      <c r="M110" s="96"/>
      <c r="N110" s="96"/>
      <c r="O110" s="96"/>
      <c r="P110" s="96"/>
      <c r="Q110" s="96"/>
    </row>
    <row r="111" spans="1:17" hidden="1" outlineLevel="3" x14ac:dyDescent="0.2">
      <c r="A111" s="252" t="s">
        <v>130</v>
      </c>
      <c r="B111" s="142">
        <v>4522.2456000000002</v>
      </c>
      <c r="C111" s="142">
        <v>10051.1684</v>
      </c>
      <c r="D111" s="142">
        <v>10055.194</v>
      </c>
      <c r="E111" s="142">
        <v>10055.194</v>
      </c>
      <c r="F111" s="142">
        <v>19836.843448</v>
      </c>
      <c r="G111" s="142">
        <v>0</v>
      </c>
      <c r="H111" s="96"/>
      <c r="I111" s="96"/>
      <c r="J111" s="96"/>
      <c r="K111" s="96"/>
      <c r="L111" s="96"/>
      <c r="M111" s="96"/>
      <c r="N111" s="96"/>
      <c r="O111" s="96"/>
      <c r="P111" s="96"/>
      <c r="Q111" s="96"/>
    </row>
    <row r="112" spans="1:17" hidden="1" outlineLevel="3" x14ac:dyDescent="0.2">
      <c r="A112" s="252" t="s">
        <v>44</v>
      </c>
      <c r="B112" s="142">
        <v>12699.0468489</v>
      </c>
      <c r="C112" s="142">
        <v>12743.8668266</v>
      </c>
      <c r="D112" s="142">
        <v>12748.970880999999</v>
      </c>
      <c r="E112" s="142">
        <v>12748.970880999999</v>
      </c>
      <c r="F112" s="142">
        <v>0</v>
      </c>
      <c r="G112" s="142">
        <v>0</v>
      </c>
      <c r="H112" s="96"/>
      <c r="I112" s="96"/>
      <c r="J112" s="96"/>
      <c r="K112" s="96"/>
      <c r="L112" s="96"/>
      <c r="M112" s="96"/>
      <c r="N112" s="96"/>
      <c r="O112" s="96"/>
      <c r="P112" s="96"/>
      <c r="Q112" s="96"/>
    </row>
    <row r="113" spans="1:17" outlineLevel="2" collapsed="1" x14ac:dyDescent="0.2">
      <c r="A113" s="253" t="s">
        <v>162</v>
      </c>
      <c r="B113" s="142">
        <f t="shared" ref="B113:G113" si="21">SUM(B$114:B$114)</f>
        <v>998.60163903</v>
      </c>
      <c r="C113" s="142">
        <f t="shared" si="21"/>
        <v>999.02286432999995</v>
      </c>
      <c r="D113" s="142">
        <f t="shared" si="21"/>
        <v>1000.49975908</v>
      </c>
      <c r="E113" s="142">
        <f t="shared" si="21"/>
        <v>1005.8952219</v>
      </c>
      <c r="F113" s="142">
        <f t="shared" si="21"/>
        <v>1860.62048555</v>
      </c>
      <c r="G113" s="142">
        <f t="shared" si="21"/>
        <v>2708.68213109</v>
      </c>
      <c r="H113" s="96"/>
      <c r="I113" s="96"/>
      <c r="J113" s="96"/>
      <c r="K113" s="96"/>
      <c r="L113" s="96"/>
      <c r="M113" s="96"/>
      <c r="N113" s="96"/>
      <c r="O113" s="96"/>
      <c r="P113" s="96"/>
      <c r="Q113" s="96"/>
    </row>
    <row r="114" spans="1:17" hidden="1" outlineLevel="3" x14ac:dyDescent="0.2">
      <c r="A114" s="171" t="s">
        <v>136</v>
      </c>
      <c r="B114" s="142">
        <v>998.60163903</v>
      </c>
      <c r="C114" s="142">
        <v>999.02286432999995</v>
      </c>
      <c r="D114" s="142">
        <v>1000.49975908</v>
      </c>
      <c r="E114" s="142">
        <v>1005.8952219</v>
      </c>
      <c r="F114" s="142">
        <v>1860.62048555</v>
      </c>
      <c r="G114" s="142">
        <v>2708.68213109</v>
      </c>
      <c r="H114" s="96"/>
      <c r="I114" s="96"/>
      <c r="J114" s="96"/>
      <c r="K114" s="96"/>
      <c r="L114" s="96"/>
      <c r="M114" s="96"/>
      <c r="N114" s="96"/>
      <c r="O114" s="96"/>
      <c r="P114" s="96"/>
      <c r="Q114" s="96"/>
    </row>
    <row r="115" spans="1:17" x14ac:dyDescent="0.2">
      <c r="B115" s="61"/>
      <c r="C115" s="61"/>
      <c r="D115" s="61"/>
      <c r="E115" s="61"/>
      <c r="F115" s="61"/>
      <c r="G115" s="61"/>
      <c r="H115" s="96"/>
      <c r="I115" s="96"/>
      <c r="J115" s="96"/>
      <c r="K115" s="96"/>
      <c r="L115" s="96"/>
      <c r="M115" s="96"/>
      <c r="N115" s="96"/>
      <c r="O115" s="96"/>
      <c r="P115" s="96"/>
      <c r="Q115" s="96"/>
    </row>
    <row r="116" spans="1:17" x14ac:dyDescent="0.2">
      <c r="B116" s="61"/>
      <c r="C116" s="61"/>
      <c r="D116" s="61"/>
      <c r="E116" s="61"/>
      <c r="F116" s="61"/>
      <c r="G116" s="61"/>
      <c r="H116" s="96"/>
      <c r="I116" s="96"/>
      <c r="J116" s="96"/>
      <c r="K116" s="96"/>
      <c r="L116" s="96"/>
      <c r="M116" s="96"/>
      <c r="N116" s="96"/>
      <c r="O116" s="96"/>
      <c r="P116" s="96"/>
      <c r="Q116" s="96"/>
    </row>
    <row r="117" spans="1:17" x14ac:dyDescent="0.2">
      <c r="B117" s="61"/>
      <c r="C117" s="61"/>
      <c r="D117" s="61"/>
      <c r="E117" s="61"/>
      <c r="F117" s="61"/>
      <c r="G117" s="61"/>
      <c r="H117" s="96"/>
      <c r="I117" s="96"/>
      <c r="J117" s="96"/>
      <c r="K117" s="96"/>
      <c r="L117" s="96"/>
      <c r="M117" s="96"/>
      <c r="N117" s="96"/>
      <c r="O117" s="96"/>
      <c r="P117" s="96"/>
      <c r="Q117" s="96"/>
    </row>
    <row r="118" spans="1:17" x14ac:dyDescent="0.2">
      <c r="B118" s="61"/>
      <c r="C118" s="61"/>
      <c r="D118" s="61"/>
      <c r="E118" s="61"/>
      <c r="F118" s="61"/>
      <c r="G118" s="61"/>
      <c r="H118" s="96"/>
      <c r="I118" s="96"/>
      <c r="J118" s="96"/>
      <c r="K118" s="96"/>
      <c r="L118" s="96"/>
      <c r="M118" s="96"/>
      <c r="N118" s="96"/>
      <c r="O118" s="96"/>
      <c r="P118" s="96"/>
      <c r="Q118" s="96"/>
    </row>
    <row r="119" spans="1:17" x14ac:dyDescent="0.2">
      <c r="B119" s="61"/>
      <c r="C119" s="61"/>
      <c r="D119" s="61"/>
      <c r="E119" s="61"/>
      <c r="F119" s="61"/>
      <c r="G119" s="61"/>
      <c r="H119" s="96"/>
      <c r="I119" s="96"/>
      <c r="J119" s="96"/>
      <c r="K119" s="96"/>
      <c r="L119" s="96"/>
      <c r="M119" s="96"/>
      <c r="N119" s="96"/>
      <c r="O119" s="96"/>
      <c r="P119" s="96"/>
      <c r="Q119" s="96"/>
    </row>
    <row r="120" spans="1:17" x14ac:dyDescent="0.2">
      <c r="B120" s="61"/>
      <c r="C120" s="61"/>
      <c r="D120" s="61"/>
      <c r="E120" s="61"/>
      <c r="F120" s="61"/>
      <c r="G120" s="61"/>
      <c r="H120" s="96"/>
      <c r="I120" s="96"/>
      <c r="J120" s="96"/>
      <c r="K120" s="96"/>
      <c r="L120" s="96"/>
      <c r="M120" s="96"/>
      <c r="N120" s="96"/>
      <c r="O120" s="96"/>
      <c r="P120" s="96"/>
      <c r="Q120" s="96"/>
    </row>
    <row r="121" spans="1:17" x14ac:dyDescent="0.2">
      <c r="B121" s="61"/>
      <c r="C121" s="61"/>
      <c r="D121" s="61"/>
      <c r="E121" s="61"/>
      <c r="F121" s="61"/>
      <c r="G121" s="61"/>
      <c r="H121" s="96"/>
      <c r="I121" s="96"/>
      <c r="J121" s="96"/>
      <c r="K121" s="96"/>
      <c r="L121" s="96"/>
      <c r="M121" s="96"/>
      <c r="N121" s="96"/>
      <c r="O121" s="96"/>
      <c r="P121" s="96"/>
      <c r="Q121" s="96"/>
    </row>
    <row r="122" spans="1:17" x14ac:dyDescent="0.2">
      <c r="B122" s="61"/>
      <c r="C122" s="61"/>
      <c r="D122" s="61"/>
      <c r="E122" s="61"/>
      <c r="F122" s="61"/>
      <c r="G122" s="61"/>
      <c r="H122" s="96"/>
      <c r="I122" s="96"/>
      <c r="J122" s="96"/>
      <c r="K122" s="96"/>
      <c r="L122" s="96"/>
      <c r="M122" s="96"/>
      <c r="N122" s="96"/>
      <c r="O122" s="96"/>
      <c r="P122" s="96"/>
      <c r="Q122" s="96"/>
    </row>
    <row r="123" spans="1:17" x14ac:dyDescent="0.2">
      <c r="B123" s="61"/>
      <c r="C123" s="61"/>
      <c r="D123" s="61"/>
      <c r="E123" s="61"/>
      <c r="F123" s="61"/>
      <c r="G123" s="61"/>
      <c r="H123" s="96"/>
      <c r="I123" s="96"/>
      <c r="J123" s="96"/>
      <c r="K123" s="96"/>
      <c r="L123" s="96"/>
      <c r="M123" s="96"/>
      <c r="N123" s="96"/>
      <c r="O123" s="96"/>
      <c r="P123" s="96"/>
      <c r="Q123" s="96"/>
    </row>
    <row r="124" spans="1:17" x14ac:dyDescent="0.2">
      <c r="B124" s="61"/>
      <c r="C124" s="61"/>
      <c r="D124" s="61"/>
      <c r="E124" s="61"/>
      <c r="F124" s="61"/>
      <c r="G124" s="61"/>
      <c r="H124" s="96"/>
      <c r="I124" s="96"/>
      <c r="J124" s="96"/>
      <c r="K124" s="96"/>
      <c r="L124" s="96"/>
      <c r="M124" s="96"/>
      <c r="N124" s="96"/>
      <c r="O124" s="96"/>
      <c r="P124" s="96"/>
      <c r="Q124" s="96"/>
    </row>
    <row r="125" spans="1:17" x14ac:dyDescent="0.2">
      <c r="B125" s="61"/>
      <c r="C125" s="61"/>
      <c r="D125" s="61"/>
      <c r="E125" s="61"/>
      <c r="F125" s="61"/>
      <c r="G125" s="61"/>
      <c r="H125" s="96"/>
      <c r="I125" s="96"/>
      <c r="J125" s="96"/>
      <c r="K125" s="96"/>
      <c r="L125" s="96"/>
      <c r="M125" s="96"/>
      <c r="N125" s="96"/>
      <c r="O125" s="96"/>
      <c r="P125" s="96"/>
      <c r="Q125" s="96"/>
    </row>
    <row r="126" spans="1:17" x14ac:dyDescent="0.2">
      <c r="B126" s="61"/>
      <c r="C126" s="61"/>
      <c r="D126" s="61"/>
      <c r="E126" s="61"/>
      <c r="F126" s="61"/>
      <c r="G126" s="61"/>
      <c r="H126" s="96"/>
      <c r="I126" s="96"/>
      <c r="J126" s="96"/>
      <c r="K126" s="96"/>
      <c r="L126" s="96"/>
      <c r="M126" s="96"/>
      <c r="N126" s="96"/>
      <c r="O126" s="96"/>
      <c r="P126" s="96"/>
      <c r="Q126" s="96"/>
    </row>
    <row r="127" spans="1:17" x14ac:dyDescent="0.2">
      <c r="B127" s="61"/>
      <c r="C127" s="61"/>
      <c r="D127" s="61"/>
      <c r="E127" s="61"/>
      <c r="F127" s="61"/>
      <c r="G127" s="61"/>
      <c r="H127" s="96"/>
      <c r="I127" s="96"/>
      <c r="J127" s="96"/>
      <c r="K127" s="96"/>
      <c r="L127" s="96"/>
      <c r="M127" s="96"/>
      <c r="N127" s="96"/>
      <c r="O127" s="96"/>
      <c r="P127" s="96"/>
      <c r="Q127" s="96"/>
    </row>
    <row r="128" spans="1:17" x14ac:dyDescent="0.2">
      <c r="B128" s="61"/>
      <c r="C128" s="61"/>
      <c r="D128" s="61"/>
      <c r="E128" s="61"/>
      <c r="F128" s="61"/>
      <c r="G128" s="61"/>
      <c r="H128" s="96"/>
      <c r="I128" s="96"/>
      <c r="J128" s="96"/>
      <c r="K128" s="96"/>
      <c r="L128" s="96"/>
      <c r="M128" s="96"/>
      <c r="N128" s="96"/>
      <c r="O128" s="96"/>
      <c r="P128" s="96"/>
      <c r="Q128" s="96"/>
    </row>
    <row r="129" spans="2:17" x14ac:dyDescent="0.2">
      <c r="B129" s="61"/>
      <c r="C129" s="61"/>
      <c r="D129" s="61"/>
      <c r="E129" s="61"/>
      <c r="F129" s="61"/>
      <c r="G129" s="61"/>
      <c r="H129" s="96"/>
      <c r="I129" s="96"/>
      <c r="J129" s="96"/>
      <c r="K129" s="96"/>
      <c r="L129" s="96"/>
      <c r="M129" s="96"/>
      <c r="N129" s="96"/>
      <c r="O129" s="96"/>
      <c r="P129" s="96"/>
      <c r="Q129" s="96"/>
    </row>
    <row r="130" spans="2:17" x14ac:dyDescent="0.2">
      <c r="B130" s="61"/>
      <c r="C130" s="61"/>
      <c r="D130" s="61"/>
      <c r="E130" s="61"/>
      <c r="F130" s="61"/>
      <c r="G130" s="61"/>
      <c r="H130" s="96"/>
      <c r="I130" s="96"/>
      <c r="J130" s="96"/>
      <c r="K130" s="96"/>
      <c r="L130" s="96"/>
      <c r="M130" s="96"/>
      <c r="N130" s="96"/>
      <c r="O130" s="96"/>
      <c r="P130" s="96"/>
      <c r="Q130" s="96"/>
    </row>
    <row r="131" spans="2:17" x14ac:dyDescent="0.2">
      <c r="B131" s="61"/>
      <c r="C131" s="61"/>
      <c r="D131" s="61"/>
      <c r="E131" s="61"/>
      <c r="F131" s="61"/>
      <c r="G131" s="61"/>
      <c r="H131" s="96"/>
      <c r="I131" s="96"/>
      <c r="J131" s="96"/>
      <c r="K131" s="96"/>
      <c r="L131" s="96"/>
      <c r="M131" s="96"/>
      <c r="N131" s="96"/>
      <c r="O131" s="96"/>
      <c r="P131" s="96"/>
      <c r="Q131" s="96"/>
    </row>
    <row r="132" spans="2:17" x14ac:dyDescent="0.2">
      <c r="B132" s="61"/>
      <c r="C132" s="61"/>
      <c r="D132" s="61"/>
      <c r="E132" s="61"/>
      <c r="F132" s="61"/>
      <c r="G132" s="61"/>
      <c r="H132" s="96"/>
      <c r="I132" s="96"/>
      <c r="J132" s="96"/>
      <c r="K132" s="96"/>
      <c r="L132" s="96"/>
      <c r="M132" s="96"/>
      <c r="N132" s="96"/>
      <c r="O132" s="96"/>
      <c r="P132" s="96"/>
      <c r="Q132" s="96"/>
    </row>
    <row r="133" spans="2:17" x14ac:dyDescent="0.2">
      <c r="B133" s="61"/>
      <c r="C133" s="61"/>
      <c r="D133" s="61"/>
      <c r="E133" s="61"/>
      <c r="F133" s="61"/>
      <c r="G133" s="61"/>
      <c r="H133" s="96"/>
      <c r="I133" s="96"/>
      <c r="J133" s="96"/>
      <c r="K133" s="96"/>
      <c r="L133" s="96"/>
      <c r="M133" s="96"/>
      <c r="N133" s="96"/>
      <c r="O133" s="96"/>
      <c r="P133" s="96"/>
      <c r="Q133" s="96"/>
    </row>
    <row r="134" spans="2:17" x14ac:dyDescent="0.2">
      <c r="B134" s="61"/>
      <c r="C134" s="61"/>
      <c r="D134" s="61"/>
      <c r="E134" s="61"/>
      <c r="F134" s="61"/>
      <c r="G134" s="61"/>
      <c r="H134" s="96"/>
      <c r="I134" s="96"/>
      <c r="J134" s="96"/>
      <c r="K134" s="96"/>
      <c r="L134" s="96"/>
      <c r="M134" s="96"/>
      <c r="N134" s="96"/>
      <c r="O134" s="96"/>
      <c r="P134" s="96"/>
      <c r="Q134" s="96"/>
    </row>
    <row r="135" spans="2:17" x14ac:dyDescent="0.2">
      <c r="B135" s="61"/>
      <c r="C135" s="61"/>
      <c r="D135" s="61"/>
      <c r="E135" s="61"/>
      <c r="F135" s="61"/>
      <c r="G135" s="61"/>
      <c r="H135" s="96"/>
      <c r="I135" s="96"/>
      <c r="J135" s="96"/>
      <c r="K135" s="96"/>
      <c r="L135" s="96"/>
      <c r="M135" s="96"/>
      <c r="N135" s="96"/>
      <c r="O135" s="96"/>
      <c r="P135" s="96"/>
      <c r="Q135" s="96"/>
    </row>
    <row r="136" spans="2:17" x14ac:dyDescent="0.2">
      <c r="B136" s="61"/>
      <c r="C136" s="61"/>
      <c r="D136" s="61"/>
      <c r="E136" s="61"/>
      <c r="F136" s="61"/>
      <c r="G136" s="61"/>
      <c r="H136" s="96"/>
      <c r="I136" s="96"/>
      <c r="J136" s="96"/>
      <c r="K136" s="96"/>
      <c r="L136" s="96"/>
      <c r="M136" s="96"/>
      <c r="N136" s="96"/>
      <c r="O136" s="96"/>
      <c r="P136" s="96"/>
      <c r="Q136" s="96"/>
    </row>
    <row r="137" spans="2:17" x14ac:dyDescent="0.2">
      <c r="B137" s="61"/>
      <c r="C137" s="61"/>
      <c r="D137" s="61"/>
      <c r="E137" s="61"/>
      <c r="F137" s="61"/>
      <c r="G137" s="61"/>
      <c r="H137" s="96"/>
      <c r="I137" s="96"/>
      <c r="J137" s="96"/>
      <c r="K137" s="96"/>
      <c r="L137" s="96"/>
      <c r="M137" s="96"/>
      <c r="N137" s="96"/>
      <c r="O137" s="96"/>
      <c r="P137" s="96"/>
      <c r="Q137" s="96"/>
    </row>
    <row r="138" spans="2:17" x14ac:dyDescent="0.2">
      <c r="B138" s="61"/>
      <c r="C138" s="61"/>
      <c r="D138" s="61"/>
      <c r="E138" s="61"/>
      <c r="F138" s="61"/>
      <c r="G138" s="61"/>
      <c r="H138" s="96"/>
      <c r="I138" s="96"/>
      <c r="J138" s="96"/>
      <c r="K138" s="96"/>
      <c r="L138" s="96"/>
      <c r="M138" s="96"/>
      <c r="N138" s="96"/>
      <c r="O138" s="96"/>
      <c r="P138" s="96"/>
      <c r="Q138" s="96"/>
    </row>
    <row r="139" spans="2:17" x14ac:dyDescent="0.2">
      <c r="B139" s="61"/>
      <c r="C139" s="61"/>
      <c r="D139" s="61"/>
      <c r="E139" s="61"/>
      <c r="F139" s="61"/>
      <c r="G139" s="61"/>
      <c r="H139" s="96"/>
      <c r="I139" s="96"/>
      <c r="J139" s="96"/>
      <c r="K139" s="96"/>
      <c r="L139" s="96"/>
      <c r="M139" s="96"/>
      <c r="N139" s="96"/>
      <c r="O139" s="96"/>
      <c r="P139" s="96"/>
      <c r="Q139" s="96"/>
    </row>
    <row r="140" spans="2:17" x14ac:dyDescent="0.2">
      <c r="B140" s="61"/>
      <c r="C140" s="61"/>
      <c r="D140" s="61"/>
      <c r="E140" s="61"/>
      <c r="F140" s="61"/>
      <c r="G140" s="61"/>
      <c r="H140" s="96"/>
      <c r="I140" s="96"/>
      <c r="J140" s="96"/>
      <c r="K140" s="96"/>
      <c r="L140" s="96"/>
      <c r="M140" s="96"/>
      <c r="N140" s="96"/>
      <c r="O140" s="96"/>
      <c r="P140" s="96"/>
      <c r="Q140" s="96"/>
    </row>
    <row r="141" spans="2:17" x14ac:dyDescent="0.2">
      <c r="B141" s="61"/>
      <c r="C141" s="61"/>
      <c r="D141" s="61"/>
      <c r="E141" s="61"/>
      <c r="F141" s="61"/>
      <c r="G141" s="61"/>
      <c r="H141" s="96"/>
      <c r="I141" s="96"/>
      <c r="J141" s="96"/>
      <c r="K141" s="96"/>
      <c r="L141" s="96"/>
      <c r="M141" s="96"/>
      <c r="N141" s="96"/>
      <c r="O141" s="96"/>
      <c r="P141" s="96"/>
      <c r="Q141" s="96"/>
    </row>
    <row r="142" spans="2:17" x14ac:dyDescent="0.2">
      <c r="B142" s="61"/>
      <c r="C142" s="61"/>
      <c r="D142" s="61"/>
      <c r="E142" s="61"/>
      <c r="F142" s="61"/>
      <c r="G142" s="61"/>
      <c r="H142" s="96"/>
      <c r="I142" s="96"/>
      <c r="J142" s="96"/>
      <c r="K142" s="96"/>
      <c r="L142" s="96"/>
      <c r="M142" s="96"/>
      <c r="N142" s="96"/>
      <c r="O142" s="96"/>
      <c r="P142" s="96"/>
      <c r="Q142" s="96"/>
    </row>
    <row r="143" spans="2:17" x14ac:dyDescent="0.2">
      <c r="B143" s="61"/>
      <c r="C143" s="61"/>
      <c r="D143" s="61"/>
      <c r="E143" s="61"/>
      <c r="F143" s="61"/>
      <c r="G143" s="61"/>
      <c r="H143" s="96"/>
      <c r="I143" s="96"/>
      <c r="J143" s="96"/>
      <c r="K143" s="96"/>
      <c r="L143" s="96"/>
      <c r="M143" s="96"/>
      <c r="N143" s="96"/>
      <c r="O143" s="96"/>
      <c r="P143" s="96"/>
      <c r="Q143" s="96"/>
    </row>
    <row r="144" spans="2:17" x14ac:dyDescent="0.2">
      <c r="B144" s="61"/>
      <c r="C144" s="61"/>
      <c r="D144" s="61"/>
      <c r="E144" s="61"/>
      <c r="F144" s="61"/>
      <c r="G144" s="61"/>
      <c r="H144" s="96"/>
      <c r="I144" s="96"/>
      <c r="J144" s="96"/>
      <c r="K144" s="96"/>
      <c r="L144" s="96"/>
      <c r="M144" s="96"/>
      <c r="N144" s="96"/>
      <c r="O144" s="96"/>
      <c r="P144" s="96"/>
      <c r="Q144" s="96"/>
    </row>
    <row r="145" spans="2:17" x14ac:dyDescent="0.2">
      <c r="B145" s="61"/>
      <c r="C145" s="61"/>
      <c r="D145" s="61"/>
      <c r="E145" s="61"/>
      <c r="F145" s="61"/>
      <c r="G145" s="61"/>
      <c r="H145" s="96"/>
      <c r="I145" s="96"/>
      <c r="J145" s="96"/>
      <c r="K145" s="96"/>
      <c r="L145" s="96"/>
      <c r="M145" s="96"/>
      <c r="N145" s="96"/>
      <c r="O145" s="96"/>
      <c r="P145" s="96"/>
      <c r="Q145" s="96"/>
    </row>
    <row r="146" spans="2:17" x14ac:dyDescent="0.2">
      <c r="B146" s="61"/>
      <c r="C146" s="61"/>
      <c r="D146" s="61"/>
      <c r="E146" s="61"/>
      <c r="F146" s="61"/>
      <c r="G146" s="61"/>
      <c r="H146" s="96"/>
      <c r="I146" s="96"/>
      <c r="J146" s="96"/>
      <c r="K146" s="96"/>
      <c r="L146" s="96"/>
      <c r="M146" s="96"/>
      <c r="N146" s="96"/>
      <c r="O146" s="96"/>
      <c r="P146" s="96"/>
      <c r="Q146" s="96"/>
    </row>
    <row r="147" spans="2:17" x14ac:dyDescent="0.2">
      <c r="B147" s="61"/>
      <c r="C147" s="61"/>
      <c r="D147" s="61"/>
      <c r="E147" s="61"/>
      <c r="F147" s="61"/>
      <c r="G147" s="61"/>
      <c r="H147" s="96"/>
      <c r="I147" s="96"/>
      <c r="J147" s="96"/>
      <c r="K147" s="96"/>
      <c r="L147" s="96"/>
      <c r="M147" s="96"/>
      <c r="N147" s="96"/>
      <c r="O147" s="96"/>
      <c r="P147" s="96"/>
      <c r="Q147" s="96"/>
    </row>
    <row r="148" spans="2:17" x14ac:dyDescent="0.2">
      <c r="B148" s="61"/>
      <c r="C148" s="61"/>
      <c r="D148" s="61"/>
      <c r="E148" s="61"/>
      <c r="F148" s="61"/>
      <c r="G148" s="61"/>
      <c r="H148" s="96"/>
      <c r="I148" s="96"/>
      <c r="J148" s="96"/>
      <c r="K148" s="96"/>
      <c r="L148" s="96"/>
      <c r="M148" s="96"/>
      <c r="N148" s="96"/>
      <c r="O148" s="96"/>
      <c r="P148" s="96"/>
      <c r="Q148" s="96"/>
    </row>
    <row r="149" spans="2:17" x14ac:dyDescent="0.2">
      <c r="B149" s="61"/>
      <c r="C149" s="61"/>
      <c r="D149" s="61"/>
      <c r="E149" s="61"/>
      <c r="F149" s="61"/>
      <c r="G149" s="61"/>
      <c r="H149" s="96"/>
      <c r="I149" s="96"/>
      <c r="J149" s="96"/>
      <c r="K149" s="96"/>
      <c r="L149" s="96"/>
      <c r="M149" s="96"/>
      <c r="N149" s="96"/>
      <c r="O149" s="96"/>
      <c r="P149" s="96"/>
      <c r="Q149" s="96"/>
    </row>
    <row r="150" spans="2:17" x14ac:dyDescent="0.2">
      <c r="B150" s="61"/>
      <c r="C150" s="61"/>
      <c r="D150" s="61"/>
      <c r="E150" s="61"/>
      <c r="F150" s="61"/>
      <c r="G150" s="61"/>
      <c r="H150" s="96"/>
      <c r="I150" s="96"/>
      <c r="J150" s="96"/>
      <c r="K150" s="96"/>
      <c r="L150" s="96"/>
      <c r="M150" s="96"/>
      <c r="N150" s="96"/>
      <c r="O150" s="96"/>
      <c r="P150" s="96"/>
      <c r="Q150" s="96"/>
    </row>
    <row r="151" spans="2:17" x14ac:dyDescent="0.2">
      <c r="B151" s="61"/>
      <c r="C151" s="61"/>
      <c r="D151" s="61"/>
      <c r="E151" s="61"/>
      <c r="F151" s="61"/>
      <c r="G151" s="61"/>
      <c r="H151" s="96"/>
      <c r="I151" s="96"/>
      <c r="J151" s="96"/>
      <c r="K151" s="96"/>
      <c r="L151" s="96"/>
      <c r="M151" s="96"/>
      <c r="N151" s="96"/>
      <c r="O151" s="96"/>
      <c r="P151" s="96"/>
      <c r="Q151" s="96"/>
    </row>
    <row r="152" spans="2:17" x14ac:dyDescent="0.2">
      <c r="B152" s="61"/>
      <c r="C152" s="61"/>
      <c r="D152" s="61"/>
      <c r="E152" s="61"/>
      <c r="F152" s="61"/>
      <c r="G152" s="61"/>
      <c r="H152" s="96"/>
      <c r="I152" s="96"/>
      <c r="J152" s="96"/>
      <c r="K152" s="96"/>
      <c r="L152" s="96"/>
      <c r="M152" s="96"/>
      <c r="N152" s="96"/>
      <c r="O152" s="96"/>
      <c r="P152" s="96"/>
      <c r="Q152" s="96"/>
    </row>
    <row r="153" spans="2:17" x14ac:dyDescent="0.2">
      <c r="B153" s="61"/>
      <c r="C153" s="61"/>
      <c r="D153" s="61"/>
      <c r="E153" s="61"/>
      <c r="F153" s="61"/>
      <c r="G153" s="61"/>
      <c r="H153" s="96"/>
      <c r="I153" s="96"/>
      <c r="J153" s="96"/>
      <c r="K153" s="96"/>
      <c r="L153" s="96"/>
      <c r="M153" s="96"/>
      <c r="N153" s="96"/>
      <c r="O153" s="96"/>
      <c r="P153" s="96"/>
      <c r="Q153" s="96"/>
    </row>
    <row r="154" spans="2:17" x14ac:dyDescent="0.2">
      <c r="B154" s="61"/>
      <c r="C154" s="61"/>
      <c r="D154" s="61"/>
      <c r="E154" s="61"/>
      <c r="F154" s="61"/>
      <c r="G154" s="61"/>
      <c r="H154" s="96"/>
      <c r="I154" s="96"/>
      <c r="J154" s="96"/>
      <c r="K154" s="96"/>
      <c r="L154" s="96"/>
      <c r="M154" s="96"/>
      <c r="N154" s="96"/>
      <c r="O154" s="96"/>
      <c r="P154" s="96"/>
      <c r="Q154" s="96"/>
    </row>
    <row r="155" spans="2:17" x14ac:dyDescent="0.2">
      <c r="B155" s="61"/>
      <c r="C155" s="61"/>
      <c r="D155" s="61"/>
      <c r="E155" s="61"/>
      <c r="F155" s="61"/>
      <c r="G155" s="61"/>
      <c r="H155" s="96"/>
      <c r="I155" s="96"/>
      <c r="J155" s="96"/>
      <c r="K155" s="96"/>
      <c r="L155" s="96"/>
      <c r="M155" s="96"/>
      <c r="N155" s="96"/>
      <c r="O155" s="96"/>
      <c r="P155" s="96"/>
      <c r="Q155" s="96"/>
    </row>
    <row r="156" spans="2:17" x14ac:dyDescent="0.2">
      <c r="B156" s="61"/>
      <c r="C156" s="61"/>
      <c r="D156" s="61"/>
      <c r="E156" s="61"/>
      <c r="F156" s="61"/>
      <c r="G156" s="61"/>
      <c r="H156" s="96"/>
      <c r="I156" s="96"/>
      <c r="J156" s="96"/>
      <c r="K156" s="96"/>
      <c r="L156" s="96"/>
      <c r="M156" s="96"/>
      <c r="N156" s="96"/>
      <c r="O156" s="96"/>
      <c r="P156" s="96"/>
      <c r="Q156" s="96"/>
    </row>
    <row r="157" spans="2:17" x14ac:dyDescent="0.2">
      <c r="B157" s="61"/>
      <c r="C157" s="61"/>
      <c r="D157" s="61"/>
      <c r="E157" s="61"/>
      <c r="F157" s="61"/>
      <c r="G157" s="61"/>
      <c r="H157" s="96"/>
      <c r="I157" s="96"/>
      <c r="J157" s="96"/>
      <c r="K157" s="96"/>
      <c r="L157" s="96"/>
      <c r="M157" s="96"/>
      <c r="N157" s="96"/>
      <c r="O157" s="96"/>
      <c r="P157" s="96"/>
      <c r="Q157" s="96"/>
    </row>
    <row r="158" spans="2:17" x14ac:dyDescent="0.2">
      <c r="B158" s="61"/>
      <c r="C158" s="61"/>
      <c r="D158" s="61"/>
      <c r="E158" s="61"/>
      <c r="F158" s="61"/>
      <c r="G158" s="61"/>
      <c r="H158" s="96"/>
      <c r="I158" s="96"/>
      <c r="J158" s="96"/>
      <c r="K158" s="96"/>
      <c r="L158" s="96"/>
      <c r="M158" s="96"/>
      <c r="N158" s="96"/>
      <c r="O158" s="96"/>
      <c r="P158" s="96"/>
      <c r="Q158" s="96"/>
    </row>
    <row r="159" spans="2:17" x14ac:dyDescent="0.2">
      <c r="B159" s="61"/>
      <c r="C159" s="61"/>
      <c r="D159" s="61"/>
      <c r="E159" s="61"/>
      <c r="F159" s="61"/>
      <c r="G159" s="61"/>
      <c r="H159" s="96"/>
      <c r="I159" s="96"/>
      <c r="J159" s="96"/>
      <c r="K159" s="96"/>
      <c r="L159" s="96"/>
      <c r="M159" s="96"/>
      <c r="N159" s="96"/>
      <c r="O159" s="96"/>
      <c r="P159" s="96"/>
      <c r="Q159" s="96"/>
    </row>
    <row r="160" spans="2:17" x14ac:dyDescent="0.2">
      <c r="B160" s="61"/>
      <c r="C160" s="61"/>
      <c r="D160" s="61"/>
      <c r="E160" s="61"/>
      <c r="F160" s="61"/>
      <c r="G160" s="61"/>
      <c r="H160" s="96"/>
      <c r="I160" s="96"/>
      <c r="J160" s="96"/>
      <c r="K160" s="96"/>
      <c r="L160" s="96"/>
      <c r="M160" s="96"/>
      <c r="N160" s="96"/>
      <c r="O160" s="96"/>
      <c r="P160" s="96"/>
      <c r="Q160" s="96"/>
    </row>
    <row r="161" spans="2:17" x14ac:dyDescent="0.2">
      <c r="B161" s="61"/>
      <c r="C161" s="61"/>
      <c r="D161" s="61"/>
      <c r="E161" s="61"/>
      <c r="F161" s="61"/>
      <c r="G161" s="61"/>
      <c r="H161" s="96"/>
      <c r="I161" s="96"/>
      <c r="J161" s="96"/>
      <c r="K161" s="96"/>
      <c r="L161" s="96"/>
      <c r="M161" s="96"/>
      <c r="N161" s="96"/>
      <c r="O161" s="96"/>
      <c r="P161" s="96"/>
      <c r="Q161" s="96"/>
    </row>
    <row r="162" spans="2:17" x14ac:dyDescent="0.2">
      <c r="B162" s="61"/>
      <c r="C162" s="61"/>
      <c r="D162" s="61"/>
      <c r="E162" s="61"/>
      <c r="F162" s="61"/>
      <c r="G162" s="61"/>
      <c r="H162" s="96"/>
      <c r="I162" s="96"/>
      <c r="J162" s="96"/>
      <c r="K162" s="96"/>
      <c r="L162" s="96"/>
      <c r="M162" s="96"/>
      <c r="N162" s="96"/>
      <c r="O162" s="96"/>
      <c r="P162" s="96"/>
      <c r="Q162" s="96"/>
    </row>
    <row r="163" spans="2:17" x14ac:dyDescent="0.2">
      <c r="B163" s="61"/>
      <c r="C163" s="61"/>
      <c r="D163" s="61"/>
      <c r="E163" s="61"/>
      <c r="F163" s="61"/>
      <c r="G163" s="61"/>
      <c r="H163" s="96"/>
      <c r="I163" s="96"/>
      <c r="J163" s="96"/>
      <c r="K163" s="96"/>
      <c r="L163" s="96"/>
      <c r="M163" s="96"/>
      <c r="N163" s="96"/>
      <c r="O163" s="96"/>
      <c r="P163" s="96"/>
      <c r="Q163" s="96"/>
    </row>
    <row r="164" spans="2:17" x14ac:dyDescent="0.2">
      <c r="B164" s="61"/>
      <c r="C164" s="61"/>
      <c r="D164" s="61"/>
      <c r="E164" s="61"/>
      <c r="F164" s="61"/>
      <c r="G164" s="61"/>
      <c r="H164" s="96"/>
      <c r="I164" s="96"/>
      <c r="J164" s="96"/>
      <c r="K164" s="96"/>
      <c r="L164" s="96"/>
      <c r="M164" s="96"/>
      <c r="N164" s="96"/>
      <c r="O164" s="96"/>
      <c r="P164" s="96"/>
      <c r="Q164" s="96"/>
    </row>
    <row r="165" spans="2:17" x14ac:dyDescent="0.2">
      <c r="B165" s="61"/>
      <c r="C165" s="61"/>
      <c r="D165" s="61"/>
      <c r="E165" s="61"/>
      <c r="F165" s="61"/>
      <c r="G165" s="61"/>
      <c r="H165" s="96"/>
      <c r="I165" s="96"/>
      <c r="J165" s="96"/>
      <c r="K165" s="96"/>
      <c r="L165" s="96"/>
      <c r="M165" s="96"/>
      <c r="N165" s="96"/>
      <c r="O165" s="96"/>
      <c r="P165" s="96"/>
      <c r="Q165" s="96"/>
    </row>
    <row r="166" spans="2:17" x14ac:dyDescent="0.2">
      <c r="B166" s="61"/>
      <c r="C166" s="61"/>
      <c r="D166" s="61"/>
      <c r="E166" s="61"/>
      <c r="F166" s="61"/>
      <c r="G166" s="61"/>
      <c r="H166" s="96"/>
      <c r="I166" s="96"/>
      <c r="J166" s="96"/>
      <c r="K166" s="96"/>
      <c r="L166" s="96"/>
      <c r="M166" s="96"/>
      <c r="N166" s="96"/>
      <c r="O166" s="96"/>
      <c r="P166" s="96"/>
      <c r="Q166" s="96"/>
    </row>
    <row r="167" spans="2:17" x14ac:dyDescent="0.2">
      <c r="B167" s="61"/>
      <c r="C167" s="61"/>
      <c r="D167" s="61"/>
      <c r="E167" s="61"/>
      <c r="F167" s="61"/>
      <c r="G167" s="61"/>
      <c r="H167" s="96"/>
      <c r="I167" s="96"/>
      <c r="J167" s="96"/>
      <c r="K167" s="96"/>
      <c r="L167" s="96"/>
      <c r="M167" s="96"/>
      <c r="N167" s="96"/>
      <c r="O167" s="96"/>
      <c r="P167" s="96"/>
      <c r="Q167" s="96"/>
    </row>
    <row r="168" spans="2:17" x14ac:dyDescent="0.2">
      <c r="B168" s="61"/>
      <c r="C168" s="61"/>
      <c r="D168" s="61"/>
      <c r="E168" s="61"/>
      <c r="F168" s="61"/>
      <c r="G168" s="61"/>
      <c r="H168" s="96"/>
      <c r="I168" s="96"/>
      <c r="J168" s="96"/>
      <c r="K168" s="96"/>
      <c r="L168" s="96"/>
      <c r="M168" s="96"/>
      <c r="N168" s="96"/>
      <c r="O168" s="96"/>
      <c r="P168" s="96"/>
      <c r="Q168" s="96"/>
    </row>
  </sheetData>
  <mergeCells count="1">
    <mergeCell ref="A2:G2"/>
  </mergeCells>
  <printOptions horizontalCentered="1"/>
  <pageMargins left="0.39370078740157483" right="0.39370078740157483" top="1.1023622047244095" bottom="0.59055118110236227" header="0.51181102362204722" footer="0.51181102362204722"/>
  <pageSetup paperSize="9" scale="8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</sheetPr>
  <dimension ref="A2:S168"/>
  <sheetViews>
    <sheetView workbookViewId="0">
      <selection activeCell="A5" sqref="A5"/>
    </sheetView>
  </sheetViews>
  <sheetFormatPr defaultRowHeight="12.75" outlineLevelRow="3" x14ac:dyDescent="0.2"/>
  <cols>
    <col min="1" max="1" width="60.28515625" style="83" customWidth="1"/>
    <col min="2" max="7" width="14" style="45" customWidth="1"/>
    <col min="8" max="8" width="9.140625" style="83" customWidth="1"/>
    <col min="9" max="16384" width="9.140625" style="83"/>
  </cols>
  <sheetData>
    <row r="2" spans="1:19" ht="18.75" x14ac:dyDescent="0.3">
      <c r="A2" s="5" t="s">
        <v>176</v>
      </c>
      <c r="B2" s="3"/>
      <c r="C2" s="3"/>
      <c r="D2" s="3"/>
      <c r="E2" s="3"/>
      <c r="F2" s="3"/>
      <c r="G2" s="3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x14ac:dyDescent="0.2">
      <c r="A3" s="62"/>
    </row>
    <row r="4" spans="1:19" s="126" customFormat="1" x14ac:dyDescent="0.2">
      <c r="B4" s="82"/>
      <c r="C4" s="82"/>
      <c r="D4" s="82"/>
      <c r="E4" s="82"/>
      <c r="F4" s="82"/>
      <c r="G4" s="82" t="s">
        <v>197</v>
      </c>
    </row>
    <row r="5" spans="1:19" s="22" customFormat="1" x14ac:dyDescent="0.2">
      <c r="A5" s="130"/>
      <c r="B5" s="172">
        <v>40543</v>
      </c>
      <c r="C5" s="172">
        <v>40908</v>
      </c>
      <c r="D5" s="172">
        <v>41274</v>
      </c>
      <c r="E5" s="172">
        <v>41639</v>
      </c>
      <c r="F5" s="172">
        <v>42004</v>
      </c>
      <c r="G5" s="172">
        <v>42369</v>
      </c>
    </row>
    <row r="6" spans="1:19" s="123" customFormat="1" ht="31.5" x14ac:dyDescent="0.2">
      <c r="A6" s="165" t="s">
        <v>139</v>
      </c>
      <c r="B6" s="87">
        <f t="shared" ref="B6:G6" si="0">B$7+B$66</f>
        <v>54297.859403909999</v>
      </c>
      <c r="C6" s="87">
        <f t="shared" si="0"/>
        <v>59223.658234119997</v>
      </c>
      <c r="D6" s="87">
        <f t="shared" si="0"/>
        <v>64495.287511390001</v>
      </c>
      <c r="E6" s="87">
        <f t="shared" si="0"/>
        <v>73162.338414950005</v>
      </c>
      <c r="F6" s="87">
        <f t="shared" si="0"/>
        <v>69811.92296293001</v>
      </c>
      <c r="G6" s="87">
        <f t="shared" si="0"/>
        <v>65488.414832580005</v>
      </c>
    </row>
    <row r="7" spans="1:19" s="233" customFormat="1" ht="15" x14ac:dyDescent="0.2">
      <c r="A7" s="275" t="s">
        <v>65</v>
      </c>
      <c r="B7" s="276">
        <f t="shared" ref="B7:G7" si="1">B$8+B$33</f>
        <v>40628.937923949998</v>
      </c>
      <c r="C7" s="276">
        <f t="shared" si="1"/>
        <v>44716.246612729999</v>
      </c>
      <c r="D7" s="276">
        <f t="shared" si="1"/>
        <v>49945.981999039999</v>
      </c>
      <c r="E7" s="276">
        <f t="shared" si="1"/>
        <v>60079.89859088001</v>
      </c>
      <c r="F7" s="276">
        <f t="shared" si="1"/>
        <v>60058.160629950005</v>
      </c>
      <c r="G7" s="276">
        <f t="shared" si="1"/>
        <v>55575.985078350001</v>
      </c>
    </row>
    <row r="8" spans="1:19" s="205" customFormat="1" ht="15" outlineLevel="1" x14ac:dyDescent="0.2">
      <c r="A8" s="277" t="s">
        <v>48</v>
      </c>
      <c r="B8" s="278">
        <f t="shared" ref="B8:G8" si="2">B$9+B$31</f>
        <v>17792.945986800001</v>
      </c>
      <c r="C8" s="278">
        <f t="shared" si="2"/>
        <v>20209.142439779996</v>
      </c>
      <c r="D8" s="278">
        <f t="shared" si="2"/>
        <v>23808.244427200003</v>
      </c>
      <c r="E8" s="278">
        <f t="shared" si="2"/>
        <v>32148.076524250002</v>
      </c>
      <c r="F8" s="278">
        <f t="shared" si="2"/>
        <v>29235.627080110004</v>
      </c>
      <c r="G8" s="278">
        <f t="shared" si="2"/>
        <v>21166.125221090002</v>
      </c>
    </row>
    <row r="9" spans="1:19" s="118" customFormat="1" ht="25.5" outlineLevel="2" collapsed="1" x14ac:dyDescent="0.2">
      <c r="A9" s="250" t="s">
        <v>174</v>
      </c>
      <c r="B9" s="279">
        <f t="shared" ref="B9:G9" si="3">SUM(B$10:B$30)</f>
        <v>17377.668714040003</v>
      </c>
      <c r="C9" s="279">
        <f t="shared" si="3"/>
        <v>19811.878360579998</v>
      </c>
      <c r="D9" s="279">
        <f t="shared" si="3"/>
        <v>23427.685435890002</v>
      </c>
      <c r="E9" s="279">
        <f t="shared" si="3"/>
        <v>31784.063576040004</v>
      </c>
      <c r="F9" s="279">
        <f t="shared" si="3"/>
        <v>29059.497891580002</v>
      </c>
      <c r="G9" s="279">
        <f t="shared" si="3"/>
        <v>21055.917848520003</v>
      </c>
    </row>
    <row r="10" spans="1:19" s="153" customFormat="1" hidden="1" outlineLevel="3" x14ac:dyDescent="0.2">
      <c r="A10" s="251" t="s">
        <v>2</v>
      </c>
      <c r="B10" s="69">
        <v>0</v>
      </c>
      <c r="C10" s="69">
        <v>0</v>
      </c>
      <c r="D10" s="69">
        <v>103.3695</v>
      </c>
      <c r="E10" s="69">
        <v>200</v>
      </c>
      <c r="F10" s="69">
        <v>5.6077424000000002</v>
      </c>
      <c r="G10" s="69">
        <v>4.1098024500000001</v>
      </c>
    </row>
    <row r="11" spans="1:19" hidden="1" outlineLevel="3" x14ac:dyDescent="0.2">
      <c r="A11" s="252" t="s">
        <v>51</v>
      </c>
      <c r="B11" s="142">
        <v>0</v>
      </c>
      <c r="C11" s="142">
        <v>0</v>
      </c>
      <c r="D11" s="142">
        <v>0</v>
      </c>
      <c r="E11" s="142">
        <v>295.38068247000001</v>
      </c>
      <c r="F11" s="142">
        <v>0</v>
      </c>
      <c r="G11" s="142">
        <v>0</v>
      </c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9" hidden="1" outlineLevel="3" x14ac:dyDescent="0.2">
      <c r="A12" s="252" t="s">
        <v>133</v>
      </c>
      <c r="B12" s="142">
        <v>1672.02846125</v>
      </c>
      <c r="C12" s="142">
        <v>1928.98307843</v>
      </c>
      <c r="D12" s="142">
        <v>1928.2108094800001</v>
      </c>
      <c r="E12" s="142">
        <v>1969.49693484</v>
      </c>
      <c r="F12" s="142">
        <v>3187.0048849599998</v>
      </c>
      <c r="G12" s="142">
        <v>2523.1991677199999</v>
      </c>
      <c r="H12" s="96"/>
      <c r="I12" s="96"/>
      <c r="J12" s="96"/>
      <c r="K12" s="96"/>
      <c r="L12" s="96"/>
      <c r="M12" s="96"/>
      <c r="N12" s="96"/>
      <c r="O12" s="96"/>
      <c r="P12" s="96"/>
      <c r="Q12" s="96"/>
    </row>
    <row r="13" spans="1:19" hidden="1" outlineLevel="3" x14ac:dyDescent="0.2">
      <c r="A13" s="252" t="s">
        <v>179</v>
      </c>
      <c r="B13" s="142">
        <v>483.56268132999998</v>
      </c>
      <c r="C13" s="142">
        <v>481.86199905000001</v>
      </c>
      <c r="D13" s="142">
        <v>481.66908545000001</v>
      </c>
      <c r="E13" s="142">
        <v>481.66908545000001</v>
      </c>
      <c r="F13" s="142">
        <v>244.15558407</v>
      </c>
      <c r="G13" s="142">
        <v>1620.07918365</v>
      </c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9" hidden="1" outlineLevel="3" x14ac:dyDescent="0.2">
      <c r="A14" s="252" t="s">
        <v>29</v>
      </c>
      <c r="B14" s="142">
        <v>1272.0073603000001</v>
      </c>
      <c r="C14" s="142">
        <v>579.33278619999999</v>
      </c>
      <c r="D14" s="142">
        <v>1800.6769834900001</v>
      </c>
      <c r="E14" s="142">
        <v>370.16349306000001</v>
      </c>
      <c r="F14" s="142">
        <v>465.34948921</v>
      </c>
      <c r="G14" s="142">
        <v>345.14499999999998</v>
      </c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9" hidden="1" outlineLevel="3" x14ac:dyDescent="0.2">
      <c r="A15" s="252" t="s">
        <v>33</v>
      </c>
      <c r="B15" s="142">
        <v>188.40197445000001</v>
      </c>
      <c r="C15" s="142">
        <v>187.73936768999999</v>
      </c>
      <c r="D15" s="142">
        <v>187.66420618000001</v>
      </c>
      <c r="E15" s="142">
        <v>187.66420618000001</v>
      </c>
      <c r="F15" s="142">
        <v>95.126021690000002</v>
      </c>
      <c r="G15" s="142">
        <v>62.49826307</v>
      </c>
      <c r="H15" s="96"/>
      <c r="I15" s="96"/>
      <c r="J15" s="96"/>
      <c r="K15" s="96"/>
      <c r="L15" s="96"/>
      <c r="M15" s="96"/>
      <c r="N15" s="96"/>
      <c r="O15" s="96"/>
      <c r="P15" s="96"/>
      <c r="Q15" s="96"/>
    </row>
    <row r="16" spans="1:19" hidden="1" outlineLevel="3" x14ac:dyDescent="0.2">
      <c r="A16" s="252" t="s">
        <v>79</v>
      </c>
      <c r="B16" s="142">
        <v>0</v>
      </c>
      <c r="C16" s="142">
        <v>0</v>
      </c>
      <c r="D16" s="142">
        <v>0</v>
      </c>
      <c r="E16" s="142">
        <v>0</v>
      </c>
      <c r="F16" s="142">
        <v>166.00315209999999</v>
      </c>
      <c r="G16" s="142">
        <v>109.06488557</v>
      </c>
      <c r="H16" s="96"/>
      <c r="I16" s="96"/>
      <c r="J16" s="96"/>
      <c r="K16" s="96"/>
      <c r="L16" s="96"/>
      <c r="M16" s="96"/>
      <c r="N16" s="96"/>
      <c r="O16" s="96"/>
      <c r="P16" s="96"/>
      <c r="Q16" s="96"/>
    </row>
    <row r="17" spans="1:17" hidden="1" outlineLevel="3" x14ac:dyDescent="0.2">
      <c r="A17" s="252" t="s">
        <v>125</v>
      </c>
      <c r="B17" s="142">
        <v>0</v>
      </c>
      <c r="C17" s="142">
        <v>0</v>
      </c>
      <c r="D17" s="142">
        <v>0</v>
      </c>
      <c r="E17" s="142">
        <v>0</v>
      </c>
      <c r="F17" s="142">
        <v>206.10638032</v>
      </c>
      <c r="G17" s="142">
        <v>135.41290332</v>
      </c>
      <c r="H17" s="96"/>
      <c r="I17" s="96"/>
      <c r="J17" s="96"/>
      <c r="K17" s="96"/>
      <c r="L17" s="96"/>
      <c r="M17" s="96"/>
      <c r="N17" s="96"/>
      <c r="O17" s="96"/>
      <c r="P17" s="96"/>
      <c r="Q17" s="96"/>
    </row>
    <row r="18" spans="1:17" hidden="1" outlineLevel="3" x14ac:dyDescent="0.2">
      <c r="A18" s="252" t="s">
        <v>175</v>
      </c>
      <c r="B18" s="142">
        <v>0</v>
      </c>
      <c r="C18" s="142">
        <v>0</v>
      </c>
      <c r="D18" s="142">
        <v>0</v>
      </c>
      <c r="E18" s="142">
        <v>0</v>
      </c>
      <c r="F18" s="142">
        <v>1005.09139835</v>
      </c>
      <c r="G18" s="142">
        <v>660.34998111000004</v>
      </c>
      <c r="H18" s="96"/>
      <c r="I18" s="96"/>
      <c r="J18" s="96"/>
      <c r="K18" s="96"/>
      <c r="L18" s="96"/>
      <c r="M18" s="96"/>
      <c r="N18" s="96"/>
      <c r="O18" s="96"/>
      <c r="P18" s="96"/>
      <c r="Q18" s="96"/>
    </row>
    <row r="19" spans="1:17" hidden="1" outlineLevel="3" x14ac:dyDescent="0.2">
      <c r="A19" s="252" t="s">
        <v>157</v>
      </c>
      <c r="B19" s="142">
        <v>351.68368564000002</v>
      </c>
      <c r="C19" s="142">
        <v>262.83511478999998</v>
      </c>
      <c r="D19" s="142">
        <v>714.25445051999998</v>
      </c>
      <c r="E19" s="142">
        <v>350.73500000000001</v>
      </c>
      <c r="F19" s="142">
        <v>48.788000629999999</v>
      </c>
      <c r="G19" s="142">
        <v>43.704000389999997</v>
      </c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1:17" hidden="1" outlineLevel="3" x14ac:dyDescent="0.2">
      <c r="A20" s="252" t="s">
        <v>191</v>
      </c>
      <c r="B20" s="142">
        <v>562.46630746999995</v>
      </c>
      <c r="C20" s="142">
        <v>819.07782425000005</v>
      </c>
      <c r="D20" s="142">
        <v>1386.0079572100001</v>
      </c>
      <c r="E20" s="142">
        <v>2548.58078832</v>
      </c>
      <c r="F20" s="142">
        <v>2594.2371371499999</v>
      </c>
      <c r="G20" s="142">
        <v>912.90555955000002</v>
      </c>
      <c r="H20" s="96"/>
      <c r="I20" s="96"/>
      <c r="J20" s="96"/>
      <c r="K20" s="96"/>
      <c r="L20" s="96"/>
      <c r="M20" s="96"/>
      <c r="N20" s="96"/>
      <c r="O20" s="96"/>
      <c r="P20" s="96"/>
      <c r="Q20" s="96"/>
    </row>
    <row r="21" spans="1:17" hidden="1" outlineLevel="3" x14ac:dyDescent="0.2">
      <c r="A21" s="252" t="s">
        <v>56</v>
      </c>
      <c r="B21" s="142">
        <v>55.264579179999998</v>
      </c>
      <c r="C21" s="142">
        <v>81.353725999999995</v>
      </c>
      <c r="D21" s="142">
        <v>0</v>
      </c>
      <c r="E21" s="142">
        <v>0</v>
      </c>
      <c r="F21" s="142">
        <v>0</v>
      </c>
      <c r="G21" s="142">
        <v>0</v>
      </c>
      <c r="H21" s="96"/>
      <c r="I21" s="96"/>
      <c r="J21" s="96"/>
      <c r="K21" s="96"/>
      <c r="L21" s="96"/>
      <c r="M21" s="96"/>
      <c r="N21" s="96"/>
      <c r="O21" s="96"/>
      <c r="P21" s="96"/>
      <c r="Q21" s="96"/>
    </row>
    <row r="22" spans="1:17" hidden="1" outlineLevel="3" x14ac:dyDescent="0.2">
      <c r="A22" s="252" t="s">
        <v>43</v>
      </c>
      <c r="B22" s="142">
        <v>2446.4484972099999</v>
      </c>
      <c r="C22" s="142">
        <v>3617.8082054699998</v>
      </c>
      <c r="D22" s="142">
        <v>3559.8995897999998</v>
      </c>
      <c r="E22" s="142">
        <v>4335.8559353399996</v>
      </c>
      <c r="F22" s="142">
        <v>2954.3006224400001</v>
      </c>
      <c r="G22" s="142">
        <v>1807.33460988</v>
      </c>
      <c r="H22" s="96"/>
      <c r="I22" s="96"/>
      <c r="J22" s="96"/>
      <c r="K22" s="96"/>
      <c r="L22" s="96"/>
      <c r="M22" s="96"/>
      <c r="N22" s="96"/>
      <c r="O22" s="96"/>
      <c r="P22" s="96"/>
      <c r="Q22" s="96"/>
    </row>
    <row r="23" spans="1:17" hidden="1" outlineLevel="3" x14ac:dyDescent="0.2">
      <c r="A23" s="252" t="s">
        <v>85</v>
      </c>
      <c r="B23" s="142">
        <v>200.74469020000001</v>
      </c>
      <c r="C23" s="142">
        <v>200.03867431</v>
      </c>
      <c r="D23" s="142">
        <v>199.95858877000001</v>
      </c>
      <c r="E23" s="142">
        <v>815.48413612000002</v>
      </c>
      <c r="F23" s="142">
        <v>185.31708674000001</v>
      </c>
      <c r="G23" s="142">
        <v>160.20832754</v>
      </c>
      <c r="H23" s="96"/>
      <c r="I23" s="96"/>
      <c r="J23" s="96"/>
      <c r="K23" s="96"/>
      <c r="L23" s="96"/>
      <c r="M23" s="96"/>
      <c r="N23" s="96"/>
      <c r="O23" s="96"/>
      <c r="P23" s="96"/>
      <c r="Q23" s="96"/>
    </row>
    <row r="24" spans="1:17" hidden="1" outlineLevel="3" x14ac:dyDescent="0.2">
      <c r="A24" s="252" t="s">
        <v>141</v>
      </c>
      <c r="B24" s="142">
        <v>3610.70261377</v>
      </c>
      <c r="C24" s="142">
        <v>3434.4725024600002</v>
      </c>
      <c r="D24" s="142">
        <v>4086.78760164</v>
      </c>
      <c r="E24" s="142">
        <v>9422.9182135400006</v>
      </c>
      <c r="F24" s="142">
        <v>8331.75674368</v>
      </c>
      <c r="G24" s="142">
        <v>6676.2232943400004</v>
      </c>
      <c r="H24" s="96"/>
      <c r="I24" s="96"/>
      <c r="J24" s="96"/>
      <c r="K24" s="96"/>
      <c r="L24" s="96"/>
      <c r="M24" s="96"/>
      <c r="N24" s="96"/>
      <c r="O24" s="96"/>
      <c r="P24" s="96"/>
      <c r="Q24" s="96"/>
    </row>
    <row r="25" spans="1:17" hidden="1" outlineLevel="3" x14ac:dyDescent="0.2">
      <c r="A25" s="252" t="s">
        <v>146</v>
      </c>
      <c r="B25" s="142">
        <v>359.97337252</v>
      </c>
      <c r="C25" s="142">
        <v>258.48264356999999</v>
      </c>
      <c r="D25" s="142">
        <v>0</v>
      </c>
      <c r="E25" s="142">
        <v>69.284373830000007</v>
      </c>
      <c r="F25" s="142">
        <v>10.780949120000001</v>
      </c>
      <c r="G25" s="142">
        <v>0</v>
      </c>
      <c r="H25" s="96"/>
      <c r="I25" s="96"/>
      <c r="J25" s="96"/>
      <c r="K25" s="96"/>
      <c r="L25" s="96"/>
      <c r="M25" s="96"/>
      <c r="N25" s="96"/>
      <c r="O25" s="96"/>
      <c r="P25" s="96"/>
      <c r="Q25" s="96"/>
    </row>
    <row r="26" spans="1:17" hidden="1" outlineLevel="3" x14ac:dyDescent="0.2">
      <c r="A26" s="252" t="s">
        <v>184</v>
      </c>
      <c r="B26" s="142">
        <v>376.80394890000002</v>
      </c>
      <c r="C26" s="142">
        <v>1189.0159954000001</v>
      </c>
      <c r="D26" s="142">
        <v>1188.5399724599999</v>
      </c>
      <c r="E26" s="142">
        <v>1188.5399724599999</v>
      </c>
      <c r="F26" s="142">
        <v>1718.6101251499999</v>
      </c>
      <c r="G26" s="142">
        <v>1129.1352861099999</v>
      </c>
      <c r="H26" s="96"/>
      <c r="I26" s="96"/>
      <c r="J26" s="96"/>
      <c r="K26" s="96"/>
      <c r="L26" s="96"/>
      <c r="M26" s="96"/>
      <c r="N26" s="96"/>
      <c r="O26" s="96"/>
      <c r="P26" s="96"/>
      <c r="Q26" s="96"/>
    </row>
    <row r="27" spans="1:17" hidden="1" outlineLevel="3" x14ac:dyDescent="0.2">
      <c r="A27" s="252" t="s">
        <v>39</v>
      </c>
      <c r="B27" s="142">
        <v>2007.7370410799999</v>
      </c>
      <c r="C27" s="142">
        <v>3071.2910210599998</v>
      </c>
      <c r="D27" s="142">
        <v>4140.50319029</v>
      </c>
      <c r="E27" s="142">
        <v>5898.1472538300004</v>
      </c>
      <c r="F27" s="142">
        <v>3464.15936887</v>
      </c>
      <c r="G27" s="142">
        <v>2025.9766530700001</v>
      </c>
      <c r="H27" s="96"/>
      <c r="I27" s="96"/>
      <c r="J27" s="96"/>
      <c r="K27" s="96"/>
      <c r="L27" s="96"/>
      <c r="M27" s="96"/>
      <c r="N27" s="96"/>
      <c r="O27" s="96"/>
      <c r="P27" s="96"/>
      <c r="Q27" s="96"/>
    </row>
    <row r="28" spans="1:17" hidden="1" outlineLevel="3" x14ac:dyDescent="0.2">
      <c r="A28" s="252" t="s">
        <v>83</v>
      </c>
      <c r="B28" s="142">
        <v>1658.0878455500001</v>
      </c>
      <c r="C28" s="142">
        <v>1789.9319131899999</v>
      </c>
      <c r="D28" s="142">
        <v>1789.21531342</v>
      </c>
      <c r="E28" s="142">
        <v>1789.21531342</v>
      </c>
      <c r="F28" s="142">
        <v>1985.03895984</v>
      </c>
      <c r="G28" s="142">
        <v>1304.18033797</v>
      </c>
      <c r="H28" s="96"/>
      <c r="I28" s="96"/>
      <c r="J28" s="96"/>
      <c r="K28" s="96"/>
      <c r="L28" s="96"/>
      <c r="M28" s="96"/>
      <c r="N28" s="96"/>
      <c r="O28" s="96"/>
      <c r="P28" s="96"/>
      <c r="Q28" s="96"/>
    </row>
    <row r="29" spans="1:17" hidden="1" outlineLevel="3" x14ac:dyDescent="0.2">
      <c r="A29" s="252" t="s">
        <v>173</v>
      </c>
      <c r="B29" s="142">
        <v>401.67300954000001</v>
      </c>
      <c r="C29" s="142">
        <v>47.98</v>
      </c>
      <c r="D29" s="142">
        <v>0</v>
      </c>
      <c r="E29" s="142">
        <v>0</v>
      </c>
      <c r="F29" s="142">
        <v>53.58765889</v>
      </c>
      <c r="G29" s="142">
        <v>0</v>
      </c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1:17" hidden="1" outlineLevel="3" x14ac:dyDescent="0.2">
      <c r="A30" s="252" t="s">
        <v>134</v>
      </c>
      <c r="B30" s="142">
        <v>1730.0826456499999</v>
      </c>
      <c r="C30" s="142">
        <v>1861.6735087100001</v>
      </c>
      <c r="D30" s="142">
        <v>1860.9281871799999</v>
      </c>
      <c r="E30" s="142">
        <v>1860.9281871799999</v>
      </c>
      <c r="F30" s="142">
        <v>2338.4765859700001</v>
      </c>
      <c r="G30" s="142">
        <v>1536.3905927799999</v>
      </c>
      <c r="H30" s="96"/>
      <c r="I30" s="96"/>
      <c r="J30" s="96"/>
      <c r="K30" s="96"/>
      <c r="L30" s="96"/>
      <c r="M30" s="96"/>
      <c r="N30" s="96"/>
      <c r="O30" s="96"/>
      <c r="P30" s="96"/>
      <c r="Q30" s="96"/>
    </row>
    <row r="31" spans="1:17" ht="25.5" outlineLevel="2" collapsed="1" x14ac:dyDescent="0.2">
      <c r="A31" s="253" t="s">
        <v>109</v>
      </c>
      <c r="B31" s="142">
        <f t="shared" ref="B31:G31" si="4">SUM(B$32:B$32)</f>
        <v>415.27727276000002</v>
      </c>
      <c r="C31" s="142">
        <f t="shared" si="4"/>
        <v>397.26407920000003</v>
      </c>
      <c r="D31" s="142">
        <f t="shared" si="4"/>
        <v>380.55899131000001</v>
      </c>
      <c r="E31" s="142">
        <f t="shared" si="4"/>
        <v>364.01294820999999</v>
      </c>
      <c r="F31" s="142">
        <f t="shared" si="4"/>
        <v>176.12918852999999</v>
      </c>
      <c r="G31" s="142">
        <f t="shared" si="4"/>
        <v>110.20737257</v>
      </c>
      <c r="H31" s="96"/>
      <c r="I31" s="96"/>
      <c r="J31" s="96"/>
      <c r="K31" s="96"/>
      <c r="L31" s="96"/>
      <c r="M31" s="96"/>
      <c r="N31" s="96"/>
      <c r="O31" s="96"/>
      <c r="P31" s="96"/>
      <c r="Q31" s="96"/>
    </row>
    <row r="32" spans="1:17" hidden="1" outlineLevel="3" x14ac:dyDescent="0.2">
      <c r="A32" s="252" t="s">
        <v>28</v>
      </c>
      <c r="B32" s="142">
        <v>415.27727276000002</v>
      </c>
      <c r="C32" s="142">
        <v>397.26407920000003</v>
      </c>
      <c r="D32" s="142">
        <v>380.55899131000001</v>
      </c>
      <c r="E32" s="142">
        <v>364.01294820999999</v>
      </c>
      <c r="F32" s="142">
        <v>176.12918852999999</v>
      </c>
      <c r="G32" s="142">
        <v>110.20737257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</row>
    <row r="33" spans="1:17" ht="15" outlineLevel="1" x14ac:dyDescent="0.2">
      <c r="A33" s="277" t="s">
        <v>59</v>
      </c>
      <c r="B33" s="278">
        <f t="shared" ref="B33:G33" si="5">B$34+B$41+B$49+B$52+B$64</f>
        <v>22835.99193715</v>
      </c>
      <c r="C33" s="278">
        <f t="shared" si="5"/>
        <v>24507.104172949999</v>
      </c>
      <c r="D33" s="278">
        <f t="shared" si="5"/>
        <v>26137.737571839996</v>
      </c>
      <c r="E33" s="278">
        <f t="shared" si="5"/>
        <v>27931.822066630004</v>
      </c>
      <c r="F33" s="278">
        <f t="shared" si="5"/>
        <v>30822.533549840002</v>
      </c>
      <c r="G33" s="278">
        <f t="shared" si="5"/>
        <v>34409.859857260002</v>
      </c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1:17" ht="25.5" outlineLevel="2" collapsed="1" x14ac:dyDescent="0.2">
      <c r="A34" s="253" t="s">
        <v>160</v>
      </c>
      <c r="B34" s="142">
        <f t="shared" ref="B34:G34" si="6">SUM(B$35:B$40)</f>
        <v>10432.310545370001</v>
      </c>
      <c r="C34" s="142">
        <f t="shared" si="6"/>
        <v>10556.563607870001</v>
      </c>
      <c r="D34" s="142">
        <f t="shared" si="6"/>
        <v>10020.918685339999</v>
      </c>
      <c r="E34" s="142">
        <f t="shared" si="6"/>
        <v>7744.7329021799997</v>
      </c>
      <c r="F34" s="142">
        <f t="shared" si="6"/>
        <v>10723.233205780001</v>
      </c>
      <c r="G34" s="142">
        <f t="shared" si="6"/>
        <v>14042.87642853</v>
      </c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1:17" hidden="1" outlineLevel="3" x14ac:dyDescent="0.2">
      <c r="A35" s="252" t="s">
        <v>20</v>
      </c>
      <c r="B35" s="142">
        <v>0</v>
      </c>
      <c r="C35" s="142">
        <v>0</v>
      </c>
      <c r="D35" s="142">
        <v>0</v>
      </c>
      <c r="E35" s="142">
        <v>0</v>
      </c>
      <c r="F35" s="142">
        <v>1658.79202128</v>
      </c>
      <c r="G35" s="142">
        <v>2414.6460216999999</v>
      </c>
      <c r="H35" s="96"/>
      <c r="I35" s="96"/>
      <c r="J35" s="96"/>
      <c r="K35" s="96"/>
      <c r="L35" s="96"/>
      <c r="M35" s="96"/>
      <c r="N35" s="96"/>
      <c r="O35" s="96"/>
      <c r="P35" s="96"/>
      <c r="Q35" s="96"/>
    </row>
    <row r="36" spans="1:17" hidden="1" outlineLevel="3" x14ac:dyDescent="0.2">
      <c r="A36" s="252" t="s">
        <v>52</v>
      </c>
      <c r="B36" s="142">
        <v>331.35621766000003</v>
      </c>
      <c r="C36" s="142">
        <v>444.74415620000002</v>
      </c>
      <c r="D36" s="142">
        <v>533.80903995999995</v>
      </c>
      <c r="E36" s="142">
        <v>596.35252766999997</v>
      </c>
      <c r="F36" s="142">
        <v>594.15593354999999</v>
      </c>
      <c r="G36" s="142">
        <v>582.19864380000001</v>
      </c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1:17" hidden="1" outlineLevel="3" x14ac:dyDescent="0.2">
      <c r="A37" s="252" t="s">
        <v>87</v>
      </c>
      <c r="B37" s="142">
        <v>196.54400744</v>
      </c>
      <c r="C37" s="142">
        <v>257.77999448999998</v>
      </c>
      <c r="D37" s="142">
        <v>400.76320379999999</v>
      </c>
      <c r="E37" s="142">
        <v>535.86069740999994</v>
      </c>
      <c r="F37" s="142">
        <v>485.33245176999998</v>
      </c>
      <c r="G37" s="142">
        <v>505.68587043000002</v>
      </c>
      <c r="H37" s="96"/>
      <c r="I37" s="96"/>
      <c r="J37" s="96"/>
      <c r="K37" s="96"/>
      <c r="L37" s="96"/>
      <c r="M37" s="96"/>
      <c r="N37" s="96"/>
      <c r="O37" s="96"/>
      <c r="P37" s="96"/>
      <c r="Q37" s="96"/>
    </row>
    <row r="38" spans="1:17" hidden="1" outlineLevel="3" x14ac:dyDescent="0.2">
      <c r="A38" s="252" t="s">
        <v>123</v>
      </c>
      <c r="B38" s="142">
        <v>3043.5553238500001</v>
      </c>
      <c r="C38" s="142">
        <v>3014.43014468</v>
      </c>
      <c r="D38" s="142">
        <v>3031.84249258</v>
      </c>
      <c r="E38" s="142">
        <v>3070.1299195000001</v>
      </c>
      <c r="F38" s="142">
        <v>4332.6086601799998</v>
      </c>
      <c r="G38" s="142">
        <v>5197.6524570499996</v>
      </c>
      <c r="H38" s="96"/>
      <c r="I38" s="96"/>
      <c r="J38" s="96"/>
      <c r="K38" s="96"/>
      <c r="L38" s="96"/>
      <c r="M38" s="96"/>
      <c r="N38" s="96"/>
      <c r="O38" s="96"/>
      <c r="P38" s="96"/>
      <c r="Q38" s="96"/>
    </row>
    <row r="39" spans="1:17" hidden="1" outlineLevel="3" x14ac:dyDescent="0.2">
      <c r="A39" s="252" t="s">
        <v>136</v>
      </c>
      <c r="B39" s="142">
        <v>6860.8549964200001</v>
      </c>
      <c r="C39" s="142">
        <v>6839.6093124999998</v>
      </c>
      <c r="D39" s="142">
        <v>6054.5039489999999</v>
      </c>
      <c r="E39" s="142">
        <v>3542.3897575999999</v>
      </c>
      <c r="F39" s="142">
        <v>3651.894139</v>
      </c>
      <c r="G39" s="142">
        <v>5341.8389230499997</v>
      </c>
      <c r="H39" s="96"/>
      <c r="I39" s="96"/>
      <c r="J39" s="96"/>
      <c r="K39" s="96"/>
      <c r="L39" s="96"/>
      <c r="M39" s="96"/>
      <c r="N39" s="96"/>
      <c r="O39" s="96"/>
      <c r="P39" s="96"/>
      <c r="Q39" s="96"/>
    </row>
    <row r="40" spans="1:17" hidden="1" outlineLevel="3" x14ac:dyDescent="0.2">
      <c r="A40" s="252" t="s">
        <v>131</v>
      </c>
      <c r="B40" s="142">
        <v>0</v>
      </c>
      <c r="C40" s="142">
        <v>0</v>
      </c>
      <c r="D40" s="142">
        <v>0</v>
      </c>
      <c r="E40" s="142">
        <v>0</v>
      </c>
      <c r="F40" s="142">
        <v>0.45</v>
      </c>
      <c r="G40" s="142">
        <v>0.85451250000000001</v>
      </c>
      <c r="H40" s="96"/>
      <c r="I40" s="96"/>
      <c r="J40" s="96"/>
      <c r="K40" s="96"/>
      <c r="L40" s="96"/>
      <c r="M40" s="96"/>
      <c r="N40" s="96"/>
      <c r="O40" s="96"/>
      <c r="P40" s="96"/>
      <c r="Q40" s="96"/>
    </row>
    <row r="41" spans="1:17" ht="25.5" outlineLevel="2" collapsed="1" x14ac:dyDescent="0.2">
      <c r="A41" s="253" t="s">
        <v>42</v>
      </c>
      <c r="B41" s="142">
        <f t="shared" ref="B41:G41" si="7">SUM(B$42:B$48)</f>
        <v>1415.6507380199998</v>
      </c>
      <c r="C41" s="142">
        <f t="shared" si="7"/>
        <v>1341.8282309599999</v>
      </c>
      <c r="D41" s="142">
        <f t="shared" si="7"/>
        <v>1138.4338014099999</v>
      </c>
      <c r="E41" s="142">
        <f t="shared" si="7"/>
        <v>910.66290189000006</v>
      </c>
      <c r="F41" s="142">
        <f t="shared" si="7"/>
        <v>1038.2854149</v>
      </c>
      <c r="G41" s="142">
        <f t="shared" si="7"/>
        <v>1362.81742308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</row>
    <row r="42" spans="1:17" hidden="1" outlineLevel="3" x14ac:dyDescent="0.2">
      <c r="A42" s="252" t="s">
        <v>13</v>
      </c>
      <c r="B42" s="142">
        <v>31.916472379999998</v>
      </c>
      <c r="C42" s="142">
        <v>20.88794459</v>
      </c>
      <c r="D42" s="142">
        <v>10.59048492</v>
      </c>
      <c r="E42" s="142">
        <v>0</v>
      </c>
      <c r="F42" s="142">
        <v>0</v>
      </c>
      <c r="G42" s="142">
        <v>0</v>
      </c>
      <c r="H42" s="96"/>
      <c r="I42" s="96"/>
      <c r="J42" s="96"/>
      <c r="K42" s="96"/>
      <c r="L42" s="96"/>
      <c r="M42" s="96"/>
      <c r="N42" s="96"/>
      <c r="O42" s="96"/>
      <c r="P42" s="96"/>
      <c r="Q42" s="96"/>
    </row>
    <row r="43" spans="1:17" hidden="1" outlineLevel="3" x14ac:dyDescent="0.2">
      <c r="A43" s="252" t="s">
        <v>26</v>
      </c>
      <c r="B43" s="142">
        <v>0</v>
      </c>
      <c r="C43" s="142">
        <v>0</v>
      </c>
      <c r="D43" s="142">
        <v>0</v>
      </c>
      <c r="E43" s="142">
        <v>0</v>
      </c>
      <c r="F43" s="142">
        <v>171.99464555</v>
      </c>
      <c r="G43" s="142">
        <v>288.07592721999998</v>
      </c>
      <c r="H43" s="96"/>
      <c r="I43" s="96"/>
      <c r="J43" s="96"/>
      <c r="K43" s="96"/>
      <c r="L43" s="96"/>
      <c r="M43" s="96"/>
      <c r="N43" s="96"/>
      <c r="O43" s="96"/>
      <c r="P43" s="96"/>
      <c r="Q43" s="96"/>
    </row>
    <row r="44" spans="1:17" hidden="1" outlineLevel="3" x14ac:dyDescent="0.2">
      <c r="A44" s="252" t="s">
        <v>50</v>
      </c>
      <c r="B44" s="142">
        <v>151.28372252</v>
      </c>
      <c r="C44" s="142">
        <v>102.8891536</v>
      </c>
      <c r="D44" s="142">
        <v>60.29343823</v>
      </c>
      <c r="E44" s="142">
        <v>13.322763480000001</v>
      </c>
      <c r="F44" s="142">
        <v>8.5379001100000007</v>
      </c>
      <c r="G44" s="142">
        <v>226.16820203</v>
      </c>
      <c r="H44" s="96"/>
      <c r="I44" s="96"/>
      <c r="J44" s="96"/>
      <c r="K44" s="96"/>
      <c r="L44" s="96"/>
      <c r="M44" s="96"/>
      <c r="N44" s="96"/>
      <c r="O44" s="96"/>
      <c r="P44" s="96"/>
      <c r="Q44" s="96"/>
    </row>
    <row r="45" spans="1:17" hidden="1" outlineLevel="3" x14ac:dyDescent="0.2">
      <c r="A45" s="252" t="s">
        <v>116</v>
      </c>
      <c r="B45" s="142">
        <v>996.85586000000001</v>
      </c>
      <c r="C45" s="142">
        <v>899.10586000000001</v>
      </c>
      <c r="D45" s="142">
        <v>801.35586000000001</v>
      </c>
      <c r="E45" s="142">
        <v>703.60586000000001</v>
      </c>
      <c r="F45" s="142">
        <v>605.85586000000001</v>
      </c>
      <c r="G45" s="142">
        <v>605.85586000000001</v>
      </c>
      <c r="H45" s="96"/>
      <c r="I45" s="96"/>
      <c r="J45" s="96"/>
      <c r="K45" s="96"/>
      <c r="L45" s="96"/>
      <c r="M45" s="96"/>
      <c r="N45" s="96"/>
      <c r="O45" s="96"/>
      <c r="P45" s="96"/>
      <c r="Q45" s="96"/>
    </row>
    <row r="46" spans="1:17" hidden="1" outlineLevel="3" x14ac:dyDescent="0.2">
      <c r="A46" s="252" t="s">
        <v>126</v>
      </c>
      <c r="B46" s="142">
        <v>75.666759990000003</v>
      </c>
      <c r="C46" s="142">
        <v>54.401777250000002</v>
      </c>
      <c r="D46" s="142">
        <v>33.136794510000001</v>
      </c>
      <c r="E46" s="142">
        <v>11.871811750000001</v>
      </c>
      <c r="F46" s="142">
        <v>10.446904590000001</v>
      </c>
      <c r="G46" s="142">
        <v>9.0219974300000008</v>
      </c>
      <c r="H46" s="96"/>
      <c r="I46" s="96"/>
      <c r="J46" s="96"/>
      <c r="K46" s="96"/>
      <c r="L46" s="96"/>
      <c r="M46" s="96"/>
      <c r="N46" s="96"/>
      <c r="O46" s="96"/>
      <c r="P46" s="96"/>
      <c r="Q46" s="96"/>
    </row>
    <row r="47" spans="1:17" hidden="1" outlineLevel="3" x14ac:dyDescent="0.2">
      <c r="A47" s="252" t="s">
        <v>190</v>
      </c>
      <c r="B47" s="142">
        <v>8.3938024000000002</v>
      </c>
      <c r="C47" s="142">
        <v>5.4311100400000001</v>
      </c>
      <c r="D47" s="142">
        <v>2.77749727</v>
      </c>
      <c r="E47" s="142">
        <v>0</v>
      </c>
      <c r="F47" s="142">
        <v>0</v>
      </c>
      <c r="G47" s="142">
        <v>0</v>
      </c>
      <c r="H47" s="96"/>
      <c r="I47" s="96"/>
      <c r="J47" s="96"/>
      <c r="K47" s="96"/>
      <c r="L47" s="96"/>
      <c r="M47" s="96"/>
      <c r="N47" s="96"/>
      <c r="O47" s="96"/>
      <c r="P47" s="96"/>
      <c r="Q47" s="96"/>
    </row>
    <row r="48" spans="1:17" hidden="1" outlineLevel="3" x14ac:dyDescent="0.2">
      <c r="A48" s="252" t="s">
        <v>25</v>
      </c>
      <c r="B48" s="142">
        <v>151.53412073000001</v>
      </c>
      <c r="C48" s="142">
        <v>259.11238548</v>
      </c>
      <c r="D48" s="142">
        <v>230.27972647999999</v>
      </c>
      <c r="E48" s="142">
        <v>181.86246666</v>
      </c>
      <c r="F48" s="142">
        <v>241.45010464999999</v>
      </c>
      <c r="G48" s="142">
        <v>233.69543640000001</v>
      </c>
      <c r="H48" s="96"/>
      <c r="I48" s="96"/>
      <c r="J48" s="96"/>
      <c r="K48" s="96"/>
      <c r="L48" s="96"/>
      <c r="M48" s="96"/>
      <c r="N48" s="96"/>
      <c r="O48" s="96"/>
      <c r="P48" s="96"/>
      <c r="Q48" s="96"/>
    </row>
    <row r="49" spans="1:17" ht="25.5" outlineLevel="2" collapsed="1" x14ac:dyDescent="0.2">
      <c r="A49" s="253" t="s">
        <v>192</v>
      </c>
      <c r="B49" s="142">
        <f t="shared" ref="B49:G49" si="8">SUM(B$50:B$51)</f>
        <v>2000.0678995799999</v>
      </c>
      <c r="C49" s="142">
        <f t="shared" si="8"/>
        <v>2000.0659004199999</v>
      </c>
      <c r="D49" s="142">
        <f t="shared" si="8"/>
        <v>6.7403619999999997E-2</v>
      </c>
      <c r="E49" s="142">
        <f t="shared" si="8"/>
        <v>7.0629880000000006E-2</v>
      </c>
      <c r="F49" s="142">
        <f t="shared" si="8"/>
        <v>6.2362290000000001E-2</v>
      </c>
      <c r="G49" s="142">
        <f t="shared" si="8"/>
        <v>5.5863759999999998E-2</v>
      </c>
      <c r="H49" s="96"/>
      <c r="I49" s="96"/>
      <c r="J49" s="96"/>
      <c r="K49" s="96"/>
      <c r="L49" s="96"/>
      <c r="M49" s="96"/>
      <c r="N49" s="96"/>
      <c r="O49" s="96"/>
      <c r="P49" s="96"/>
      <c r="Q49" s="96"/>
    </row>
    <row r="50" spans="1:17" hidden="1" outlineLevel="3" x14ac:dyDescent="0.2">
      <c r="A50" s="252" t="s">
        <v>170</v>
      </c>
      <c r="B50" s="142">
        <v>6.7899580000000001E-2</v>
      </c>
      <c r="C50" s="142">
        <v>6.5900420000000001E-2</v>
      </c>
      <c r="D50" s="142">
        <v>6.7403619999999997E-2</v>
      </c>
      <c r="E50" s="142">
        <v>7.0629880000000006E-2</v>
      </c>
      <c r="F50" s="142">
        <v>6.2362290000000001E-2</v>
      </c>
      <c r="G50" s="142">
        <v>5.5863759999999998E-2</v>
      </c>
      <c r="H50" s="96"/>
      <c r="I50" s="96"/>
      <c r="J50" s="96"/>
      <c r="K50" s="96"/>
      <c r="L50" s="96"/>
      <c r="M50" s="96"/>
      <c r="N50" s="96"/>
      <c r="O50" s="96"/>
      <c r="P50" s="96"/>
      <c r="Q50" s="96"/>
    </row>
    <row r="51" spans="1:17" hidden="1" outlineLevel="3" x14ac:dyDescent="0.2">
      <c r="A51" s="252" t="s">
        <v>74</v>
      </c>
      <c r="B51" s="142">
        <v>2000</v>
      </c>
      <c r="C51" s="142">
        <v>2000</v>
      </c>
      <c r="D51" s="142">
        <v>0</v>
      </c>
      <c r="E51" s="142">
        <v>0</v>
      </c>
      <c r="F51" s="142">
        <v>0</v>
      </c>
      <c r="G51" s="142">
        <v>0</v>
      </c>
      <c r="H51" s="96"/>
      <c r="I51" s="96"/>
      <c r="J51" s="96"/>
      <c r="K51" s="96"/>
      <c r="L51" s="96"/>
      <c r="M51" s="96"/>
      <c r="N51" s="96"/>
      <c r="O51" s="96"/>
      <c r="P51" s="96"/>
      <c r="Q51" s="96"/>
    </row>
    <row r="52" spans="1:17" ht="25.5" outlineLevel="2" collapsed="1" x14ac:dyDescent="0.2">
      <c r="A52" s="253" t="s">
        <v>54</v>
      </c>
      <c r="B52" s="142">
        <f t="shared" ref="B52:G52" si="9">SUM(B$53:B$63)</f>
        <v>7096.8000301399998</v>
      </c>
      <c r="C52" s="142">
        <f t="shared" si="9"/>
        <v>8723.3399834800002</v>
      </c>
      <c r="D52" s="142">
        <f t="shared" si="9"/>
        <v>13090.980007509999</v>
      </c>
      <c r="E52" s="142">
        <f t="shared" si="9"/>
        <v>17378.839984990002</v>
      </c>
      <c r="F52" s="142">
        <f t="shared" si="9"/>
        <v>17281.820009390001</v>
      </c>
      <c r="G52" s="142">
        <f t="shared" si="9"/>
        <v>17302.433000000001</v>
      </c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1:17" hidden="1" outlineLevel="3" x14ac:dyDescent="0.2">
      <c r="A53" s="252" t="s">
        <v>164</v>
      </c>
      <c r="B53" s="142">
        <v>1000</v>
      </c>
      <c r="C53" s="142">
        <v>1000</v>
      </c>
      <c r="D53" s="142">
        <v>1000</v>
      </c>
      <c r="E53" s="142">
        <v>0</v>
      </c>
      <c r="F53" s="142">
        <v>0</v>
      </c>
      <c r="G53" s="142">
        <v>0</v>
      </c>
      <c r="H53" s="96"/>
      <c r="I53" s="96"/>
      <c r="J53" s="96"/>
      <c r="K53" s="96"/>
      <c r="L53" s="96"/>
      <c r="M53" s="96"/>
      <c r="N53" s="96"/>
      <c r="O53" s="96"/>
      <c r="P53" s="96"/>
      <c r="Q53" s="96"/>
    </row>
    <row r="54" spans="1:17" hidden="1" outlineLevel="3" x14ac:dyDescent="0.2">
      <c r="A54" s="252" t="s">
        <v>3</v>
      </c>
      <c r="B54" s="142">
        <v>600</v>
      </c>
      <c r="C54" s="142">
        <v>0</v>
      </c>
      <c r="D54" s="142">
        <v>0</v>
      </c>
      <c r="E54" s="142">
        <v>0</v>
      </c>
      <c r="F54" s="142">
        <v>0</v>
      </c>
      <c r="G54" s="142">
        <v>0</v>
      </c>
      <c r="H54" s="96"/>
      <c r="I54" s="96"/>
      <c r="J54" s="96"/>
      <c r="K54" s="96"/>
      <c r="L54" s="96"/>
      <c r="M54" s="96"/>
      <c r="N54" s="96"/>
      <c r="O54" s="96"/>
      <c r="P54" s="96"/>
      <c r="Q54" s="96"/>
    </row>
    <row r="55" spans="1:17" hidden="1" outlineLevel="3" x14ac:dyDescent="0.2">
      <c r="A55" s="252" t="s">
        <v>35</v>
      </c>
      <c r="B55" s="142">
        <v>796.80003013999999</v>
      </c>
      <c r="C55" s="142">
        <v>773.33998348</v>
      </c>
      <c r="D55" s="142">
        <v>790.98000750999995</v>
      </c>
      <c r="E55" s="142">
        <v>828.83998498999995</v>
      </c>
      <c r="F55" s="142">
        <v>731.82000939</v>
      </c>
      <c r="G55" s="142">
        <v>0</v>
      </c>
      <c r="H55" s="96"/>
      <c r="I55" s="96"/>
      <c r="J55" s="96"/>
      <c r="K55" s="96"/>
      <c r="L55" s="96"/>
      <c r="M55" s="96"/>
      <c r="N55" s="96"/>
      <c r="O55" s="96"/>
      <c r="P55" s="96"/>
      <c r="Q55" s="96"/>
    </row>
    <row r="56" spans="1:17" hidden="1" outlineLevel="3" x14ac:dyDescent="0.2">
      <c r="A56" s="252" t="s">
        <v>64</v>
      </c>
      <c r="B56" s="142">
        <v>1000</v>
      </c>
      <c r="C56" s="142">
        <v>1000</v>
      </c>
      <c r="D56" s="142">
        <v>1000</v>
      </c>
      <c r="E56" s="142">
        <v>1000</v>
      </c>
      <c r="F56" s="142">
        <v>1000</v>
      </c>
      <c r="G56" s="142">
        <v>0</v>
      </c>
      <c r="H56" s="96"/>
      <c r="I56" s="96"/>
      <c r="J56" s="96"/>
      <c r="K56" s="96"/>
      <c r="L56" s="96"/>
      <c r="M56" s="96"/>
      <c r="N56" s="96"/>
      <c r="O56" s="96"/>
      <c r="P56" s="96"/>
      <c r="Q56" s="96"/>
    </row>
    <row r="57" spans="1:17" hidden="1" outlineLevel="3" x14ac:dyDescent="0.2">
      <c r="A57" s="252" t="s">
        <v>94</v>
      </c>
      <c r="B57" s="142">
        <v>1200</v>
      </c>
      <c r="C57" s="142">
        <v>1200</v>
      </c>
      <c r="D57" s="142">
        <v>700</v>
      </c>
      <c r="E57" s="142">
        <v>700</v>
      </c>
      <c r="F57" s="142">
        <v>700</v>
      </c>
      <c r="G57" s="142">
        <v>0</v>
      </c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1:17" hidden="1" outlineLevel="3" x14ac:dyDescent="0.2">
      <c r="A58" s="252" t="s">
        <v>15</v>
      </c>
      <c r="B58" s="142">
        <v>2500</v>
      </c>
      <c r="C58" s="142">
        <v>2000</v>
      </c>
      <c r="D58" s="142">
        <v>2000</v>
      </c>
      <c r="E58" s="142">
        <v>2000</v>
      </c>
      <c r="F58" s="142">
        <v>2000</v>
      </c>
      <c r="G58" s="142">
        <v>0</v>
      </c>
      <c r="H58" s="96"/>
      <c r="I58" s="96"/>
      <c r="J58" s="96"/>
      <c r="K58" s="96"/>
      <c r="L58" s="96"/>
      <c r="M58" s="96"/>
      <c r="N58" s="96"/>
      <c r="O58" s="96"/>
      <c r="P58" s="96"/>
      <c r="Q58" s="96"/>
    </row>
    <row r="59" spans="1:17" hidden="1" outlineLevel="3" x14ac:dyDescent="0.2">
      <c r="A59" s="252" t="s">
        <v>53</v>
      </c>
      <c r="B59" s="142">
        <v>0</v>
      </c>
      <c r="C59" s="142">
        <v>2750</v>
      </c>
      <c r="D59" s="142">
        <v>2750</v>
      </c>
      <c r="E59" s="142">
        <v>2750</v>
      </c>
      <c r="F59" s="142">
        <v>2750</v>
      </c>
      <c r="G59" s="142">
        <v>0</v>
      </c>
      <c r="H59" s="96"/>
      <c r="I59" s="96"/>
      <c r="J59" s="96"/>
      <c r="K59" s="96"/>
      <c r="L59" s="96"/>
      <c r="M59" s="96"/>
      <c r="N59" s="96"/>
      <c r="O59" s="96"/>
      <c r="P59" s="96"/>
      <c r="Q59" s="96"/>
    </row>
    <row r="60" spans="1:17" hidden="1" outlineLevel="3" x14ac:dyDescent="0.2">
      <c r="A60" s="252" t="s">
        <v>81</v>
      </c>
      <c r="B60" s="142">
        <v>0</v>
      </c>
      <c r="C60" s="142">
        <v>0</v>
      </c>
      <c r="D60" s="142">
        <v>4850</v>
      </c>
      <c r="E60" s="142">
        <v>5850</v>
      </c>
      <c r="F60" s="142">
        <v>4850</v>
      </c>
      <c r="G60" s="142">
        <v>0</v>
      </c>
      <c r="H60" s="96"/>
      <c r="I60" s="96"/>
      <c r="J60" s="96"/>
      <c r="K60" s="96"/>
      <c r="L60" s="96"/>
      <c r="M60" s="96"/>
      <c r="N60" s="96"/>
      <c r="O60" s="96"/>
      <c r="P60" s="96"/>
      <c r="Q60" s="96"/>
    </row>
    <row r="61" spans="1:17" hidden="1" outlineLevel="3" x14ac:dyDescent="0.2">
      <c r="A61" s="252" t="s">
        <v>111</v>
      </c>
      <c r="B61" s="142">
        <v>0</v>
      </c>
      <c r="C61" s="142">
        <v>0</v>
      </c>
      <c r="D61" s="142">
        <v>0</v>
      </c>
      <c r="E61" s="142">
        <v>4250</v>
      </c>
      <c r="F61" s="142">
        <v>4250</v>
      </c>
      <c r="G61" s="142">
        <v>3000</v>
      </c>
      <c r="H61" s="96"/>
      <c r="I61" s="96"/>
      <c r="J61" s="96"/>
      <c r="K61" s="96"/>
      <c r="L61" s="96"/>
      <c r="M61" s="96"/>
      <c r="N61" s="96"/>
      <c r="O61" s="96"/>
      <c r="P61" s="96"/>
      <c r="Q61" s="96"/>
    </row>
    <row r="62" spans="1:17" hidden="1" outlineLevel="3" x14ac:dyDescent="0.2">
      <c r="A62" s="252" t="s">
        <v>153</v>
      </c>
      <c r="B62" s="142">
        <v>0</v>
      </c>
      <c r="C62" s="142">
        <v>0</v>
      </c>
      <c r="D62" s="142">
        <v>0</v>
      </c>
      <c r="E62" s="142">
        <v>0</v>
      </c>
      <c r="F62" s="142">
        <v>1000</v>
      </c>
      <c r="G62" s="142">
        <v>1000</v>
      </c>
      <c r="H62" s="96"/>
      <c r="I62" s="96"/>
      <c r="J62" s="96"/>
      <c r="K62" s="96"/>
      <c r="L62" s="96"/>
      <c r="M62" s="96"/>
      <c r="N62" s="96"/>
      <c r="O62" s="96"/>
      <c r="P62" s="96"/>
      <c r="Q62" s="96"/>
    </row>
    <row r="63" spans="1:17" hidden="1" outlineLevel="3" x14ac:dyDescent="0.2">
      <c r="A63" s="252" t="s">
        <v>178</v>
      </c>
      <c r="B63" s="142">
        <v>0</v>
      </c>
      <c r="C63" s="142">
        <v>0</v>
      </c>
      <c r="D63" s="142">
        <v>0</v>
      </c>
      <c r="E63" s="142">
        <v>0</v>
      </c>
      <c r="F63" s="142">
        <v>0</v>
      </c>
      <c r="G63" s="142">
        <v>13302.433000000001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</row>
    <row r="64" spans="1:17" outlineLevel="2" collapsed="1" x14ac:dyDescent="0.2">
      <c r="A64" s="253" t="s">
        <v>162</v>
      </c>
      <c r="B64" s="142">
        <f t="shared" ref="B64:G64" si="10">SUM(B$65:B$65)</f>
        <v>1891.1627240400001</v>
      </c>
      <c r="C64" s="142">
        <f t="shared" si="10"/>
        <v>1885.30645022</v>
      </c>
      <c r="D64" s="142">
        <f t="shared" si="10"/>
        <v>1887.3376739600001</v>
      </c>
      <c r="E64" s="142">
        <f t="shared" si="10"/>
        <v>1897.5156476899999</v>
      </c>
      <c r="F64" s="142">
        <f t="shared" si="10"/>
        <v>1779.1325574800001</v>
      </c>
      <c r="G64" s="142">
        <f t="shared" si="10"/>
        <v>1701.67714189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</row>
    <row r="65" spans="1:17" hidden="1" outlineLevel="3" x14ac:dyDescent="0.2">
      <c r="A65" s="252" t="s">
        <v>136</v>
      </c>
      <c r="B65" s="142">
        <v>1891.1627240400001</v>
      </c>
      <c r="C65" s="142">
        <v>1885.30645022</v>
      </c>
      <c r="D65" s="142">
        <v>1887.3376739600001</v>
      </c>
      <c r="E65" s="142">
        <v>1897.5156476899999</v>
      </c>
      <c r="F65" s="142">
        <v>1779.1325574800001</v>
      </c>
      <c r="G65" s="142">
        <v>1701.67714189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</row>
    <row r="66" spans="1:17" s="258" customFormat="1" ht="15" x14ac:dyDescent="0.2">
      <c r="A66" s="275" t="s">
        <v>14</v>
      </c>
      <c r="B66" s="276">
        <f t="shared" ref="B66:G66" si="11">B$67+B$87</f>
        <v>13668.921479959999</v>
      </c>
      <c r="C66" s="276">
        <f t="shared" si="11"/>
        <v>14507.411621390002</v>
      </c>
      <c r="D66" s="276">
        <f t="shared" si="11"/>
        <v>14549.30551235</v>
      </c>
      <c r="E66" s="276">
        <f t="shared" si="11"/>
        <v>13082.439824070001</v>
      </c>
      <c r="F66" s="276">
        <f t="shared" si="11"/>
        <v>9753.762332979999</v>
      </c>
      <c r="G66" s="276">
        <f t="shared" si="11"/>
        <v>9912.429754230001</v>
      </c>
      <c r="H66" s="257"/>
      <c r="I66" s="257"/>
      <c r="J66" s="257"/>
      <c r="K66" s="257"/>
      <c r="L66" s="257"/>
      <c r="M66" s="257"/>
      <c r="N66" s="257"/>
      <c r="O66" s="257"/>
      <c r="P66" s="257"/>
      <c r="Q66" s="257"/>
    </row>
    <row r="67" spans="1:17" ht="15" outlineLevel="1" x14ac:dyDescent="0.2">
      <c r="A67" s="277" t="s">
        <v>48</v>
      </c>
      <c r="B67" s="278">
        <f t="shared" ref="B67:G67" si="12">B$68+B$81+B$85</f>
        <v>1745.27995341</v>
      </c>
      <c r="C67" s="278">
        <f t="shared" si="12"/>
        <v>1539.8624785700001</v>
      </c>
      <c r="D67" s="278">
        <f t="shared" si="12"/>
        <v>2028.2016647</v>
      </c>
      <c r="E67" s="278">
        <f t="shared" si="12"/>
        <v>3394.1135759200001</v>
      </c>
      <c r="F67" s="278">
        <f t="shared" si="12"/>
        <v>1767.0156076999997</v>
      </c>
      <c r="G67" s="278">
        <f t="shared" si="12"/>
        <v>894.11910529999989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</row>
    <row r="68" spans="1:17" ht="25.5" outlineLevel="2" collapsed="1" x14ac:dyDescent="0.2">
      <c r="A68" s="253" t="s">
        <v>174</v>
      </c>
      <c r="B68" s="142">
        <f t="shared" ref="B68:G68" si="13">SUM(B$69:B$80)</f>
        <v>854.77750387000003</v>
      </c>
      <c r="C68" s="142">
        <f t="shared" si="13"/>
        <v>727.55038316000002</v>
      </c>
      <c r="D68" s="142">
        <f t="shared" si="13"/>
        <v>1247.49214637</v>
      </c>
      <c r="E68" s="142">
        <f t="shared" si="13"/>
        <v>2644.2847472599997</v>
      </c>
      <c r="F68" s="142">
        <f t="shared" si="13"/>
        <v>1367.7226754499998</v>
      </c>
      <c r="G68" s="142">
        <f t="shared" si="13"/>
        <v>683.31482615999994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</row>
    <row r="69" spans="1:17" hidden="1" outlineLevel="3" x14ac:dyDescent="0.2">
      <c r="A69" s="252" t="s">
        <v>99</v>
      </c>
      <c r="B69" s="142">
        <v>203.41942684</v>
      </c>
      <c r="C69" s="142">
        <v>202.70400402999999</v>
      </c>
      <c r="D69" s="142">
        <v>196.14501741000001</v>
      </c>
      <c r="E69" s="142">
        <v>125.09075229</v>
      </c>
      <c r="F69" s="142">
        <v>0</v>
      </c>
      <c r="G69" s="142">
        <v>0</v>
      </c>
      <c r="H69" s="96"/>
      <c r="I69" s="96"/>
      <c r="J69" s="96"/>
      <c r="K69" s="96"/>
      <c r="L69" s="96"/>
      <c r="M69" s="96"/>
      <c r="N69" s="96"/>
      <c r="O69" s="96"/>
      <c r="P69" s="96"/>
      <c r="Q69" s="96"/>
    </row>
    <row r="70" spans="1:17" hidden="1" outlineLevel="3" x14ac:dyDescent="0.2">
      <c r="A70" s="252" t="s">
        <v>104</v>
      </c>
      <c r="B70" s="142">
        <v>1.4569800000000001E-3</v>
      </c>
      <c r="C70" s="142">
        <v>1.45185E-3</v>
      </c>
      <c r="D70" s="142">
        <v>1.4512699999999999E-3</v>
      </c>
      <c r="E70" s="142">
        <v>1.4512699999999999E-3</v>
      </c>
      <c r="F70" s="142">
        <v>7.3563999999999997E-4</v>
      </c>
      <c r="G70" s="142">
        <v>4.8331999999999997E-4</v>
      </c>
      <c r="H70" s="96"/>
      <c r="I70" s="96"/>
      <c r="J70" s="96"/>
      <c r="K70" s="96"/>
      <c r="L70" s="96"/>
      <c r="M70" s="96"/>
      <c r="N70" s="96"/>
      <c r="O70" s="96"/>
      <c r="P70" s="96"/>
      <c r="Q70" s="96"/>
    </row>
    <row r="71" spans="1:17" hidden="1" outlineLevel="3" x14ac:dyDescent="0.2">
      <c r="A71" s="252" t="s">
        <v>70</v>
      </c>
      <c r="B71" s="142">
        <v>0</v>
      </c>
      <c r="C71" s="142">
        <v>0</v>
      </c>
      <c r="D71" s="142">
        <v>0</v>
      </c>
      <c r="E71" s="142">
        <v>0</v>
      </c>
      <c r="F71" s="142">
        <v>63.417347790000001</v>
      </c>
      <c r="G71" s="142">
        <v>41.665508709999997</v>
      </c>
      <c r="H71" s="96"/>
      <c r="I71" s="96"/>
      <c r="J71" s="96"/>
      <c r="K71" s="96"/>
      <c r="L71" s="96"/>
      <c r="M71" s="96"/>
      <c r="N71" s="96"/>
      <c r="O71" s="96"/>
      <c r="P71" s="96"/>
      <c r="Q71" s="96"/>
    </row>
    <row r="72" spans="1:17" hidden="1" outlineLevel="3" x14ac:dyDescent="0.2">
      <c r="A72" s="252" t="s">
        <v>97</v>
      </c>
      <c r="B72" s="142">
        <v>326.56342255999999</v>
      </c>
      <c r="C72" s="142">
        <v>201.19402238999999</v>
      </c>
      <c r="D72" s="142">
        <v>227.38646333</v>
      </c>
      <c r="E72" s="142">
        <v>225.19704759000001</v>
      </c>
      <c r="F72" s="142">
        <v>190.25204337</v>
      </c>
      <c r="G72" s="142">
        <v>124.99652613000001</v>
      </c>
      <c r="H72" s="96"/>
      <c r="I72" s="96"/>
      <c r="J72" s="96"/>
      <c r="K72" s="96"/>
      <c r="L72" s="96"/>
      <c r="M72" s="96"/>
      <c r="N72" s="96"/>
      <c r="O72" s="96"/>
      <c r="P72" s="96"/>
      <c r="Q72" s="96"/>
    </row>
    <row r="73" spans="1:17" hidden="1" outlineLevel="3" x14ac:dyDescent="0.2">
      <c r="A73" s="252" t="s">
        <v>1</v>
      </c>
      <c r="B73" s="142">
        <v>50.240526580000001</v>
      </c>
      <c r="C73" s="142">
        <v>50.063831380000003</v>
      </c>
      <c r="D73" s="142">
        <v>50.043788360000001</v>
      </c>
      <c r="E73" s="142">
        <v>175.15325915</v>
      </c>
      <c r="F73" s="142">
        <v>202.93551296999999</v>
      </c>
      <c r="G73" s="142">
        <v>133.32962782999999</v>
      </c>
      <c r="H73" s="96"/>
      <c r="I73" s="96"/>
      <c r="J73" s="96"/>
      <c r="K73" s="96"/>
      <c r="L73" s="96"/>
      <c r="M73" s="96"/>
      <c r="N73" s="96"/>
      <c r="O73" s="96"/>
      <c r="P73" s="96"/>
      <c r="Q73" s="96"/>
    </row>
    <row r="74" spans="1:17" hidden="1" outlineLevel="3" x14ac:dyDescent="0.2">
      <c r="A74" s="252" t="s">
        <v>73</v>
      </c>
      <c r="B74" s="142">
        <v>72.711355609999998</v>
      </c>
      <c r="C74" s="142">
        <v>72.455630929999998</v>
      </c>
      <c r="D74" s="142">
        <v>72.426623300000003</v>
      </c>
      <c r="E74" s="142">
        <v>72.426623300000003</v>
      </c>
      <c r="F74" s="142">
        <v>0</v>
      </c>
      <c r="G74" s="142">
        <v>0</v>
      </c>
      <c r="H74" s="96"/>
      <c r="I74" s="96"/>
      <c r="J74" s="96"/>
      <c r="K74" s="96"/>
      <c r="L74" s="96"/>
      <c r="M74" s="96"/>
      <c r="N74" s="96"/>
      <c r="O74" s="96"/>
      <c r="P74" s="96"/>
      <c r="Q74" s="96"/>
    </row>
    <row r="75" spans="1:17" hidden="1" outlineLevel="3" x14ac:dyDescent="0.2">
      <c r="A75" s="252" t="s">
        <v>140</v>
      </c>
      <c r="B75" s="142">
        <v>0</v>
      </c>
      <c r="C75" s="142">
        <v>0</v>
      </c>
      <c r="D75" s="142">
        <v>0</v>
      </c>
      <c r="E75" s="142">
        <v>600.52545978000001</v>
      </c>
      <c r="F75" s="142">
        <v>304.40326937999998</v>
      </c>
      <c r="G75" s="142">
        <v>199.99444181999999</v>
      </c>
      <c r="H75" s="96"/>
      <c r="I75" s="96"/>
      <c r="J75" s="96"/>
      <c r="K75" s="96"/>
      <c r="L75" s="96"/>
      <c r="M75" s="96"/>
      <c r="N75" s="96"/>
      <c r="O75" s="96"/>
      <c r="P75" s="96"/>
      <c r="Q75" s="96"/>
    </row>
    <row r="76" spans="1:17" hidden="1" outlineLevel="3" x14ac:dyDescent="0.2">
      <c r="A76" s="252" t="s">
        <v>171</v>
      </c>
      <c r="B76" s="142">
        <v>0</v>
      </c>
      <c r="C76" s="142">
        <v>0</v>
      </c>
      <c r="D76" s="142">
        <v>0</v>
      </c>
      <c r="E76" s="142">
        <v>193.91967972</v>
      </c>
      <c r="F76" s="142">
        <v>0</v>
      </c>
      <c r="G76" s="142">
        <v>0</v>
      </c>
      <c r="H76" s="96"/>
      <c r="I76" s="96"/>
      <c r="J76" s="96"/>
      <c r="K76" s="96"/>
      <c r="L76" s="96"/>
      <c r="M76" s="96"/>
      <c r="N76" s="96"/>
      <c r="O76" s="96"/>
      <c r="P76" s="96"/>
      <c r="Q76" s="96"/>
    </row>
    <row r="77" spans="1:17" hidden="1" outlineLevel="3" x14ac:dyDescent="0.2">
      <c r="A77" s="252" t="s">
        <v>93</v>
      </c>
      <c r="B77" s="142">
        <v>0</v>
      </c>
      <c r="C77" s="142">
        <v>0</v>
      </c>
      <c r="D77" s="142">
        <v>500.43788314</v>
      </c>
      <c r="E77" s="142">
        <v>531.71525083999995</v>
      </c>
      <c r="F77" s="142">
        <v>269.52372810999998</v>
      </c>
      <c r="G77" s="142">
        <v>10.41637718</v>
      </c>
      <c r="H77" s="96"/>
      <c r="I77" s="96"/>
      <c r="J77" s="96"/>
      <c r="K77" s="96"/>
      <c r="L77" s="96"/>
      <c r="M77" s="96"/>
      <c r="N77" s="96"/>
      <c r="O77" s="96"/>
      <c r="P77" s="96"/>
      <c r="Q77" s="96"/>
    </row>
    <row r="78" spans="1:17" hidden="1" outlineLevel="3" x14ac:dyDescent="0.2">
      <c r="A78" s="252" t="s">
        <v>0</v>
      </c>
      <c r="B78" s="142">
        <v>0</v>
      </c>
      <c r="C78" s="142">
        <v>0</v>
      </c>
      <c r="D78" s="142">
        <v>0</v>
      </c>
      <c r="E78" s="142">
        <v>519.20430376000002</v>
      </c>
      <c r="F78" s="142">
        <v>263.18199333000001</v>
      </c>
      <c r="G78" s="142">
        <v>172.91186117000001</v>
      </c>
      <c r="H78" s="96"/>
      <c r="I78" s="96"/>
      <c r="J78" s="96"/>
      <c r="K78" s="96"/>
      <c r="L78" s="96"/>
      <c r="M78" s="96"/>
      <c r="N78" s="96"/>
      <c r="O78" s="96"/>
      <c r="P78" s="96"/>
      <c r="Q78" s="96"/>
    </row>
    <row r="79" spans="1:17" hidden="1" outlineLevel="3" x14ac:dyDescent="0.2">
      <c r="A79" s="252" t="s">
        <v>119</v>
      </c>
      <c r="B79" s="142">
        <v>110.52915835</v>
      </c>
      <c r="C79" s="142">
        <v>110.14042904</v>
      </c>
      <c r="D79" s="142">
        <v>110.0963343</v>
      </c>
      <c r="E79" s="142">
        <v>110.0963343</v>
      </c>
      <c r="F79" s="142">
        <v>27.903633020000001</v>
      </c>
      <c r="G79" s="142">
        <v>0</v>
      </c>
      <c r="H79" s="96"/>
      <c r="I79" s="96"/>
      <c r="J79" s="96"/>
      <c r="K79" s="96"/>
      <c r="L79" s="96"/>
      <c r="M79" s="96"/>
      <c r="N79" s="96"/>
      <c r="O79" s="96"/>
      <c r="P79" s="96"/>
      <c r="Q79" s="96"/>
    </row>
    <row r="80" spans="1:17" hidden="1" outlineLevel="3" x14ac:dyDescent="0.2">
      <c r="A80" s="252" t="s">
        <v>169</v>
      </c>
      <c r="B80" s="142">
        <v>91.312156950000002</v>
      </c>
      <c r="C80" s="142">
        <v>90.991013539999997</v>
      </c>
      <c r="D80" s="142">
        <v>90.954585260000002</v>
      </c>
      <c r="E80" s="142">
        <v>90.954585260000002</v>
      </c>
      <c r="F80" s="142">
        <v>46.104411839999997</v>
      </c>
      <c r="G80" s="142">
        <v>0</v>
      </c>
      <c r="H80" s="96"/>
      <c r="I80" s="96"/>
      <c r="J80" s="96"/>
      <c r="K80" s="96"/>
      <c r="L80" s="96"/>
      <c r="M80" s="96"/>
      <c r="N80" s="96"/>
      <c r="O80" s="96"/>
      <c r="P80" s="96"/>
      <c r="Q80" s="96"/>
    </row>
    <row r="81" spans="1:17" ht="25.5" outlineLevel="2" collapsed="1" x14ac:dyDescent="0.2">
      <c r="A81" s="253" t="s">
        <v>109</v>
      </c>
      <c r="B81" s="142">
        <f t="shared" ref="B81:G81" si="14">SUM(B$82:B$84)</f>
        <v>890.38254424000002</v>
      </c>
      <c r="C81" s="142">
        <f t="shared" si="14"/>
        <v>812.19261182000002</v>
      </c>
      <c r="D81" s="142">
        <f t="shared" si="14"/>
        <v>780.59008257000005</v>
      </c>
      <c r="E81" s="142">
        <f t="shared" si="14"/>
        <v>749.70939290000001</v>
      </c>
      <c r="F81" s="142">
        <f t="shared" si="14"/>
        <v>399.23239088000003</v>
      </c>
      <c r="G81" s="142">
        <f t="shared" si="14"/>
        <v>210.76450316</v>
      </c>
      <c r="H81" s="96"/>
      <c r="I81" s="96"/>
      <c r="J81" s="96"/>
      <c r="K81" s="96"/>
      <c r="L81" s="96"/>
      <c r="M81" s="96"/>
      <c r="N81" s="96"/>
      <c r="O81" s="96"/>
      <c r="P81" s="96"/>
      <c r="Q81" s="96"/>
    </row>
    <row r="82" spans="1:17" hidden="1" outlineLevel="3" x14ac:dyDescent="0.2">
      <c r="A82" s="252" t="s">
        <v>47</v>
      </c>
      <c r="B82" s="142">
        <v>263.76276423000002</v>
      </c>
      <c r="C82" s="142">
        <v>262.83511477000002</v>
      </c>
      <c r="D82" s="142">
        <v>262.72988865000002</v>
      </c>
      <c r="E82" s="142">
        <v>262.72988865000002</v>
      </c>
      <c r="F82" s="142">
        <v>133.17643036000001</v>
      </c>
      <c r="G82" s="142">
        <v>43.748784149999999</v>
      </c>
      <c r="H82" s="96"/>
      <c r="I82" s="96"/>
      <c r="J82" s="96"/>
      <c r="K82" s="96"/>
      <c r="L82" s="96"/>
      <c r="M82" s="96"/>
      <c r="N82" s="96"/>
      <c r="O82" s="96"/>
      <c r="P82" s="96"/>
      <c r="Q82" s="96"/>
    </row>
    <row r="83" spans="1:17" hidden="1" outlineLevel="3" x14ac:dyDescent="0.2">
      <c r="A83" s="252" t="s">
        <v>117</v>
      </c>
      <c r="B83" s="142">
        <v>626.61978001</v>
      </c>
      <c r="C83" s="142">
        <v>549.35749705000001</v>
      </c>
      <c r="D83" s="142">
        <v>517.86019392000003</v>
      </c>
      <c r="E83" s="142">
        <v>486.97950424999999</v>
      </c>
      <c r="F83" s="142">
        <v>254.29483321999999</v>
      </c>
      <c r="G83" s="142">
        <v>160.82312705000001</v>
      </c>
      <c r="H83" s="96"/>
      <c r="I83" s="96"/>
      <c r="J83" s="96"/>
      <c r="K83" s="96"/>
      <c r="L83" s="96"/>
      <c r="M83" s="96"/>
      <c r="N83" s="96"/>
      <c r="O83" s="96"/>
      <c r="P83" s="96"/>
      <c r="Q83" s="96"/>
    </row>
    <row r="84" spans="1:17" hidden="1" outlineLevel="3" x14ac:dyDescent="0.2">
      <c r="A84" s="252" t="s">
        <v>86</v>
      </c>
      <c r="B84" s="142">
        <v>0</v>
      </c>
      <c r="C84" s="142">
        <v>0</v>
      </c>
      <c r="D84" s="142">
        <v>0</v>
      </c>
      <c r="E84" s="142">
        <v>0</v>
      </c>
      <c r="F84" s="142">
        <v>11.7611273</v>
      </c>
      <c r="G84" s="142">
        <v>6.1925919599999997</v>
      </c>
      <c r="H84" s="96"/>
      <c r="I84" s="96"/>
      <c r="J84" s="96"/>
      <c r="K84" s="96"/>
      <c r="L84" s="96"/>
      <c r="M84" s="96"/>
      <c r="N84" s="96"/>
      <c r="O84" s="96"/>
      <c r="P84" s="96"/>
      <c r="Q84" s="96"/>
    </row>
    <row r="85" spans="1:17" outlineLevel="2" collapsed="1" x14ac:dyDescent="0.2">
      <c r="A85" s="253" t="s">
        <v>127</v>
      </c>
      <c r="B85" s="142">
        <f t="shared" ref="B85:G85" si="15">SUM(B$86:B$86)</f>
        <v>0.11990530000000001</v>
      </c>
      <c r="C85" s="142">
        <f t="shared" si="15"/>
        <v>0.11948359</v>
      </c>
      <c r="D85" s="142">
        <f t="shared" si="15"/>
        <v>0.11943576</v>
      </c>
      <c r="E85" s="142">
        <f t="shared" si="15"/>
        <v>0.11943576</v>
      </c>
      <c r="F85" s="142">
        <f t="shared" si="15"/>
        <v>6.0541369999999997E-2</v>
      </c>
      <c r="G85" s="142">
        <f t="shared" si="15"/>
        <v>3.9775980000000002E-2</v>
      </c>
      <c r="H85" s="96"/>
      <c r="I85" s="96"/>
      <c r="J85" s="96"/>
      <c r="K85" s="96"/>
      <c r="L85" s="96"/>
      <c r="M85" s="96"/>
      <c r="N85" s="96"/>
      <c r="O85" s="96"/>
      <c r="P85" s="96"/>
      <c r="Q85" s="96"/>
    </row>
    <row r="86" spans="1:17" hidden="1" outlineLevel="3" x14ac:dyDescent="0.2">
      <c r="A86" s="252" t="s">
        <v>66</v>
      </c>
      <c r="B86" s="142">
        <v>0.11990530000000001</v>
      </c>
      <c r="C86" s="142">
        <v>0.11948359</v>
      </c>
      <c r="D86" s="142">
        <v>0.11943576</v>
      </c>
      <c r="E86" s="142">
        <v>0.11943576</v>
      </c>
      <c r="F86" s="142">
        <v>6.0541369999999997E-2</v>
      </c>
      <c r="G86" s="142">
        <v>3.9775980000000002E-2</v>
      </c>
      <c r="H86" s="96"/>
      <c r="I86" s="96"/>
      <c r="J86" s="96"/>
      <c r="K86" s="96"/>
      <c r="L86" s="96"/>
      <c r="M86" s="96"/>
      <c r="N86" s="96"/>
      <c r="O86" s="96"/>
      <c r="P86" s="96"/>
      <c r="Q86" s="96"/>
    </row>
    <row r="87" spans="1:17" ht="15" outlineLevel="1" x14ac:dyDescent="0.2">
      <c r="A87" s="277" t="s">
        <v>59</v>
      </c>
      <c r="B87" s="278">
        <f t="shared" ref="B87:G87" si="16">B$88+B$93+B$95+B$109+B$113</f>
        <v>11923.64152655</v>
      </c>
      <c r="C87" s="278">
        <f t="shared" si="16"/>
        <v>12967.549142820002</v>
      </c>
      <c r="D87" s="278">
        <f t="shared" si="16"/>
        <v>12521.10384765</v>
      </c>
      <c r="E87" s="278">
        <f t="shared" si="16"/>
        <v>9688.3262481500005</v>
      </c>
      <c r="F87" s="278">
        <f t="shared" si="16"/>
        <v>7986.7467252799997</v>
      </c>
      <c r="G87" s="278">
        <f t="shared" si="16"/>
        <v>9018.3106489300008</v>
      </c>
      <c r="H87" s="96"/>
      <c r="I87" s="96"/>
      <c r="J87" s="96"/>
      <c r="K87" s="96"/>
      <c r="L87" s="96"/>
      <c r="M87" s="96"/>
      <c r="N87" s="96"/>
      <c r="O87" s="96"/>
      <c r="P87" s="96"/>
      <c r="Q87" s="96"/>
    </row>
    <row r="88" spans="1:17" ht="25.5" outlineLevel="2" collapsed="1" x14ac:dyDescent="0.2">
      <c r="A88" s="253" t="s">
        <v>160</v>
      </c>
      <c r="B88" s="142">
        <f t="shared" ref="B88:G88" si="17">SUM(B$89:B$92)</f>
        <v>7740.6428133600002</v>
      </c>
      <c r="C88" s="142">
        <f t="shared" si="17"/>
        <v>7701.5653474999999</v>
      </c>
      <c r="D88" s="142">
        <f t="shared" si="17"/>
        <v>5074.16913957</v>
      </c>
      <c r="E88" s="142">
        <f t="shared" si="17"/>
        <v>2029.9789257000002</v>
      </c>
      <c r="F88" s="142">
        <f t="shared" si="17"/>
        <v>2543.70512306</v>
      </c>
      <c r="G88" s="142">
        <f t="shared" si="17"/>
        <v>5867.7607214299996</v>
      </c>
      <c r="H88" s="96"/>
      <c r="I88" s="96"/>
      <c r="J88" s="96"/>
      <c r="K88" s="96"/>
      <c r="L88" s="96"/>
      <c r="M88" s="96"/>
      <c r="N88" s="96"/>
      <c r="O88" s="96"/>
      <c r="P88" s="96"/>
      <c r="Q88" s="96"/>
    </row>
    <row r="89" spans="1:17" hidden="1" outlineLevel="3" x14ac:dyDescent="0.2">
      <c r="A89" s="252" t="s">
        <v>60</v>
      </c>
      <c r="B89" s="142">
        <v>65.255546469999999</v>
      </c>
      <c r="C89" s="142">
        <v>55.477494299999996</v>
      </c>
      <c r="D89" s="142">
        <v>47.473750269999996</v>
      </c>
      <c r="E89" s="142">
        <v>39.832119560000002</v>
      </c>
      <c r="F89" s="142">
        <v>28.629790209999999</v>
      </c>
      <c r="G89" s="142">
        <v>19.026070099999998</v>
      </c>
      <c r="H89" s="96"/>
      <c r="I89" s="96"/>
      <c r="J89" s="96"/>
      <c r="K89" s="96"/>
      <c r="L89" s="96"/>
      <c r="M89" s="96"/>
      <c r="N89" s="96"/>
      <c r="O89" s="96"/>
      <c r="P89" s="96"/>
      <c r="Q89" s="96"/>
    </row>
    <row r="90" spans="1:17" hidden="1" outlineLevel="3" x14ac:dyDescent="0.2">
      <c r="A90" s="252" t="s">
        <v>52</v>
      </c>
      <c r="B90" s="142">
        <v>148.58668148000001</v>
      </c>
      <c r="C90" s="142">
        <v>126.41275965</v>
      </c>
      <c r="D90" s="142">
        <v>113.12931542</v>
      </c>
      <c r="E90" s="142">
        <v>97.859459720000004</v>
      </c>
      <c r="F90" s="142">
        <v>88.309116990000007</v>
      </c>
      <c r="G90" s="142">
        <v>126.93444259</v>
      </c>
      <c r="H90" s="96"/>
      <c r="I90" s="96"/>
      <c r="J90" s="96"/>
      <c r="K90" s="96"/>
      <c r="L90" s="96"/>
      <c r="M90" s="96"/>
      <c r="N90" s="96"/>
      <c r="O90" s="96"/>
      <c r="P90" s="96"/>
      <c r="Q90" s="96"/>
    </row>
    <row r="91" spans="1:17" hidden="1" outlineLevel="3" x14ac:dyDescent="0.2">
      <c r="A91" s="252" t="s">
        <v>123</v>
      </c>
      <c r="B91" s="142">
        <v>142.33375985999999</v>
      </c>
      <c r="C91" s="142">
        <v>158.07539581</v>
      </c>
      <c r="D91" s="142">
        <v>185.61613940999999</v>
      </c>
      <c r="E91" s="142">
        <v>243.74336708000001</v>
      </c>
      <c r="F91" s="142">
        <v>368.31129565999998</v>
      </c>
      <c r="G91" s="142">
        <v>392.44671814999998</v>
      </c>
      <c r="H91" s="96"/>
      <c r="I91" s="96"/>
      <c r="J91" s="96"/>
      <c r="K91" s="96"/>
      <c r="L91" s="96"/>
      <c r="M91" s="96"/>
      <c r="N91" s="96"/>
      <c r="O91" s="96"/>
      <c r="P91" s="96"/>
      <c r="Q91" s="96"/>
    </row>
    <row r="92" spans="1:17" hidden="1" outlineLevel="3" x14ac:dyDescent="0.2">
      <c r="A92" s="252" t="s">
        <v>136</v>
      </c>
      <c r="B92" s="142">
        <v>7384.4668255500001</v>
      </c>
      <c r="C92" s="142">
        <v>7361.59969774</v>
      </c>
      <c r="D92" s="142">
        <v>4727.9499344699998</v>
      </c>
      <c r="E92" s="142">
        <v>1648.5439793400001</v>
      </c>
      <c r="F92" s="142">
        <v>2058.4549201999998</v>
      </c>
      <c r="G92" s="142">
        <v>5329.3534905899996</v>
      </c>
      <c r="H92" s="96"/>
      <c r="I92" s="96"/>
      <c r="J92" s="96"/>
      <c r="K92" s="96"/>
      <c r="L92" s="96"/>
      <c r="M92" s="96"/>
      <c r="N92" s="96"/>
      <c r="O92" s="96"/>
      <c r="P92" s="96"/>
      <c r="Q92" s="96"/>
    </row>
    <row r="93" spans="1:17" ht="25.5" outlineLevel="2" collapsed="1" x14ac:dyDescent="0.2">
      <c r="A93" s="253" t="s">
        <v>42</v>
      </c>
      <c r="B93" s="142">
        <f t="shared" ref="B93:G93" si="18">SUM(B$94:B$94)</f>
        <v>190.59356</v>
      </c>
      <c r="C93" s="142">
        <f t="shared" si="18"/>
        <v>190.59356</v>
      </c>
      <c r="D93" s="142">
        <f t="shared" si="18"/>
        <v>247.83356000000001</v>
      </c>
      <c r="E93" s="142">
        <f t="shared" si="18"/>
        <v>247.83356000000001</v>
      </c>
      <c r="F93" s="142">
        <f t="shared" si="18"/>
        <v>243.69463332000001</v>
      </c>
      <c r="G93" s="142">
        <f t="shared" si="18"/>
        <v>194.95570663999999</v>
      </c>
      <c r="H93" s="96"/>
      <c r="I93" s="96"/>
      <c r="J93" s="96"/>
      <c r="K93" s="96"/>
      <c r="L93" s="96"/>
      <c r="M93" s="96"/>
      <c r="N93" s="96"/>
      <c r="O93" s="96"/>
      <c r="P93" s="96"/>
      <c r="Q93" s="96"/>
    </row>
    <row r="94" spans="1:17" hidden="1" outlineLevel="3" x14ac:dyDescent="0.2">
      <c r="A94" s="252" t="s">
        <v>26</v>
      </c>
      <c r="B94" s="142">
        <v>190.59356</v>
      </c>
      <c r="C94" s="142">
        <v>190.59356</v>
      </c>
      <c r="D94" s="142">
        <v>247.83356000000001</v>
      </c>
      <c r="E94" s="142">
        <v>247.83356000000001</v>
      </c>
      <c r="F94" s="142">
        <v>243.69463332000001</v>
      </c>
      <c r="G94" s="142">
        <v>194.95570663999999</v>
      </c>
      <c r="H94" s="96"/>
      <c r="I94" s="96"/>
      <c r="J94" s="96"/>
      <c r="K94" s="96"/>
      <c r="L94" s="96"/>
      <c r="M94" s="96"/>
      <c r="N94" s="96"/>
      <c r="O94" s="96"/>
      <c r="P94" s="96"/>
      <c r="Q94" s="96"/>
    </row>
    <row r="95" spans="1:17" ht="25.5" outlineLevel="2" collapsed="1" x14ac:dyDescent="0.2">
      <c r="A95" s="253" t="s">
        <v>192</v>
      </c>
      <c r="B95" s="142">
        <f t="shared" ref="B95:G95" si="19">SUM(B$96:B$108)</f>
        <v>1703.9624728700001</v>
      </c>
      <c r="C95" s="142">
        <f t="shared" si="19"/>
        <v>2097.3359547500004</v>
      </c>
      <c r="D95" s="142">
        <f t="shared" si="19"/>
        <v>3670.9121526999998</v>
      </c>
      <c r="E95" s="142">
        <f t="shared" si="19"/>
        <v>3881.6497435699998</v>
      </c>
      <c r="F95" s="142">
        <f t="shared" si="19"/>
        <v>3273.3513524599998</v>
      </c>
      <c r="G95" s="142">
        <f t="shared" si="19"/>
        <v>2842.73560193</v>
      </c>
      <c r="H95" s="96"/>
      <c r="I95" s="96"/>
      <c r="J95" s="96"/>
      <c r="K95" s="96"/>
      <c r="L95" s="96"/>
      <c r="M95" s="96"/>
      <c r="N95" s="96"/>
      <c r="O95" s="96"/>
      <c r="P95" s="96"/>
      <c r="Q95" s="96"/>
    </row>
    <row r="96" spans="1:17" hidden="1" outlineLevel="3" x14ac:dyDescent="0.2">
      <c r="A96" s="252" t="s">
        <v>49</v>
      </c>
      <c r="B96" s="142">
        <v>66.400002509999993</v>
      </c>
      <c r="C96" s="142">
        <v>64.444998620000007</v>
      </c>
      <c r="D96" s="142">
        <v>43.94333331</v>
      </c>
      <c r="E96" s="142">
        <v>23.023332</v>
      </c>
      <c r="F96" s="142">
        <v>0</v>
      </c>
      <c r="G96" s="142">
        <v>0</v>
      </c>
      <c r="H96" s="96"/>
      <c r="I96" s="96"/>
      <c r="J96" s="96"/>
      <c r="K96" s="96"/>
      <c r="L96" s="96"/>
      <c r="M96" s="96"/>
      <c r="N96" s="96"/>
      <c r="O96" s="96"/>
      <c r="P96" s="96"/>
      <c r="Q96" s="96"/>
    </row>
    <row r="97" spans="1:17" hidden="1" outlineLevel="3" x14ac:dyDescent="0.2">
      <c r="A97" s="252" t="s">
        <v>145</v>
      </c>
      <c r="B97" s="142">
        <v>297.35157227000002</v>
      </c>
      <c r="C97" s="142">
        <v>240.49725075999999</v>
      </c>
      <c r="D97" s="142">
        <v>196.78642902999999</v>
      </c>
      <c r="E97" s="142">
        <v>154.65415623000001</v>
      </c>
      <c r="F97" s="142">
        <v>91.034062160000005</v>
      </c>
      <c r="G97" s="142">
        <v>40.77388535</v>
      </c>
      <c r="H97" s="96"/>
      <c r="I97" s="96"/>
      <c r="J97" s="96"/>
      <c r="K97" s="96"/>
      <c r="L97" s="96"/>
      <c r="M97" s="96"/>
      <c r="N97" s="96"/>
      <c r="O97" s="96"/>
      <c r="P97" s="96"/>
      <c r="Q97" s="96"/>
    </row>
    <row r="98" spans="1:17" hidden="1" outlineLevel="3" x14ac:dyDescent="0.2">
      <c r="A98" s="252" t="s">
        <v>186</v>
      </c>
      <c r="B98" s="142">
        <v>150</v>
      </c>
      <c r="C98" s="142">
        <v>150</v>
      </c>
      <c r="D98" s="142">
        <v>150</v>
      </c>
      <c r="E98" s="142">
        <v>150</v>
      </c>
      <c r="F98" s="142">
        <v>0</v>
      </c>
      <c r="G98" s="142">
        <v>0</v>
      </c>
      <c r="H98" s="96"/>
      <c r="I98" s="96"/>
      <c r="J98" s="96"/>
      <c r="K98" s="96"/>
      <c r="L98" s="96"/>
      <c r="M98" s="96"/>
      <c r="N98" s="96"/>
      <c r="O98" s="96"/>
      <c r="P98" s="96"/>
      <c r="Q98" s="96"/>
    </row>
    <row r="99" spans="1:17" hidden="1" outlineLevel="3" x14ac:dyDescent="0.2">
      <c r="A99" s="252" t="s">
        <v>100</v>
      </c>
      <c r="B99" s="142">
        <v>353</v>
      </c>
      <c r="C99" s="142">
        <v>302.39999999999998</v>
      </c>
      <c r="D99" s="142">
        <v>252</v>
      </c>
      <c r="E99" s="142">
        <v>201.6</v>
      </c>
      <c r="F99" s="142">
        <v>151.19999999999999</v>
      </c>
      <c r="G99" s="142">
        <v>100.8</v>
      </c>
      <c r="H99" s="96"/>
      <c r="I99" s="96"/>
      <c r="J99" s="96"/>
      <c r="K99" s="96"/>
      <c r="L99" s="96"/>
      <c r="M99" s="96"/>
      <c r="N99" s="96"/>
      <c r="O99" s="96"/>
      <c r="P99" s="96"/>
      <c r="Q99" s="96"/>
    </row>
    <row r="100" spans="1:17" hidden="1" outlineLevel="3" x14ac:dyDescent="0.2">
      <c r="A100" s="252" t="s">
        <v>187</v>
      </c>
      <c r="B100" s="142">
        <v>158.70129600000001</v>
      </c>
      <c r="C100" s="142">
        <v>57.142857999999997</v>
      </c>
      <c r="D100" s="142">
        <v>42.857143999999998</v>
      </c>
      <c r="E100" s="142">
        <v>28.571429999999999</v>
      </c>
      <c r="F100" s="142">
        <v>14.285716000000001</v>
      </c>
      <c r="G100" s="142">
        <v>0</v>
      </c>
      <c r="H100" s="96"/>
      <c r="I100" s="96"/>
      <c r="J100" s="96"/>
      <c r="K100" s="96"/>
      <c r="L100" s="96"/>
      <c r="M100" s="96"/>
      <c r="N100" s="96"/>
      <c r="O100" s="96"/>
      <c r="P100" s="96"/>
      <c r="Q100" s="96"/>
    </row>
    <row r="101" spans="1:17" hidden="1" outlineLevel="3" x14ac:dyDescent="0.2">
      <c r="A101" s="252" t="s">
        <v>105</v>
      </c>
      <c r="B101" s="142">
        <v>133.333339</v>
      </c>
      <c r="C101" s="142">
        <v>0</v>
      </c>
      <c r="D101" s="142">
        <v>0</v>
      </c>
      <c r="E101" s="142">
        <v>0</v>
      </c>
      <c r="F101" s="142">
        <v>0</v>
      </c>
      <c r="G101" s="142">
        <v>0</v>
      </c>
      <c r="H101" s="96"/>
      <c r="I101" s="96"/>
      <c r="J101" s="96"/>
      <c r="K101" s="96"/>
      <c r="L101" s="96"/>
      <c r="M101" s="96"/>
      <c r="N101" s="96"/>
      <c r="O101" s="96"/>
      <c r="P101" s="96"/>
      <c r="Q101" s="96"/>
    </row>
    <row r="102" spans="1:17" hidden="1" outlineLevel="3" x14ac:dyDescent="0.2">
      <c r="A102" s="252" t="s">
        <v>121</v>
      </c>
      <c r="B102" s="142">
        <v>104.37626308999999</v>
      </c>
      <c r="C102" s="142">
        <v>98.600847369999997</v>
      </c>
      <c r="D102" s="142">
        <v>89.644400360000006</v>
      </c>
      <c r="E102" s="142">
        <v>82.193298060000004</v>
      </c>
      <c r="F102" s="142">
        <v>62.204700440000003</v>
      </c>
      <c r="G102" s="142">
        <v>46.435500140000002</v>
      </c>
      <c r="H102" s="96"/>
      <c r="I102" s="96"/>
      <c r="J102" s="96"/>
      <c r="K102" s="96"/>
      <c r="L102" s="96"/>
      <c r="M102" s="96"/>
      <c r="N102" s="96"/>
      <c r="O102" s="96"/>
      <c r="P102" s="96"/>
      <c r="Q102" s="96"/>
    </row>
    <row r="103" spans="1:17" hidden="1" outlineLevel="3" x14ac:dyDescent="0.2">
      <c r="A103" s="252" t="s">
        <v>112</v>
      </c>
      <c r="B103" s="142">
        <v>440.8</v>
      </c>
      <c r="C103" s="142">
        <v>440.8</v>
      </c>
      <c r="D103" s="142">
        <v>440.8</v>
      </c>
      <c r="E103" s="142">
        <v>293.866668</v>
      </c>
      <c r="F103" s="142">
        <v>146.933336</v>
      </c>
      <c r="G103" s="142">
        <v>0</v>
      </c>
      <c r="H103" s="96"/>
      <c r="I103" s="96"/>
      <c r="J103" s="96"/>
      <c r="K103" s="96"/>
      <c r="L103" s="96"/>
      <c r="M103" s="96"/>
      <c r="N103" s="96"/>
      <c r="O103" s="96"/>
      <c r="P103" s="96"/>
      <c r="Q103" s="96"/>
    </row>
    <row r="104" spans="1:17" hidden="1" outlineLevel="3" x14ac:dyDescent="0.2">
      <c r="A104" s="252" t="s">
        <v>103</v>
      </c>
      <c r="B104" s="142">
        <v>0</v>
      </c>
      <c r="C104" s="142">
        <v>0</v>
      </c>
      <c r="D104" s="142">
        <v>0</v>
      </c>
      <c r="E104" s="142">
        <v>500</v>
      </c>
      <c r="F104" s="142">
        <v>500</v>
      </c>
      <c r="G104" s="142">
        <v>500</v>
      </c>
      <c r="H104" s="96"/>
      <c r="I104" s="96"/>
      <c r="J104" s="96"/>
      <c r="K104" s="96"/>
      <c r="L104" s="96"/>
      <c r="M104" s="96"/>
      <c r="N104" s="96"/>
      <c r="O104" s="96"/>
      <c r="P104" s="96"/>
      <c r="Q104" s="96"/>
    </row>
    <row r="105" spans="1:17" hidden="1" outlineLevel="3" x14ac:dyDescent="0.2">
      <c r="A105" s="252" t="s">
        <v>138</v>
      </c>
      <c r="B105" s="142">
        <v>0</v>
      </c>
      <c r="C105" s="142">
        <v>0</v>
      </c>
      <c r="D105" s="142">
        <v>57.930846000000003</v>
      </c>
      <c r="E105" s="142">
        <v>85</v>
      </c>
      <c r="F105" s="142">
        <v>85</v>
      </c>
      <c r="G105" s="142">
        <v>72.08</v>
      </c>
      <c r="H105" s="96"/>
      <c r="I105" s="96"/>
      <c r="J105" s="96"/>
      <c r="K105" s="96"/>
      <c r="L105" s="96"/>
      <c r="M105" s="96"/>
      <c r="N105" s="96"/>
      <c r="O105" s="96"/>
      <c r="P105" s="96"/>
      <c r="Q105" s="96"/>
    </row>
    <row r="106" spans="1:17" hidden="1" outlineLevel="3" x14ac:dyDescent="0.2">
      <c r="A106" s="252" t="s">
        <v>115</v>
      </c>
      <c r="B106" s="142">
        <v>0</v>
      </c>
      <c r="C106" s="142">
        <v>0</v>
      </c>
      <c r="D106" s="142">
        <v>1500</v>
      </c>
      <c r="E106" s="142">
        <v>1552.1238949999999</v>
      </c>
      <c r="F106" s="142">
        <v>1552.1238949999999</v>
      </c>
      <c r="G106" s="142">
        <v>1552.1238949999999</v>
      </c>
      <c r="H106" s="96"/>
      <c r="I106" s="96"/>
      <c r="J106" s="96"/>
      <c r="K106" s="96"/>
      <c r="L106" s="96"/>
      <c r="M106" s="96"/>
      <c r="N106" s="96"/>
      <c r="O106" s="96"/>
      <c r="P106" s="96"/>
      <c r="Q106" s="96"/>
    </row>
    <row r="107" spans="1:17" hidden="1" outlineLevel="3" x14ac:dyDescent="0.2">
      <c r="A107" s="252" t="s">
        <v>96</v>
      </c>
      <c r="B107" s="142">
        <v>0</v>
      </c>
      <c r="C107" s="142">
        <v>107.45</v>
      </c>
      <c r="D107" s="142">
        <v>260.95</v>
      </c>
      <c r="E107" s="142">
        <v>228.33125000000001</v>
      </c>
      <c r="F107" s="142">
        <v>195.71250000000001</v>
      </c>
      <c r="G107" s="142">
        <v>163.09375</v>
      </c>
      <c r="H107" s="96"/>
      <c r="I107" s="96"/>
      <c r="J107" s="96"/>
      <c r="K107" s="96"/>
      <c r="L107" s="96"/>
      <c r="M107" s="96"/>
      <c r="N107" s="96"/>
      <c r="O107" s="96"/>
      <c r="P107" s="96"/>
      <c r="Q107" s="96"/>
    </row>
    <row r="108" spans="1:17" hidden="1" outlineLevel="3" x14ac:dyDescent="0.2">
      <c r="A108" s="252" t="s">
        <v>98</v>
      </c>
      <c r="B108" s="142">
        <v>0</v>
      </c>
      <c r="C108" s="142">
        <v>636</v>
      </c>
      <c r="D108" s="142">
        <v>636</v>
      </c>
      <c r="E108" s="142">
        <v>582.28571427999998</v>
      </c>
      <c r="F108" s="142">
        <v>474.85714286000001</v>
      </c>
      <c r="G108" s="142">
        <v>367.42857143999998</v>
      </c>
      <c r="H108" s="96"/>
      <c r="I108" s="96"/>
      <c r="J108" s="96"/>
      <c r="K108" s="96"/>
      <c r="L108" s="96"/>
      <c r="M108" s="96"/>
      <c r="N108" s="96"/>
      <c r="O108" s="96"/>
      <c r="P108" s="96"/>
      <c r="Q108" s="96"/>
    </row>
    <row r="109" spans="1:17" ht="25.5" outlineLevel="2" collapsed="1" x14ac:dyDescent="0.2">
      <c r="A109" s="253" t="s">
        <v>54</v>
      </c>
      <c r="B109" s="142">
        <f t="shared" ref="B109:G109" si="20">SUM(B$110:B$112)</f>
        <v>2163.0169999999998</v>
      </c>
      <c r="C109" s="142">
        <f t="shared" si="20"/>
        <v>2853.0169999999998</v>
      </c>
      <c r="D109" s="142">
        <f t="shared" si="20"/>
        <v>3403.0169999999998</v>
      </c>
      <c r="E109" s="142">
        <f t="shared" si="20"/>
        <v>3403.0169999999998</v>
      </c>
      <c r="F109" s="142">
        <f t="shared" si="20"/>
        <v>1808</v>
      </c>
      <c r="G109" s="142">
        <f t="shared" si="20"/>
        <v>0</v>
      </c>
      <c r="H109" s="96"/>
      <c r="I109" s="96"/>
      <c r="J109" s="96"/>
      <c r="K109" s="96"/>
      <c r="L109" s="96"/>
      <c r="M109" s="96"/>
      <c r="N109" s="96"/>
      <c r="O109" s="96"/>
      <c r="P109" s="96"/>
      <c r="Q109" s="96"/>
    </row>
    <row r="110" spans="1:17" hidden="1" outlineLevel="3" x14ac:dyDescent="0.2">
      <c r="A110" s="252" t="s">
        <v>36</v>
      </c>
      <c r="B110" s="142">
        <v>0</v>
      </c>
      <c r="C110" s="142">
        <v>0</v>
      </c>
      <c r="D110" s="142">
        <v>550</v>
      </c>
      <c r="E110" s="142">
        <v>550</v>
      </c>
      <c r="F110" s="142">
        <v>550</v>
      </c>
      <c r="G110" s="142">
        <v>0</v>
      </c>
      <c r="H110" s="96"/>
      <c r="I110" s="96"/>
      <c r="J110" s="96"/>
      <c r="K110" s="96"/>
      <c r="L110" s="96"/>
      <c r="M110" s="96"/>
      <c r="N110" s="96"/>
      <c r="O110" s="96"/>
      <c r="P110" s="96"/>
      <c r="Q110" s="96"/>
    </row>
    <row r="111" spans="1:17" hidden="1" outlineLevel="3" x14ac:dyDescent="0.2">
      <c r="A111" s="252" t="s">
        <v>130</v>
      </c>
      <c r="B111" s="142">
        <v>568</v>
      </c>
      <c r="C111" s="142">
        <v>1258</v>
      </c>
      <c r="D111" s="142">
        <v>1258</v>
      </c>
      <c r="E111" s="142">
        <v>1258</v>
      </c>
      <c r="F111" s="142">
        <v>1258</v>
      </c>
      <c r="G111" s="142">
        <v>0</v>
      </c>
      <c r="H111" s="96"/>
      <c r="I111" s="96"/>
      <c r="J111" s="96"/>
      <c r="K111" s="96"/>
      <c r="L111" s="96"/>
      <c r="M111" s="96"/>
      <c r="N111" s="96"/>
      <c r="O111" s="96"/>
      <c r="P111" s="96"/>
      <c r="Q111" s="96"/>
    </row>
    <row r="112" spans="1:17" hidden="1" outlineLevel="3" x14ac:dyDescent="0.2">
      <c r="A112" s="252" t="s">
        <v>44</v>
      </c>
      <c r="B112" s="142">
        <v>1595.0170000000001</v>
      </c>
      <c r="C112" s="142">
        <v>1595.0170000000001</v>
      </c>
      <c r="D112" s="142">
        <v>1595.0170000000001</v>
      </c>
      <c r="E112" s="142">
        <v>1595.0170000000001</v>
      </c>
      <c r="F112" s="142">
        <v>0</v>
      </c>
      <c r="G112" s="142">
        <v>0</v>
      </c>
      <c r="H112" s="96"/>
      <c r="I112" s="96"/>
      <c r="J112" s="96"/>
      <c r="K112" s="96"/>
      <c r="L112" s="96"/>
      <c r="M112" s="96"/>
      <c r="N112" s="96"/>
      <c r="O112" s="96"/>
      <c r="P112" s="96"/>
      <c r="Q112" s="96"/>
    </row>
    <row r="113" spans="1:17" outlineLevel="2" collapsed="1" x14ac:dyDescent="0.2">
      <c r="A113" s="253" t="s">
        <v>162</v>
      </c>
      <c r="B113" s="142">
        <f t="shared" ref="B113:G113" si="21">SUM(B$114:B$114)</f>
        <v>125.42568032</v>
      </c>
      <c r="C113" s="142">
        <f t="shared" si="21"/>
        <v>125.03728056999999</v>
      </c>
      <c r="D113" s="142">
        <f t="shared" si="21"/>
        <v>125.17199538</v>
      </c>
      <c r="E113" s="142">
        <f t="shared" si="21"/>
        <v>125.84701887999999</v>
      </c>
      <c r="F113" s="142">
        <f t="shared" si="21"/>
        <v>117.99561644000001</v>
      </c>
      <c r="G113" s="142">
        <f t="shared" si="21"/>
        <v>112.85861893000001</v>
      </c>
      <c r="H113" s="96"/>
      <c r="I113" s="96"/>
      <c r="J113" s="96"/>
      <c r="K113" s="96"/>
      <c r="L113" s="96"/>
      <c r="M113" s="96"/>
      <c r="N113" s="96"/>
      <c r="O113" s="96"/>
      <c r="P113" s="96"/>
      <c r="Q113" s="96"/>
    </row>
    <row r="114" spans="1:17" hidden="1" outlineLevel="3" x14ac:dyDescent="0.2">
      <c r="A114" s="171" t="s">
        <v>136</v>
      </c>
      <c r="B114" s="142">
        <v>125.42568032</v>
      </c>
      <c r="C114" s="142">
        <v>125.03728056999999</v>
      </c>
      <c r="D114" s="142">
        <v>125.17199538</v>
      </c>
      <c r="E114" s="142">
        <v>125.84701887999999</v>
      </c>
      <c r="F114" s="142">
        <v>117.99561644000001</v>
      </c>
      <c r="G114" s="142">
        <v>112.85861893000001</v>
      </c>
      <c r="H114" s="96"/>
      <c r="I114" s="96"/>
      <c r="J114" s="96"/>
      <c r="K114" s="96"/>
      <c r="L114" s="96"/>
      <c r="M114" s="96"/>
      <c r="N114" s="96"/>
      <c r="O114" s="96"/>
      <c r="P114" s="96"/>
      <c r="Q114" s="96"/>
    </row>
    <row r="115" spans="1:17" x14ac:dyDescent="0.2">
      <c r="B115" s="61"/>
      <c r="C115" s="61"/>
      <c r="D115" s="61"/>
      <c r="E115" s="61"/>
      <c r="F115" s="61"/>
      <c r="G115" s="61"/>
      <c r="H115" s="96"/>
      <c r="I115" s="96"/>
      <c r="J115" s="96"/>
      <c r="K115" s="96"/>
      <c r="L115" s="96"/>
      <c r="M115" s="96"/>
      <c r="N115" s="96"/>
      <c r="O115" s="96"/>
      <c r="P115" s="96"/>
      <c r="Q115" s="96"/>
    </row>
    <row r="116" spans="1:17" x14ac:dyDescent="0.2">
      <c r="B116" s="61"/>
      <c r="C116" s="61"/>
      <c r="D116" s="61"/>
      <c r="E116" s="61"/>
      <c r="F116" s="61"/>
      <c r="G116" s="61"/>
      <c r="H116" s="96"/>
      <c r="I116" s="96"/>
      <c r="J116" s="96"/>
      <c r="K116" s="96"/>
      <c r="L116" s="96"/>
      <c r="M116" s="96"/>
      <c r="N116" s="96"/>
      <c r="O116" s="96"/>
      <c r="P116" s="96"/>
      <c r="Q116" s="96"/>
    </row>
    <row r="117" spans="1:17" x14ac:dyDescent="0.2">
      <c r="B117" s="61"/>
      <c r="C117" s="61"/>
      <c r="D117" s="61"/>
      <c r="E117" s="61"/>
      <c r="F117" s="61"/>
      <c r="G117" s="61"/>
      <c r="H117" s="96"/>
      <c r="I117" s="96"/>
      <c r="J117" s="96"/>
      <c r="K117" s="96"/>
      <c r="L117" s="96"/>
      <c r="M117" s="96"/>
      <c r="N117" s="96"/>
      <c r="O117" s="96"/>
      <c r="P117" s="96"/>
      <c r="Q117" s="96"/>
    </row>
    <row r="118" spans="1:17" x14ac:dyDescent="0.2">
      <c r="B118" s="61"/>
      <c r="C118" s="61"/>
      <c r="D118" s="61"/>
      <c r="E118" s="61"/>
      <c r="F118" s="61"/>
      <c r="G118" s="61"/>
      <c r="H118" s="96"/>
      <c r="I118" s="96"/>
      <c r="J118" s="96"/>
      <c r="K118" s="96"/>
      <c r="L118" s="96"/>
      <c r="M118" s="96"/>
      <c r="N118" s="96"/>
      <c r="O118" s="96"/>
      <c r="P118" s="96"/>
      <c r="Q118" s="96"/>
    </row>
    <row r="119" spans="1:17" x14ac:dyDescent="0.2">
      <c r="B119" s="61"/>
      <c r="C119" s="61"/>
      <c r="D119" s="61"/>
      <c r="E119" s="61"/>
      <c r="F119" s="61"/>
      <c r="G119" s="61"/>
      <c r="H119" s="96"/>
      <c r="I119" s="96"/>
      <c r="J119" s="96"/>
      <c r="K119" s="96"/>
      <c r="L119" s="96"/>
      <c r="M119" s="96"/>
      <c r="N119" s="96"/>
      <c r="O119" s="96"/>
      <c r="P119" s="96"/>
      <c r="Q119" s="96"/>
    </row>
    <row r="120" spans="1:17" x14ac:dyDescent="0.2">
      <c r="B120" s="61"/>
      <c r="C120" s="61"/>
      <c r="D120" s="61"/>
      <c r="E120" s="61"/>
      <c r="F120" s="61"/>
      <c r="G120" s="61"/>
      <c r="H120" s="96"/>
      <c r="I120" s="96"/>
      <c r="J120" s="96"/>
      <c r="K120" s="96"/>
      <c r="L120" s="96"/>
      <c r="M120" s="96"/>
      <c r="N120" s="96"/>
      <c r="O120" s="96"/>
      <c r="P120" s="96"/>
      <c r="Q120" s="96"/>
    </row>
    <row r="121" spans="1:17" x14ac:dyDescent="0.2">
      <c r="B121" s="61"/>
      <c r="C121" s="61"/>
      <c r="D121" s="61"/>
      <c r="E121" s="61"/>
      <c r="F121" s="61"/>
      <c r="G121" s="61"/>
      <c r="H121" s="96"/>
      <c r="I121" s="96"/>
      <c r="J121" s="96"/>
      <c r="K121" s="96"/>
      <c r="L121" s="96"/>
      <c r="M121" s="96"/>
      <c r="N121" s="96"/>
      <c r="O121" s="96"/>
      <c r="P121" s="96"/>
      <c r="Q121" s="96"/>
    </row>
    <row r="122" spans="1:17" x14ac:dyDescent="0.2">
      <c r="B122" s="61"/>
      <c r="C122" s="61"/>
      <c r="D122" s="61"/>
      <c r="E122" s="61"/>
      <c r="F122" s="61"/>
      <c r="G122" s="61"/>
      <c r="H122" s="96"/>
      <c r="I122" s="96"/>
      <c r="J122" s="96"/>
      <c r="K122" s="96"/>
      <c r="L122" s="96"/>
      <c r="M122" s="96"/>
      <c r="N122" s="96"/>
      <c r="O122" s="96"/>
      <c r="P122" s="96"/>
      <c r="Q122" s="96"/>
    </row>
    <row r="123" spans="1:17" x14ac:dyDescent="0.2">
      <c r="B123" s="61"/>
      <c r="C123" s="61"/>
      <c r="D123" s="61"/>
      <c r="E123" s="61"/>
      <c r="F123" s="61"/>
      <c r="G123" s="61"/>
      <c r="H123" s="96"/>
      <c r="I123" s="96"/>
      <c r="J123" s="96"/>
      <c r="K123" s="96"/>
      <c r="L123" s="96"/>
      <c r="M123" s="96"/>
      <c r="N123" s="96"/>
      <c r="O123" s="96"/>
      <c r="P123" s="96"/>
      <c r="Q123" s="96"/>
    </row>
    <row r="124" spans="1:17" x14ac:dyDescent="0.2">
      <c r="B124" s="61"/>
      <c r="C124" s="61"/>
      <c r="D124" s="61"/>
      <c r="E124" s="61"/>
      <c r="F124" s="61"/>
      <c r="G124" s="61"/>
      <c r="H124" s="96"/>
      <c r="I124" s="96"/>
      <c r="J124" s="96"/>
      <c r="K124" s="96"/>
      <c r="L124" s="96"/>
      <c r="M124" s="96"/>
      <c r="N124" s="96"/>
      <c r="O124" s="96"/>
      <c r="P124" s="96"/>
      <c r="Q124" s="96"/>
    </row>
    <row r="125" spans="1:17" x14ac:dyDescent="0.2">
      <c r="B125" s="61"/>
      <c r="C125" s="61"/>
      <c r="D125" s="61"/>
      <c r="E125" s="61"/>
      <c r="F125" s="61"/>
      <c r="G125" s="61"/>
      <c r="H125" s="96"/>
      <c r="I125" s="96"/>
      <c r="J125" s="96"/>
      <c r="K125" s="96"/>
      <c r="L125" s="96"/>
      <c r="M125" s="96"/>
      <c r="N125" s="96"/>
      <c r="O125" s="96"/>
      <c r="P125" s="96"/>
      <c r="Q125" s="96"/>
    </row>
    <row r="126" spans="1:17" x14ac:dyDescent="0.2">
      <c r="B126" s="61"/>
      <c r="C126" s="61"/>
      <c r="D126" s="61"/>
      <c r="E126" s="61"/>
      <c r="F126" s="61"/>
      <c r="G126" s="61"/>
      <c r="H126" s="96"/>
      <c r="I126" s="96"/>
      <c r="J126" s="96"/>
      <c r="K126" s="96"/>
      <c r="L126" s="96"/>
      <c r="M126" s="96"/>
      <c r="N126" s="96"/>
      <c r="O126" s="96"/>
      <c r="P126" s="96"/>
      <c r="Q126" s="96"/>
    </row>
    <row r="127" spans="1:17" x14ac:dyDescent="0.2">
      <c r="B127" s="61"/>
      <c r="C127" s="61"/>
      <c r="D127" s="61"/>
      <c r="E127" s="61"/>
      <c r="F127" s="61"/>
      <c r="G127" s="61"/>
      <c r="H127" s="96"/>
      <c r="I127" s="96"/>
      <c r="J127" s="96"/>
      <c r="K127" s="96"/>
      <c r="L127" s="96"/>
      <c r="M127" s="96"/>
      <c r="N127" s="96"/>
      <c r="O127" s="96"/>
      <c r="P127" s="96"/>
      <c r="Q127" s="96"/>
    </row>
    <row r="128" spans="1:17" x14ac:dyDescent="0.2">
      <c r="B128" s="61"/>
      <c r="C128" s="61"/>
      <c r="D128" s="61"/>
      <c r="E128" s="61"/>
      <c r="F128" s="61"/>
      <c r="G128" s="61"/>
      <c r="H128" s="96"/>
      <c r="I128" s="96"/>
      <c r="J128" s="96"/>
      <c r="K128" s="96"/>
      <c r="L128" s="96"/>
      <c r="M128" s="96"/>
      <c r="N128" s="96"/>
      <c r="O128" s="96"/>
      <c r="P128" s="96"/>
      <c r="Q128" s="96"/>
    </row>
    <row r="129" spans="2:17" x14ac:dyDescent="0.2">
      <c r="B129" s="61"/>
      <c r="C129" s="61"/>
      <c r="D129" s="61"/>
      <c r="E129" s="61"/>
      <c r="F129" s="61"/>
      <c r="G129" s="61"/>
      <c r="H129" s="96"/>
      <c r="I129" s="96"/>
      <c r="J129" s="96"/>
      <c r="K129" s="96"/>
      <c r="L129" s="96"/>
      <c r="M129" s="96"/>
      <c r="N129" s="96"/>
      <c r="O129" s="96"/>
      <c r="P129" s="96"/>
      <c r="Q129" s="96"/>
    </row>
    <row r="130" spans="2:17" x14ac:dyDescent="0.2">
      <c r="B130" s="61"/>
      <c r="C130" s="61"/>
      <c r="D130" s="61"/>
      <c r="E130" s="61"/>
      <c r="F130" s="61"/>
      <c r="G130" s="61"/>
      <c r="H130" s="96"/>
      <c r="I130" s="96"/>
      <c r="J130" s="96"/>
      <c r="K130" s="96"/>
      <c r="L130" s="96"/>
      <c r="M130" s="96"/>
      <c r="N130" s="96"/>
      <c r="O130" s="96"/>
      <c r="P130" s="96"/>
      <c r="Q130" s="96"/>
    </row>
    <row r="131" spans="2:17" x14ac:dyDescent="0.2">
      <c r="B131" s="61"/>
      <c r="C131" s="61"/>
      <c r="D131" s="61"/>
      <c r="E131" s="61"/>
      <c r="F131" s="61"/>
      <c r="G131" s="61"/>
      <c r="H131" s="96"/>
      <c r="I131" s="96"/>
      <c r="J131" s="96"/>
      <c r="K131" s="96"/>
      <c r="L131" s="96"/>
      <c r="M131" s="96"/>
      <c r="N131" s="96"/>
      <c r="O131" s="96"/>
      <c r="P131" s="96"/>
      <c r="Q131" s="96"/>
    </row>
    <row r="132" spans="2:17" x14ac:dyDescent="0.2">
      <c r="B132" s="61"/>
      <c r="C132" s="61"/>
      <c r="D132" s="61"/>
      <c r="E132" s="61"/>
      <c r="F132" s="61"/>
      <c r="G132" s="61"/>
      <c r="H132" s="96"/>
      <c r="I132" s="96"/>
      <c r="J132" s="96"/>
      <c r="K132" s="96"/>
      <c r="L132" s="96"/>
      <c r="M132" s="96"/>
      <c r="N132" s="96"/>
      <c r="O132" s="96"/>
      <c r="P132" s="96"/>
      <c r="Q132" s="96"/>
    </row>
    <row r="133" spans="2:17" x14ac:dyDescent="0.2">
      <c r="B133" s="61"/>
      <c r="C133" s="61"/>
      <c r="D133" s="61"/>
      <c r="E133" s="61"/>
      <c r="F133" s="61"/>
      <c r="G133" s="61"/>
      <c r="H133" s="96"/>
      <c r="I133" s="96"/>
      <c r="J133" s="96"/>
      <c r="K133" s="96"/>
      <c r="L133" s="96"/>
      <c r="M133" s="96"/>
      <c r="N133" s="96"/>
      <c r="O133" s="96"/>
      <c r="P133" s="96"/>
      <c r="Q133" s="96"/>
    </row>
    <row r="134" spans="2:17" x14ac:dyDescent="0.2">
      <c r="B134" s="61"/>
      <c r="C134" s="61"/>
      <c r="D134" s="61"/>
      <c r="E134" s="61"/>
      <c r="F134" s="61"/>
      <c r="G134" s="61"/>
      <c r="H134" s="96"/>
      <c r="I134" s="96"/>
      <c r="J134" s="96"/>
      <c r="K134" s="96"/>
      <c r="L134" s="96"/>
      <c r="M134" s="96"/>
      <c r="N134" s="96"/>
      <c r="O134" s="96"/>
      <c r="P134" s="96"/>
      <c r="Q134" s="96"/>
    </row>
    <row r="135" spans="2:17" x14ac:dyDescent="0.2">
      <c r="B135" s="61"/>
      <c r="C135" s="61"/>
      <c r="D135" s="61"/>
      <c r="E135" s="61"/>
      <c r="F135" s="61"/>
      <c r="G135" s="61"/>
      <c r="H135" s="96"/>
      <c r="I135" s="96"/>
      <c r="J135" s="96"/>
      <c r="K135" s="96"/>
      <c r="L135" s="96"/>
      <c r="M135" s="96"/>
      <c r="N135" s="96"/>
      <c r="O135" s="96"/>
      <c r="P135" s="96"/>
      <c r="Q135" s="96"/>
    </row>
    <row r="136" spans="2:17" x14ac:dyDescent="0.2">
      <c r="B136" s="61"/>
      <c r="C136" s="61"/>
      <c r="D136" s="61"/>
      <c r="E136" s="61"/>
      <c r="F136" s="61"/>
      <c r="G136" s="61"/>
      <c r="H136" s="96"/>
      <c r="I136" s="96"/>
      <c r="J136" s="96"/>
      <c r="K136" s="96"/>
      <c r="L136" s="96"/>
      <c r="M136" s="96"/>
      <c r="N136" s="96"/>
      <c r="O136" s="96"/>
      <c r="P136" s="96"/>
      <c r="Q136" s="96"/>
    </row>
    <row r="137" spans="2:17" x14ac:dyDescent="0.2">
      <c r="B137" s="61"/>
      <c r="C137" s="61"/>
      <c r="D137" s="61"/>
      <c r="E137" s="61"/>
      <c r="F137" s="61"/>
      <c r="G137" s="61"/>
      <c r="H137" s="96"/>
      <c r="I137" s="96"/>
      <c r="J137" s="96"/>
      <c r="K137" s="96"/>
      <c r="L137" s="96"/>
      <c r="M137" s="96"/>
      <c r="N137" s="96"/>
      <c r="O137" s="96"/>
      <c r="P137" s="96"/>
      <c r="Q137" s="96"/>
    </row>
    <row r="138" spans="2:17" x14ac:dyDescent="0.2">
      <c r="B138" s="61"/>
      <c r="C138" s="61"/>
      <c r="D138" s="61"/>
      <c r="E138" s="61"/>
      <c r="F138" s="61"/>
      <c r="G138" s="61"/>
      <c r="H138" s="96"/>
      <c r="I138" s="96"/>
      <c r="J138" s="96"/>
      <c r="K138" s="96"/>
      <c r="L138" s="96"/>
      <c r="M138" s="96"/>
      <c r="N138" s="96"/>
      <c r="O138" s="96"/>
      <c r="P138" s="96"/>
      <c r="Q138" s="96"/>
    </row>
    <row r="139" spans="2:17" x14ac:dyDescent="0.2">
      <c r="B139" s="61"/>
      <c r="C139" s="61"/>
      <c r="D139" s="61"/>
      <c r="E139" s="61"/>
      <c r="F139" s="61"/>
      <c r="G139" s="61"/>
      <c r="H139" s="96"/>
      <c r="I139" s="96"/>
      <c r="J139" s="96"/>
      <c r="K139" s="96"/>
      <c r="L139" s="96"/>
      <c r="M139" s="96"/>
      <c r="N139" s="96"/>
      <c r="O139" s="96"/>
      <c r="P139" s="96"/>
      <c r="Q139" s="96"/>
    </row>
    <row r="140" spans="2:17" x14ac:dyDescent="0.2">
      <c r="B140" s="61"/>
      <c r="C140" s="61"/>
      <c r="D140" s="61"/>
      <c r="E140" s="61"/>
      <c r="F140" s="61"/>
      <c r="G140" s="61"/>
      <c r="H140" s="96"/>
      <c r="I140" s="96"/>
      <c r="J140" s="96"/>
      <c r="K140" s="96"/>
      <c r="L140" s="96"/>
      <c r="M140" s="96"/>
      <c r="N140" s="96"/>
      <c r="O140" s="96"/>
      <c r="P140" s="96"/>
      <c r="Q140" s="96"/>
    </row>
    <row r="141" spans="2:17" x14ac:dyDescent="0.2">
      <c r="B141" s="61"/>
      <c r="C141" s="61"/>
      <c r="D141" s="61"/>
      <c r="E141" s="61"/>
      <c r="F141" s="61"/>
      <c r="G141" s="61"/>
      <c r="H141" s="96"/>
      <c r="I141" s="96"/>
      <c r="J141" s="96"/>
      <c r="K141" s="96"/>
      <c r="L141" s="96"/>
      <c r="M141" s="96"/>
      <c r="N141" s="96"/>
      <c r="O141" s="96"/>
      <c r="P141" s="96"/>
      <c r="Q141" s="96"/>
    </row>
    <row r="142" spans="2:17" x14ac:dyDescent="0.2">
      <c r="B142" s="61"/>
      <c r="C142" s="61"/>
      <c r="D142" s="61"/>
      <c r="E142" s="61"/>
      <c r="F142" s="61"/>
      <c r="G142" s="61"/>
      <c r="H142" s="96"/>
      <c r="I142" s="96"/>
      <c r="J142" s="96"/>
      <c r="K142" s="96"/>
      <c r="L142" s="96"/>
      <c r="M142" s="96"/>
      <c r="N142" s="96"/>
      <c r="O142" s="96"/>
      <c r="P142" s="96"/>
      <c r="Q142" s="96"/>
    </row>
    <row r="143" spans="2:17" x14ac:dyDescent="0.2">
      <c r="B143" s="61"/>
      <c r="C143" s="61"/>
      <c r="D143" s="61"/>
      <c r="E143" s="61"/>
      <c r="F143" s="61"/>
      <c r="G143" s="61"/>
      <c r="H143" s="96"/>
      <c r="I143" s="96"/>
      <c r="J143" s="96"/>
      <c r="K143" s="96"/>
      <c r="L143" s="96"/>
      <c r="M143" s="96"/>
      <c r="N143" s="96"/>
      <c r="O143" s="96"/>
      <c r="P143" s="96"/>
      <c r="Q143" s="96"/>
    </row>
    <row r="144" spans="2:17" x14ac:dyDescent="0.2">
      <c r="B144" s="61"/>
      <c r="C144" s="61"/>
      <c r="D144" s="61"/>
      <c r="E144" s="61"/>
      <c r="F144" s="61"/>
      <c r="G144" s="61"/>
      <c r="H144" s="96"/>
      <c r="I144" s="96"/>
      <c r="J144" s="96"/>
      <c r="K144" s="96"/>
      <c r="L144" s="96"/>
      <c r="M144" s="96"/>
      <c r="N144" s="96"/>
      <c r="O144" s="96"/>
      <c r="P144" s="96"/>
      <c r="Q144" s="96"/>
    </row>
    <row r="145" spans="2:17" x14ac:dyDescent="0.2">
      <c r="B145" s="61"/>
      <c r="C145" s="61"/>
      <c r="D145" s="61"/>
      <c r="E145" s="61"/>
      <c r="F145" s="61"/>
      <c r="G145" s="61"/>
      <c r="H145" s="96"/>
      <c r="I145" s="96"/>
      <c r="J145" s="96"/>
      <c r="K145" s="96"/>
      <c r="L145" s="96"/>
      <c r="M145" s="96"/>
      <c r="N145" s="96"/>
      <c r="O145" s="96"/>
      <c r="P145" s="96"/>
      <c r="Q145" s="96"/>
    </row>
    <row r="146" spans="2:17" x14ac:dyDescent="0.2">
      <c r="B146" s="61"/>
      <c r="C146" s="61"/>
      <c r="D146" s="61"/>
      <c r="E146" s="61"/>
      <c r="F146" s="61"/>
      <c r="G146" s="61"/>
      <c r="H146" s="96"/>
      <c r="I146" s="96"/>
      <c r="J146" s="96"/>
      <c r="K146" s="96"/>
      <c r="L146" s="96"/>
      <c r="M146" s="96"/>
      <c r="N146" s="96"/>
      <c r="O146" s="96"/>
      <c r="P146" s="96"/>
      <c r="Q146" s="96"/>
    </row>
    <row r="147" spans="2:17" x14ac:dyDescent="0.2">
      <c r="B147" s="61"/>
      <c r="C147" s="61"/>
      <c r="D147" s="61"/>
      <c r="E147" s="61"/>
      <c r="F147" s="61"/>
      <c r="G147" s="61"/>
      <c r="H147" s="96"/>
      <c r="I147" s="96"/>
      <c r="J147" s="96"/>
      <c r="K147" s="96"/>
      <c r="L147" s="96"/>
      <c r="M147" s="96"/>
      <c r="N147" s="96"/>
      <c r="O147" s="96"/>
      <c r="P147" s="96"/>
      <c r="Q147" s="96"/>
    </row>
    <row r="148" spans="2:17" x14ac:dyDescent="0.2">
      <c r="B148" s="61"/>
      <c r="C148" s="61"/>
      <c r="D148" s="61"/>
      <c r="E148" s="61"/>
      <c r="F148" s="61"/>
      <c r="G148" s="61"/>
      <c r="H148" s="96"/>
      <c r="I148" s="96"/>
      <c r="J148" s="96"/>
      <c r="K148" s="96"/>
      <c r="L148" s="96"/>
      <c r="M148" s="96"/>
      <c r="N148" s="96"/>
      <c r="O148" s="96"/>
      <c r="P148" s="96"/>
      <c r="Q148" s="96"/>
    </row>
    <row r="149" spans="2:17" x14ac:dyDescent="0.2">
      <c r="B149" s="61"/>
      <c r="C149" s="61"/>
      <c r="D149" s="61"/>
      <c r="E149" s="61"/>
      <c r="F149" s="61"/>
      <c r="G149" s="61"/>
      <c r="H149" s="96"/>
      <c r="I149" s="96"/>
      <c r="J149" s="96"/>
      <c r="K149" s="96"/>
      <c r="L149" s="96"/>
      <c r="M149" s="96"/>
      <c r="N149" s="96"/>
      <c r="O149" s="96"/>
      <c r="P149" s="96"/>
      <c r="Q149" s="96"/>
    </row>
    <row r="150" spans="2:17" x14ac:dyDescent="0.2">
      <c r="B150" s="61"/>
      <c r="C150" s="61"/>
      <c r="D150" s="61"/>
      <c r="E150" s="61"/>
      <c r="F150" s="61"/>
      <c r="G150" s="61"/>
      <c r="H150" s="96"/>
      <c r="I150" s="96"/>
      <c r="J150" s="96"/>
      <c r="K150" s="96"/>
      <c r="L150" s="96"/>
      <c r="M150" s="96"/>
      <c r="N150" s="96"/>
      <c r="O150" s="96"/>
      <c r="P150" s="96"/>
      <c r="Q150" s="96"/>
    </row>
    <row r="151" spans="2:17" x14ac:dyDescent="0.2">
      <c r="B151" s="61"/>
      <c r="C151" s="61"/>
      <c r="D151" s="61"/>
      <c r="E151" s="61"/>
      <c r="F151" s="61"/>
      <c r="G151" s="61"/>
      <c r="H151" s="96"/>
      <c r="I151" s="96"/>
      <c r="J151" s="96"/>
      <c r="K151" s="96"/>
      <c r="L151" s="96"/>
      <c r="M151" s="96"/>
      <c r="N151" s="96"/>
      <c r="O151" s="96"/>
      <c r="P151" s="96"/>
      <c r="Q151" s="96"/>
    </row>
    <row r="152" spans="2:17" x14ac:dyDescent="0.2">
      <c r="B152" s="61"/>
      <c r="C152" s="61"/>
      <c r="D152" s="61"/>
      <c r="E152" s="61"/>
      <c r="F152" s="61"/>
      <c r="G152" s="61"/>
      <c r="H152" s="96"/>
      <c r="I152" s="96"/>
      <c r="J152" s="96"/>
      <c r="K152" s="96"/>
      <c r="L152" s="96"/>
      <c r="M152" s="96"/>
      <c r="N152" s="96"/>
      <c r="O152" s="96"/>
      <c r="P152" s="96"/>
      <c r="Q152" s="96"/>
    </row>
    <row r="153" spans="2:17" x14ac:dyDescent="0.2">
      <c r="B153" s="61"/>
      <c r="C153" s="61"/>
      <c r="D153" s="61"/>
      <c r="E153" s="61"/>
      <c r="F153" s="61"/>
      <c r="G153" s="61"/>
      <c r="H153" s="96"/>
      <c r="I153" s="96"/>
      <c r="J153" s="96"/>
      <c r="K153" s="96"/>
      <c r="L153" s="96"/>
      <c r="M153" s="96"/>
      <c r="N153" s="96"/>
      <c r="O153" s="96"/>
      <c r="P153" s="96"/>
      <c r="Q153" s="96"/>
    </row>
    <row r="154" spans="2:17" x14ac:dyDescent="0.2">
      <c r="B154" s="61"/>
      <c r="C154" s="61"/>
      <c r="D154" s="61"/>
      <c r="E154" s="61"/>
      <c r="F154" s="61"/>
      <c r="G154" s="61"/>
      <c r="H154" s="96"/>
      <c r="I154" s="96"/>
      <c r="J154" s="96"/>
      <c r="K154" s="96"/>
      <c r="L154" s="96"/>
      <c r="M154" s="96"/>
      <c r="N154" s="96"/>
      <c r="O154" s="96"/>
      <c r="P154" s="96"/>
      <c r="Q154" s="96"/>
    </row>
    <row r="155" spans="2:17" x14ac:dyDescent="0.2">
      <c r="B155" s="61"/>
      <c r="C155" s="61"/>
      <c r="D155" s="61"/>
      <c r="E155" s="61"/>
      <c r="F155" s="61"/>
      <c r="G155" s="61"/>
      <c r="H155" s="96"/>
      <c r="I155" s="96"/>
      <c r="J155" s="96"/>
      <c r="K155" s="96"/>
      <c r="L155" s="96"/>
      <c r="M155" s="96"/>
      <c r="N155" s="96"/>
      <c r="O155" s="96"/>
      <c r="P155" s="96"/>
      <c r="Q155" s="96"/>
    </row>
    <row r="156" spans="2:17" x14ac:dyDescent="0.2">
      <c r="B156" s="61"/>
      <c r="C156" s="61"/>
      <c r="D156" s="61"/>
      <c r="E156" s="61"/>
      <c r="F156" s="61"/>
      <c r="G156" s="61"/>
      <c r="H156" s="96"/>
      <c r="I156" s="96"/>
      <c r="J156" s="96"/>
      <c r="K156" s="96"/>
      <c r="L156" s="96"/>
      <c r="M156" s="96"/>
      <c r="N156" s="96"/>
      <c r="O156" s="96"/>
      <c r="P156" s="96"/>
      <c r="Q156" s="96"/>
    </row>
    <row r="157" spans="2:17" x14ac:dyDescent="0.2">
      <c r="B157" s="61"/>
      <c r="C157" s="61"/>
      <c r="D157" s="61"/>
      <c r="E157" s="61"/>
      <c r="F157" s="61"/>
      <c r="G157" s="61"/>
      <c r="H157" s="96"/>
      <c r="I157" s="96"/>
      <c r="J157" s="96"/>
      <c r="K157" s="96"/>
      <c r="L157" s="96"/>
      <c r="M157" s="96"/>
      <c r="N157" s="96"/>
      <c r="O157" s="96"/>
      <c r="P157" s="96"/>
      <c r="Q157" s="96"/>
    </row>
    <row r="158" spans="2:17" x14ac:dyDescent="0.2">
      <c r="B158" s="61"/>
      <c r="C158" s="61"/>
      <c r="D158" s="61"/>
      <c r="E158" s="61"/>
      <c r="F158" s="61"/>
      <c r="G158" s="61"/>
      <c r="H158" s="96"/>
      <c r="I158" s="96"/>
      <c r="J158" s="96"/>
      <c r="K158" s="96"/>
      <c r="L158" s="96"/>
      <c r="M158" s="96"/>
      <c r="N158" s="96"/>
      <c r="O158" s="96"/>
      <c r="P158" s="96"/>
      <c r="Q158" s="96"/>
    </row>
    <row r="159" spans="2:17" x14ac:dyDescent="0.2">
      <c r="B159" s="61"/>
      <c r="C159" s="61"/>
      <c r="D159" s="61"/>
      <c r="E159" s="61"/>
      <c r="F159" s="61"/>
      <c r="G159" s="61"/>
      <c r="H159" s="96"/>
      <c r="I159" s="96"/>
      <c r="J159" s="96"/>
      <c r="K159" s="96"/>
      <c r="L159" s="96"/>
      <c r="M159" s="96"/>
      <c r="N159" s="96"/>
      <c r="O159" s="96"/>
      <c r="P159" s="96"/>
      <c r="Q159" s="96"/>
    </row>
    <row r="160" spans="2:17" x14ac:dyDescent="0.2">
      <c r="B160" s="61"/>
      <c r="C160" s="61"/>
      <c r="D160" s="61"/>
      <c r="E160" s="61"/>
      <c r="F160" s="61"/>
      <c r="G160" s="61"/>
      <c r="H160" s="96"/>
      <c r="I160" s="96"/>
      <c r="J160" s="96"/>
      <c r="K160" s="96"/>
      <c r="L160" s="96"/>
      <c r="M160" s="96"/>
      <c r="N160" s="96"/>
      <c r="O160" s="96"/>
      <c r="P160" s="96"/>
      <c r="Q160" s="96"/>
    </row>
    <row r="161" spans="2:17" x14ac:dyDescent="0.2">
      <c r="B161" s="61"/>
      <c r="C161" s="61"/>
      <c r="D161" s="61"/>
      <c r="E161" s="61"/>
      <c r="F161" s="61"/>
      <c r="G161" s="61"/>
      <c r="H161" s="96"/>
      <c r="I161" s="96"/>
      <c r="J161" s="96"/>
      <c r="K161" s="96"/>
      <c r="L161" s="96"/>
      <c r="M161" s="96"/>
      <c r="N161" s="96"/>
      <c r="O161" s="96"/>
      <c r="P161" s="96"/>
      <c r="Q161" s="96"/>
    </row>
    <row r="162" spans="2:17" x14ac:dyDescent="0.2">
      <c r="B162" s="61"/>
      <c r="C162" s="61"/>
      <c r="D162" s="61"/>
      <c r="E162" s="61"/>
      <c r="F162" s="61"/>
      <c r="G162" s="61"/>
      <c r="H162" s="96"/>
      <c r="I162" s="96"/>
      <c r="J162" s="96"/>
      <c r="K162" s="96"/>
      <c r="L162" s="96"/>
      <c r="M162" s="96"/>
      <c r="N162" s="96"/>
      <c r="O162" s="96"/>
      <c r="P162" s="96"/>
      <c r="Q162" s="96"/>
    </row>
    <row r="163" spans="2:17" x14ac:dyDescent="0.2">
      <c r="B163" s="61"/>
      <c r="C163" s="61"/>
      <c r="D163" s="61"/>
      <c r="E163" s="61"/>
      <c r="F163" s="61"/>
      <c r="G163" s="61"/>
      <c r="H163" s="96"/>
      <c r="I163" s="96"/>
      <c r="J163" s="96"/>
      <c r="K163" s="96"/>
      <c r="L163" s="96"/>
      <c r="M163" s="96"/>
      <c r="N163" s="96"/>
      <c r="O163" s="96"/>
      <c r="P163" s="96"/>
      <c r="Q163" s="96"/>
    </row>
    <row r="164" spans="2:17" x14ac:dyDescent="0.2">
      <c r="B164" s="61"/>
      <c r="C164" s="61"/>
      <c r="D164" s="61"/>
      <c r="E164" s="61"/>
      <c r="F164" s="61"/>
      <c r="G164" s="61"/>
      <c r="H164" s="96"/>
      <c r="I164" s="96"/>
      <c r="J164" s="96"/>
      <c r="K164" s="96"/>
      <c r="L164" s="96"/>
      <c r="M164" s="96"/>
      <c r="N164" s="96"/>
      <c r="O164" s="96"/>
      <c r="P164" s="96"/>
      <c r="Q164" s="96"/>
    </row>
    <row r="165" spans="2:17" x14ac:dyDescent="0.2">
      <c r="B165" s="61"/>
      <c r="C165" s="61"/>
      <c r="D165" s="61"/>
      <c r="E165" s="61"/>
      <c r="F165" s="61"/>
      <c r="G165" s="61"/>
      <c r="H165" s="96"/>
      <c r="I165" s="96"/>
      <c r="J165" s="96"/>
      <c r="K165" s="96"/>
      <c r="L165" s="96"/>
      <c r="M165" s="96"/>
      <c r="N165" s="96"/>
      <c r="O165" s="96"/>
      <c r="P165" s="96"/>
      <c r="Q165" s="96"/>
    </row>
    <row r="166" spans="2:17" x14ac:dyDescent="0.2">
      <c r="B166" s="61"/>
      <c r="C166" s="61"/>
      <c r="D166" s="61"/>
      <c r="E166" s="61"/>
      <c r="F166" s="61"/>
      <c r="G166" s="61"/>
      <c r="H166" s="96"/>
      <c r="I166" s="96"/>
      <c r="J166" s="96"/>
      <c r="K166" s="96"/>
      <c r="L166" s="96"/>
      <c r="M166" s="96"/>
      <c r="N166" s="96"/>
      <c r="O166" s="96"/>
      <c r="P166" s="96"/>
      <c r="Q166" s="96"/>
    </row>
    <row r="167" spans="2:17" x14ac:dyDescent="0.2">
      <c r="B167" s="61"/>
      <c r="C167" s="61"/>
      <c r="D167" s="61"/>
      <c r="E167" s="61"/>
      <c r="F167" s="61"/>
      <c r="G167" s="61"/>
      <c r="H167" s="96"/>
      <c r="I167" s="96"/>
      <c r="J167" s="96"/>
      <c r="K167" s="96"/>
      <c r="L167" s="96"/>
      <c r="M167" s="96"/>
      <c r="N167" s="96"/>
      <c r="O167" s="96"/>
      <c r="P167" s="96"/>
      <c r="Q167" s="96"/>
    </row>
    <row r="168" spans="2:17" x14ac:dyDescent="0.2">
      <c r="B168" s="61"/>
      <c r="C168" s="61"/>
      <c r="D168" s="61"/>
      <c r="E168" s="61"/>
      <c r="F168" s="61"/>
      <c r="G168" s="61"/>
      <c r="H168" s="96"/>
      <c r="I168" s="96"/>
      <c r="J168" s="96"/>
      <c r="K168" s="96"/>
      <c r="L168" s="96"/>
      <c r="M168" s="96"/>
      <c r="N168" s="96"/>
      <c r="O168" s="96"/>
      <c r="P168" s="96"/>
      <c r="Q168" s="96"/>
    </row>
  </sheetData>
  <mergeCells count="1">
    <mergeCell ref="A2:G2"/>
  </mergeCells>
  <printOptions horizontalCentered="1"/>
  <pageMargins left="0.59055118110236227" right="0.59055118110236227" top="1.1023622047244095" bottom="0.59055118110236227" header="0.51181102362204722" footer="0.51181102362204722"/>
  <pageSetup paperSize="9" scale="85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A7" sqref="A7:I7"/>
    </sheetView>
  </sheetViews>
  <sheetFormatPr defaultRowHeight="12.75" x14ac:dyDescent="0.2"/>
  <cols>
    <col min="1" max="1" width="58.140625" style="83" bestFit="1" customWidth="1"/>
    <col min="2" max="2" width="12.42578125" style="45" bestFit="1" customWidth="1"/>
    <col min="3" max="3" width="13.5703125" style="45" bestFit="1" customWidth="1"/>
    <col min="4" max="4" width="10.28515625" style="196" customWidth="1"/>
    <col min="5" max="6" width="13.5703125" style="45" bestFit="1" customWidth="1"/>
    <col min="7" max="7" width="10.28515625" style="196" customWidth="1"/>
    <col min="8" max="8" width="12.7109375" style="45" hidden="1" customWidth="1"/>
    <col min="9" max="9" width="13.7109375" style="45" bestFit="1" customWidth="1"/>
    <col min="10" max="16384" width="9.140625" style="83"/>
  </cols>
  <sheetData>
    <row r="1" spans="1:19" x14ac:dyDescent="0.2">
      <c r="A1" s="62"/>
      <c r="B1" s="292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31.12.2015</v>
      </c>
      <c r="C1" s="293"/>
      <c r="D1" s="293"/>
      <c r="E1" s="293"/>
    </row>
    <row r="2" spans="1:19" ht="38.25" customHeight="1" x14ac:dyDescent="0.3">
      <c r="A2" s="294" t="s">
        <v>8</v>
      </c>
      <c r="B2" s="3"/>
      <c r="C2" s="3"/>
      <c r="D2" s="3"/>
      <c r="E2" s="3"/>
      <c r="F2" s="3"/>
      <c r="G2" s="3"/>
      <c r="H2" s="3"/>
      <c r="I2" s="3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x14ac:dyDescent="0.2">
      <c r="A3" s="62"/>
    </row>
    <row r="4" spans="1:19" s="126" customFormat="1" x14ac:dyDescent="0.2">
      <c r="B4" s="82"/>
      <c r="C4" s="82"/>
      <c r="D4" s="54"/>
      <c r="E4" s="82"/>
      <c r="F4" s="82"/>
      <c r="G4" s="54"/>
      <c r="H4" s="82" t="s">
        <v>128</v>
      </c>
      <c r="I4" s="82" t="s">
        <v>149</v>
      </c>
    </row>
    <row r="5" spans="1:19" s="226" customFormat="1" x14ac:dyDescent="0.2">
      <c r="A5" s="244"/>
      <c r="B5" s="286">
        <v>42004</v>
      </c>
      <c r="C5" s="287"/>
      <c r="D5" s="288"/>
      <c r="E5" s="286">
        <v>42369</v>
      </c>
      <c r="F5" s="287"/>
      <c r="G5" s="288"/>
      <c r="H5" s="79"/>
      <c r="I5" s="79"/>
    </row>
    <row r="6" spans="1:19" s="184" customFormat="1" x14ac:dyDescent="0.2">
      <c r="A6" s="130"/>
      <c r="B6" s="106" t="s">
        <v>155</v>
      </c>
      <c r="C6" s="106" t="s">
        <v>158</v>
      </c>
      <c r="D6" s="31" t="s">
        <v>172</v>
      </c>
      <c r="E6" s="106" t="s">
        <v>155</v>
      </c>
      <c r="F6" s="106" t="s">
        <v>158</v>
      </c>
      <c r="G6" s="31" t="s">
        <v>172</v>
      </c>
      <c r="H6" s="106" t="s">
        <v>172</v>
      </c>
      <c r="I6" s="106" t="s">
        <v>63</v>
      </c>
    </row>
    <row r="7" spans="1:19" s="123" customFormat="1" ht="15" x14ac:dyDescent="0.2">
      <c r="A7" s="71" t="s">
        <v>139</v>
      </c>
      <c r="B7" s="200">
        <f t="shared" ref="B7:G7" si="0">SUM(B$8+ B$9)</f>
        <v>69811.922962929995</v>
      </c>
      <c r="C7" s="200">
        <f t="shared" si="0"/>
        <v>1100833.2167026401</v>
      </c>
      <c r="D7" s="166">
        <f t="shared" si="0"/>
        <v>1</v>
      </c>
      <c r="E7" s="200">
        <f t="shared" si="0"/>
        <v>65439.723887580003</v>
      </c>
      <c r="F7" s="200">
        <f t="shared" si="0"/>
        <v>1570597.0216000399</v>
      </c>
      <c r="G7" s="166">
        <f t="shared" si="0"/>
        <v>1</v>
      </c>
      <c r="H7" s="200"/>
      <c r="I7" s="200">
        <f>SUM(I$8+ I$9)</f>
        <v>0</v>
      </c>
    </row>
    <row r="8" spans="1:19" s="153" customFormat="1" x14ac:dyDescent="0.2">
      <c r="A8" s="98" t="s">
        <v>65</v>
      </c>
      <c r="B8" s="69">
        <v>60058.160629949998</v>
      </c>
      <c r="C8" s="69">
        <v>947030.46914465004</v>
      </c>
      <c r="D8" s="236">
        <v>0.86028499999999997</v>
      </c>
      <c r="E8" s="69">
        <v>55575.985078350001</v>
      </c>
      <c r="F8" s="69">
        <v>1333860.7110635799</v>
      </c>
      <c r="G8" s="236">
        <v>0.84926999999999997</v>
      </c>
      <c r="H8" s="69">
        <v>-1.1015E-2</v>
      </c>
      <c r="I8" s="69">
        <v>-21.4</v>
      </c>
    </row>
    <row r="9" spans="1:19" s="153" customFormat="1" x14ac:dyDescent="0.2">
      <c r="A9" s="98" t="s">
        <v>14</v>
      </c>
      <c r="B9" s="69">
        <v>9753.7623329800008</v>
      </c>
      <c r="C9" s="69">
        <v>153802.74755798999</v>
      </c>
      <c r="D9" s="236">
        <v>0.13971500000000001</v>
      </c>
      <c r="E9" s="69">
        <v>9863.7388092300007</v>
      </c>
      <c r="F9" s="69">
        <v>236736.31053645999</v>
      </c>
      <c r="G9" s="236">
        <v>0.15073</v>
      </c>
      <c r="H9" s="69">
        <v>1.1015E-2</v>
      </c>
      <c r="I9" s="69">
        <v>21.4</v>
      </c>
    </row>
    <row r="10" spans="1:19" x14ac:dyDescent="0.2">
      <c r="B10" s="61"/>
      <c r="C10" s="61"/>
      <c r="D10" s="219"/>
      <c r="E10" s="61"/>
      <c r="F10" s="61"/>
      <c r="G10" s="219"/>
      <c r="H10" s="61"/>
      <c r="I10" s="61"/>
      <c r="J10" s="96"/>
      <c r="K10" s="96"/>
      <c r="L10" s="96"/>
      <c r="M10" s="96"/>
      <c r="N10" s="96"/>
      <c r="O10" s="96"/>
      <c r="P10" s="96"/>
      <c r="Q10" s="96"/>
    </row>
    <row r="11" spans="1:19" x14ac:dyDescent="0.2">
      <c r="B11" s="61"/>
      <c r="C11" s="61"/>
      <c r="D11" s="219"/>
      <c r="E11" s="61"/>
      <c r="F11" s="61"/>
      <c r="G11" s="219"/>
      <c r="H11" s="61"/>
      <c r="I11" s="61"/>
      <c r="J11" s="96"/>
      <c r="K11" s="96"/>
      <c r="L11" s="96"/>
      <c r="M11" s="96"/>
      <c r="N11" s="96"/>
      <c r="O11" s="96"/>
      <c r="P11" s="96"/>
      <c r="Q11" s="96"/>
    </row>
    <row r="12" spans="1:19" x14ac:dyDescent="0.2">
      <c r="B12" s="61"/>
      <c r="C12" s="61"/>
      <c r="D12" s="219"/>
      <c r="E12" s="61"/>
      <c r="F12" s="61"/>
      <c r="G12" s="219"/>
      <c r="H12" s="61"/>
      <c r="I12" s="61"/>
      <c r="J12" s="96"/>
      <c r="K12" s="96"/>
      <c r="L12" s="96"/>
      <c r="M12" s="96"/>
      <c r="N12" s="96"/>
      <c r="O12" s="96"/>
      <c r="P12" s="96"/>
      <c r="Q12" s="96"/>
    </row>
    <row r="13" spans="1:19" x14ac:dyDescent="0.2">
      <c r="B13" s="61"/>
      <c r="C13" s="61"/>
      <c r="D13" s="219"/>
      <c r="E13" s="61"/>
      <c r="F13" s="61"/>
      <c r="G13" s="219"/>
      <c r="H13" s="61"/>
      <c r="I13" s="61"/>
      <c r="J13" s="96"/>
      <c r="K13" s="96"/>
      <c r="L13" s="96"/>
      <c r="M13" s="96"/>
      <c r="N13" s="96"/>
      <c r="O13" s="96"/>
      <c r="P13" s="96"/>
      <c r="Q13" s="96"/>
    </row>
    <row r="14" spans="1:19" x14ac:dyDescent="0.2">
      <c r="B14" s="61"/>
      <c r="C14" s="61"/>
      <c r="D14" s="219"/>
      <c r="E14" s="61"/>
      <c r="F14" s="61"/>
      <c r="G14" s="219"/>
      <c r="H14" s="61"/>
      <c r="I14" s="61"/>
      <c r="J14" s="96"/>
      <c r="K14" s="96"/>
      <c r="L14" s="96"/>
      <c r="M14" s="96"/>
      <c r="N14" s="96"/>
      <c r="O14" s="96"/>
      <c r="P14" s="96"/>
      <c r="Q14" s="96"/>
    </row>
    <row r="15" spans="1:19" x14ac:dyDescent="0.2">
      <c r="B15" s="61"/>
      <c r="C15" s="61"/>
      <c r="D15" s="219"/>
      <c r="E15" s="61"/>
      <c r="F15" s="61"/>
      <c r="G15" s="219"/>
      <c r="H15" s="61"/>
      <c r="I15" s="61"/>
      <c r="J15" s="96"/>
      <c r="K15" s="96"/>
      <c r="L15" s="96"/>
      <c r="M15" s="96"/>
      <c r="N15" s="96"/>
      <c r="O15" s="96"/>
      <c r="P15" s="96"/>
      <c r="Q15" s="96"/>
    </row>
    <row r="16" spans="1:19" x14ac:dyDescent="0.2">
      <c r="B16" s="61"/>
      <c r="C16" s="61"/>
      <c r="D16" s="219"/>
      <c r="E16" s="61"/>
      <c r="F16" s="61"/>
      <c r="G16" s="219"/>
      <c r="H16" s="61"/>
      <c r="I16" s="61"/>
      <c r="J16" s="96"/>
      <c r="K16" s="96"/>
      <c r="L16" s="96"/>
      <c r="M16" s="96"/>
      <c r="N16" s="96"/>
      <c r="O16" s="96"/>
      <c r="P16" s="96"/>
      <c r="Q16" s="96"/>
    </row>
    <row r="17" spans="2:17" x14ac:dyDescent="0.2">
      <c r="B17" s="61"/>
      <c r="C17" s="61"/>
      <c r="D17" s="219"/>
      <c r="E17" s="61"/>
      <c r="F17" s="61"/>
      <c r="G17" s="219"/>
      <c r="H17" s="61"/>
      <c r="I17" s="61"/>
      <c r="J17" s="96"/>
      <c r="K17" s="96"/>
      <c r="L17" s="96"/>
      <c r="M17" s="96"/>
      <c r="N17" s="96"/>
      <c r="O17" s="96"/>
      <c r="P17" s="96"/>
      <c r="Q17" s="96"/>
    </row>
    <row r="18" spans="2:17" x14ac:dyDescent="0.2">
      <c r="B18" s="61"/>
      <c r="C18" s="61"/>
      <c r="D18" s="219"/>
      <c r="E18" s="61"/>
      <c r="F18" s="61"/>
      <c r="G18" s="219"/>
      <c r="H18" s="61"/>
      <c r="I18" s="61"/>
      <c r="J18" s="96"/>
      <c r="K18" s="96"/>
      <c r="L18" s="96"/>
      <c r="M18" s="96"/>
      <c r="N18" s="96"/>
      <c r="O18" s="96"/>
      <c r="P18" s="96"/>
      <c r="Q18" s="96"/>
    </row>
    <row r="19" spans="2:17" x14ac:dyDescent="0.2">
      <c r="B19" s="61"/>
      <c r="C19" s="61"/>
      <c r="D19" s="219"/>
      <c r="E19" s="61"/>
      <c r="F19" s="61"/>
      <c r="G19" s="219"/>
      <c r="H19" s="61"/>
      <c r="I19" s="61"/>
      <c r="J19" s="96"/>
      <c r="K19" s="96"/>
      <c r="L19" s="96"/>
      <c r="M19" s="96"/>
      <c r="N19" s="96"/>
      <c r="O19" s="96"/>
      <c r="P19" s="96"/>
      <c r="Q19" s="96"/>
    </row>
    <row r="20" spans="2:17" x14ac:dyDescent="0.2">
      <c r="B20" s="61"/>
      <c r="C20" s="61"/>
      <c r="D20" s="219"/>
      <c r="E20" s="61"/>
      <c r="F20" s="61"/>
      <c r="G20" s="219"/>
      <c r="H20" s="61"/>
      <c r="I20" s="61"/>
      <c r="J20" s="96"/>
      <c r="K20" s="96"/>
      <c r="L20" s="96"/>
      <c r="M20" s="96"/>
      <c r="N20" s="96"/>
      <c r="O20" s="96"/>
      <c r="P20" s="96"/>
      <c r="Q20" s="96"/>
    </row>
    <row r="21" spans="2:17" x14ac:dyDescent="0.2">
      <c r="B21" s="61"/>
      <c r="C21" s="61"/>
      <c r="D21" s="219"/>
      <c r="E21" s="61"/>
      <c r="F21" s="61"/>
      <c r="G21" s="219"/>
      <c r="H21" s="61"/>
      <c r="I21" s="61"/>
      <c r="J21" s="96"/>
      <c r="K21" s="96"/>
      <c r="L21" s="96"/>
      <c r="M21" s="96"/>
      <c r="N21" s="96"/>
      <c r="O21" s="96"/>
      <c r="P21" s="96"/>
      <c r="Q21" s="96"/>
    </row>
    <row r="22" spans="2:17" x14ac:dyDescent="0.2">
      <c r="B22" s="61"/>
      <c r="C22" s="61"/>
      <c r="D22" s="219"/>
      <c r="E22" s="61"/>
      <c r="F22" s="61"/>
      <c r="G22" s="219"/>
      <c r="H22" s="61"/>
      <c r="I22" s="61"/>
      <c r="J22" s="96"/>
      <c r="K22" s="96"/>
      <c r="L22" s="96"/>
      <c r="M22" s="96"/>
      <c r="N22" s="96"/>
      <c r="O22" s="96"/>
      <c r="P22" s="96"/>
      <c r="Q22" s="96"/>
    </row>
    <row r="23" spans="2:17" x14ac:dyDescent="0.2">
      <c r="B23" s="61"/>
      <c r="C23" s="61"/>
      <c r="D23" s="219"/>
      <c r="E23" s="61"/>
      <c r="F23" s="61"/>
      <c r="G23" s="219"/>
      <c r="H23" s="61"/>
      <c r="I23" s="61"/>
      <c r="J23" s="96"/>
      <c r="K23" s="96"/>
      <c r="L23" s="96"/>
      <c r="M23" s="96"/>
      <c r="N23" s="96"/>
      <c r="O23" s="96"/>
      <c r="P23" s="96"/>
      <c r="Q23" s="96"/>
    </row>
    <row r="24" spans="2:17" x14ac:dyDescent="0.2">
      <c r="B24" s="61"/>
      <c r="C24" s="61"/>
      <c r="D24" s="219"/>
      <c r="E24" s="61"/>
      <c r="F24" s="61"/>
      <c r="G24" s="219"/>
      <c r="H24" s="61"/>
      <c r="I24" s="61"/>
      <c r="J24" s="96"/>
      <c r="K24" s="96"/>
      <c r="L24" s="96"/>
      <c r="M24" s="96"/>
      <c r="N24" s="96"/>
      <c r="O24" s="96"/>
      <c r="P24" s="96"/>
      <c r="Q24" s="96"/>
    </row>
    <row r="25" spans="2:17" x14ac:dyDescent="0.2">
      <c r="B25" s="61"/>
      <c r="C25" s="61"/>
      <c r="D25" s="219"/>
      <c r="E25" s="61"/>
      <c r="F25" s="61"/>
      <c r="G25" s="219"/>
      <c r="H25" s="61"/>
      <c r="I25" s="61"/>
      <c r="J25" s="96"/>
      <c r="K25" s="96"/>
      <c r="L25" s="96"/>
      <c r="M25" s="96"/>
      <c r="N25" s="96"/>
      <c r="O25" s="96"/>
      <c r="P25" s="96"/>
      <c r="Q25" s="96"/>
    </row>
    <row r="26" spans="2:17" x14ac:dyDescent="0.2">
      <c r="B26" s="61"/>
      <c r="C26" s="61"/>
      <c r="D26" s="219"/>
      <c r="E26" s="61"/>
      <c r="F26" s="61"/>
      <c r="G26" s="219"/>
      <c r="H26" s="61"/>
      <c r="I26" s="61"/>
      <c r="J26" s="96"/>
      <c r="K26" s="96"/>
      <c r="L26" s="96"/>
      <c r="M26" s="96"/>
      <c r="N26" s="96"/>
      <c r="O26" s="96"/>
      <c r="P26" s="96"/>
      <c r="Q26" s="96"/>
    </row>
    <row r="27" spans="2:17" x14ac:dyDescent="0.2">
      <c r="B27" s="61"/>
      <c r="C27" s="61"/>
      <c r="D27" s="219"/>
      <c r="E27" s="61"/>
      <c r="F27" s="61"/>
      <c r="G27" s="219"/>
      <c r="H27" s="61"/>
      <c r="I27" s="61"/>
      <c r="J27" s="96"/>
      <c r="K27" s="96"/>
      <c r="L27" s="96"/>
      <c r="M27" s="96"/>
      <c r="N27" s="96"/>
      <c r="O27" s="96"/>
      <c r="P27" s="96"/>
      <c r="Q27" s="96"/>
    </row>
    <row r="28" spans="2:17" x14ac:dyDescent="0.2">
      <c r="B28" s="61"/>
      <c r="C28" s="61"/>
      <c r="D28" s="219"/>
      <c r="E28" s="61"/>
      <c r="F28" s="61"/>
      <c r="G28" s="219"/>
      <c r="H28" s="61"/>
      <c r="I28" s="61"/>
      <c r="J28" s="96"/>
      <c r="K28" s="96"/>
      <c r="L28" s="96"/>
      <c r="M28" s="96"/>
      <c r="N28" s="96"/>
      <c r="O28" s="96"/>
      <c r="P28" s="96"/>
      <c r="Q28" s="96"/>
    </row>
    <row r="29" spans="2:17" x14ac:dyDescent="0.2">
      <c r="B29" s="61"/>
      <c r="C29" s="61"/>
      <c r="D29" s="219"/>
      <c r="E29" s="61"/>
      <c r="F29" s="61"/>
      <c r="G29" s="219"/>
      <c r="H29" s="61"/>
      <c r="I29" s="61"/>
      <c r="J29" s="96"/>
      <c r="K29" s="96"/>
      <c r="L29" s="96"/>
      <c r="M29" s="96"/>
      <c r="N29" s="96"/>
      <c r="O29" s="96"/>
      <c r="P29" s="96"/>
      <c r="Q29" s="96"/>
    </row>
    <row r="30" spans="2:17" x14ac:dyDescent="0.2">
      <c r="B30" s="61"/>
      <c r="C30" s="61"/>
      <c r="D30" s="219"/>
      <c r="E30" s="61"/>
      <c r="F30" s="61"/>
      <c r="G30" s="219"/>
      <c r="H30" s="61"/>
      <c r="I30" s="61"/>
      <c r="J30" s="96"/>
      <c r="K30" s="96"/>
      <c r="L30" s="96"/>
      <c r="M30" s="96"/>
      <c r="N30" s="96"/>
      <c r="O30" s="96"/>
      <c r="P30" s="96"/>
      <c r="Q30" s="96"/>
    </row>
    <row r="31" spans="2:17" x14ac:dyDescent="0.2">
      <c r="B31" s="61"/>
      <c r="C31" s="61"/>
      <c r="D31" s="219"/>
      <c r="E31" s="61"/>
      <c r="F31" s="61"/>
      <c r="G31" s="219"/>
      <c r="H31" s="61"/>
      <c r="I31" s="61"/>
      <c r="J31" s="96"/>
      <c r="K31" s="96"/>
      <c r="L31" s="96"/>
      <c r="M31" s="96"/>
      <c r="N31" s="96"/>
      <c r="O31" s="96"/>
      <c r="P31" s="96"/>
      <c r="Q31" s="96"/>
    </row>
    <row r="32" spans="2:17" x14ac:dyDescent="0.2">
      <c r="B32" s="61"/>
      <c r="C32" s="61"/>
      <c r="D32" s="219"/>
      <c r="E32" s="61"/>
      <c r="F32" s="61"/>
      <c r="G32" s="219"/>
      <c r="H32" s="61"/>
      <c r="I32" s="61"/>
      <c r="J32" s="96"/>
      <c r="K32" s="96"/>
      <c r="L32" s="96"/>
      <c r="M32" s="96"/>
      <c r="N32" s="96"/>
      <c r="O32" s="96"/>
      <c r="P32" s="96"/>
      <c r="Q32" s="96"/>
    </row>
    <row r="33" spans="2:17" x14ac:dyDescent="0.2">
      <c r="B33" s="61"/>
      <c r="C33" s="61"/>
      <c r="D33" s="219"/>
      <c r="E33" s="61"/>
      <c r="F33" s="61"/>
      <c r="G33" s="219"/>
      <c r="H33" s="61"/>
      <c r="I33" s="61"/>
      <c r="J33" s="96"/>
      <c r="K33" s="96"/>
      <c r="L33" s="96"/>
      <c r="M33" s="96"/>
      <c r="N33" s="96"/>
      <c r="O33" s="96"/>
      <c r="P33" s="96"/>
      <c r="Q33" s="96"/>
    </row>
    <row r="34" spans="2:17" x14ac:dyDescent="0.2">
      <c r="B34" s="61"/>
      <c r="C34" s="61"/>
      <c r="D34" s="219"/>
      <c r="E34" s="61"/>
      <c r="F34" s="61"/>
      <c r="G34" s="219"/>
      <c r="H34" s="61"/>
      <c r="I34" s="61"/>
      <c r="J34" s="96"/>
      <c r="K34" s="96"/>
      <c r="L34" s="96"/>
      <c r="M34" s="96"/>
      <c r="N34" s="96"/>
      <c r="O34" s="96"/>
      <c r="P34" s="96"/>
      <c r="Q34" s="96"/>
    </row>
    <row r="35" spans="2:17" x14ac:dyDescent="0.2">
      <c r="B35" s="61"/>
      <c r="C35" s="61"/>
      <c r="D35" s="219"/>
      <c r="E35" s="61"/>
      <c r="F35" s="61"/>
      <c r="G35" s="219"/>
      <c r="H35" s="61"/>
      <c r="I35" s="61"/>
      <c r="J35" s="96"/>
      <c r="K35" s="96"/>
      <c r="L35" s="96"/>
      <c r="M35" s="96"/>
      <c r="N35" s="96"/>
      <c r="O35" s="96"/>
      <c r="P35" s="96"/>
      <c r="Q35" s="96"/>
    </row>
    <row r="36" spans="2:17" x14ac:dyDescent="0.2">
      <c r="B36" s="61"/>
      <c r="C36" s="61"/>
      <c r="D36" s="219"/>
      <c r="E36" s="61"/>
      <c r="F36" s="61"/>
      <c r="G36" s="219"/>
      <c r="H36" s="61"/>
      <c r="I36" s="61"/>
      <c r="J36" s="96"/>
      <c r="K36" s="96"/>
      <c r="L36" s="96"/>
      <c r="M36" s="96"/>
      <c r="N36" s="96"/>
      <c r="O36" s="96"/>
      <c r="P36" s="96"/>
      <c r="Q36" s="96"/>
    </row>
    <row r="37" spans="2:17" x14ac:dyDescent="0.2">
      <c r="B37" s="61"/>
      <c r="C37" s="61"/>
      <c r="D37" s="219"/>
      <c r="E37" s="61"/>
      <c r="F37" s="61"/>
      <c r="G37" s="219"/>
      <c r="H37" s="61"/>
      <c r="I37" s="61"/>
      <c r="J37" s="96"/>
      <c r="K37" s="96"/>
      <c r="L37" s="96"/>
      <c r="M37" s="96"/>
      <c r="N37" s="96"/>
      <c r="O37" s="96"/>
      <c r="P37" s="96"/>
      <c r="Q37" s="96"/>
    </row>
    <row r="38" spans="2:17" x14ac:dyDescent="0.2">
      <c r="B38" s="61"/>
      <c r="C38" s="61"/>
      <c r="D38" s="219"/>
      <c r="E38" s="61"/>
      <c r="F38" s="61"/>
      <c r="G38" s="219"/>
      <c r="H38" s="61"/>
      <c r="I38" s="61"/>
      <c r="J38" s="96"/>
      <c r="K38" s="96"/>
      <c r="L38" s="96"/>
      <c r="M38" s="96"/>
      <c r="N38" s="96"/>
      <c r="O38" s="96"/>
      <c r="P38" s="96"/>
      <c r="Q38" s="96"/>
    </row>
    <row r="39" spans="2:17" x14ac:dyDescent="0.2">
      <c r="B39" s="61"/>
      <c r="C39" s="61"/>
      <c r="D39" s="219"/>
      <c r="E39" s="61"/>
      <c r="F39" s="61"/>
      <c r="G39" s="219"/>
      <c r="H39" s="61"/>
      <c r="I39" s="61"/>
      <c r="J39" s="96"/>
      <c r="K39" s="96"/>
      <c r="L39" s="96"/>
      <c r="M39" s="96"/>
      <c r="N39" s="96"/>
      <c r="O39" s="96"/>
      <c r="P39" s="96"/>
      <c r="Q39" s="96"/>
    </row>
    <row r="40" spans="2:17" x14ac:dyDescent="0.2">
      <c r="B40" s="61"/>
      <c r="C40" s="61"/>
      <c r="D40" s="219"/>
      <c r="E40" s="61"/>
      <c r="F40" s="61"/>
      <c r="G40" s="219"/>
      <c r="H40" s="61"/>
      <c r="I40" s="61"/>
      <c r="J40" s="96"/>
      <c r="K40" s="96"/>
      <c r="L40" s="96"/>
      <c r="M40" s="96"/>
      <c r="N40" s="96"/>
      <c r="O40" s="96"/>
      <c r="P40" s="96"/>
      <c r="Q40" s="96"/>
    </row>
    <row r="41" spans="2:17" x14ac:dyDescent="0.2">
      <c r="B41" s="61"/>
      <c r="C41" s="61"/>
      <c r="D41" s="219"/>
      <c r="E41" s="61"/>
      <c r="F41" s="61"/>
      <c r="G41" s="219"/>
      <c r="H41" s="61"/>
      <c r="I41" s="61"/>
      <c r="J41" s="96"/>
      <c r="K41" s="96"/>
      <c r="L41" s="96"/>
      <c r="M41" s="96"/>
      <c r="N41" s="96"/>
      <c r="O41" s="96"/>
      <c r="P41" s="96"/>
      <c r="Q41" s="96"/>
    </row>
    <row r="42" spans="2:17" x14ac:dyDescent="0.2">
      <c r="B42" s="61"/>
      <c r="C42" s="61"/>
      <c r="D42" s="219"/>
      <c r="E42" s="61"/>
      <c r="F42" s="61"/>
      <c r="G42" s="219"/>
      <c r="H42" s="61"/>
      <c r="I42" s="61"/>
      <c r="J42" s="96"/>
      <c r="K42" s="96"/>
      <c r="L42" s="96"/>
      <c r="M42" s="96"/>
      <c r="N42" s="96"/>
      <c r="O42" s="96"/>
      <c r="P42" s="96"/>
      <c r="Q42" s="96"/>
    </row>
    <row r="43" spans="2:17" x14ac:dyDescent="0.2">
      <c r="B43" s="61"/>
      <c r="C43" s="61"/>
      <c r="D43" s="219"/>
      <c r="E43" s="61"/>
      <c r="F43" s="61"/>
      <c r="G43" s="219"/>
      <c r="H43" s="61"/>
      <c r="I43" s="61"/>
      <c r="J43" s="96"/>
      <c r="K43" s="96"/>
      <c r="L43" s="96"/>
      <c r="M43" s="96"/>
      <c r="N43" s="96"/>
      <c r="O43" s="96"/>
      <c r="P43" s="96"/>
      <c r="Q43" s="96"/>
    </row>
    <row r="44" spans="2:17" x14ac:dyDescent="0.2">
      <c r="B44" s="61"/>
      <c r="C44" s="61"/>
      <c r="D44" s="219"/>
      <c r="E44" s="61"/>
      <c r="F44" s="61"/>
      <c r="G44" s="219"/>
      <c r="H44" s="61"/>
      <c r="I44" s="61"/>
      <c r="J44" s="96"/>
      <c r="K44" s="96"/>
      <c r="L44" s="96"/>
      <c r="M44" s="96"/>
      <c r="N44" s="96"/>
      <c r="O44" s="96"/>
      <c r="P44" s="96"/>
      <c r="Q44" s="96"/>
    </row>
    <row r="45" spans="2:17" x14ac:dyDescent="0.2">
      <c r="B45" s="61"/>
      <c r="C45" s="61"/>
      <c r="D45" s="219"/>
      <c r="E45" s="61"/>
      <c r="F45" s="61"/>
      <c r="G45" s="219"/>
      <c r="H45" s="61"/>
      <c r="I45" s="61"/>
      <c r="J45" s="96"/>
      <c r="K45" s="96"/>
      <c r="L45" s="96"/>
      <c r="M45" s="96"/>
      <c r="N45" s="96"/>
      <c r="O45" s="96"/>
      <c r="P45" s="96"/>
      <c r="Q45" s="96"/>
    </row>
    <row r="46" spans="2:17" x14ac:dyDescent="0.2">
      <c r="B46" s="61"/>
      <c r="C46" s="61"/>
      <c r="D46" s="219"/>
      <c r="E46" s="61"/>
      <c r="F46" s="61"/>
      <c r="G46" s="219"/>
      <c r="H46" s="61"/>
      <c r="I46" s="61"/>
      <c r="J46" s="96"/>
      <c r="K46" s="96"/>
      <c r="L46" s="96"/>
      <c r="M46" s="96"/>
      <c r="N46" s="96"/>
      <c r="O46" s="96"/>
      <c r="P46" s="96"/>
      <c r="Q46" s="96"/>
    </row>
    <row r="47" spans="2:17" x14ac:dyDescent="0.2">
      <c r="B47" s="61"/>
      <c r="C47" s="61"/>
      <c r="D47" s="219"/>
      <c r="E47" s="61"/>
      <c r="F47" s="61"/>
      <c r="G47" s="219"/>
      <c r="H47" s="61"/>
      <c r="I47" s="61"/>
      <c r="J47" s="96"/>
      <c r="K47" s="96"/>
      <c r="L47" s="96"/>
      <c r="M47" s="96"/>
      <c r="N47" s="96"/>
      <c r="O47" s="96"/>
      <c r="P47" s="96"/>
      <c r="Q47" s="96"/>
    </row>
    <row r="48" spans="2:17" x14ac:dyDescent="0.2">
      <c r="B48" s="61"/>
      <c r="C48" s="61"/>
      <c r="D48" s="219"/>
      <c r="E48" s="61"/>
      <c r="F48" s="61"/>
      <c r="G48" s="219"/>
      <c r="H48" s="61"/>
      <c r="I48" s="61"/>
      <c r="J48" s="96"/>
      <c r="K48" s="96"/>
      <c r="L48" s="96"/>
      <c r="M48" s="96"/>
      <c r="N48" s="96"/>
      <c r="O48" s="96"/>
      <c r="P48" s="96"/>
      <c r="Q48" s="96"/>
    </row>
    <row r="49" spans="2:17" x14ac:dyDescent="0.2">
      <c r="B49" s="61"/>
      <c r="C49" s="61"/>
      <c r="D49" s="219"/>
      <c r="E49" s="61"/>
      <c r="F49" s="61"/>
      <c r="G49" s="219"/>
      <c r="H49" s="61"/>
      <c r="I49" s="61"/>
      <c r="J49" s="96"/>
      <c r="K49" s="96"/>
      <c r="L49" s="96"/>
      <c r="M49" s="96"/>
      <c r="N49" s="96"/>
      <c r="O49" s="96"/>
      <c r="P49" s="96"/>
      <c r="Q49" s="96"/>
    </row>
    <row r="50" spans="2:17" x14ac:dyDescent="0.2">
      <c r="B50" s="61"/>
      <c r="C50" s="61"/>
      <c r="D50" s="219"/>
      <c r="E50" s="61"/>
      <c r="F50" s="61"/>
      <c r="G50" s="219"/>
      <c r="H50" s="61"/>
      <c r="I50" s="61"/>
      <c r="J50" s="96"/>
      <c r="K50" s="96"/>
      <c r="L50" s="96"/>
      <c r="M50" s="96"/>
      <c r="N50" s="96"/>
      <c r="O50" s="96"/>
      <c r="P50" s="96"/>
      <c r="Q50" s="96"/>
    </row>
    <row r="51" spans="2:17" x14ac:dyDescent="0.2">
      <c r="B51" s="61"/>
      <c r="C51" s="61"/>
      <c r="D51" s="219"/>
      <c r="E51" s="61"/>
      <c r="F51" s="61"/>
      <c r="G51" s="219"/>
      <c r="H51" s="61"/>
      <c r="I51" s="61"/>
      <c r="J51" s="96"/>
      <c r="K51" s="96"/>
      <c r="L51" s="96"/>
      <c r="M51" s="96"/>
      <c r="N51" s="96"/>
      <c r="O51" s="96"/>
      <c r="P51" s="96"/>
      <c r="Q51" s="96"/>
    </row>
    <row r="52" spans="2:17" x14ac:dyDescent="0.2">
      <c r="B52" s="61"/>
      <c r="C52" s="61"/>
      <c r="D52" s="219"/>
      <c r="E52" s="61"/>
      <c r="F52" s="61"/>
      <c r="G52" s="219"/>
      <c r="H52" s="61"/>
      <c r="I52" s="61"/>
      <c r="J52" s="96"/>
      <c r="K52" s="96"/>
      <c r="L52" s="96"/>
      <c r="M52" s="96"/>
      <c r="N52" s="96"/>
      <c r="O52" s="96"/>
      <c r="P52" s="96"/>
      <c r="Q52" s="96"/>
    </row>
    <row r="53" spans="2:17" x14ac:dyDescent="0.2">
      <c r="B53" s="61"/>
      <c r="C53" s="61"/>
      <c r="D53" s="219"/>
      <c r="E53" s="61"/>
      <c r="F53" s="61"/>
      <c r="G53" s="219"/>
      <c r="H53" s="61"/>
      <c r="I53" s="61"/>
      <c r="J53" s="96"/>
      <c r="K53" s="96"/>
      <c r="L53" s="96"/>
      <c r="M53" s="96"/>
      <c r="N53" s="96"/>
      <c r="O53" s="96"/>
      <c r="P53" s="96"/>
      <c r="Q53" s="96"/>
    </row>
    <row r="54" spans="2:17" x14ac:dyDescent="0.2">
      <c r="B54" s="61"/>
      <c r="C54" s="61"/>
      <c r="D54" s="219"/>
      <c r="E54" s="61"/>
      <c r="F54" s="61"/>
      <c r="G54" s="219"/>
      <c r="H54" s="61"/>
      <c r="I54" s="61"/>
      <c r="J54" s="96"/>
      <c r="K54" s="96"/>
      <c r="L54" s="96"/>
      <c r="M54" s="96"/>
      <c r="N54" s="96"/>
      <c r="O54" s="96"/>
      <c r="P54" s="96"/>
      <c r="Q54" s="96"/>
    </row>
    <row r="55" spans="2:17" x14ac:dyDescent="0.2">
      <c r="B55" s="61"/>
      <c r="C55" s="61"/>
      <c r="D55" s="219"/>
      <c r="E55" s="61"/>
      <c r="F55" s="61"/>
      <c r="G55" s="219"/>
      <c r="H55" s="61"/>
      <c r="I55" s="61"/>
      <c r="J55" s="96"/>
      <c r="K55" s="96"/>
      <c r="L55" s="96"/>
      <c r="M55" s="96"/>
      <c r="N55" s="96"/>
      <c r="O55" s="96"/>
      <c r="P55" s="96"/>
      <c r="Q55" s="96"/>
    </row>
    <row r="56" spans="2:17" x14ac:dyDescent="0.2">
      <c r="B56" s="61"/>
      <c r="C56" s="61"/>
      <c r="D56" s="219"/>
      <c r="E56" s="61"/>
      <c r="F56" s="61"/>
      <c r="G56" s="219"/>
      <c r="H56" s="61"/>
      <c r="I56" s="61"/>
      <c r="J56" s="96"/>
      <c r="K56" s="96"/>
      <c r="L56" s="96"/>
      <c r="M56" s="96"/>
      <c r="N56" s="96"/>
      <c r="O56" s="96"/>
      <c r="P56" s="96"/>
      <c r="Q56" s="96"/>
    </row>
    <row r="57" spans="2:17" x14ac:dyDescent="0.2">
      <c r="B57" s="61"/>
      <c r="C57" s="61"/>
      <c r="D57" s="219"/>
      <c r="E57" s="61"/>
      <c r="F57" s="61"/>
      <c r="G57" s="219"/>
      <c r="H57" s="61"/>
      <c r="I57" s="61"/>
      <c r="J57" s="96"/>
      <c r="K57" s="96"/>
      <c r="L57" s="96"/>
      <c r="M57" s="96"/>
      <c r="N57" s="96"/>
      <c r="O57" s="96"/>
      <c r="P57" s="96"/>
      <c r="Q57" s="96"/>
    </row>
    <row r="58" spans="2:17" x14ac:dyDescent="0.2">
      <c r="B58" s="61"/>
      <c r="C58" s="61"/>
      <c r="D58" s="219"/>
      <c r="E58" s="61"/>
      <c r="F58" s="61"/>
      <c r="G58" s="219"/>
      <c r="H58" s="61"/>
      <c r="I58" s="61"/>
      <c r="J58" s="96"/>
      <c r="K58" s="96"/>
      <c r="L58" s="96"/>
      <c r="M58" s="96"/>
      <c r="N58" s="96"/>
      <c r="O58" s="96"/>
      <c r="P58" s="96"/>
      <c r="Q58" s="96"/>
    </row>
    <row r="59" spans="2:17" x14ac:dyDescent="0.2">
      <c r="B59" s="61"/>
      <c r="C59" s="61"/>
      <c r="D59" s="219"/>
      <c r="E59" s="61"/>
      <c r="F59" s="61"/>
      <c r="G59" s="219"/>
      <c r="H59" s="61"/>
      <c r="I59" s="61"/>
      <c r="J59" s="96"/>
      <c r="K59" s="96"/>
      <c r="L59" s="96"/>
      <c r="M59" s="96"/>
      <c r="N59" s="96"/>
      <c r="O59" s="96"/>
      <c r="P59" s="96"/>
      <c r="Q59" s="96"/>
    </row>
    <row r="60" spans="2:17" x14ac:dyDescent="0.2">
      <c r="B60" s="61"/>
      <c r="C60" s="61"/>
      <c r="D60" s="219"/>
      <c r="E60" s="61"/>
      <c r="F60" s="61"/>
      <c r="G60" s="219"/>
      <c r="H60" s="61"/>
      <c r="I60" s="61"/>
      <c r="J60" s="96"/>
      <c r="K60" s="96"/>
      <c r="L60" s="96"/>
      <c r="M60" s="96"/>
      <c r="N60" s="96"/>
      <c r="O60" s="96"/>
      <c r="P60" s="96"/>
      <c r="Q60" s="96"/>
    </row>
    <row r="61" spans="2:17" x14ac:dyDescent="0.2">
      <c r="B61" s="61"/>
      <c r="C61" s="61"/>
      <c r="D61" s="219"/>
      <c r="E61" s="61"/>
      <c r="F61" s="61"/>
      <c r="G61" s="219"/>
      <c r="H61" s="61"/>
      <c r="I61" s="61"/>
      <c r="J61" s="96"/>
      <c r="K61" s="96"/>
      <c r="L61" s="96"/>
      <c r="M61" s="96"/>
      <c r="N61" s="96"/>
      <c r="O61" s="96"/>
      <c r="P61" s="96"/>
      <c r="Q61" s="96"/>
    </row>
    <row r="62" spans="2:17" x14ac:dyDescent="0.2">
      <c r="B62" s="61"/>
      <c r="C62" s="61"/>
      <c r="D62" s="219"/>
      <c r="E62" s="61"/>
      <c r="F62" s="61"/>
      <c r="G62" s="219"/>
      <c r="H62" s="61"/>
      <c r="I62" s="61"/>
      <c r="J62" s="96"/>
      <c r="K62" s="96"/>
      <c r="L62" s="96"/>
      <c r="M62" s="96"/>
      <c r="N62" s="96"/>
      <c r="O62" s="96"/>
      <c r="P62" s="96"/>
      <c r="Q62" s="96"/>
    </row>
    <row r="63" spans="2:17" x14ac:dyDescent="0.2">
      <c r="B63" s="61"/>
      <c r="C63" s="61"/>
      <c r="D63" s="219"/>
      <c r="E63" s="61"/>
      <c r="F63" s="61"/>
      <c r="G63" s="219"/>
      <c r="H63" s="61"/>
      <c r="I63" s="61"/>
      <c r="J63" s="96"/>
      <c r="K63" s="96"/>
      <c r="L63" s="96"/>
      <c r="M63" s="96"/>
      <c r="N63" s="96"/>
      <c r="O63" s="96"/>
      <c r="P63" s="96"/>
      <c r="Q63" s="96"/>
    </row>
    <row r="64" spans="2:17" x14ac:dyDescent="0.2">
      <c r="B64" s="61"/>
      <c r="C64" s="61"/>
      <c r="D64" s="219"/>
      <c r="E64" s="61"/>
      <c r="F64" s="61"/>
      <c r="G64" s="219"/>
      <c r="H64" s="61"/>
      <c r="I64" s="61"/>
      <c r="J64" s="96"/>
      <c r="K64" s="96"/>
      <c r="L64" s="96"/>
      <c r="M64" s="96"/>
      <c r="N64" s="96"/>
      <c r="O64" s="96"/>
      <c r="P64" s="96"/>
      <c r="Q64" s="96"/>
    </row>
    <row r="65" spans="2:17" x14ac:dyDescent="0.2">
      <c r="B65" s="61"/>
      <c r="C65" s="61"/>
      <c r="D65" s="219"/>
      <c r="E65" s="61"/>
      <c r="F65" s="61"/>
      <c r="G65" s="219"/>
      <c r="H65" s="61"/>
      <c r="I65" s="61"/>
      <c r="J65" s="96"/>
      <c r="K65" s="96"/>
      <c r="L65" s="96"/>
      <c r="M65" s="96"/>
      <c r="N65" s="96"/>
      <c r="O65" s="96"/>
      <c r="P65" s="96"/>
      <c r="Q65" s="96"/>
    </row>
    <row r="66" spans="2:17" x14ac:dyDescent="0.2">
      <c r="B66" s="61"/>
      <c r="C66" s="61"/>
      <c r="D66" s="219"/>
      <c r="E66" s="61"/>
      <c r="F66" s="61"/>
      <c r="G66" s="219"/>
      <c r="H66" s="61"/>
      <c r="I66" s="61"/>
      <c r="J66" s="96"/>
      <c r="K66" s="96"/>
      <c r="L66" s="96"/>
      <c r="M66" s="96"/>
      <c r="N66" s="96"/>
      <c r="O66" s="96"/>
      <c r="P66" s="96"/>
      <c r="Q66" s="96"/>
    </row>
    <row r="67" spans="2:17" x14ac:dyDescent="0.2">
      <c r="B67" s="61"/>
      <c r="C67" s="61"/>
      <c r="D67" s="219"/>
      <c r="E67" s="61"/>
      <c r="F67" s="61"/>
      <c r="G67" s="219"/>
      <c r="H67" s="61"/>
      <c r="I67" s="61"/>
      <c r="J67" s="96"/>
      <c r="K67" s="96"/>
      <c r="L67" s="96"/>
      <c r="M67" s="96"/>
      <c r="N67" s="96"/>
      <c r="O67" s="96"/>
      <c r="P67" s="96"/>
      <c r="Q67" s="96"/>
    </row>
    <row r="68" spans="2:17" x14ac:dyDescent="0.2">
      <c r="B68" s="61"/>
      <c r="C68" s="61"/>
      <c r="D68" s="219"/>
      <c r="E68" s="61"/>
      <c r="F68" s="61"/>
      <c r="G68" s="219"/>
      <c r="H68" s="61"/>
      <c r="I68" s="61"/>
      <c r="J68" s="96"/>
      <c r="K68" s="96"/>
      <c r="L68" s="96"/>
      <c r="M68" s="96"/>
      <c r="N68" s="96"/>
      <c r="O68" s="96"/>
      <c r="P68" s="96"/>
      <c r="Q68" s="96"/>
    </row>
    <row r="69" spans="2:17" x14ac:dyDescent="0.2">
      <c r="B69" s="61"/>
      <c r="C69" s="61"/>
      <c r="D69" s="219"/>
      <c r="E69" s="61"/>
      <c r="F69" s="61"/>
      <c r="G69" s="219"/>
      <c r="H69" s="61"/>
      <c r="I69" s="61"/>
      <c r="J69" s="96"/>
      <c r="K69" s="96"/>
      <c r="L69" s="96"/>
      <c r="M69" s="96"/>
      <c r="N69" s="96"/>
      <c r="O69" s="96"/>
      <c r="P69" s="96"/>
      <c r="Q69" s="96"/>
    </row>
    <row r="70" spans="2:17" x14ac:dyDescent="0.2">
      <c r="B70" s="61"/>
      <c r="C70" s="61"/>
      <c r="D70" s="219"/>
      <c r="E70" s="61"/>
      <c r="F70" s="61"/>
      <c r="G70" s="219"/>
      <c r="H70" s="61"/>
      <c r="I70" s="61"/>
      <c r="J70" s="96"/>
      <c r="K70" s="96"/>
      <c r="L70" s="96"/>
      <c r="M70" s="96"/>
      <c r="N70" s="96"/>
      <c r="O70" s="96"/>
      <c r="P70" s="96"/>
      <c r="Q70" s="96"/>
    </row>
    <row r="71" spans="2:17" x14ac:dyDescent="0.2">
      <c r="B71" s="61"/>
      <c r="C71" s="61"/>
      <c r="D71" s="219"/>
      <c r="E71" s="61"/>
      <c r="F71" s="61"/>
      <c r="G71" s="219"/>
      <c r="H71" s="61"/>
      <c r="I71" s="61"/>
      <c r="J71" s="96"/>
      <c r="K71" s="96"/>
      <c r="L71" s="96"/>
      <c r="M71" s="96"/>
      <c r="N71" s="96"/>
      <c r="O71" s="96"/>
      <c r="P71" s="96"/>
      <c r="Q71" s="96"/>
    </row>
    <row r="72" spans="2:17" x14ac:dyDescent="0.2">
      <c r="B72" s="61"/>
      <c r="C72" s="61"/>
      <c r="D72" s="219"/>
      <c r="E72" s="61"/>
      <c r="F72" s="61"/>
      <c r="G72" s="219"/>
      <c r="H72" s="61"/>
      <c r="I72" s="61"/>
      <c r="J72" s="96"/>
      <c r="K72" s="96"/>
      <c r="L72" s="96"/>
      <c r="M72" s="96"/>
      <c r="N72" s="96"/>
      <c r="O72" s="96"/>
      <c r="P72" s="96"/>
      <c r="Q72" s="96"/>
    </row>
    <row r="73" spans="2:17" x14ac:dyDescent="0.2">
      <c r="B73" s="61"/>
      <c r="C73" s="61"/>
      <c r="D73" s="219"/>
      <c r="E73" s="61"/>
      <c r="F73" s="61"/>
      <c r="G73" s="219"/>
      <c r="H73" s="61"/>
      <c r="I73" s="61"/>
      <c r="J73" s="96"/>
      <c r="K73" s="96"/>
      <c r="L73" s="96"/>
      <c r="M73" s="96"/>
      <c r="N73" s="96"/>
      <c r="O73" s="96"/>
      <c r="P73" s="96"/>
      <c r="Q73" s="96"/>
    </row>
    <row r="74" spans="2:17" x14ac:dyDescent="0.2">
      <c r="B74" s="61"/>
      <c r="C74" s="61"/>
      <c r="D74" s="219"/>
      <c r="E74" s="61"/>
      <c r="F74" s="61"/>
      <c r="G74" s="219"/>
      <c r="H74" s="61"/>
      <c r="I74" s="61"/>
      <c r="J74" s="96"/>
      <c r="K74" s="96"/>
      <c r="L74" s="96"/>
      <c r="M74" s="96"/>
      <c r="N74" s="96"/>
      <c r="O74" s="96"/>
      <c r="P74" s="96"/>
      <c r="Q74" s="96"/>
    </row>
    <row r="75" spans="2:17" x14ac:dyDescent="0.2">
      <c r="B75" s="61"/>
      <c r="C75" s="61"/>
      <c r="D75" s="219"/>
      <c r="E75" s="61"/>
      <c r="F75" s="61"/>
      <c r="G75" s="219"/>
      <c r="H75" s="61"/>
      <c r="I75" s="61"/>
      <c r="J75" s="96"/>
      <c r="K75" s="96"/>
      <c r="L75" s="96"/>
      <c r="M75" s="96"/>
      <c r="N75" s="96"/>
      <c r="O75" s="96"/>
      <c r="P75" s="96"/>
      <c r="Q75" s="96"/>
    </row>
    <row r="76" spans="2:17" x14ac:dyDescent="0.2">
      <c r="B76" s="61"/>
      <c r="C76" s="61"/>
      <c r="D76" s="219"/>
      <c r="E76" s="61"/>
      <c r="F76" s="61"/>
      <c r="G76" s="219"/>
      <c r="H76" s="61"/>
      <c r="I76" s="61"/>
      <c r="J76" s="96"/>
      <c r="K76" s="96"/>
      <c r="L76" s="96"/>
      <c r="M76" s="96"/>
      <c r="N76" s="96"/>
      <c r="O76" s="96"/>
      <c r="P76" s="96"/>
      <c r="Q76" s="96"/>
    </row>
    <row r="77" spans="2:17" x14ac:dyDescent="0.2">
      <c r="B77" s="61"/>
      <c r="C77" s="61"/>
      <c r="D77" s="219"/>
      <c r="E77" s="61"/>
      <c r="F77" s="61"/>
      <c r="G77" s="219"/>
      <c r="H77" s="61"/>
      <c r="I77" s="61"/>
      <c r="J77" s="96"/>
      <c r="K77" s="96"/>
      <c r="L77" s="96"/>
      <c r="M77" s="96"/>
      <c r="N77" s="96"/>
      <c r="O77" s="96"/>
      <c r="P77" s="96"/>
      <c r="Q77" s="96"/>
    </row>
    <row r="78" spans="2:17" x14ac:dyDescent="0.2">
      <c r="B78" s="61"/>
      <c r="C78" s="61"/>
      <c r="D78" s="219"/>
      <c r="E78" s="61"/>
      <c r="F78" s="61"/>
      <c r="G78" s="219"/>
      <c r="H78" s="61"/>
      <c r="I78" s="61"/>
      <c r="J78" s="96"/>
      <c r="K78" s="96"/>
      <c r="L78" s="96"/>
      <c r="M78" s="96"/>
      <c r="N78" s="96"/>
      <c r="O78" s="96"/>
      <c r="P78" s="96"/>
      <c r="Q78" s="96"/>
    </row>
    <row r="79" spans="2:17" x14ac:dyDescent="0.2">
      <c r="B79" s="61"/>
      <c r="C79" s="61"/>
      <c r="D79" s="219"/>
      <c r="E79" s="61"/>
      <c r="F79" s="61"/>
      <c r="G79" s="219"/>
      <c r="H79" s="61"/>
      <c r="I79" s="61"/>
      <c r="J79" s="96"/>
      <c r="K79" s="96"/>
      <c r="L79" s="96"/>
      <c r="M79" s="96"/>
      <c r="N79" s="96"/>
      <c r="O79" s="96"/>
      <c r="P79" s="96"/>
      <c r="Q79" s="96"/>
    </row>
    <row r="80" spans="2:17" x14ac:dyDescent="0.2">
      <c r="B80" s="61"/>
      <c r="C80" s="61"/>
      <c r="D80" s="219"/>
      <c r="E80" s="61"/>
      <c r="F80" s="61"/>
      <c r="G80" s="219"/>
      <c r="H80" s="61"/>
      <c r="I80" s="61"/>
      <c r="J80" s="96"/>
      <c r="K80" s="96"/>
      <c r="L80" s="96"/>
      <c r="M80" s="96"/>
      <c r="N80" s="96"/>
      <c r="O80" s="96"/>
      <c r="P80" s="96"/>
      <c r="Q80" s="96"/>
    </row>
    <row r="81" spans="2:17" x14ac:dyDescent="0.2">
      <c r="B81" s="61"/>
      <c r="C81" s="61"/>
      <c r="D81" s="219"/>
      <c r="E81" s="61"/>
      <c r="F81" s="61"/>
      <c r="G81" s="219"/>
      <c r="H81" s="61"/>
      <c r="I81" s="61"/>
      <c r="J81" s="96"/>
      <c r="K81" s="96"/>
      <c r="L81" s="96"/>
      <c r="M81" s="96"/>
      <c r="N81" s="96"/>
      <c r="O81" s="96"/>
      <c r="P81" s="96"/>
      <c r="Q81" s="96"/>
    </row>
    <row r="82" spans="2:17" x14ac:dyDescent="0.2">
      <c r="B82" s="61"/>
      <c r="C82" s="61"/>
      <c r="D82" s="219"/>
      <c r="E82" s="61"/>
      <c r="F82" s="61"/>
      <c r="G82" s="219"/>
      <c r="H82" s="61"/>
      <c r="I82" s="61"/>
      <c r="J82" s="96"/>
      <c r="K82" s="96"/>
      <c r="L82" s="96"/>
      <c r="M82" s="96"/>
      <c r="N82" s="96"/>
      <c r="O82" s="96"/>
      <c r="P82" s="96"/>
      <c r="Q82" s="96"/>
    </row>
    <row r="83" spans="2:17" x14ac:dyDescent="0.2">
      <c r="B83" s="61"/>
      <c r="C83" s="61"/>
      <c r="D83" s="219"/>
      <c r="E83" s="61"/>
      <c r="F83" s="61"/>
      <c r="G83" s="219"/>
      <c r="H83" s="61"/>
      <c r="I83" s="61"/>
      <c r="J83" s="96"/>
      <c r="K83" s="96"/>
      <c r="L83" s="96"/>
      <c r="M83" s="96"/>
      <c r="N83" s="96"/>
      <c r="O83" s="96"/>
      <c r="P83" s="96"/>
      <c r="Q83" s="96"/>
    </row>
    <row r="84" spans="2:17" x14ac:dyDescent="0.2">
      <c r="B84" s="61"/>
      <c r="C84" s="61"/>
      <c r="D84" s="219"/>
      <c r="E84" s="61"/>
      <c r="F84" s="61"/>
      <c r="G84" s="219"/>
      <c r="H84" s="61"/>
      <c r="I84" s="61"/>
      <c r="J84" s="96"/>
      <c r="K84" s="96"/>
      <c r="L84" s="96"/>
      <c r="M84" s="96"/>
      <c r="N84" s="96"/>
      <c r="O84" s="96"/>
      <c r="P84" s="96"/>
      <c r="Q84" s="96"/>
    </row>
    <row r="85" spans="2:17" x14ac:dyDescent="0.2">
      <c r="B85" s="61"/>
      <c r="C85" s="61"/>
      <c r="D85" s="219"/>
      <c r="E85" s="61"/>
      <c r="F85" s="61"/>
      <c r="G85" s="219"/>
      <c r="H85" s="61"/>
      <c r="I85" s="61"/>
      <c r="J85" s="96"/>
      <c r="K85" s="96"/>
      <c r="L85" s="96"/>
      <c r="M85" s="96"/>
      <c r="N85" s="96"/>
      <c r="O85" s="96"/>
      <c r="P85" s="96"/>
      <c r="Q85" s="96"/>
    </row>
    <row r="86" spans="2:17" x14ac:dyDescent="0.2">
      <c r="B86" s="61"/>
      <c r="C86" s="61"/>
      <c r="D86" s="219"/>
      <c r="E86" s="61"/>
      <c r="F86" s="61"/>
      <c r="G86" s="219"/>
      <c r="H86" s="61"/>
      <c r="I86" s="61"/>
      <c r="J86" s="96"/>
      <c r="K86" s="96"/>
      <c r="L86" s="96"/>
      <c r="M86" s="96"/>
      <c r="N86" s="96"/>
      <c r="O86" s="96"/>
      <c r="P86" s="96"/>
      <c r="Q86" s="96"/>
    </row>
    <row r="87" spans="2:17" x14ac:dyDescent="0.2">
      <c r="B87" s="61"/>
      <c r="C87" s="61"/>
      <c r="D87" s="219"/>
      <c r="E87" s="61"/>
      <c r="F87" s="61"/>
      <c r="G87" s="219"/>
      <c r="H87" s="61"/>
      <c r="I87" s="61"/>
      <c r="J87" s="96"/>
      <c r="K87" s="96"/>
      <c r="L87" s="96"/>
      <c r="M87" s="96"/>
      <c r="N87" s="96"/>
      <c r="O87" s="96"/>
      <c r="P87" s="96"/>
      <c r="Q87" s="96"/>
    </row>
    <row r="88" spans="2:17" x14ac:dyDescent="0.2">
      <c r="B88" s="61"/>
      <c r="C88" s="61"/>
      <c r="D88" s="219"/>
      <c r="E88" s="61"/>
      <c r="F88" s="61"/>
      <c r="G88" s="219"/>
      <c r="H88" s="61"/>
      <c r="I88" s="61"/>
      <c r="J88" s="96"/>
      <c r="K88" s="96"/>
      <c r="L88" s="96"/>
      <c r="M88" s="96"/>
      <c r="N88" s="96"/>
      <c r="O88" s="96"/>
      <c r="P88" s="96"/>
      <c r="Q88" s="96"/>
    </row>
    <row r="89" spans="2:17" x14ac:dyDescent="0.2">
      <c r="B89" s="61"/>
      <c r="C89" s="61"/>
      <c r="D89" s="219"/>
      <c r="E89" s="61"/>
      <c r="F89" s="61"/>
      <c r="G89" s="219"/>
      <c r="H89" s="61"/>
      <c r="I89" s="61"/>
      <c r="J89" s="96"/>
      <c r="K89" s="96"/>
      <c r="L89" s="96"/>
      <c r="M89" s="96"/>
      <c r="N89" s="96"/>
      <c r="O89" s="96"/>
      <c r="P89" s="96"/>
      <c r="Q89" s="96"/>
    </row>
    <row r="90" spans="2:17" x14ac:dyDescent="0.2">
      <c r="B90" s="61"/>
      <c r="C90" s="61"/>
      <c r="D90" s="219"/>
      <c r="E90" s="61"/>
      <c r="F90" s="61"/>
      <c r="G90" s="219"/>
      <c r="H90" s="61"/>
      <c r="I90" s="61"/>
      <c r="J90" s="96"/>
      <c r="K90" s="96"/>
      <c r="L90" s="96"/>
      <c r="M90" s="96"/>
      <c r="N90" s="96"/>
      <c r="O90" s="96"/>
      <c r="P90" s="96"/>
      <c r="Q90" s="96"/>
    </row>
    <row r="91" spans="2:17" x14ac:dyDescent="0.2">
      <c r="B91" s="61"/>
      <c r="C91" s="61"/>
      <c r="D91" s="219"/>
      <c r="E91" s="61"/>
      <c r="F91" s="61"/>
      <c r="G91" s="219"/>
      <c r="H91" s="61"/>
      <c r="I91" s="61"/>
      <c r="J91" s="96"/>
      <c r="K91" s="96"/>
      <c r="L91" s="96"/>
      <c r="M91" s="96"/>
      <c r="N91" s="96"/>
      <c r="O91" s="96"/>
      <c r="P91" s="96"/>
      <c r="Q91" s="96"/>
    </row>
    <row r="92" spans="2:17" x14ac:dyDescent="0.2">
      <c r="B92" s="61"/>
      <c r="C92" s="61"/>
      <c r="D92" s="219"/>
      <c r="E92" s="61"/>
      <c r="F92" s="61"/>
      <c r="G92" s="219"/>
      <c r="H92" s="61"/>
      <c r="I92" s="61"/>
      <c r="J92" s="96"/>
      <c r="K92" s="96"/>
      <c r="L92" s="96"/>
      <c r="M92" s="96"/>
      <c r="N92" s="96"/>
      <c r="O92" s="96"/>
      <c r="P92" s="96"/>
      <c r="Q92" s="96"/>
    </row>
    <row r="93" spans="2:17" x14ac:dyDescent="0.2">
      <c r="B93" s="61"/>
      <c r="C93" s="61"/>
      <c r="D93" s="219"/>
      <c r="E93" s="61"/>
      <c r="F93" s="61"/>
      <c r="G93" s="219"/>
      <c r="H93" s="61"/>
      <c r="I93" s="61"/>
      <c r="J93" s="96"/>
      <c r="K93" s="96"/>
      <c r="L93" s="96"/>
      <c r="M93" s="96"/>
      <c r="N93" s="96"/>
      <c r="O93" s="96"/>
      <c r="P93" s="96"/>
      <c r="Q93" s="96"/>
    </row>
    <row r="94" spans="2:17" x14ac:dyDescent="0.2">
      <c r="B94" s="61"/>
      <c r="C94" s="61"/>
      <c r="D94" s="219"/>
      <c r="E94" s="61"/>
      <c r="F94" s="61"/>
      <c r="G94" s="219"/>
      <c r="H94" s="61"/>
      <c r="I94" s="61"/>
      <c r="J94" s="96"/>
      <c r="K94" s="96"/>
      <c r="L94" s="96"/>
      <c r="M94" s="96"/>
      <c r="N94" s="96"/>
      <c r="O94" s="96"/>
      <c r="P94" s="96"/>
      <c r="Q94" s="96"/>
    </row>
    <row r="95" spans="2:17" x14ac:dyDescent="0.2">
      <c r="B95" s="61"/>
      <c r="C95" s="61"/>
      <c r="D95" s="219"/>
      <c r="E95" s="61"/>
      <c r="F95" s="61"/>
      <c r="G95" s="219"/>
      <c r="H95" s="61"/>
      <c r="I95" s="61"/>
      <c r="J95" s="96"/>
      <c r="K95" s="96"/>
      <c r="L95" s="96"/>
      <c r="M95" s="96"/>
      <c r="N95" s="96"/>
      <c r="O95" s="96"/>
      <c r="P95" s="96"/>
      <c r="Q95" s="96"/>
    </row>
    <row r="96" spans="2:17" x14ac:dyDescent="0.2">
      <c r="B96" s="61"/>
      <c r="C96" s="61"/>
      <c r="D96" s="219"/>
      <c r="E96" s="61"/>
      <c r="F96" s="61"/>
      <c r="G96" s="219"/>
      <c r="H96" s="61"/>
      <c r="I96" s="61"/>
      <c r="J96" s="96"/>
      <c r="K96" s="96"/>
      <c r="L96" s="96"/>
      <c r="M96" s="96"/>
      <c r="N96" s="96"/>
      <c r="O96" s="96"/>
      <c r="P96" s="96"/>
      <c r="Q96" s="96"/>
    </row>
    <row r="97" spans="2:17" x14ac:dyDescent="0.2">
      <c r="B97" s="61"/>
      <c r="C97" s="61"/>
      <c r="D97" s="219"/>
      <c r="E97" s="61"/>
      <c r="F97" s="61"/>
      <c r="G97" s="219"/>
      <c r="H97" s="61"/>
      <c r="I97" s="61"/>
      <c r="J97" s="96"/>
      <c r="K97" s="96"/>
      <c r="L97" s="96"/>
      <c r="M97" s="96"/>
      <c r="N97" s="96"/>
      <c r="O97" s="96"/>
      <c r="P97" s="96"/>
      <c r="Q97" s="96"/>
    </row>
    <row r="98" spans="2:17" x14ac:dyDescent="0.2">
      <c r="B98" s="61"/>
      <c r="C98" s="61"/>
      <c r="D98" s="219"/>
      <c r="E98" s="61"/>
      <c r="F98" s="61"/>
      <c r="G98" s="219"/>
      <c r="H98" s="61"/>
      <c r="I98" s="61"/>
      <c r="J98" s="96"/>
      <c r="K98" s="96"/>
      <c r="L98" s="96"/>
      <c r="M98" s="96"/>
      <c r="N98" s="96"/>
      <c r="O98" s="96"/>
      <c r="P98" s="96"/>
      <c r="Q98" s="96"/>
    </row>
    <row r="99" spans="2:17" x14ac:dyDescent="0.2">
      <c r="B99" s="61"/>
      <c r="C99" s="61"/>
      <c r="D99" s="219"/>
      <c r="E99" s="61"/>
      <c r="F99" s="61"/>
      <c r="G99" s="219"/>
      <c r="H99" s="61"/>
      <c r="I99" s="61"/>
      <c r="J99" s="96"/>
      <c r="K99" s="96"/>
      <c r="L99" s="96"/>
      <c r="M99" s="96"/>
      <c r="N99" s="96"/>
      <c r="O99" s="96"/>
      <c r="P99" s="96"/>
      <c r="Q99" s="96"/>
    </row>
    <row r="100" spans="2:17" x14ac:dyDescent="0.2">
      <c r="B100" s="61"/>
      <c r="C100" s="61"/>
      <c r="D100" s="219"/>
      <c r="E100" s="61"/>
      <c r="F100" s="61"/>
      <c r="G100" s="219"/>
      <c r="H100" s="61"/>
      <c r="I100" s="61"/>
      <c r="J100" s="96"/>
      <c r="K100" s="96"/>
      <c r="L100" s="96"/>
      <c r="M100" s="96"/>
      <c r="N100" s="96"/>
      <c r="O100" s="96"/>
      <c r="P100" s="96"/>
      <c r="Q100" s="96"/>
    </row>
    <row r="101" spans="2:17" x14ac:dyDescent="0.2">
      <c r="B101" s="61"/>
      <c r="C101" s="61"/>
      <c r="D101" s="219"/>
      <c r="E101" s="61"/>
      <c r="F101" s="61"/>
      <c r="G101" s="219"/>
      <c r="H101" s="61"/>
      <c r="I101" s="61"/>
      <c r="J101" s="96"/>
      <c r="K101" s="96"/>
      <c r="L101" s="96"/>
      <c r="M101" s="96"/>
      <c r="N101" s="96"/>
      <c r="O101" s="96"/>
      <c r="P101" s="96"/>
      <c r="Q101" s="96"/>
    </row>
    <row r="102" spans="2:17" x14ac:dyDescent="0.2">
      <c r="B102" s="61"/>
      <c r="C102" s="61"/>
      <c r="D102" s="219"/>
      <c r="E102" s="61"/>
      <c r="F102" s="61"/>
      <c r="G102" s="219"/>
      <c r="H102" s="61"/>
      <c r="I102" s="61"/>
      <c r="J102" s="96"/>
      <c r="K102" s="96"/>
      <c r="L102" s="96"/>
      <c r="M102" s="96"/>
      <c r="N102" s="96"/>
      <c r="O102" s="96"/>
      <c r="P102" s="96"/>
      <c r="Q102" s="96"/>
    </row>
    <row r="103" spans="2:17" x14ac:dyDescent="0.2">
      <c r="B103" s="61"/>
      <c r="C103" s="61"/>
      <c r="D103" s="219"/>
      <c r="E103" s="61"/>
      <c r="F103" s="61"/>
      <c r="G103" s="219"/>
      <c r="H103" s="61"/>
      <c r="I103" s="61"/>
      <c r="J103" s="96"/>
      <c r="K103" s="96"/>
      <c r="L103" s="96"/>
      <c r="M103" s="96"/>
      <c r="N103" s="96"/>
      <c r="O103" s="96"/>
      <c r="P103" s="96"/>
      <c r="Q103" s="96"/>
    </row>
    <row r="104" spans="2:17" x14ac:dyDescent="0.2">
      <c r="B104" s="61"/>
      <c r="C104" s="61"/>
      <c r="D104" s="219"/>
      <c r="E104" s="61"/>
      <c r="F104" s="61"/>
      <c r="G104" s="219"/>
      <c r="H104" s="61"/>
      <c r="I104" s="61"/>
      <c r="J104" s="96"/>
      <c r="K104" s="96"/>
      <c r="L104" s="96"/>
      <c r="M104" s="96"/>
      <c r="N104" s="96"/>
      <c r="O104" s="96"/>
      <c r="P104" s="96"/>
      <c r="Q104" s="96"/>
    </row>
    <row r="105" spans="2:17" x14ac:dyDescent="0.2">
      <c r="B105" s="61"/>
      <c r="C105" s="61"/>
      <c r="D105" s="219"/>
      <c r="E105" s="61"/>
      <c r="F105" s="61"/>
      <c r="G105" s="219"/>
      <c r="H105" s="61"/>
      <c r="I105" s="61"/>
      <c r="J105" s="96"/>
      <c r="K105" s="96"/>
      <c r="L105" s="96"/>
      <c r="M105" s="96"/>
      <c r="N105" s="96"/>
      <c r="O105" s="96"/>
      <c r="P105" s="96"/>
      <c r="Q105" s="96"/>
    </row>
    <row r="106" spans="2:17" x14ac:dyDescent="0.2">
      <c r="B106" s="61"/>
      <c r="C106" s="61"/>
      <c r="D106" s="219"/>
      <c r="E106" s="61"/>
      <c r="F106" s="61"/>
      <c r="G106" s="219"/>
      <c r="H106" s="61"/>
      <c r="I106" s="61"/>
      <c r="J106" s="96"/>
      <c r="K106" s="96"/>
      <c r="L106" s="96"/>
      <c r="M106" s="96"/>
      <c r="N106" s="96"/>
      <c r="O106" s="96"/>
      <c r="P106" s="96"/>
      <c r="Q106" s="96"/>
    </row>
    <row r="107" spans="2:17" x14ac:dyDescent="0.2">
      <c r="B107" s="61"/>
      <c r="C107" s="61"/>
      <c r="D107" s="219"/>
      <c r="E107" s="61"/>
      <c r="F107" s="61"/>
      <c r="G107" s="219"/>
      <c r="H107" s="61"/>
      <c r="I107" s="61"/>
      <c r="J107" s="96"/>
      <c r="K107" s="96"/>
      <c r="L107" s="96"/>
      <c r="M107" s="96"/>
      <c r="N107" s="96"/>
      <c r="O107" s="96"/>
      <c r="P107" s="96"/>
      <c r="Q107" s="96"/>
    </row>
    <row r="108" spans="2:17" x14ac:dyDescent="0.2">
      <c r="B108" s="61"/>
      <c r="C108" s="61"/>
      <c r="D108" s="219"/>
      <c r="E108" s="61"/>
      <c r="F108" s="61"/>
      <c r="G108" s="219"/>
      <c r="H108" s="61"/>
      <c r="I108" s="61"/>
      <c r="J108" s="96"/>
      <c r="K108" s="96"/>
      <c r="L108" s="96"/>
      <c r="M108" s="96"/>
      <c r="N108" s="96"/>
      <c r="O108" s="96"/>
      <c r="P108" s="96"/>
      <c r="Q108" s="96"/>
    </row>
    <row r="109" spans="2:17" x14ac:dyDescent="0.2">
      <c r="B109" s="61"/>
      <c r="C109" s="61"/>
      <c r="D109" s="219"/>
      <c r="E109" s="61"/>
      <c r="F109" s="61"/>
      <c r="G109" s="219"/>
      <c r="H109" s="61"/>
      <c r="I109" s="61"/>
      <c r="J109" s="96"/>
      <c r="K109" s="96"/>
      <c r="L109" s="96"/>
      <c r="M109" s="96"/>
      <c r="N109" s="96"/>
      <c r="O109" s="96"/>
      <c r="P109" s="96"/>
      <c r="Q109" s="96"/>
    </row>
    <row r="110" spans="2:17" x14ac:dyDescent="0.2">
      <c r="B110" s="61"/>
      <c r="C110" s="61"/>
      <c r="D110" s="219"/>
      <c r="E110" s="61"/>
      <c r="F110" s="61"/>
      <c r="G110" s="219"/>
      <c r="H110" s="61"/>
      <c r="I110" s="61"/>
      <c r="J110" s="96"/>
      <c r="K110" s="96"/>
      <c r="L110" s="96"/>
      <c r="M110" s="96"/>
      <c r="N110" s="96"/>
      <c r="O110" s="96"/>
      <c r="P110" s="96"/>
      <c r="Q110" s="96"/>
    </row>
    <row r="111" spans="2:17" x14ac:dyDescent="0.2">
      <c r="B111" s="61"/>
      <c r="C111" s="61"/>
      <c r="D111" s="219"/>
      <c r="E111" s="61"/>
      <c r="F111" s="61"/>
      <c r="G111" s="219"/>
      <c r="H111" s="61"/>
      <c r="I111" s="61"/>
      <c r="J111" s="96"/>
      <c r="K111" s="96"/>
      <c r="L111" s="96"/>
      <c r="M111" s="96"/>
      <c r="N111" s="96"/>
      <c r="O111" s="96"/>
      <c r="P111" s="96"/>
      <c r="Q111" s="96"/>
    </row>
    <row r="112" spans="2:17" x14ac:dyDescent="0.2">
      <c r="B112" s="61"/>
      <c r="C112" s="61"/>
      <c r="D112" s="219"/>
      <c r="E112" s="61"/>
      <c r="F112" s="61"/>
      <c r="G112" s="219"/>
      <c r="H112" s="61"/>
      <c r="I112" s="61"/>
      <c r="J112" s="96"/>
      <c r="K112" s="96"/>
      <c r="L112" s="96"/>
      <c r="M112" s="96"/>
      <c r="N112" s="96"/>
      <c r="O112" s="96"/>
      <c r="P112" s="96"/>
      <c r="Q112" s="96"/>
    </row>
    <row r="113" spans="2:17" x14ac:dyDescent="0.2">
      <c r="B113" s="61"/>
      <c r="C113" s="61"/>
      <c r="D113" s="219"/>
      <c r="E113" s="61"/>
      <c r="F113" s="61"/>
      <c r="G113" s="219"/>
      <c r="H113" s="61"/>
      <c r="I113" s="61"/>
      <c r="J113" s="96"/>
      <c r="K113" s="96"/>
      <c r="L113" s="96"/>
      <c r="M113" s="96"/>
      <c r="N113" s="96"/>
      <c r="O113" s="96"/>
      <c r="P113" s="96"/>
      <c r="Q113" s="96"/>
    </row>
    <row r="114" spans="2:17" x14ac:dyDescent="0.2">
      <c r="B114" s="61"/>
      <c r="C114" s="61"/>
      <c r="D114" s="219"/>
      <c r="E114" s="61"/>
      <c r="F114" s="61"/>
      <c r="G114" s="219"/>
      <c r="H114" s="61"/>
      <c r="I114" s="61"/>
      <c r="J114" s="96"/>
      <c r="K114" s="96"/>
      <c r="L114" s="96"/>
      <c r="M114" s="96"/>
      <c r="N114" s="96"/>
      <c r="O114" s="96"/>
      <c r="P114" s="96"/>
      <c r="Q114" s="96"/>
    </row>
    <row r="115" spans="2:17" x14ac:dyDescent="0.2">
      <c r="B115" s="61"/>
      <c r="C115" s="61"/>
      <c r="D115" s="219"/>
      <c r="E115" s="61"/>
      <c r="F115" s="61"/>
      <c r="G115" s="219"/>
      <c r="H115" s="61"/>
      <c r="I115" s="61"/>
      <c r="J115" s="96"/>
      <c r="K115" s="96"/>
      <c r="L115" s="96"/>
      <c r="M115" s="96"/>
      <c r="N115" s="96"/>
      <c r="O115" s="96"/>
      <c r="P115" s="96"/>
      <c r="Q115" s="96"/>
    </row>
    <row r="116" spans="2:17" x14ac:dyDescent="0.2">
      <c r="B116" s="61"/>
      <c r="C116" s="61"/>
      <c r="D116" s="219"/>
      <c r="E116" s="61"/>
      <c r="F116" s="61"/>
      <c r="G116" s="219"/>
      <c r="H116" s="61"/>
      <c r="I116" s="61"/>
      <c r="J116" s="96"/>
      <c r="K116" s="96"/>
      <c r="L116" s="96"/>
      <c r="M116" s="96"/>
      <c r="N116" s="96"/>
      <c r="O116" s="96"/>
      <c r="P116" s="96"/>
      <c r="Q116" s="96"/>
    </row>
    <row r="117" spans="2:17" x14ac:dyDescent="0.2">
      <c r="B117" s="61"/>
      <c r="C117" s="61"/>
      <c r="D117" s="219"/>
      <c r="E117" s="61"/>
      <c r="F117" s="61"/>
      <c r="G117" s="219"/>
      <c r="H117" s="61"/>
      <c r="I117" s="61"/>
      <c r="J117" s="96"/>
      <c r="K117" s="96"/>
      <c r="L117" s="96"/>
      <c r="M117" s="96"/>
      <c r="N117" s="96"/>
      <c r="O117" s="96"/>
      <c r="P117" s="96"/>
      <c r="Q117" s="96"/>
    </row>
    <row r="118" spans="2:17" x14ac:dyDescent="0.2">
      <c r="B118" s="61"/>
      <c r="C118" s="61"/>
      <c r="D118" s="219"/>
      <c r="E118" s="61"/>
      <c r="F118" s="61"/>
      <c r="G118" s="219"/>
      <c r="H118" s="61"/>
      <c r="I118" s="61"/>
      <c r="J118" s="96"/>
      <c r="K118" s="96"/>
      <c r="L118" s="96"/>
      <c r="M118" s="96"/>
      <c r="N118" s="96"/>
      <c r="O118" s="96"/>
      <c r="P118" s="96"/>
      <c r="Q118" s="96"/>
    </row>
    <row r="119" spans="2:17" x14ac:dyDescent="0.2">
      <c r="B119" s="61"/>
      <c r="C119" s="61"/>
      <c r="D119" s="219"/>
      <c r="E119" s="61"/>
      <c r="F119" s="61"/>
      <c r="G119" s="219"/>
      <c r="H119" s="61"/>
      <c r="I119" s="61"/>
      <c r="J119" s="96"/>
      <c r="K119" s="96"/>
      <c r="L119" s="96"/>
      <c r="M119" s="96"/>
      <c r="N119" s="96"/>
      <c r="O119" s="96"/>
      <c r="P119" s="96"/>
      <c r="Q119" s="96"/>
    </row>
    <row r="120" spans="2:17" x14ac:dyDescent="0.2">
      <c r="B120" s="61"/>
      <c r="C120" s="61"/>
      <c r="D120" s="219"/>
      <c r="E120" s="61"/>
      <c r="F120" s="61"/>
      <c r="G120" s="219"/>
      <c r="H120" s="61"/>
      <c r="I120" s="61"/>
      <c r="J120" s="96"/>
      <c r="K120" s="96"/>
      <c r="L120" s="96"/>
      <c r="M120" s="96"/>
      <c r="N120" s="96"/>
      <c r="O120" s="96"/>
      <c r="P120" s="96"/>
      <c r="Q120" s="96"/>
    </row>
    <row r="121" spans="2:17" x14ac:dyDescent="0.2">
      <c r="B121" s="61"/>
      <c r="C121" s="61"/>
      <c r="D121" s="219"/>
      <c r="E121" s="61"/>
      <c r="F121" s="61"/>
      <c r="G121" s="219"/>
      <c r="H121" s="61"/>
      <c r="I121" s="61"/>
      <c r="J121" s="96"/>
      <c r="K121" s="96"/>
      <c r="L121" s="96"/>
      <c r="M121" s="96"/>
      <c r="N121" s="96"/>
      <c r="O121" s="96"/>
      <c r="P121" s="96"/>
      <c r="Q121" s="96"/>
    </row>
    <row r="122" spans="2:17" x14ac:dyDescent="0.2">
      <c r="B122" s="61"/>
      <c r="C122" s="61"/>
      <c r="D122" s="219"/>
      <c r="E122" s="61"/>
      <c r="F122" s="61"/>
      <c r="G122" s="219"/>
      <c r="H122" s="61"/>
      <c r="I122" s="61"/>
      <c r="J122" s="96"/>
      <c r="K122" s="96"/>
      <c r="L122" s="96"/>
      <c r="M122" s="96"/>
      <c r="N122" s="96"/>
      <c r="O122" s="96"/>
      <c r="P122" s="96"/>
      <c r="Q122" s="96"/>
    </row>
    <row r="123" spans="2:17" x14ac:dyDescent="0.2">
      <c r="B123" s="61"/>
      <c r="C123" s="61"/>
      <c r="D123" s="219"/>
      <c r="E123" s="61"/>
      <c r="F123" s="61"/>
      <c r="G123" s="219"/>
      <c r="H123" s="61"/>
      <c r="I123" s="61"/>
      <c r="J123" s="96"/>
      <c r="K123" s="96"/>
      <c r="L123" s="96"/>
      <c r="M123" s="96"/>
      <c r="N123" s="96"/>
      <c r="O123" s="96"/>
      <c r="P123" s="96"/>
      <c r="Q123" s="96"/>
    </row>
    <row r="124" spans="2:17" x14ac:dyDescent="0.2">
      <c r="B124" s="61"/>
      <c r="C124" s="61"/>
      <c r="D124" s="219"/>
      <c r="E124" s="61"/>
      <c r="F124" s="61"/>
      <c r="G124" s="219"/>
      <c r="H124" s="61"/>
      <c r="I124" s="61"/>
      <c r="J124" s="96"/>
      <c r="K124" s="96"/>
      <c r="L124" s="96"/>
      <c r="M124" s="96"/>
      <c r="N124" s="96"/>
      <c r="O124" s="96"/>
      <c r="P124" s="96"/>
      <c r="Q124" s="96"/>
    </row>
    <row r="125" spans="2:17" x14ac:dyDescent="0.2">
      <c r="B125" s="61"/>
      <c r="C125" s="61"/>
      <c r="D125" s="219"/>
      <c r="E125" s="61"/>
      <c r="F125" s="61"/>
      <c r="G125" s="219"/>
      <c r="H125" s="61"/>
      <c r="I125" s="61"/>
      <c r="J125" s="96"/>
      <c r="K125" s="96"/>
      <c r="L125" s="96"/>
      <c r="M125" s="96"/>
      <c r="N125" s="96"/>
      <c r="O125" s="96"/>
      <c r="P125" s="96"/>
      <c r="Q125" s="96"/>
    </row>
    <row r="126" spans="2:17" x14ac:dyDescent="0.2">
      <c r="B126" s="61"/>
      <c r="C126" s="61"/>
      <c r="D126" s="219"/>
      <c r="E126" s="61"/>
      <c r="F126" s="61"/>
      <c r="G126" s="219"/>
      <c r="H126" s="61"/>
      <c r="I126" s="61"/>
      <c r="J126" s="96"/>
      <c r="K126" s="96"/>
      <c r="L126" s="96"/>
      <c r="M126" s="96"/>
      <c r="N126" s="96"/>
      <c r="O126" s="96"/>
      <c r="P126" s="96"/>
      <c r="Q126" s="96"/>
    </row>
    <row r="127" spans="2:17" x14ac:dyDescent="0.2">
      <c r="B127" s="61"/>
      <c r="C127" s="61"/>
      <c r="D127" s="219"/>
      <c r="E127" s="61"/>
      <c r="F127" s="61"/>
      <c r="G127" s="219"/>
      <c r="H127" s="61"/>
      <c r="I127" s="61"/>
      <c r="J127" s="96"/>
      <c r="K127" s="96"/>
      <c r="L127" s="96"/>
      <c r="M127" s="96"/>
      <c r="N127" s="96"/>
      <c r="O127" s="96"/>
      <c r="P127" s="96"/>
      <c r="Q127" s="96"/>
    </row>
    <row r="128" spans="2:17" x14ac:dyDescent="0.2">
      <c r="B128" s="61"/>
      <c r="C128" s="61"/>
      <c r="D128" s="219"/>
      <c r="E128" s="61"/>
      <c r="F128" s="61"/>
      <c r="G128" s="219"/>
      <c r="H128" s="61"/>
      <c r="I128" s="61"/>
      <c r="J128" s="96"/>
      <c r="K128" s="96"/>
      <c r="L128" s="96"/>
      <c r="M128" s="96"/>
      <c r="N128" s="96"/>
      <c r="O128" s="96"/>
      <c r="P128" s="96"/>
      <c r="Q128" s="96"/>
    </row>
    <row r="129" spans="2:17" x14ac:dyDescent="0.2">
      <c r="B129" s="61"/>
      <c r="C129" s="61"/>
      <c r="D129" s="219"/>
      <c r="E129" s="61"/>
      <c r="F129" s="61"/>
      <c r="G129" s="219"/>
      <c r="H129" s="61"/>
      <c r="I129" s="61"/>
      <c r="J129" s="96"/>
      <c r="K129" s="96"/>
      <c r="L129" s="96"/>
      <c r="M129" s="96"/>
      <c r="N129" s="96"/>
      <c r="O129" s="96"/>
      <c r="P129" s="96"/>
      <c r="Q129" s="96"/>
    </row>
    <row r="130" spans="2:17" x14ac:dyDescent="0.2">
      <c r="B130" s="61"/>
      <c r="C130" s="61"/>
      <c r="D130" s="219"/>
      <c r="E130" s="61"/>
      <c r="F130" s="61"/>
      <c r="G130" s="219"/>
      <c r="H130" s="61"/>
      <c r="I130" s="61"/>
      <c r="J130" s="96"/>
      <c r="K130" s="96"/>
      <c r="L130" s="96"/>
      <c r="M130" s="96"/>
      <c r="N130" s="96"/>
      <c r="O130" s="96"/>
      <c r="P130" s="96"/>
      <c r="Q130" s="96"/>
    </row>
    <row r="131" spans="2:17" x14ac:dyDescent="0.2">
      <c r="B131" s="61"/>
      <c r="C131" s="61"/>
      <c r="D131" s="219"/>
      <c r="E131" s="61"/>
      <c r="F131" s="61"/>
      <c r="G131" s="219"/>
      <c r="H131" s="61"/>
      <c r="I131" s="61"/>
      <c r="J131" s="96"/>
      <c r="K131" s="96"/>
      <c r="L131" s="96"/>
      <c r="M131" s="96"/>
      <c r="N131" s="96"/>
      <c r="O131" s="96"/>
      <c r="P131" s="96"/>
      <c r="Q131" s="96"/>
    </row>
    <row r="132" spans="2:17" x14ac:dyDescent="0.2">
      <c r="B132" s="61"/>
      <c r="C132" s="61"/>
      <c r="D132" s="219"/>
      <c r="E132" s="61"/>
      <c r="F132" s="61"/>
      <c r="G132" s="219"/>
      <c r="H132" s="61"/>
      <c r="I132" s="61"/>
      <c r="J132" s="96"/>
      <c r="K132" s="96"/>
      <c r="L132" s="96"/>
      <c r="M132" s="96"/>
      <c r="N132" s="96"/>
      <c r="O132" s="96"/>
      <c r="P132" s="96"/>
      <c r="Q132" s="96"/>
    </row>
    <row r="133" spans="2:17" x14ac:dyDescent="0.2">
      <c r="B133" s="61"/>
      <c r="C133" s="61"/>
      <c r="D133" s="219"/>
      <c r="E133" s="61"/>
      <c r="F133" s="61"/>
      <c r="G133" s="219"/>
      <c r="H133" s="61"/>
      <c r="I133" s="61"/>
      <c r="J133" s="96"/>
      <c r="K133" s="96"/>
      <c r="L133" s="96"/>
      <c r="M133" s="96"/>
      <c r="N133" s="96"/>
      <c r="O133" s="96"/>
      <c r="P133" s="96"/>
      <c r="Q133" s="96"/>
    </row>
    <row r="134" spans="2:17" x14ac:dyDescent="0.2">
      <c r="B134" s="61"/>
      <c r="C134" s="61"/>
      <c r="D134" s="219"/>
      <c r="E134" s="61"/>
      <c r="F134" s="61"/>
      <c r="G134" s="219"/>
      <c r="H134" s="61"/>
      <c r="I134" s="61"/>
      <c r="J134" s="96"/>
      <c r="K134" s="96"/>
      <c r="L134" s="96"/>
      <c r="M134" s="96"/>
      <c r="N134" s="96"/>
      <c r="O134" s="96"/>
      <c r="P134" s="96"/>
      <c r="Q134" s="96"/>
    </row>
    <row r="135" spans="2:17" x14ac:dyDescent="0.2">
      <c r="B135" s="61"/>
      <c r="C135" s="61"/>
      <c r="D135" s="219"/>
      <c r="E135" s="61"/>
      <c r="F135" s="61"/>
      <c r="G135" s="219"/>
      <c r="H135" s="61"/>
      <c r="I135" s="61"/>
      <c r="J135" s="96"/>
      <c r="K135" s="96"/>
      <c r="L135" s="96"/>
      <c r="M135" s="96"/>
      <c r="N135" s="96"/>
      <c r="O135" s="96"/>
      <c r="P135" s="96"/>
      <c r="Q135" s="96"/>
    </row>
    <row r="136" spans="2:17" x14ac:dyDescent="0.2">
      <c r="B136" s="61"/>
      <c r="C136" s="61"/>
      <c r="D136" s="219"/>
      <c r="E136" s="61"/>
      <c r="F136" s="61"/>
      <c r="G136" s="219"/>
      <c r="H136" s="61"/>
      <c r="I136" s="61"/>
      <c r="J136" s="96"/>
      <c r="K136" s="96"/>
      <c r="L136" s="96"/>
      <c r="M136" s="96"/>
      <c r="N136" s="96"/>
      <c r="O136" s="96"/>
      <c r="P136" s="96"/>
      <c r="Q136" s="96"/>
    </row>
    <row r="137" spans="2:17" x14ac:dyDescent="0.2">
      <c r="B137" s="61"/>
      <c r="C137" s="61"/>
      <c r="D137" s="219"/>
      <c r="E137" s="61"/>
      <c r="F137" s="61"/>
      <c r="G137" s="219"/>
      <c r="H137" s="61"/>
      <c r="I137" s="61"/>
      <c r="J137" s="96"/>
      <c r="K137" s="96"/>
      <c r="L137" s="96"/>
      <c r="M137" s="96"/>
      <c r="N137" s="96"/>
      <c r="O137" s="96"/>
      <c r="P137" s="96"/>
      <c r="Q137" s="96"/>
    </row>
    <row r="138" spans="2:17" x14ac:dyDescent="0.2">
      <c r="B138" s="61"/>
      <c r="C138" s="61"/>
      <c r="D138" s="219"/>
      <c r="E138" s="61"/>
      <c r="F138" s="61"/>
      <c r="G138" s="219"/>
      <c r="H138" s="61"/>
      <c r="I138" s="61"/>
      <c r="J138" s="96"/>
      <c r="K138" s="96"/>
      <c r="L138" s="96"/>
      <c r="M138" s="96"/>
      <c r="N138" s="96"/>
      <c r="O138" s="96"/>
      <c r="P138" s="96"/>
      <c r="Q138" s="96"/>
    </row>
    <row r="139" spans="2:17" x14ac:dyDescent="0.2">
      <c r="B139" s="61"/>
      <c r="C139" s="61"/>
      <c r="D139" s="219"/>
      <c r="E139" s="61"/>
      <c r="F139" s="61"/>
      <c r="G139" s="219"/>
      <c r="H139" s="61"/>
      <c r="I139" s="61"/>
      <c r="J139" s="96"/>
      <c r="K139" s="96"/>
      <c r="L139" s="96"/>
      <c r="M139" s="96"/>
      <c r="N139" s="96"/>
      <c r="O139" s="96"/>
      <c r="P139" s="96"/>
      <c r="Q139" s="96"/>
    </row>
    <row r="140" spans="2:17" x14ac:dyDescent="0.2">
      <c r="B140" s="61"/>
      <c r="C140" s="61"/>
      <c r="D140" s="219"/>
      <c r="E140" s="61"/>
      <c r="F140" s="61"/>
      <c r="G140" s="219"/>
      <c r="H140" s="61"/>
      <c r="I140" s="61"/>
      <c r="J140" s="96"/>
      <c r="K140" s="96"/>
      <c r="L140" s="96"/>
      <c r="M140" s="96"/>
      <c r="N140" s="96"/>
      <c r="O140" s="96"/>
      <c r="P140" s="96"/>
      <c r="Q140" s="96"/>
    </row>
    <row r="141" spans="2:17" x14ac:dyDescent="0.2">
      <c r="B141" s="61"/>
      <c r="C141" s="61"/>
      <c r="D141" s="219"/>
      <c r="E141" s="61"/>
      <c r="F141" s="61"/>
      <c r="G141" s="219"/>
      <c r="H141" s="61"/>
      <c r="I141" s="61"/>
      <c r="J141" s="96"/>
      <c r="K141" s="96"/>
      <c r="L141" s="96"/>
      <c r="M141" s="96"/>
      <c r="N141" s="96"/>
      <c r="O141" s="96"/>
      <c r="P141" s="96"/>
      <c r="Q141" s="96"/>
    </row>
    <row r="142" spans="2:17" x14ac:dyDescent="0.2">
      <c r="B142" s="61"/>
      <c r="C142" s="61"/>
      <c r="D142" s="219"/>
      <c r="E142" s="61"/>
      <c r="F142" s="61"/>
      <c r="G142" s="219"/>
      <c r="H142" s="61"/>
      <c r="I142" s="61"/>
      <c r="J142" s="96"/>
      <c r="K142" s="96"/>
      <c r="L142" s="96"/>
      <c r="M142" s="96"/>
      <c r="N142" s="96"/>
      <c r="O142" s="96"/>
      <c r="P142" s="96"/>
      <c r="Q142" s="96"/>
    </row>
    <row r="143" spans="2:17" x14ac:dyDescent="0.2">
      <c r="B143" s="61"/>
      <c r="C143" s="61"/>
      <c r="D143" s="219"/>
      <c r="E143" s="61"/>
      <c r="F143" s="61"/>
      <c r="G143" s="219"/>
      <c r="H143" s="61"/>
      <c r="I143" s="61"/>
      <c r="J143" s="96"/>
      <c r="K143" s="96"/>
      <c r="L143" s="96"/>
      <c r="M143" s="96"/>
      <c r="N143" s="96"/>
      <c r="O143" s="96"/>
      <c r="P143" s="96"/>
      <c r="Q143" s="96"/>
    </row>
    <row r="144" spans="2:17" x14ac:dyDescent="0.2">
      <c r="B144" s="61"/>
      <c r="C144" s="61"/>
      <c r="D144" s="219"/>
      <c r="E144" s="61"/>
      <c r="F144" s="61"/>
      <c r="G144" s="219"/>
      <c r="H144" s="61"/>
      <c r="I144" s="61"/>
      <c r="J144" s="96"/>
      <c r="K144" s="96"/>
      <c r="L144" s="96"/>
      <c r="M144" s="96"/>
      <c r="N144" s="96"/>
      <c r="O144" s="96"/>
      <c r="P144" s="96"/>
      <c r="Q144" s="96"/>
    </row>
    <row r="145" spans="2:17" x14ac:dyDescent="0.2">
      <c r="B145" s="61"/>
      <c r="C145" s="61"/>
      <c r="D145" s="219"/>
      <c r="E145" s="61"/>
      <c r="F145" s="61"/>
      <c r="G145" s="219"/>
      <c r="H145" s="61"/>
      <c r="I145" s="61"/>
      <c r="J145" s="96"/>
      <c r="K145" s="96"/>
      <c r="L145" s="96"/>
      <c r="M145" s="96"/>
      <c r="N145" s="96"/>
      <c r="O145" s="96"/>
      <c r="P145" s="96"/>
      <c r="Q145" s="96"/>
    </row>
    <row r="146" spans="2:17" x14ac:dyDescent="0.2">
      <c r="B146" s="61"/>
      <c r="C146" s="61"/>
      <c r="D146" s="219"/>
      <c r="E146" s="61"/>
      <c r="F146" s="61"/>
      <c r="G146" s="219"/>
      <c r="H146" s="61"/>
      <c r="I146" s="61"/>
      <c r="J146" s="96"/>
      <c r="K146" s="96"/>
      <c r="L146" s="96"/>
      <c r="M146" s="96"/>
      <c r="N146" s="96"/>
      <c r="O146" s="96"/>
      <c r="P146" s="96"/>
      <c r="Q146" s="96"/>
    </row>
    <row r="147" spans="2:17" x14ac:dyDescent="0.2">
      <c r="B147" s="61"/>
      <c r="C147" s="61"/>
      <c r="D147" s="219"/>
      <c r="E147" s="61"/>
      <c r="F147" s="61"/>
      <c r="G147" s="219"/>
      <c r="H147" s="61"/>
      <c r="I147" s="61"/>
      <c r="J147" s="96"/>
      <c r="K147" s="96"/>
      <c r="L147" s="96"/>
      <c r="M147" s="96"/>
      <c r="N147" s="96"/>
      <c r="O147" s="96"/>
      <c r="P147" s="96"/>
      <c r="Q147" s="96"/>
    </row>
    <row r="148" spans="2:17" x14ac:dyDescent="0.2">
      <c r="B148" s="61"/>
      <c r="C148" s="61"/>
      <c r="D148" s="219"/>
      <c r="E148" s="61"/>
      <c r="F148" s="61"/>
      <c r="G148" s="219"/>
      <c r="H148" s="61"/>
      <c r="I148" s="61"/>
      <c r="J148" s="96"/>
      <c r="K148" s="96"/>
      <c r="L148" s="96"/>
      <c r="M148" s="96"/>
      <c r="N148" s="96"/>
      <c r="O148" s="96"/>
      <c r="P148" s="96"/>
      <c r="Q148" s="96"/>
    </row>
    <row r="149" spans="2:17" x14ac:dyDescent="0.2">
      <c r="B149" s="61"/>
      <c r="C149" s="61"/>
      <c r="D149" s="219"/>
      <c r="E149" s="61"/>
      <c r="F149" s="61"/>
      <c r="G149" s="219"/>
      <c r="H149" s="61"/>
      <c r="I149" s="61"/>
      <c r="J149" s="96"/>
      <c r="K149" s="96"/>
      <c r="L149" s="96"/>
      <c r="M149" s="96"/>
      <c r="N149" s="96"/>
      <c r="O149" s="96"/>
      <c r="P149" s="96"/>
      <c r="Q149" s="96"/>
    </row>
    <row r="150" spans="2:17" x14ac:dyDescent="0.2">
      <c r="B150" s="61"/>
      <c r="C150" s="61"/>
      <c r="D150" s="219"/>
      <c r="E150" s="61"/>
      <c r="F150" s="61"/>
      <c r="G150" s="219"/>
      <c r="H150" s="61"/>
      <c r="I150" s="61"/>
      <c r="J150" s="96"/>
      <c r="K150" s="96"/>
      <c r="L150" s="96"/>
      <c r="M150" s="96"/>
      <c r="N150" s="96"/>
      <c r="O150" s="96"/>
      <c r="P150" s="96"/>
      <c r="Q150" s="96"/>
    </row>
    <row r="151" spans="2:17" x14ac:dyDescent="0.2">
      <c r="B151" s="61"/>
      <c r="C151" s="61"/>
      <c r="D151" s="219"/>
      <c r="E151" s="61"/>
      <c r="F151" s="61"/>
      <c r="G151" s="219"/>
      <c r="H151" s="61"/>
      <c r="I151" s="61"/>
      <c r="J151" s="96"/>
      <c r="K151" s="96"/>
      <c r="L151" s="96"/>
      <c r="M151" s="96"/>
      <c r="N151" s="96"/>
      <c r="O151" s="96"/>
      <c r="P151" s="96"/>
      <c r="Q151" s="96"/>
    </row>
    <row r="152" spans="2:17" x14ac:dyDescent="0.2">
      <c r="B152" s="61"/>
      <c r="C152" s="61"/>
      <c r="D152" s="219"/>
      <c r="E152" s="61"/>
      <c r="F152" s="61"/>
      <c r="G152" s="219"/>
      <c r="H152" s="61"/>
      <c r="I152" s="61"/>
      <c r="J152" s="96"/>
      <c r="K152" s="96"/>
      <c r="L152" s="96"/>
      <c r="M152" s="96"/>
      <c r="N152" s="96"/>
      <c r="O152" s="96"/>
      <c r="P152" s="96"/>
      <c r="Q152" s="96"/>
    </row>
    <row r="153" spans="2:17" x14ac:dyDescent="0.2">
      <c r="B153" s="61"/>
      <c r="C153" s="61"/>
      <c r="D153" s="219"/>
      <c r="E153" s="61"/>
      <c r="F153" s="61"/>
      <c r="G153" s="219"/>
      <c r="H153" s="61"/>
      <c r="I153" s="61"/>
      <c r="J153" s="96"/>
      <c r="K153" s="96"/>
      <c r="L153" s="96"/>
      <c r="M153" s="96"/>
      <c r="N153" s="96"/>
      <c r="O153" s="96"/>
      <c r="P153" s="96"/>
      <c r="Q153" s="96"/>
    </row>
    <row r="154" spans="2:17" x14ac:dyDescent="0.2">
      <c r="B154" s="61"/>
      <c r="C154" s="61"/>
      <c r="D154" s="219"/>
      <c r="E154" s="61"/>
      <c r="F154" s="61"/>
      <c r="G154" s="219"/>
      <c r="H154" s="61"/>
      <c r="I154" s="61"/>
      <c r="J154" s="96"/>
      <c r="K154" s="96"/>
      <c r="L154" s="96"/>
      <c r="M154" s="96"/>
      <c r="N154" s="96"/>
      <c r="O154" s="96"/>
      <c r="P154" s="96"/>
      <c r="Q154" s="96"/>
    </row>
    <row r="155" spans="2:17" x14ac:dyDescent="0.2">
      <c r="B155" s="61"/>
      <c r="C155" s="61"/>
      <c r="D155" s="219"/>
      <c r="E155" s="61"/>
      <c r="F155" s="61"/>
      <c r="G155" s="219"/>
      <c r="H155" s="61"/>
      <c r="I155" s="61"/>
      <c r="J155" s="96"/>
      <c r="K155" s="96"/>
      <c r="L155" s="96"/>
      <c r="M155" s="96"/>
      <c r="N155" s="96"/>
      <c r="O155" s="96"/>
      <c r="P155" s="96"/>
      <c r="Q155" s="96"/>
    </row>
    <row r="156" spans="2:17" x14ac:dyDescent="0.2">
      <c r="B156" s="61"/>
      <c r="C156" s="61"/>
      <c r="D156" s="219"/>
      <c r="E156" s="61"/>
      <c r="F156" s="61"/>
      <c r="G156" s="219"/>
      <c r="H156" s="61"/>
      <c r="I156" s="61"/>
      <c r="J156" s="96"/>
      <c r="K156" s="96"/>
      <c r="L156" s="96"/>
      <c r="M156" s="96"/>
      <c r="N156" s="96"/>
      <c r="O156" s="96"/>
      <c r="P156" s="96"/>
      <c r="Q156" s="96"/>
    </row>
    <row r="157" spans="2:17" x14ac:dyDescent="0.2">
      <c r="B157" s="61"/>
      <c r="C157" s="61"/>
      <c r="D157" s="219"/>
      <c r="E157" s="61"/>
      <c r="F157" s="61"/>
      <c r="G157" s="219"/>
      <c r="H157" s="61"/>
      <c r="I157" s="61"/>
      <c r="J157" s="96"/>
      <c r="K157" s="96"/>
      <c r="L157" s="96"/>
      <c r="M157" s="96"/>
      <c r="N157" s="96"/>
      <c r="O157" s="96"/>
      <c r="P157" s="96"/>
      <c r="Q157" s="96"/>
    </row>
    <row r="158" spans="2:17" x14ac:dyDescent="0.2">
      <c r="B158" s="61"/>
      <c r="C158" s="61"/>
      <c r="D158" s="219"/>
      <c r="E158" s="61"/>
      <c r="F158" s="61"/>
      <c r="G158" s="219"/>
      <c r="H158" s="61"/>
      <c r="I158" s="61"/>
      <c r="J158" s="96"/>
      <c r="K158" s="96"/>
      <c r="L158" s="96"/>
      <c r="M158" s="96"/>
      <c r="N158" s="96"/>
      <c r="O158" s="96"/>
      <c r="P158" s="96"/>
      <c r="Q158" s="96"/>
    </row>
    <row r="159" spans="2:17" x14ac:dyDescent="0.2">
      <c r="B159" s="61"/>
      <c r="C159" s="61"/>
      <c r="D159" s="219"/>
      <c r="E159" s="61"/>
      <c r="F159" s="61"/>
      <c r="G159" s="219"/>
      <c r="H159" s="61"/>
      <c r="I159" s="61"/>
      <c r="J159" s="96"/>
      <c r="K159" s="96"/>
      <c r="L159" s="96"/>
      <c r="M159" s="96"/>
      <c r="N159" s="96"/>
      <c r="O159" s="96"/>
      <c r="P159" s="96"/>
      <c r="Q159" s="96"/>
    </row>
    <row r="160" spans="2:17" x14ac:dyDescent="0.2">
      <c r="B160" s="61"/>
      <c r="C160" s="61"/>
      <c r="D160" s="219"/>
      <c r="E160" s="61"/>
      <c r="F160" s="61"/>
      <c r="G160" s="219"/>
      <c r="H160" s="61"/>
      <c r="I160" s="61"/>
      <c r="J160" s="96"/>
      <c r="K160" s="96"/>
      <c r="L160" s="96"/>
      <c r="M160" s="96"/>
      <c r="N160" s="96"/>
      <c r="O160" s="96"/>
      <c r="P160" s="96"/>
      <c r="Q160" s="96"/>
    </row>
    <row r="161" spans="2:17" x14ac:dyDescent="0.2">
      <c r="B161" s="61"/>
      <c r="C161" s="61"/>
      <c r="D161" s="219"/>
      <c r="E161" s="61"/>
      <c r="F161" s="61"/>
      <c r="G161" s="219"/>
      <c r="H161" s="61"/>
      <c r="I161" s="61"/>
      <c r="J161" s="96"/>
      <c r="K161" s="96"/>
      <c r="L161" s="96"/>
      <c r="M161" s="96"/>
      <c r="N161" s="96"/>
      <c r="O161" s="96"/>
      <c r="P161" s="96"/>
      <c r="Q161" s="96"/>
    </row>
    <row r="162" spans="2:17" x14ac:dyDescent="0.2">
      <c r="B162" s="61"/>
      <c r="C162" s="61"/>
      <c r="D162" s="219"/>
      <c r="E162" s="61"/>
      <c r="F162" s="61"/>
      <c r="G162" s="219"/>
      <c r="H162" s="61"/>
      <c r="I162" s="61"/>
      <c r="J162" s="96"/>
      <c r="K162" s="96"/>
      <c r="L162" s="96"/>
      <c r="M162" s="96"/>
      <c r="N162" s="96"/>
      <c r="O162" s="96"/>
      <c r="P162" s="96"/>
      <c r="Q162" s="96"/>
    </row>
    <row r="163" spans="2:17" x14ac:dyDescent="0.2">
      <c r="B163" s="61"/>
      <c r="C163" s="61"/>
      <c r="D163" s="219"/>
      <c r="E163" s="61"/>
      <c r="F163" s="61"/>
      <c r="G163" s="219"/>
      <c r="H163" s="61"/>
      <c r="I163" s="61"/>
      <c r="J163" s="96"/>
      <c r="K163" s="96"/>
      <c r="L163" s="96"/>
      <c r="M163" s="96"/>
      <c r="N163" s="96"/>
      <c r="O163" s="96"/>
      <c r="P163" s="96"/>
      <c r="Q163" s="96"/>
    </row>
    <row r="164" spans="2:17" x14ac:dyDescent="0.2">
      <c r="B164" s="61"/>
      <c r="C164" s="61"/>
      <c r="D164" s="219"/>
      <c r="E164" s="61"/>
      <c r="F164" s="61"/>
      <c r="G164" s="219"/>
      <c r="H164" s="61"/>
      <c r="I164" s="61"/>
      <c r="J164" s="96"/>
      <c r="K164" s="96"/>
      <c r="L164" s="96"/>
      <c r="M164" s="96"/>
      <c r="N164" s="96"/>
      <c r="O164" s="96"/>
      <c r="P164" s="96"/>
      <c r="Q164" s="96"/>
    </row>
    <row r="165" spans="2:17" x14ac:dyDescent="0.2">
      <c r="B165" s="61"/>
      <c r="C165" s="61"/>
      <c r="D165" s="219"/>
      <c r="E165" s="61"/>
      <c r="F165" s="61"/>
      <c r="G165" s="219"/>
      <c r="H165" s="61"/>
      <c r="I165" s="61"/>
      <c r="J165" s="96"/>
      <c r="K165" s="96"/>
      <c r="L165" s="96"/>
      <c r="M165" s="96"/>
      <c r="N165" s="96"/>
      <c r="O165" s="96"/>
      <c r="P165" s="96"/>
      <c r="Q165" s="96"/>
    </row>
    <row r="166" spans="2:17" x14ac:dyDescent="0.2">
      <c r="B166" s="61"/>
      <c r="C166" s="61"/>
      <c r="D166" s="219"/>
      <c r="E166" s="61"/>
      <c r="F166" s="61"/>
      <c r="G166" s="219"/>
      <c r="H166" s="61"/>
      <c r="I166" s="61"/>
      <c r="J166" s="96"/>
      <c r="K166" s="96"/>
      <c r="L166" s="96"/>
      <c r="M166" s="96"/>
      <c r="N166" s="96"/>
      <c r="O166" s="96"/>
      <c r="P166" s="96"/>
      <c r="Q166" s="96"/>
    </row>
    <row r="167" spans="2:17" x14ac:dyDescent="0.2">
      <c r="B167" s="61"/>
      <c r="C167" s="61"/>
      <c r="D167" s="219"/>
      <c r="E167" s="61"/>
      <c r="F167" s="61"/>
      <c r="G167" s="219"/>
      <c r="H167" s="61"/>
      <c r="I167" s="61"/>
      <c r="J167" s="96"/>
      <c r="K167" s="96"/>
      <c r="L167" s="96"/>
      <c r="M167" s="96"/>
      <c r="N167" s="96"/>
      <c r="O167" s="96"/>
      <c r="P167" s="96"/>
      <c r="Q167" s="96"/>
    </row>
    <row r="168" spans="2:17" x14ac:dyDescent="0.2">
      <c r="B168" s="61"/>
      <c r="C168" s="61"/>
      <c r="D168" s="219"/>
      <c r="E168" s="61"/>
      <c r="F168" s="61"/>
      <c r="G168" s="219"/>
      <c r="H168" s="61"/>
      <c r="I168" s="61"/>
      <c r="J168" s="96"/>
      <c r="K168" s="96"/>
      <c r="L168" s="96"/>
      <c r="M168" s="96"/>
      <c r="N168" s="96"/>
      <c r="O168" s="96"/>
      <c r="P168" s="96"/>
      <c r="Q168" s="96"/>
    </row>
    <row r="169" spans="2:17" x14ac:dyDescent="0.2">
      <c r="B169" s="61"/>
      <c r="C169" s="61"/>
      <c r="D169" s="219"/>
      <c r="E169" s="61"/>
      <c r="F169" s="61"/>
      <c r="G169" s="219"/>
      <c r="H169" s="61"/>
      <c r="I169" s="61"/>
      <c r="J169" s="96"/>
      <c r="K169" s="96"/>
      <c r="L169" s="96"/>
      <c r="M169" s="96"/>
      <c r="N169" s="96"/>
      <c r="O169" s="96"/>
      <c r="P169" s="96"/>
      <c r="Q169" s="96"/>
    </row>
    <row r="170" spans="2:17" x14ac:dyDescent="0.2">
      <c r="B170" s="61"/>
      <c r="C170" s="61"/>
      <c r="D170" s="219"/>
      <c r="E170" s="61"/>
      <c r="F170" s="61"/>
      <c r="G170" s="219"/>
      <c r="H170" s="61"/>
      <c r="I170" s="61"/>
      <c r="J170" s="96"/>
      <c r="K170" s="96"/>
      <c r="L170" s="96"/>
      <c r="M170" s="96"/>
      <c r="N170" s="96"/>
      <c r="O170" s="96"/>
      <c r="P170" s="96"/>
      <c r="Q170" s="96"/>
    </row>
    <row r="171" spans="2:17" x14ac:dyDescent="0.2">
      <c r="B171" s="61"/>
      <c r="C171" s="61"/>
      <c r="D171" s="219"/>
      <c r="E171" s="61"/>
      <c r="F171" s="61"/>
      <c r="G171" s="219"/>
      <c r="H171" s="61"/>
      <c r="I171" s="61"/>
      <c r="J171" s="96"/>
      <c r="K171" s="96"/>
      <c r="L171" s="96"/>
      <c r="M171" s="96"/>
      <c r="N171" s="96"/>
      <c r="O171" s="96"/>
      <c r="P171" s="96"/>
      <c r="Q171" s="96"/>
    </row>
    <row r="172" spans="2:17" x14ac:dyDescent="0.2">
      <c r="B172" s="61"/>
      <c r="C172" s="61"/>
      <c r="D172" s="219"/>
      <c r="E172" s="61"/>
      <c r="F172" s="61"/>
      <c r="G172" s="219"/>
      <c r="H172" s="61"/>
      <c r="I172" s="61"/>
      <c r="J172" s="96"/>
      <c r="K172" s="96"/>
      <c r="L172" s="96"/>
      <c r="M172" s="96"/>
      <c r="N172" s="96"/>
      <c r="O172" s="96"/>
      <c r="P172" s="96"/>
      <c r="Q172" s="96"/>
    </row>
    <row r="173" spans="2:17" x14ac:dyDescent="0.2">
      <c r="B173" s="61"/>
      <c r="C173" s="61"/>
      <c r="D173" s="219"/>
      <c r="E173" s="61"/>
      <c r="F173" s="61"/>
      <c r="G173" s="219"/>
      <c r="H173" s="61"/>
      <c r="I173" s="61"/>
      <c r="J173" s="96"/>
      <c r="K173" s="96"/>
      <c r="L173" s="96"/>
      <c r="M173" s="96"/>
      <c r="N173" s="96"/>
      <c r="O173" s="96"/>
      <c r="P173" s="96"/>
      <c r="Q173" s="96"/>
    </row>
    <row r="174" spans="2:17" x14ac:dyDescent="0.2">
      <c r="B174" s="61"/>
      <c r="C174" s="61"/>
      <c r="D174" s="219"/>
      <c r="E174" s="61"/>
      <c r="F174" s="61"/>
      <c r="G174" s="219"/>
      <c r="H174" s="61"/>
      <c r="I174" s="61"/>
      <c r="J174" s="96"/>
      <c r="K174" s="96"/>
      <c r="L174" s="96"/>
      <c r="M174" s="96"/>
      <c r="N174" s="96"/>
      <c r="O174" s="96"/>
      <c r="P174" s="96"/>
      <c r="Q174" s="96"/>
    </row>
    <row r="175" spans="2:17" x14ac:dyDescent="0.2">
      <c r="B175" s="61"/>
      <c r="C175" s="61"/>
      <c r="D175" s="219"/>
      <c r="E175" s="61"/>
      <c r="F175" s="61"/>
      <c r="G175" s="219"/>
      <c r="H175" s="61"/>
      <c r="I175" s="61"/>
      <c r="J175" s="96"/>
      <c r="K175" s="96"/>
      <c r="L175" s="96"/>
      <c r="M175" s="96"/>
      <c r="N175" s="96"/>
      <c r="O175" s="96"/>
      <c r="P175" s="96"/>
      <c r="Q175" s="96"/>
    </row>
    <row r="176" spans="2:17" x14ac:dyDescent="0.2">
      <c r="B176" s="61"/>
      <c r="C176" s="61"/>
      <c r="D176" s="219"/>
      <c r="E176" s="61"/>
      <c r="F176" s="61"/>
      <c r="G176" s="219"/>
      <c r="H176" s="61"/>
      <c r="I176" s="61"/>
      <c r="J176" s="96"/>
      <c r="K176" s="96"/>
      <c r="L176" s="96"/>
      <c r="M176" s="96"/>
      <c r="N176" s="96"/>
      <c r="O176" s="96"/>
      <c r="P176" s="96"/>
      <c r="Q176" s="96"/>
    </row>
    <row r="177" spans="2:17" x14ac:dyDescent="0.2">
      <c r="B177" s="61"/>
      <c r="C177" s="61"/>
      <c r="D177" s="219"/>
      <c r="E177" s="61"/>
      <c r="F177" s="61"/>
      <c r="G177" s="219"/>
      <c r="H177" s="61"/>
      <c r="I177" s="61"/>
      <c r="J177" s="96"/>
      <c r="K177" s="96"/>
      <c r="L177" s="96"/>
      <c r="M177" s="96"/>
      <c r="N177" s="96"/>
      <c r="O177" s="96"/>
      <c r="P177" s="96"/>
      <c r="Q177" s="96"/>
    </row>
    <row r="178" spans="2:17" x14ac:dyDescent="0.2">
      <c r="B178" s="61"/>
      <c r="C178" s="61"/>
      <c r="D178" s="219"/>
      <c r="E178" s="61"/>
      <c r="F178" s="61"/>
      <c r="G178" s="219"/>
      <c r="H178" s="61"/>
      <c r="I178" s="61"/>
      <c r="J178" s="96"/>
      <c r="K178" s="96"/>
      <c r="L178" s="96"/>
      <c r="M178" s="96"/>
      <c r="N178" s="96"/>
      <c r="O178" s="96"/>
      <c r="P178" s="96"/>
      <c r="Q178" s="96"/>
    </row>
    <row r="179" spans="2:17" x14ac:dyDescent="0.2">
      <c r="B179" s="61"/>
      <c r="C179" s="61"/>
      <c r="D179" s="219"/>
      <c r="E179" s="61"/>
      <c r="F179" s="61"/>
      <c r="G179" s="219"/>
      <c r="H179" s="61"/>
      <c r="I179" s="61"/>
      <c r="J179" s="96"/>
      <c r="K179" s="96"/>
      <c r="L179" s="96"/>
      <c r="M179" s="96"/>
      <c r="N179" s="96"/>
      <c r="O179" s="96"/>
      <c r="P179" s="96"/>
      <c r="Q179" s="96"/>
    </row>
    <row r="180" spans="2:17" x14ac:dyDescent="0.2">
      <c r="B180" s="61"/>
      <c r="C180" s="61"/>
      <c r="D180" s="219"/>
      <c r="E180" s="61"/>
      <c r="F180" s="61"/>
      <c r="G180" s="219"/>
      <c r="H180" s="61"/>
      <c r="I180" s="61"/>
      <c r="J180" s="96"/>
      <c r="K180" s="96"/>
      <c r="L180" s="96"/>
      <c r="M180" s="96"/>
      <c r="N180" s="96"/>
      <c r="O180" s="96"/>
      <c r="P180" s="96"/>
      <c r="Q180" s="96"/>
    </row>
    <row r="181" spans="2:17" x14ac:dyDescent="0.2">
      <c r="B181" s="61"/>
      <c r="C181" s="61"/>
      <c r="D181" s="219"/>
      <c r="E181" s="61"/>
      <c r="F181" s="61"/>
      <c r="G181" s="219"/>
      <c r="H181" s="61"/>
      <c r="I181" s="61"/>
      <c r="J181" s="96"/>
      <c r="K181" s="96"/>
      <c r="L181" s="96"/>
      <c r="M181" s="96"/>
      <c r="N181" s="96"/>
      <c r="O181" s="96"/>
      <c r="P181" s="96"/>
      <c r="Q181" s="96"/>
    </row>
    <row r="182" spans="2:17" x14ac:dyDescent="0.2">
      <c r="B182" s="61"/>
      <c r="C182" s="61"/>
      <c r="D182" s="219"/>
      <c r="E182" s="61"/>
      <c r="F182" s="61"/>
      <c r="G182" s="219"/>
      <c r="H182" s="61"/>
      <c r="I182" s="61"/>
      <c r="J182" s="96"/>
      <c r="K182" s="96"/>
      <c r="L182" s="96"/>
      <c r="M182" s="96"/>
      <c r="N182" s="96"/>
      <c r="O182" s="96"/>
      <c r="P182" s="96"/>
      <c r="Q182" s="96"/>
    </row>
    <row r="183" spans="2:17" x14ac:dyDescent="0.2">
      <c r="B183" s="61"/>
      <c r="C183" s="61"/>
      <c r="D183" s="219"/>
      <c r="E183" s="61"/>
      <c r="F183" s="61"/>
      <c r="G183" s="219"/>
      <c r="H183" s="61"/>
      <c r="I183" s="61"/>
      <c r="J183" s="96"/>
      <c r="K183" s="96"/>
      <c r="L183" s="96"/>
      <c r="M183" s="96"/>
      <c r="N183" s="96"/>
      <c r="O183" s="96"/>
      <c r="P183" s="96"/>
      <c r="Q183" s="96"/>
    </row>
    <row r="184" spans="2:17" x14ac:dyDescent="0.2">
      <c r="B184" s="61"/>
      <c r="C184" s="61"/>
      <c r="D184" s="219"/>
      <c r="E184" s="61"/>
      <c r="F184" s="61"/>
      <c r="G184" s="219"/>
      <c r="H184" s="61"/>
      <c r="I184" s="61"/>
      <c r="J184" s="96"/>
      <c r="K184" s="96"/>
      <c r="L184" s="96"/>
      <c r="M184" s="96"/>
      <c r="N184" s="96"/>
      <c r="O184" s="96"/>
      <c r="P184" s="96"/>
      <c r="Q184" s="96"/>
    </row>
    <row r="185" spans="2:17" x14ac:dyDescent="0.2">
      <c r="B185" s="61"/>
      <c r="C185" s="61"/>
      <c r="D185" s="219"/>
      <c r="E185" s="61"/>
      <c r="F185" s="61"/>
      <c r="G185" s="219"/>
      <c r="H185" s="61"/>
      <c r="I185" s="61"/>
      <c r="J185" s="96"/>
      <c r="K185" s="96"/>
      <c r="L185" s="96"/>
      <c r="M185" s="96"/>
      <c r="N185" s="96"/>
      <c r="O185" s="96"/>
      <c r="P185" s="96"/>
      <c r="Q185" s="96"/>
    </row>
    <row r="186" spans="2:17" x14ac:dyDescent="0.2">
      <c r="B186" s="61"/>
      <c r="C186" s="61"/>
      <c r="D186" s="219"/>
      <c r="E186" s="61"/>
      <c r="F186" s="61"/>
      <c r="G186" s="219"/>
      <c r="H186" s="61"/>
      <c r="I186" s="61"/>
      <c r="J186" s="96"/>
      <c r="K186" s="96"/>
      <c r="L186" s="96"/>
      <c r="M186" s="96"/>
      <c r="N186" s="96"/>
      <c r="O186" s="96"/>
      <c r="P186" s="96"/>
      <c r="Q186" s="96"/>
    </row>
    <row r="187" spans="2:17" x14ac:dyDescent="0.2">
      <c r="B187" s="61"/>
      <c r="C187" s="61"/>
      <c r="D187" s="219"/>
      <c r="E187" s="61"/>
      <c r="F187" s="61"/>
      <c r="G187" s="219"/>
      <c r="H187" s="61"/>
      <c r="I187" s="61"/>
      <c r="J187" s="96"/>
      <c r="K187" s="96"/>
      <c r="L187" s="96"/>
      <c r="M187" s="96"/>
      <c r="N187" s="96"/>
      <c r="O187" s="96"/>
      <c r="P187" s="96"/>
      <c r="Q187" s="96"/>
    </row>
    <row r="188" spans="2:17" x14ac:dyDescent="0.2">
      <c r="B188" s="61"/>
      <c r="C188" s="61"/>
      <c r="D188" s="219"/>
      <c r="E188" s="61"/>
      <c r="F188" s="61"/>
      <c r="G188" s="219"/>
      <c r="H188" s="61"/>
      <c r="I188" s="61"/>
      <c r="J188" s="96"/>
      <c r="K188" s="96"/>
      <c r="L188" s="96"/>
      <c r="M188" s="96"/>
      <c r="N188" s="96"/>
      <c r="O188" s="96"/>
      <c r="P188" s="96"/>
      <c r="Q188" s="96"/>
    </row>
    <row r="189" spans="2:17" x14ac:dyDescent="0.2">
      <c r="B189" s="61"/>
      <c r="C189" s="61"/>
      <c r="D189" s="219"/>
      <c r="E189" s="61"/>
      <c r="F189" s="61"/>
      <c r="G189" s="219"/>
      <c r="H189" s="61"/>
      <c r="I189" s="61"/>
      <c r="J189" s="96"/>
      <c r="K189" s="96"/>
      <c r="L189" s="96"/>
      <c r="M189" s="96"/>
      <c r="N189" s="96"/>
      <c r="O189" s="96"/>
      <c r="P189" s="96"/>
      <c r="Q189" s="96"/>
    </row>
    <row r="190" spans="2:17" x14ac:dyDescent="0.2">
      <c r="B190" s="61"/>
      <c r="C190" s="61"/>
      <c r="D190" s="219"/>
      <c r="E190" s="61"/>
      <c r="F190" s="61"/>
      <c r="G190" s="219"/>
      <c r="H190" s="61"/>
      <c r="I190" s="61"/>
      <c r="J190" s="96"/>
      <c r="K190" s="96"/>
      <c r="L190" s="96"/>
      <c r="M190" s="96"/>
      <c r="N190" s="96"/>
      <c r="O190" s="96"/>
      <c r="P190" s="96"/>
      <c r="Q190" s="96"/>
    </row>
    <row r="191" spans="2:17" x14ac:dyDescent="0.2">
      <c r="B191" s="61"/>
      <c r="C191" s="61"/>
      <c r="D191" s="219"/>
      <c r="E191" s="61"/>
      <c r="F191" s="61"/>
      <c r="G191" s="219"/>
      <c r="H191" s="61"/>
      <c r="I191" s="61"/>
      <c r="J191" s="96"/>
      <c r="K191" s="96"/>
      <c r="L191" s="96"/>
      <c r="M191" s="96"/>
      <c r="N191" s="96"/>
      <c r="O191" s="96"/>
      <c r="P191" s="96"/>
      <c r="Q191" s="96"/>
    </row>
    <row r="192" spans="2:17" x14ac:dyDescent="0.2">
      <c r="B192" s="61"/>
      <c r="C192" s="61"/>
      <c r="D192" s="219"/>
      <c r="E192" s="61"/>
      <c r="F192" s="61"/>
      <c r="G192" s="219"/>
      <c r="H192" s="61"/>
      <c r="I192" s="61"/>
      <c r="J192" s="96"/>
      <c r="K192" s="96"/>
      <c r="L192" s="96"/>
      <c r="M192" s="96"/>
      <c r="N192" s="96"/>
      <c r="O192" s="96"/>
      <c r="P192" s="96"/>
      <c r="Q192" s="96"/>
    </row>
    <row r="193" spans="2:17" x14ac:dyDescent="0.2">
      <c r="B193" s="61"/>
      <c r="C193" s="61"/>
      <c r="D193" s="219"/>
      <c r="E193" s="61"/>
      <c r="F193" s="61"/>
      <c r="G193" s="219"/>
      <c r="H193" s="61"/>
      <c r="I193" s="61"/>
      <c r="J193" s="96"/>
      <c r="K193" s="96"/>
      <c r="L193" s="96"/>
      <c r="M193" s="96"/>
      <c r="N193" s="96"/>
      <c r="O193" s="96"/>
      <c r="P193" s="96"/>
      <c r="Q193" s="96"/>
    </row>
    <row r="194" spans="2:17" x14ac:dyDescent="0.2">
      <c r="B194" s="61"/>
      <c r="C194" s="61"/>
      <c r="D194" s="219"/>
      <c r="E194" s="61"/>
      <c r="F194" s="61"/>
      <c r="G194" s="219"/>
      <c r="H194" s="61"/>
      <c r="I194" s="61"/>
      <c r="J194" s="96"/>
      <c r="K194" s="96"/>
      <c r="L194" s="96"/>
      <c r="M194" s="96"/>
      <c r="N194" s="96"/>
      <c r="O194" s="96"/>
      <c r="P194" s="96"/>
      <c r="Q194" s="96"/>
    </row>
    <row r="195" spans="2:17" x14ac:dyDescent="0.2">
      <c r="B195" s="61"/>
      <c r="C195" s="61"/>
      <c r="D195" s="219"/>
      <c r="E195" s="61"/>
      <c r="F195" s="61"/>
      <c r="G195" s="219"/>
      <c r="H195" s="61"/>
      <c r="I195" s="61"/>
      <c r="J195" s="96"/>
      <c r="K195" s="96"/>
      <c r="L195" s="96"/>
      <c r="M195" s="96"/>
      <c r="N195" s="96"/>
      <c r="O195" s="96"/>
      <c r="P195" s="96"/>
      <c r="Q195" s="96"/>
    </row>
    <row r="196" spans="2:17" x14ac:dyDescent="0.2">
      <c r="B196" s="61"/>
      <c r="C196" s="61"/>
      <c r="D196" s="219"/>
      <c r="E196" s="61"/>
      <c r="F196" s="61"/>
      <c r="G196" s="219"/>
      <c r="H196" s="61"/>
      <c r="I196" s="61"/>
      <c r="J196" s="96"/>
      <c r="K196" s="96"/>
      <c r="L196" s="96"/>
      <c r="M196" s="96"/>
      <c r="N196" s="96"/>
      <c r="O196" s="96"/>
      <c r="P196" s="96"/>
      <c r="Q196" s="96"/>
    </row>
    <row r="197" spans="2:17" x14ac:dyDescent="0.2">
      <c r="B197" s="61"/>
      <c r="C197" s="61"/>
      <c r="D197" s="219"/>
      <c r="E197" s="61"/>
      <c r="F197" s="61"/>
      <c r="G197" s="219"/>
      <c r="H197" s="61"/>
      <c r="I197" s="61"/>
      <c r="J197" s="96"/>
      <c r="K197" s="96"/>
      <c r="L197" s="96"/>
      <c r="M197" s="96"/>
      <c r="N197" s="96"/>
      <c r="O197" s="96"/>
      <c r="P197" s="96"/>
      <c r="Q197" s="96"/>
    </row>
    <row r="198" spans="2:17" x14ac:dyDescent="0.2">
      <c r="B198" s="61"/>
      <c r="C198" s="61"/>
      <c r="D198" s="219"/>
      <c r="E198" s="61"/>
      <c r="F198" s="61"/>
      <c r="G198" s="219"/>
      <c r="H198" s="61"/>
      <c r="I198" s="61"/>
      <c r="J198" s="96"/>
      <c r="K198" s="96"/>
      <c r="L198" s="96"/>
      <c r="M198" s="96"/>
      <c r="N198" s="96"/>
      <c r="O198" s="96"/>
      <c r="P198" s="96"/>
      <c r="Q198" s="96"/>
    </row>
    <row r="199" spans="2:17" x14ac:dyDescent="0.2">
      <c r="B199" s="61"/>
      <c r="C199" s="61"/>
      <c r="D199" s="219"/>
      <c r="E199" s="61"/>
      <c r="F199" s="61"/>
      <c r="G199" s="219"/>
      <c r="H199" s="61"/>
      <c r="I199" s="61"/>
      <c r="J199" s="96"/>
      <c r="K199" s="96"/>
      <c r="L199" s="96"/>
      <c r="M199" s="96"/>
      <c r="N199" s="96"/>
      <c r="O199" s="96"/>
      <c r="P199" s="96"/>
      <c r="Q199" s="96"/>
    </row>
    <row r="200" spans="2:17" x14ac:dyDescent="0.2">
      <c r="B200" s="61"/>
      <c r="C200" s="61"/>
      <c r="D200" s="219"/>
      <c r="E200" s="61"/>
      <c r="F200" s="61"/>
      <c r="G200" s="219"/>
      <c r="H200" s="61"/>
      <c r="I200" s="61"/>
      <c r="J200" s="96"/>
      <c r="K200" s="96"/>
      <c r="L200" s="96"/>
      <c r="M200" s="96"/>
      <c r="N200" s="96"/>
      <c r="O200" s="96"/>
      <c r="P200" s="96"/>
      <c r="Q200" s="96"/>
    </row>
    <row r="201" spans="2:17" x14ac:dyDescent="0.2">
      <c r="B201" s="61"/>
      <c r="C201" s="61"/>
      <c r="D201" s="219"/>
      <c r="E201" s="61"/>
      <c r="F201" s="61"/>
      <c r="G201" s="219"/>
      <c r="H201" s="61"/>
      <c r="I201" s="61"/>
      <c r="J201" s="96"/>
      <c r="K201" s="96"/>
      <c r="L201" s="96"/>
      <c r="M201" s="96"/>
      <c r="N201" s="96"/>
      <c r="O201" s="96"/>
      <c r="P201" s="96"/>
      <c r="Q201" s="96"/>
    </row>
    <row r="202" spans="2:17" x14ac:dyDescent="0.2">
      <c r="B202" s="61"/>
      <c r="C202" s="61"/>
      <c r="D202" s="219"/>
      <c r="E202" s="61"/>
      <c r="F202" s="61"/>
      <c r="G202" s="219"/>
      <c r="H202" s="61"/>
      <c r="I202" s="61"/>
      <c r="J202" s="96"/>
      <c r="K202" s="96"/>
      <c r="L202" s="96"/>
      <c r="M202" s="96"/>
      <c r="N202" s="96"/>
      <c r="O202" s="96"/>
      <c r="P202" s="96"/>
      <c r="Q202" s="96"/>
    </row>
    <row r="203" spans="2:17" x14ac:dyDescent="0.2">
      <c r="B203" s="61"/>
      <c r="C203" s="61"/>
      <c r="D203" s="219"/>
      <c r="E203" s="61"/>
      <c r="F203" s="61"/>
      <c r="G203" s="219"/>
      <c r="H203" s="61"/>
      <c r="I203" s="61"/>
      <c r="J203" s="96"/>
      <c r="K203" s="96"/>
      <c r="L203" s="96"/>
      <c r="M203" s="96"/>
      <c r="N203" s="96"/>
      <c r="O203" s="96"/>
      <c r="P203" s="96"/>
      <c r="Q203" s="96"/>
    </row>
    <row r="204" spans="2:17" x14ac:dyDescent="0.2">
      <c r="B204" s="61"/>
      <c r="C204" s="61"/>
      <c r="D204" s="219"/>
      <c r="E204" s="61"/>
      <c r="F204" s="61"/>
      <c r="G204" s="219"/>
      <c r="H204" s="61"/>
      <c r="I204" s="61"/>
      <c r="J204" s="96"/>
      <c r="K204" s="96"/>
      <c r="L204" s="96"/>
      <c r="M204" s="96"/>
      <c r="N204" s="96"/>
      <c r="O204" s="96"/>
      <c r="P204" s="96"/>
      <c r="Q204" s="96"/>
    </row>
    <row r="205" spans="2:17" x14ac:dyDescent="0.2">
      <c r="B205" s="61"/>
      <c r="C205" s="61"/>
      <c r="D205" s="219"/>
      <c r="E205" s="61"/>
      <c r="F205" s="61"/>
      <c r="G205" s="219"/>
      <c r="H205" s="61"/>
      <c r="I205" s="61"/>
      <c r="J205" s="96"/>
      <c r="K205" s="96"/>
      <c r="L205" s="96"/>
      <c r="M205" s="96"/>
      <c r="N205" s="96"/>
      <c r="O205" s="96"/>
      <c r="P205" s="96"/>
      <c r="Q205" s="96"/>
    </row>
    <row r="206" spans="2:17" x14ac:dyDescent="0.2">
      <c r="B206" s="61"/>
      <c r="C206" s="61"/>
      <c r="D206" s="219"/>
      <c r="E206" s="61"/>
      <c r="F206" s="61"/>
      <c r="G206" s="219"/>
      <c r="H206" s="61"/>
      <c r="I206" s="61"/>
      <c r="J206" s="96"/>
      <c r="K206" s="96"/>
      <c r="L206" s="96"/>
      <c r="M206" s="96"/>
      <c r="N206" s="96"/>
      <c r="O206" s="96"/>
      <c r="P206" s="96"/>
      <c r="Q206" s="96"/>
    </row>
    <row r="207" spans="2:17" x14ac:dyDescent="0.2">
      <c r="B207" s="61"/>
      <c r="C207" s="61"/>
      <c r="D207" s="219"/>
      <c r="E207" s="61"/>
      <c r="F207" s="61"/>
      <c r="G207" s="219"/>
      <c r="H207" s="61"/>
      <c r="I207" s="61"/>
      <c r="J207" s="96"/>
      <c r="K207" s="96"/>
      <c r="L207" s="96"/>
      <c r="M207" s="96"/>
      <c r="N207" s="96"/>
      <c r="O207" s="96"/>
      <c r="P207" s="96"/>
      <c r="Q207" s="96"/>
    </row>
    <row r="208" spans="2:17" x14ac:dyDescent="0.2">
      <c r="B208" s="61"/>
      <c r="C208" s="61"/>
      <c r="D208" s="219"/>
      <c r="E208" s="61"/>
      <c r="F208" s="61"/>
      <c r="G208" s="219"/>
      <c r="H208" s="61"/>
      <c r="I208" s="61"/>
      <c r="J208" s="96"/>
      <c r="K208" s="96"/>
      <c r="L208" s="96"/>
      <c r="M208" s="96"/>
      <c r="N208" s="96"/>
      <c r="O208" s="96"/>
      <c r="P208" s="96"/>
      <c r="Q208" s="96"/>
    </row>
    <row r="209" spans="2:17" x14ac:dyDescent="0.2">
      <c r="B209" s="61"/>
      <c r="C209" s="61"/>
      <c r="D209" s="219"/>
      <c r="E209" s="61"/>
      <c r="F209" s="61"/>
      <c r="G209" s="219"/>
      <c r="H209" s="61"/>
      <c r="I209" s="61"/>
      <c r="J209" s="96"/>
      <c r="K209" s="96"/>
      <c r="L209" s="96"/>
      <c r="M209" s="96"/>
      <c r="N209" s="96"/>
      <c r="O209" s="96"/>
      <c r="P209" s="96"/>
      <c r="Q209" s="96"/>
    </row>
    <row r="210" spans="2:17" x14ac:dyDescent="0.2">
      <c r="B210" s="61"/>
      <c r="C210" s="61"/>
      <c r="D210" s="219"/>
      <c r="E210" s="61"/>
      <c r="F210" s="61"/>
      <c r="G210" s="219"/>
      <c r="H210" s="61"/>
      <c r="I210" s="61"/>
      <c r="J210" s="96"/>
      <c r="K210" s="96"/>
      <c r="L210" s="96"/>
      <c r="M210" s="96"/>
      <c r="N210" s="96"/>
      <c r="O210" s="96"/>
      <c r="P210" s="96"/>
      <c r="Q210" s="96"/>
    </row>
    <row r="211" spans="2:17" x14ac:dyDescent="0.2">
      <c r="B211" s="61"/>
      <c r="C211" s="61"/>
      <c r="D211" s="219"/>
      <c r="E211" s="61"/>
      <c r="F211" s="61"/>
      <c r="G211" s="219"/>
      <c r="H211" s="61"/>
      <c r="I211" s="61"/>
      <c r="J211" s="96"/>
      <c r="K211" s="96"/>
      <c r="L211" s="96"/>
      <c r="M211" s="96"/>
      <c r="N211" s="96"/>
      <c r="O211" s="96"/>
      <c r="P211" s="96"/>
      <c r="Q211" s="96"/>
    </row>
    <row r="212" spans="2:17" x14ac:dyDescent="0.2">
      <c r="B212" s="61"/>
      <c r="C212" s="61"/>
      <c r="D212" s="219"/>
      <c r="E212" s="61"/>
      <c r="F212" s="61"/>
      <c r="G212" s="219"/>
      <c r="H212" s="61"/>
      <c r="I212" s="61"/>
      <c r="J212" s="96"/>
      <c r="K212" s="96"/>
      <c r="L212" s="96"/>
      <c r="M212" s="96"/>
      <c r="N212" s="96"/>
      <c r="O212" s="96"/>
      <c r="P212" s="96"/>
      <c r="Q212" s="96"/>
    </row>
    <row r="213" spans="2:17" x14ac:dyDescent="0.2">
      <c r="B213" s="61"/>
      <c r="C213" s="61"/>
      <c r="D213" s="219"/>
      <c r="E213" s="61"/>
      <c r="F213" s="61"/>
      <c r="G213" s="219"/>
      <c r="H213" s="61"/>
      <c r="I213" s="61"/>
      <c r="J213" s="96"/>
      <c r="K213" s="96"/>
      <c r="L213" s="96"/>
      <c r="M213" s="96"/>
      <c r="N213" s="96"/>
      <c r="O213" s="96"/>
      <c r="P213" s="96"/>
      <c r="Q213" s="96"/>
    </row>
    <row r="214" spans="2:17" x14ac:dyDescent="0.2">
      <c r="B214" s="61"/>
      <c r="C214" s="61"/>
      <c r="D214" s="219"/>
      <c r="E214" s="61"/>
      <c r="F214" s="61"/>
      <c r="G214" s="219"/>
      <c r="H214" s="61"/>
      <c r="I214" s="61"/>
      <c r="J214" s="96"/>
      <c r="K214" s="96"/>
      <c r="L214" s="96"/>
      <c r="M214" s="96"/>
      <c r="N214" s="96"/>
      <c r="O214" s="96"/>
      <c r="P214" s="96"/>
      <c r="Q214" s="96"/>
    </row>
    <row r="215" spans="2:17" x14ac:dyDescent="0.2">
      <c r="B215" s="61"/>
      <c r="C215" s="61"/>
      <c r="D215" s="219"/>
      <c r="E215" s="61"/>
      <c r="F215" s="61"/>
      <c r="G215" s="219"/>
      <c r="H215" s="61"/>
      <c r="I215" s="61"/>
      <c r="J215" s="96"/>
      <c r="K215" s="96"/>
      <c r="L215" s="96"/>
      <c r="M215" s="96"/>
      <c r="N215" s="96"/>
      <c r="O215" s="96"/>
      <c r="P215" s="96"/>
      <c r="Q215" s="96"/>
    </row>
    <row r="216" spans="2:17" x14ac:dyDescent="0.2">
      <c r="B216" s="61"/>
      <c r="C216" s="61"/>
      <c r="D216" s="219"/>
      <c r="E216" s="61"/>
      <c r="F216" s="61"/>
      <c r="G216" s="219"/>
      <c r="H216" s="61"/>
      <c r="I216" s="61"/>
      <c r="J216" s="96"/>
      <c r="K216" s="96"/>
      <c r="L216" s="96"/>
      <c r="M216" s="96"/>
      <c r="N216" s="96"/>
      <c r="O216" s="96"/>
      <c r="P216" s="96"/>
      <c r="Q216" s="96"/>
    </row>
    <row r="217" spans="2:17" x14ac:dyDescent="0.2">
      <c r="B217" s="61"/>
      <c r="C217" s="61"/>
      <c r="D217" s="219"/>
      <c r="E217" s="61"/>
      <c r="F217" s="61"/>
      <c r="G217" s="219"/>
      <c r="H217" s="61"/>
      <c r="I217" s="61"/>
      <c r="J217" s="96"/>
      <c r="K217" s="96"/>
      <c r="L217" s="96"/>
      <c r="M217" s="96"/>
      <c r="N217" s="96"/>
      <c r="O217" s="96"/>
      <c r="P217" s="96"/>
      <c r="Q217" s="96"/>
    </row>
    <row r="218" spans="2:17" x14ac:dyDescent="0.2">
      <c r="B218" s="61"/>
      <c r="C218" s="61"/>
      <c r="D218" s="219"/>
      <c r="E218" s="61"/>
      <c r="F218" s="61"/>
      <c r="G218" s="219"/>
      <c r="H218" s="61"/>
      <c r="I218" s="61"/>
      <c r="J218" s="96"/>
      <c r="K218" s="96"/>
      <c r="L218" s="96"/>
      <c r="M218" s="96"/>
      <c r="N218" s="96"/>
      <c r="O218" s="96"/>
      <c r="P218" s="96"/>
      <c r="Q218" s="96"/>
    </row>
    <row r="219" spans="2:17" x14ac:dyDescent="0.2">
      <c r="B219" s="61"/>
      <c r="C219" s="61"/>
      <c r="D219" s="219"/>
      <c r="E219" s="61"/>
      <c r="F219" s="61"/>
      <c r="G219" s="219"/>
      <c r="H219" s="61"/>
      <c r="I219" s="61"/>
      <c r="J219" s="96"/>
      <c r="K219" s="96"/>
      <c r="L219" s="96"/>
      <c r="M219" s="96"/>
      <c r="N219" s="96"/>
      <c r="O219" s="96"/>
      <c r="P219" s="96"/>
      <c r="Q219" s="96"/>
    </row>
    <row r="220" spans="2:17" x14ac:dyDescent="0.2">
      <c r="B220" s="61"/>
      <c r="C220" s="61"/>
      <c r="D220" s="219"/>
      <c r="E220" s="61"/>
      <c r="F220" s="61"/>
      <c r="G220" s="219"/>
      <c r="H220" s="61"/>
      <c r="I220" s="61"/>
      <c r="J220" s="96"/>
      <c r="K220" s="96"/>
      <c r="L220" s="96"/>
      <c r="M220" s="96"/>
      <c r="N220" s="96"/>
      <c r="O220" s="96"/>
      <c r="P220" s="96"/>
      <c r="Q220" s="96"/>
    </row>
    <row r="221" spans="2:17" x14ac:dyDescent="0.2">
      <c r="B221" s="61"/>
      <c r="C221" s="61"/>
      <c r="D221" s="219"/>
      <c r="E221" s="61"/>
      <c r="F221" s="61"/>
      <c r="G221" s="219"/>
      <c r="H221" s="61"/>
      <c r="I221" s="61"/>
      <c r="J221" s="96"/>
      <c r="K221" s="96"/>
      <c r="L221" s="96"/>
      <c r="M221" s="96"/>
      <c r="N221" s="96"/>
      <c r="O221" s="96"/>
      <c r="P221" s="96"/>
      <c r="Q221" s="96"/>
    </row>
    <row r="222" spans="2:17" x14ac:dyDescent="0.2">
      <c r="B222" s="61"/>
      <c r="C222" s="61"/>
      <c r="D222" s="219"/>
      <c r="E222" s="61"/>
      <c r="F222" s="61"/>
      <c r="G222" s="219"/>
      <c r="H222" s="61"/>
      <c r="I222" s="61"/>
      <c r="J222" s="96"/>
      <c r="K222" s="96"/>
      <c r="L222" s="96"/>
      <c r="M222" s="96"/>
      <c r="N222" s="96"/>
      <c r="O222" s="96"/>
      <c r="P222" s="96"/>
      <c r="Q222" s="96"/>
    </row>
    <row r="223" spans="2:17" x14ac:dyDescent="0.2">
      <c r="B223" s="61"/>
      <c r="C223" s="61"/>
      <c r="D223" s="219"/>
      <c r="E223" s="61"/>
      <c r="F223" s="61"/>
      <c r="G223" s="219"/>
      <c r="H223" s="61"/>
      <c r="I223" s="61"/>
      <c r="J223" s="96"/>
      <c r="K223" s="96"/>
      <c r="L223" s="96"/>
      <c r="M223" s="96"/>
      <c r="N223" s="96"/>
      <c r="O223" s="96"/>
      <c r="P223" s="96"/>
      <c r="Q223" s="96"/>
    </row>
    <row r="224" spans="2:17" x14ac:dyDescent="0.2">
      <c r="B224" s="61"/>
      <c r="C224" s="61"/>
      <c r="D224" s="219"/>
      <c r="E224" s="61"/>
      <c r="F224" s="61"/>
      <c r="G224" s="219"/>
      <c r="H224" s="61"/>
      <c r="I224" s="61"/>
      <c r="J224" s="96"/>
      <c r="K224" s="96"/>
      <c r="L224" s="96"/>
      <c r="M224" s="96"/>
      <c r="N224" s="96"/>
      <c r="O224" s="96"/>
      <c r="P224" s="96"/>
      <c r="Q224" s="96"/>
    </row>
    <row r="225" spans="2:17" x14ac:dyDescent="0.2">
      <c r="B225" s="61"/>
      <c r="C225" s="61"/>
      <c r="D225" s="219"/>
      <c r="E225" s="61"/>
      <c r="F225" s="61"/>
      <c r="G225" s="219"/>
      <c r="H225" s="61"/>
      <c r="I225" s="61"/>
      <c r="J225" s="96"/>
      <c r="K225" s="96"/>
      <c r="L225" s="96"/>
      <c r="M225" s="96"/>
      <c r="N225" s="96"/>
      <c r="O225" s="96"/>
      <c r="P225" s="96"/>
      <c r="Q225" s="96"/>
    </row>
    <row r="226" spans="2:17" x14ac:dyDescent="0.2">
      <c r="B226" s="61"/>
      <c r="C226" s="61"/>
      <c r="D226" s="219"/>
      <c r="E226" s="61"/>
      <c r="F226" s="61"/>
      <c r="G226" s="219"/>
      <c r="H226" s="61"/>
      <c r="I226" s="61"/>
      <c r="J226" s="96"/>
      <c r="K226" s="96"/>
      <c r="L226" s="96"/>
      <c r="M226" s="96"/>
      <c r="N226" s="96"/>
      <c r="O226" s="96"/>
      <c r="P226" s="96"/>
      <c r="Q226" s="96"/>
    </row>
    <row r="227" spans="2:17" x14ac:dyDescent="0.2">
      <c r="B227" s="61"/>
      <c r="C227" s="61"/>
      <c r="D227" s="219"/>
      <c r="E227" s="61"/>
      <c r="F227" s="61"/>
      <c r="G227" s="219"/>
      <c r="H227" s="61"/>
      <c r="I227" s="61"/>
      <c r="J227" s="96"/>
      <c r="K227" s="96"/>
      <c r="L227" s="96"/>
      <c r="M227" s="96"/>
      <c r="N227" s="96"/>
      <c r="O227" s="96"/>
      <c r="P227" s="96"/>
      <c r="Q227" s="96"/>
    </row>
    <row r="228" spans="2:17" x14ac:dyDescent="0.2">
      <c r="B228" s="61"/>
      <c r="C228" s="61"/>
      <c r="D228" s="219"/>
      <c r="E228" s="61"/>
      <c r="F228" s="61"/>
      <c r="G228" s="219"/>
      <c r="H228" s="61"/>
      <c r="I228" s="61"/>
      <c r="J228" s="96"/>
      <c r="K228" s="96"/>
      <c r="L228" s="96"/>
      <c r="M228" s="96"/>
      <c r="N228" s="96"/>
      <c r="O228" s="96"/>
      <c r="P228" s="96"/>
      <c r="Q228" s="96"/>
    </row>
    <row r="229" spans="2:17" x14ac:dyDescent="0.2">
      <c r="B229" s="61"/>
      <c r="C229" s="61"/>
      <c r="D229" s="219"/>
      <c r="E229" s="61"/>
      <c r="F229" s="61"/>
      <c r="G229" s="219"/>
      <c r="H229" s="61"/>
      <c r="I229" s="61"/>
      <c r="J229" s="96"/>
      <c r="K229" s="96"/>
      <c r="L229" s="96"/>
      <c r="M229" s="96"/>
      <c r="N229" s="96"/>
      <c r="O229" s="96"/>
      <c r="P229" s="96"/>
      <c r="Q229" s="96"/>
    </row>
    <row r="230" spans="2:17" x14ac:dyDescent="0.2">
      <c r="B230" s="61"/>
      <c r="C230" s="61"/>
      <c r="D230" s="219"/>
      <c r="E230" s="61"/>
      <c r="F230" s="61"/>
      <c r="G230" s="219"/>
      <c r="H230" s="61"/>
      <c r="I230" s="61"/>
      <c r="J230" s="96"/>
      <c r="K230" s="96"/>
      <c r="L230" s="96"/>
      <c r="M230" s="96"/>
      <c r="N230" s="96"/>
      <c r="O230" s="96"/>
      <c r="P230" s="96"/>
      <c r="Q230" s="96"/>
    </row>
    <row r="231" spans="2:17" x14ac:dyDescent="0.2">
      <c r="B231" s="61"/>
      <c r="C231" s="61"/>
      <c r="D231" s="219"/>
      <c r="E231" s="61"/>
      <c r="F231" s="61"/>
      <c r="G231" s="219"/>
      <c r="H231" s="61"/>
      <c r="I231" s="61"/>
      <c r="J231" s="96"/>
      <c r="K231" s="96"/>
      <c r="L231" s="96"/>
      <c r="M231" s="96"/>
      <c r="N231" s="96"/>
      <c r="O231" s="96"/>
      <c r="P231" s="96"/>
      <c r="Q231" s="96"/>
    </row>
    <row r="232" spans="2:17" x14ac:dyDescent="0.2">
      <c r="B232" s="61"/>
      <c r="C232" s="61"/>
      <c r="D232" s="219"/>
      <c r="E232" s="61"/>
      <c r="F232" s="61"/>
      <c r="G232" s="219"/>
      <c r="H232" s="61"/>
      <c r="I232" s="61"/>
      <c r="J232" s="96"/>
      <c r="K232" s="96"/>
      <c r="L232" s="96"/>
      <c r="M232" s="96"/>
      <c r="N232" s="96"/>
      <c r="O232" s="96"/>
      <c r="P232" s="96"/>
      <c r="Q232" s="96"/>
    </row>
    <row r="233" spans="2:17" x14ac:dyDescent="0.2">
      <c r="B233" s="61"/>
      <c r="C233" s="61"/>
      <c r="D233" s="219"/>
      <c r="E233" s="61"/>
      <c r="F233" s="61"/>
      <c r="G233" s="219"/>
      <c r="H233" s="61"/>
      <c r="I233" s="61"/>
      <c r="J233" s="96"/>
      <c r="K233" s="96"/>
      <c r="L233" s="96"/>
      <c r="M233" s="96"/>
      <c r="N233" s="96"/>
      <c r="O233" s="96"/>
      <c r="P233" s="96"/>
      <c r="Q233" s="96"/>
    </row>
    <row r="234" spans="2:17" x14ac:dyDescent="0.2">
      <c r="B234" s="61"/>
      <c r="C234" s="61"/>
      <c r="D234" s="219"/>
      <c r="E234" s="61"/>
      <c r="F234" s="61"/>
      <c r="G234" s="219"/>
      <c r="H234" s="61"/>
      <c r="I234" s="61"/>
      <c r="J234" s="96"/>
      <c r="K234" s="96"/>
      <c r="L234" s="96"/>
      <c r="M234" s="96"/>
      <c r="N234" s="96"/>
      <c r="O234" s="96"/>
      <c r="P234" s="96"/>
      <c r="Q234" s="96"/>
    </row>
    <row r="235" spans="2:17" x14ac:dyDescent="0.2">
      <c r="B235" s="61"/>
      <c r="C235" s="61"/>
      <c r="D235" s="219"/>
      <c r="E235" s="61"/>
      <c r="F235" s="61"/>
      <c r="G235" s="219"/>
      <c r="H235" s="61"/>
      <c r="I235" s="61"/>
      <c r="J235" s="96"/>
      <c r="K235" s="96"/>
      <c r="L235" s="96"/>
      <c r="M235" s="96"/>
      <c r="N235" s="96"/>
      <c r="O235" s="96"/>
      <c r="P235" s="96"/>
      <c r="Q235" s="96"/>
    </row>
    <row r="236" spans="2:17" x14ac:dyDescent="0.2">
      <c r="B236" s="61"/>
      <c r="C236" s="61"/>
      <c r="D236" s="219"/>
      <c r="E236" s="61"/>
      <c r="F236" s="61"/>
      <c r="G236" s="219"/>
      <c r="H236" s="61"/>
      <c r="I236" s="61"/>
      <c r="J236" s="96"/>
      <c r="K236" s="96"/>
      <c r="L236" s="96"/>
      <c r="M236" s="96"/>
      <c r="N236" s="96"/>
      <c r="O236" s="96"/>
      <c r="P236" s="96"/>
      <c r="Q236" s="96"/>
    </row>
    <row r="237" spans="2:17" x14ac:dyDescent="0.2">
      <c r="B237" s="61"/>
      <c r="C237" s="61"/>
      <c r="D237" s="219"/>
      <c r="E237" s="61"/>
      <c r="F237" s="61"/>
      <c r="G237" s="219"/>
      <c r="H237" s="61"/>
      <c r="I237" s="61"/>
      <c r="J237" s="96"/>
      <c r="K237" s="96"/>
      <c r="L237" s="96"/>
      <c r="M237" s="96"/>
      <c r="N237" s="96"/>
      <c r="O237" s="96"/>
      <c r="P237" s="96"/>
      <c r="Q237" s="96"/>
    </row>
    <row r="238" spans="2:17" x14ac:dyDescent="0.2">
      <c r="B238" s="61"/>
      <c r="C238" s="61"/>
      <c r="D238" s="219"/>
      <c r="E238" s="61"/>
      <c r="F238" s="61"/>
      <c r="G238" s="219"/>
      <c r="H238" s="61"/>
      <c r="I238" s="61"/>
      <c r="J238" s="96"/>
      <c r="K238" s="96"/>
      <c r="L238" s="96"/>
      <c r="M238" s="96"/>
      <c r="N238" s="96"/>
      <c r="O238" s="96"/>
      <c r="P238" s="96"/>
      <c r="Q238" s="96"/>
    </row>
    <row r="239" spans="2:17" x14ac:dyDescent="0.2">
      <c r="B239" s="61"/>
      <c r="C239" s="61"/>
      <c r="D239" s="219"/>
      <c r="E239" s="61"/>
      <c r="F239" s="61"/>
      <c r="G239" s="219"/>
      <c r="H239" s="61"/>
      <c r="I239" s="61"/>
      <c r="J239" s="96"/>
      <c r="K239" s="96"/>
      <c r="L239" s="96"/>
      <c r="M239" s="96"/>
      <c r="N239" s="96"/>
      <c r="O239" s="96"/>
      <c r="P239" s="96"/>
      <c r="Q239" s="96"/>
    </row>
    <row r="240" spans="2:17" x14ac:dyDescent="0.2">
      <c r="B240" s="61"/>
      <c r="C240" s="61"/>
      <c r="D240" s="219"/>
      <c r="E240" s="61"/>
      <c r="F240" s="61"/>
      <c r="G240" s="219"/>
      <c r="H240" s="61"/>
      <c r="I240" s="61"/>
      <c r="J240" s="96"/>
      <c r="K240" s="96"/>
      <c r="L240" s="96"/>
      <c r="M240" s="96"/>
      <c r="N240" s="96"/>
      <c r="O240" s="96"/>
      <c r="P240" s="96"/>
      <c r="Q240" s="96"/>
    </row>
    <row r="241" spans="2:17" x14ac:dyDescent="0.2">
      <c r="B241" s="61"/>
      <c r="C241" s="61"/>
      <c r="D241" s="219"/>
      <c r="E241" s="61"/>
      <c r="F241" s="61"/>
      <c r="G241" s="219"/>
      <c r="H241" s="61"/>
      <c r="I241" s="61"/>
      <c r="J241" s="96"/>
      <c r="K241" s="96"/>
      <c r="L241" s="96"/>
      <c r="M241" s="96"/>
      <c r="N241" s="96"/>
      <c r="O241" s="96"/>
      <c r="P241" s="96"/>
      <c r="Q241" s="96"/>
    </row>
    <row r="242" spans="2:17" x14ac:dyDescent="0.2">
      <c r="B242" s="61"/>
      <c r="C242" s="61"/>
      <c r="D242" s="219"/>
      <c r="E242" s="61"/>
      <c r="F242" s="61"/>
      <c r="G242" s="219"/>
      <c r="H242" s="61"/>
      <c r="I242" s="61"/>
      <c r="J242" s="96"/>
      <c r="K242" s="96"/>
      <c r="L242" s="96"/>
      <c r="M242" s="96"/>
      <c r="N242" s="96"/>
      <c r="O242" s="96"/>
      <c r="P242" s="96"/>
      <c r="Q242" s="96"/>
    </row>
    <row r="243" spans="2:17" x14ac:dyDescent="0.2">
      <c r="B243" s="61"/>
      <c r="C243" s="61"/>
      <c r="D243" s="219"/>
      <c r="E243" s="61"/>
      <c r="F243" s="61"/>
      <c r="G243" s="219"/>
      <c r="H243" s="61"/>
      <c r="I243" s="61"/>
      <c r="J243" s="96"/>
      <c r="K243" s="96"/>
      <c r="L243" s="96"/>
      <c r="M243" s="96"/>
      <c r="N243" s="96"/>
      <c r="O243" s="96"/>
      <c r="P243" s="96"/>
      <c r="Q243" s="96"/>
    </row>
    <row r="244" spans="2:17" x14ac:dyDescent="0.2">
      <c r="B244" s="61"/>
      <c r="C244" s="61"/>
      <c r="D244" s="219"/>
      <c r="E244" s="61"/>
      <c r="F244" s="61"/>
      <c r="G244" s="219"/>
      <c r="H244" s="61"/>
      <c r="I244" s="61"/>
      <c r="J244" s="96"/>
      <c r="K244" s="96"/>
      <c r="L244" s="96"/>
      <c r="M244" s="96"/>
      <c r="N244" s="96"/>
      <c r="O244" s="96"/>
      <c r="P244" s="96"/>
      <c r="Q244" s="96"/>
    </row>
    <row r="245" spans="2:17" x14ac:dyDescent="0.2">
      <c r="B245" s="61"/>
      <c r="C245" s="61"/>
      <c r="D245" s="219"/>
      <c r="E245" s="61"/>
      <c r="F245" s="61"/>
      <c r="G245" s="219"/>
      <c r="H245" s="61"/>
      <c r="I245" s="61"/>
      <c r="J245" s="96"/>
      <c r="K245" s="96"/>
      <c r="L245" s="96"/>
      <c r="M245" s="96"/>
      <c r="N245" s="96"/>
      <c r="O245" s="96"/>
      <c r="P245" s="96"/>
      <c r="Q245" s="96"/>
    </row>
    <row r="246" spans="2:17" x14ac:dyDescent="0.2">
      <c r="B246" s="61"/>
      <c r="C246" s="61"/>
      <c r="D246" s="219"/>
      <c r="E246" s="61"/>
      <c r="F246" s="61"/>
      <c r="G246" s="219"/>
      <c r="H246" s="61"/>
      <c r="I246" s="61"/>
      <c r="J246" s="96"/>
      <c r="K246" s="96"/>
      <c r="L246" s="96"/>
      <c r="M246" s="96"/>
      <c r="N246" s="96"/>
      <c r="O246" s="96"/>
      <c r="P246" s="96"/>
      <c r="Q246" s="96"/>
    </row>
    <row r="247" spans="2:17" x14ac:dyDescent="0.2">
      <c r="B247" s="61"/>
      <c r="C247" s="61"/>
      <c r="D247" s="219"/>
      <c r="E247" s="61"/>
      <c r="F247" s="61"/>
      <c r="G247" s="219"/>
      <c r="H247" s="61"/>
      <c r="I247" s="61"/>
      <c r="J247" s="96"/>
      <c r="K247" s="96"/>
      <c r="L247" s="96"/>
      <c r="M247" s="96"/>
      <c r="N247" s="96"/>
      <c r="O247" s="96"/>
      <c r="P247" s="96"/>
      <c r="Q247" s="96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A5" sqref="A5"/>
    </sheetView>
  </sheetViews>
  <sheetFormatPr defaultRowHeight="12.75" x14ac:dyDescent="0.2"/>
  <cols>
    <col min="1" max="1" width="63.28515625" style="83" bestFit="1" customWidth="1"/>
    <col min="2" max="2" width="14.28515625" style="45" customWidth="1"/>
    <col min="3" max="3" width="15.140625" style="45" customWidth="1"/>
    <col min="4" max="4" width="10.28515625" style="196" customWidth="1"/>
    <col min="5" max="5" width="8.85546875" style="83" hidden="1" customWidth="1"/>
    <col min="6" max="16384" width="9.140625" style="83"/>
  </cols>
  <sheetData>
    <row r="2" spans="1:20" ht="39" customHeight="1" x14ac:dyDescent="0.3">
      <c r="A2" s="294" t="s">
        <v>5</v>
      </c>
      <c r="B2" s="3"/>
      <c r="C2" s="3"/>
      <c r="D2" s="3"/>
      <c r="E2" s="3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x14ac:dyDescent="0.2">
      <c r="A3" s="62"/>
    </row>
    <row r="4" spans="1:20" s="126" customFormat="1" x14ac:dyDescent="0.2">
      <c r="B4" s="82"/>
      <c r="C4" s="82"/>
      <c r="D4" s="54" t="s">
        <v>149</v>
      </c>
    </row>
    <row r="5" spans="1:20" s="22" customFormat="1" x14ac:dyDescent="0.2">
      <c r="A5" s="130"/>
      <c r="B5" s="106" t="s">
        <v>155</v>
      </c>
      <c r="C5" s="106" t="s">
        <v>158</v>
      </c>
      <c r="D5" s="31" t="s">
        <v>172</v>
      </c>
      <c r="E5" s="28" t="s">
        <v>55</v>
      </c>
    </row>
    <row r="6" spans="1:20" s="123" customFormat="1" ht="15" x14ac:dyDescent="0.2">
      <c r="A6" s="18" t="s">
        <v>139</v>
      </c>
      <c r="B6" s="133">
        <f t="shared" ref="B6:D6" si="0">SUM(B$7+ B$8+ B$9)</f>
        <v>65439.723887579996</v>
      </c>
      <c r="C6" s="133">
        <f t="shared" si="0"/>
        <v>1570597.0216000401</v>
      </c>
      <c r="D6" s="63">
        <f t="shared" si="0"/>
        <v>1</v>
      </c>
      <c r="E6" s="241" t="s">
        <v>84</v>
      </c>
    </row>
    <row r="7" spans="1:20" s="153" customFormat="1" x14ac:dyDescent="0.2">
      <c r="A7" s="98" t="s">
        <v>165</v>
      </c>
      <c r="B7" s="69">
        <v>3000</v>
      </c>
      <c r="C7" s="69">
        <v>72002.001000000004</v>
      </c>
      <c r="D7" s="236">
        <v>4.5844000000000003E-2</v>
      </c>
      <c r="E7" s="183" t="s">
        <v>11</v>
      </c>
    </row>
    <row r="8" spans="1:20" s="153" customFormat="1" x14ac:dyDescent="0.2">
      <c r="A8" s="98" t="s">
        <v>89</v>
      </c>
      <c r="B8" s="69">
        <v>27074.139911850001</v>
      </c>
      <c r="C8" s="69">
        <v>649797.41633623</v>
      </c>
      <c r="D8" s="236">
        <v>0.41372599999999998</v>
      </c>
      <c r="E8" s="183" t="s">
        <v>11</v>
      </c>
    </row>
    <row r="9" spans="1:20" s="153" customFormat="1" x14ac:dyDescent="0.2">
      <c r="A9" s="98" t="s">
        <v>107</v>
      </c>
      <c r="B9" s="69">
        <v>35365.583975729998</v>
      </c>
      <c r="C9" s="69">
        <v>848797.60426380998</v>
      </c>
      <c r="D9" s="236">
        <v>0.54042999999999997</v>
      </c>
      <c r="E9" s="183" t="s">
        <v>11</v>
      </c>
    </row>
    <row r="10" spans="1:20" x14ac:dyDescent="0.2">
      <c r="B10" s="61"/>
      <c r="C10" s="61"/>
      <c r="D10" s="219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</row>
    <row r="11" spans="1:20" x14ac:dyDescent="0.2">
      <c r="B11" s="61"/>
      <c r="C11" s="61"/>
      <c r="D11" s="219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</row>
    <row r="12" spans="1:20" x14ac:dyDescent="0.2">
      <c r="B12" s="61"/>
      <c r="C12" s="61"/>
      <c r="D12" s="219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</row>
    <row r="13" spans="1:20" x14ac:dyDescent="0.2">
      <c r="B13" s="61"/>
      <c r="C13" s="61"/>
      <c r="D13" s="219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</row>
    <row r="14" spans="1:20" x14ac:dyDescent="0.2">
      <c r="B14" s="61"/>
      <c r="C14" s="61"/>
      <c r="D14" s="219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</row>
    <row r="15" spans="1:20" x14ac:dyDescent="0.2">
      <c r="B15" s="61"/>
      <c r="C15" s="61"/>
      <c r="D15" s="219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</row>
    <row r="16" spans="1:20" x14ac:dyDescent="0.2">
      <c r="B16" s="61"/>
      <c r="C16" s="61"/>
      <c r="D16" s="219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</row>
    <row r="17" spans="2:18" x14ac:dyDescent="0.2">
      <c r="B17" s="61"/>
      <c r="C17" s="61"/>
      <c r="D17" s="219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  <c r="R17" s="96"/>
    </row>
    <row r="18" spans="2:18" x14ac:dyDescent="0.2">
      <c r="B18" s="61"/>
      <c r="C18" s="61"/>
      <c r="D18" s="219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</row>
    <row r="19" spans="2:18" x14ac:dyDescent="0.2">
      <c r="B19" s="61"/>
      <c r="C19" s="61"/>
      <c r="D19" s="219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</row>
    <row r="20" spans="2:18" x14ac:dyDescent="0.2">
      <c r="B20" s="61"/>
      <c r="C20" s="61"/>
      <c r="D20" s="219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</row>
    <row r="21" spans="2:18" x14ac:dyDescent="0.2">
      <c r="B21" s="61"/>
      <c r="C21" s="61"/>
      <c r="D21" s="219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</row>
    <row r="22" spans="2:18" x14ac:dyDescent="0.2">
      <c r="B22" s="61"/>
      <c r="C22" s="61"/>
      <c r="D22" s="219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</row>
    <row r="23" spans="2:18" x14ac:dyDescent="0.2">
      <c r="B23" s="61"/>
      <c r="C23" s="61"/>
      <c r="D23" s="219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</row>
    <row r="24" spans="2:18" x14ac:dyDescent="0.2">
      <c r="B24" s="61"/>
      <c r="C24" s="61"/>
      <c r="D24" s="219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</row>
    <row r="25" spans="2:18" x14ac:dyDescent="0.2">
      <c r="B25" s="61"/>
      <c r="C25" s="61"/>
      <c r="D25" s="219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</row>
    <row r="26" spans="2:18" x14ac:dyDescent="0.2">
      <c r="B26" s="61"/>
      <c r="C26" s="61"/>
      <c r="D26" s="219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</row>
    <row r="27" spans="2:18" x14ac:dyDescent="0.2">
      <c r="B27" s="61"/>
      <c r="C27" s="61"/>
      <c r="D27" s="219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</row>
    <row r="28" spans="2:18" x14ac:dyDescent="0.2">
      <c r="B28" s="61"/>
      <c r="C28" s="61"/>
      <c r="D28" s="219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</row>
    <row r="29" spans="2:18" x14ac:dyDescent="0.2">
      <c r="B29" s="61"/>
      <c r="C29" s="61"/>
      <c r="D29" s="219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</row>
    <row r="30" spans="2:18" x14ac:dyDescent="0.2">
      <c r="B30" s="61"/>
      <c r="C30" s="61"/>
      <c r="D30" s="219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</row>
    <row r="31" spans="2:18" x14ac:dyDescent="0.2">
      <c r="B31" s="61"/>
      <c r="C31" s="61"/>
      <c r="D31" s="219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</row>
    <row r="32" spans="2:18" x14ac:dyDescent="0.2">
      <c r="B32" s="61"/>
      <c r="C32" s="61"/>
      <c r="D32" s="219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</row>
    <row r="33" spans="2:18" x14ac:dyDescent="0.2">
      <c r="B33" s="61"/>
      <c r="C33" s="61"/>
      <c r="D33" s="219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</row>
    <row r="34" spans="2:18" x14ac:dyDescent="0.2">
      <c r="B34" s="61"/>
      <c r="C34" s="61"/>
      <c r="D34" s="219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</row>
    <row r="35" spans="2:18" x14ac:dyDescent="0.2">
      <c r="B35" s="61"/>
      <c r="C35" s="61"/>
      <c r="D35" s="219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</row>
    <row r="36" spans="2:18" x14ac:dyDescent="0.2">
      <c r="B36" s="61"/>
      <c r="C36" s="61"/>
      <c r="D36" s="219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</row>
    <row r="37" spans="2:18" x14ac:dyDescent="0.2">
      <c r="B37" s="61"/>
      <c r="C37" s="61"/>
      <c r="D37" s="219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</row>
    <row r="38" spans="2:18" x14ac:dyDescent="0.2">
      <c r="B38" s="61"/>
      <c r="C38" s="61"/>
      <c r="D38" s="219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</row>
    <row r="39" spans="2:18" x14ac:dyDescent="0.2">
      <c r="B39" s="61"/>
      <c r="C39" s="61"/>
      <c r="D39" s="219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</row>
    <row r="40" spans="2:18" x14ac:dyDescent="0.2">
      <c r="B40" s="61"/>
      <c r="C40" s="61"/>
      <c r="D40" s="219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</row>
    <row r="41" spans="2:18" x14ac:dyDescent="0.2">
      <c r="B41" s="61"/>
      <c r="C41" s="61"/>
      <c r="D41" s="219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</row>
    <row r="42" spans="2:18" x14ac:dyDescent="0.2">
      <c r="B42" s="61"/>
      <c r="C42" s="61"/>
      <c r="D42" s="219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</row>
    <row r="43" spans="2:18" x14ac:dyDescent="0.2">
      <c r="B43" s="61"/>
      <c r="C43" s="61"/>
      <c r="D43" s="219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</row>
    <row r="44" spans="2:18" x14ac:dyDescent="0.2">
      <c r="B44" s="61"/>
      <c r="C44" s="61"/>
      <c r="D44" s="219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</row>
    <row r="45" spans="2:18" x14ac:dyDescent="0.2">
      <c r="B45" s="61"/>
      <c r="C45" s="61"/>
      <c r="D45" s="219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</row>
    <row r="46" spans="2:18" x14ac:dyDescent="0.2">
      <c r="B46" s="61"/>
      <c r="C46" s="61"/>
      <c r="D46" s="219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</row>
    <row r="47" spans="2:18" x14ac:dyDescent="0.2">
      <c r="B47" s="61"/>
      <c r="C47" s="61"/>
      <c r="D47" s="219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</row>
    <row r="48" spans="2:18" x14ac:dyDescent="0.2">
      <c r="B48" s="61"/>
      <c r="C48" s="61"/>
      <c r="D48" s="219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</row>
    <row r="49" spans="2:18" x14ac:dyDescent="0.2">
      <c r="B49" s="61"/>
      <c r="C49" s="61"/>
      <c r="D49" s="219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</row>
    <row r="50" spans="2:18" x14ac:dyDescent="0.2">
      <c r="B50" s="61"/>
      <c r="C50" s="61"/>
      <c r="D50" s="219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</row>
    <row r="51" spans="2:18" x14ac:dyDescent="0.2">
      <c r="B51" s="61"/>
      <c r="C51" s="61"/>
      <c r="D51" s="219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</row>
    <row r="52" spans="2:18" x14ac:dyDescent="0.2">
      <c r="B52" s="61"/>
      <c r="C52" s="61"/>
      <c r="D52" s="219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</row>
    <row r="53" spans="2:18" x14ac:dyDescent="0.2">
      <c r="B53" s="61"/>
      <c r="C53" s="61"/>
      <c r="D53" s="219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</row>
    <row r="54" spans="2:18" x14ac:dyDescent="0.2">
      <c r="B54" s="61"/>
      <c r="C54" s="61"/>
      <c r="D54" s="219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</row>
    <row r="55" spans="2:18" x14ac:dyDescent="0.2">
      <c r="B55" s="61"/>
      <c r="C55" s="61"/>
      <c r="D55" s="219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</row>
    <row r="56" spans="2:18" x14ac:dyDescent="0.2">
      <c r="B56" s="61"/>
      <c r="C56" s="61"/>
      <c r="D56" s="219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</row>
    <row r="57" spans="2:18" x14ac:dyDescent="0.2">
      <c r="B57" s="61"/>
      <c r="C57" s="61"/>
      <c r="D57" s="219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</row>
    <row r="58" spans="2:18" x14ac:dyDescent="0.2">
      <c r="B58" s="61"/>
      <c r="C58" s="61"/>
      <c r="D58" s="219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</row>
    <row r="59" spans="2:18" x14ac:dyDescent="0.2">
      <c r="B59" s="61"/>
      <c r="C59" s="61"/>
      <c r="D59" s="219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</row>
    <row r="60" spans="2:18" x14ac:dyDescent="0.2">
      <c r="B60" s="61"/>
      <c r="C60" s="61"/>
      <c r="D60" s="219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</row>
    <row r="61" spans="2:18" x14ac:dyDescent="0.2">
      <c r="B61" s="61"/>
      <c r="C61" s="61"/>
      <c r="D61" s="219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</row>
    <row r="62" spans="2:18" x14ac:dyDescent="0.2">
      <c r="B62" s="61"/>
      <c r="C62" s="61"/>
      <c r="D62" s="219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</row>
    <row r="63" spans="2:18" x14ac:dyDescent="0.2">
      <c r="B63" s="61"/>
      <c r="C63" s="61"/>
      <c r="D63" s="219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</row>
    <row r="64" spans="2:18" x14ac:dyDescent="0.2">
      <c r="B64" s="61"/>
      <c r="C64" s="61"/>
      <c r="D64" s="219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</row>
    <row r="65" spans="2:18" x14ac:dyDescent="0.2">
      <c r="B65" s="61"/>
      <c r="C65" s="61"/>
      <c r="D65" s="219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</row>
    <row r="66" spans="2:18" x14ac:dyDescent="0.2">
      <c r="B66" s="61"/>
      <c r="C66" s="61"/>
      <c r="D66" s="219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</row>
    <row r="67" spans="2:18" x14ac:dyDescent="0.2">
      <c r="B67" s="61"/>
      <c r="C67" s="61"/>
      <c r="D67" s="219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</row>
    <row r="68" spans="2:18" x14ac:dyDescent="0.2">
      <c r="B68" s="61"/>
      <c r="C68" s="61"/>
      <c r="D68" s="219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</row>
    <row r="69" spans="2:18" x14ac:dyDescent="0.2">
      <c r="B69" s="61"/>
      <c r="C69" s="61"/>
      <c r="D69" s="219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</row>
    <row r="70" spans="2:18" x14ac:dyDescent="0.2">
      <c r="B70" s="61"/>
      <c r="C70" s="61"/>
      <c r="D70" s="219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</row>
    <row r="71" spans="2:18" x14ac:dyDescent="0.2">
      <c r="B71" s="61"/>
      <c r="C71" s="61"/>
      <c r="D71" s="219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</row>
    <row r="72" spans="2:18" x14ac:dyDescent="0.2">
      <c r="B72" s="61"/>
      <c r="C72" s="61"/>
      <c r="D72" s="219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</row>
    <row r="73" spans="2:18" x14ac:dyDescent="0.2">
      <c r="B73" s="61"/>
      <c r="C73" s="61"/>
      <c r="D73" s="219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</row>
    <row r="74" spans="2:18" x14ac:dyDescent="0.2">
      <c r="B74" s="61"/>
      <c r="C74" s="61"/>
      <c r="D74" s="219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</row>
    <row r="75" spans="2:18" x14ac:dyDescent="0.2">
      <c r="B75" s="61"/>
      <c r="C75" s="61"/>
      <c r="D75" s="219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</row>
    <row r="76" spans="2:18" x14ac:dyDescent="0.2">
      <c r="B76" s="61"/>
      <c r="C76" s="61"/>
      <c r="D76" s="219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</row>
    <row r="77" spans="2:18" x14ac:dyDescent="0.2">
      <c r="B77" s="61"/>
      <c r="C77" s="61"/>
      <c r="D77" s="219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</row>
    <row r="78" spans="2:18" x14ac:dyDescent="0.2">
      <c r="B78" s="61"/>
      <c r="C78" s="61"/>
      <c r="D78" s="219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</row>
    <row r="79" spans="2:18" x14ac:dyDescent="0.2">
      <c r="B79" s="61"/>
      <c r="C79" s="61"/>
      <c r="D79" s="219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</row>
    <row r="80" spans="2:18" x14ac:dyDescent="0.2">
      <c r="B80" s="61"/>
      <c r="C80" s="61"/>
      <c r="D80" s="219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</row>
    <row r="81" spans="2:18" x14ac:dyDescent="0.2">
      <c r="B81" s="61"/>
      <c r="C81" s="61"/>
      <c r="D81" s="219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</row>
    <row r="82" spans="2:18" x14ac:dyDescent="0.2">
      <c r="B82" s="61"/>
      <c r="C82" s="61"/>
      <c r="D82" s="219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</row>
    <row r="83" spans="2:18" x14ac:dyDescent="0.2">
      <c r="B83" s="61"/>
      <c r="C83" s="61"/>
      <c r="D83" s="219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</row>
    <row r="84" spans="2:18" x14ac:dyDescent="0.2">
      <c r="B84" s="61"/>
      <c r="C84" s="61"/>
      <c r="D84" s="219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</row>
    <row r="85" spans="2:18" x14ac:dyDescent="0.2">
      <c r="B85" s="61"/>
      <c r="C85" s="61"/>
      <c r="D85" s="219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</row>
    <row r="86" spans="2:18" x14ac:dyDescent="0.2">
      <c r="B86" s="61"/>
      <c r="C86" s="61"/>
      <c r="D86" s="219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</row>
    <row r="87" spans="2:18" x14ac:dyDescent="0.2">
      <c r="B87" s="61"/>
      <c r="C87" s="61"/>
      <c r="D87" s="219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</row>
    <row r="88" spans="2:18" x14ac:dyDescent="0.2">
      <c r="B88" s="61"/>
      <c r="C88" s="61"/>
      <c r="D88" s="219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</row>
    <row r="89" spans="2:18" x14ac:dyDescent="0.2">
      <c r="B89" s="61"/>
      <c r="C89" s="61"/>
      <c r="D89" s="219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</row>
    <row r="90" spans="2:18" x14ac:dyDescent="0.2">
      <c r="B90" s="61"/>
      <c r="C90" s="61"/>
      <c r="D90" s="219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</row>
    <row r="91" spans="2:18" x14ac:dyDescent="0.2">
      <c r="B91" s="61"/>
      <c r="C91" s="61"/>
      <c r="D91" s="219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</row>
    <row r="92" spans="2:18" x14ac:dyDescent="0.2">
      <c r="B92" s="61"/>
      <c r="C92" s="61"/>
      <c r="D92" s="219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</row>
    <row r="93" spans="2:18" x14ac:dyDescent="0.2">
      <c r="B93" s="61"/>
      <c r="C93" s="61"/>
      <c r="D93" s="219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</row>
    <row r="94" spans="2:18" x14ac:dyDescent="0.2">
      <c r="B94" s="61"/>
      <c r="C94" s="61"/>
      <c r="D94" s="219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</row>
    <row r="95" spans="2:18" x14ac:dyDescent="0.2">
      <c r="B95" s="61"/>
      <c r="C95" s="61"/>
      <c r="D95" s="219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</row>
    <row r="96" spans="2:18" x14ac:dyDescent="0.2">
      <c r="B96" s="61"/>
      <c r="C96" s="61"/>
      <c r="D96" s="219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</row>
    <row r="97" spans="2:18" x14ac:dyDescent="0.2">
      <c r="B97" s="61"/>
      <c r="C97" s="61"/>
      <c r="D97" s="219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</row>
    <row r="98" spans="2:18" x14ac:dyDescent="0.2">
      <c r="B98" s="61"/>
      <c r="C98" s="61"/>
      <c r="D98" s="219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</row>
    <row r="99" spans="2:18" x14ac:dyDescent="0.2">
      <c r="B99" s="61"/>
      <c r="C99" s="61"/>
      <c r="D99" s="219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</row>
    <row r="100" spans="2:18" x14ac:dyDescent="0.2">
      <c r="B100" s="61"/>
      <c r="C100" s="61"/>
      <c r="D100" s="219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</row>
    <row r="101" spans="2:18" x14ac:dyDescent="0.2">
      <c r="B101" s="61"/>
      <c r="C101" s="61"/>
      <c r="D101" s="219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</row>
    <row r="102" spans="2:18" x14ac:dyDescent="0.2">
      <c r="B102" s="61"/>
      <c r="C102" s="61"/>
      <c r="D102" s="219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</row>
    <row r="103" spans="2:18" x14ac:dyDescent="0.2">
      <c r="B103" s="61"/>
      <c r="C103" s="61"/>
      <c r="D103" s="219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</row>
    <row r="104" spans="2:18" x14ac:dyDescent="0.2">
      <c r="B104" s="61"/>
      <c r="C104" s="61"/>
      <c r="D104" s="219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</row>
    <row r="105" spans="2:18" x14ac:dyDescent="0.2">
      <c r="B105" s="61"/>
      <c r="C105" s="61"/>
      <c r="D105" s="219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</row>
    <row r="106" spans="2:18" x14ac:dyDescent="0.2">
      <c r="B106" s="61"/>
      <c r="C106" s="61"/>
      <c r="D106" s="219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</row>
    <row r="107" spans="2:18" x14ac:dyDescent="0.2">
      <c r="B107" s="61"/>
      <c r="C107" s="61"/>
      <c r="D107" s="219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</row>
    <row r="108" spans="2:18" x14ac:dyDescent="0.2">
      <c r="B108" s="61"/>
      <c r="C108" s="61"/>
      <c r="D108" s="219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</row>
    <row r="109" spans="2:18" x14ac:dyDescent="0.2">
      <c r="B109" s="61"/>
      <c r="C109" s="61"/>
      <c r="D109" s="219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</row>
    <row r="110" spans="2:18" x14ac:dyDescent="0.2">
      <c r="B110" s="61"/>
      <c r="C110" s="61"/>
      <c r="D110" s="219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</row>
    <row r="111" spans="2:18" x14ac:dyDescent="0.2">
      <c r="B111" s="61"/>
      <c r="C111" s="61"/>
      <c r="D111" s="219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</row>
    <row r="112" spans="2:18" x14ac:dyDescent="0.2">
      <c r="B112" s="61"/>
      <c r="C112" s="61"/>
      <c r="D112" s="219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</row>
    <row r="113" spans="2:18" x14ac:dyDescent="0.2">
      <c r="B113" s="61"/>
      <c r="C113" s="61"/>
      <c r="D113" s="219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</row>
    <row r="114" spans="2:18" x14ac:dyDescent="0.2">
      <c r="B114" s="61"/>
      <c r="C114" s="61"/>
      <c r="D114" s="219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</row>
    <row r="115" spans="2:18" x14ac:dyDescent="0.2">
      <c r="B115" s="61"/>
      <c r="C115" s="61"/>
      <c r="D115" s="219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</row>
    <row r="116" spans="2:18" x14ac:dyDescent="0.2">
      <c r="B116" s="61"/>
      <c r="C116" s="61"/>
      <c r="D116" s="219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</row>
    <row r="117" spans="2:18" x14ac:dyDescent="0.2">
      <c r="B117" s="61"/>
      <c r="C117" s="61"/>
      <c r="D117" s="219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</row>
    <row r="118" spans="2:18" x14ac:dyDescent="0.2">
      <c r="B118" s="61"/>
      <c r="C118" s="61"/>
      <c r="D118" s="219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</row>
    <row r="119" spans="2:18" x14ac:dyDescent="0.2">
      <c r="B119" s="61"/>
      <c r="C119" s="61"/>
      <c r="D119" s="219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</row>
    <row r="120" spans="2:18" x14ac:dyDescent="0.2">
      <c r="B120" s="61"/>
      <c r="C120" s="61"/>
      <c r="D120" s="219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</row>
    <row r="121" spans="2:18" x14ac:dyDescent="0.2">
      <c r="B121" s="61"/>
      <c r="C121" s="61"/>
      <c r="D121" s="219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</row>
    <row r="122" spans="2:18" x14ac:dyDescent="0.2">
      <c r="B122" s="61"/>
      <c r="C122" s="61"/>
      <c r="D122" s="219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</row>
    <row r="123" spans="2:18" x14ac:dyDescent="0.2">
      <c r="B123" s="61"/>
      <c r="C123" s="61"/>
      <c r="D123" s="219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</row>
    <row r="124" spans="2:18" x14ac:dyDescent="0.2">
      <c r="B124" s="61"/>
      <c r="C124" s="61"/>
      <c r="D124" s="219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</row>
    <row r="125" spans="2:18" x14ac:dyDescent="0.2">
      <c r="B125" s="61"/>
      <c r="C125" s="61"/>
      <c r="D125" s="219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</row>
    <row r="126" spans="2:18" x14ac:dyDescent="0.2">
      <c r="B126" s="61"/>
      <c r="C126" s="61"/>
      <c r="D126" s="219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</row>
    <row r="127" spans="2:18" x14ac:dyDescent="0.2">
      <c r="B127" s="61"/>
      <c r="C127" s="61"/>
      <c r="D127" s="219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</row>
    <row r="128" spans="2:18" x14ac:dyDescent="0.2">
      <c r="B128" s="61"/>
      <c r="C128" s="61"/>
      <c r="D128" s="219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</row>
    <row r="129" spans="2:18" x14ac:dyDescent="0.2">
      <c r="B129" s="61"/>
      <c r="C129" s="61"/>
      <c r="D129" s="219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</row>
    <row r="130" spans="2:18" x14ac:dyDescent="0.2">
      <c r="B130" s="61"/>
      <c r="C130" s="61"/>
      <c r="D130" s="219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</row>
    <row r="131" spans="2:18" x14ac:dyDescent="0.2">
      <c r="B131" s="61"/>
      <c r="C131" s="61"/>
      <c r="D131" s="219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</row>
    <row r="132" spans="2:18" x14ac:dyDescent="0.2">
      <c r="B132" s="61"/>
      <c r="C132" s="61"/>
      <c r="D132" s="219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</row>
    <row r="133" spans="2:18" x14ac:dyDescent="0.2">
      <c r="B133" s="61"/>
      <c r="C133" s="61"/>
      <c r="D133" s="219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</row>
    <row r="134" spans="2:18" x14ac:dyDescent="0.2">
      <c r="B134" s="61"/>
      <c r="C134" s="61"/>
      <c r="D134" s="219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</row>
    <row r="135" spans="2:18" x14ac:dyDescent="0.2">
      <c r="B135" s="61"/>
      <c r="C135" s="61"/>
      <c r="D135" s="219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</row>
    <row r="136" spans="2:18" x14ac:dyDescent="0.2">
      <c r="B136" s="61"/>
      <c r="C136" s="61"/>
      <c r="D136" s="219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</row>
    <row r="137" spans="2:18" x14ac:dyDescent="0.2">
      <c r="B137" s="61"/>
      <c r="C137" s="61"/>
      <c r="D137" s="219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</row>
    <row r="138" spans="2:18" x14ac:dyDescent="0.2">
      <c r="B138" s="61"/>
      <c r="C138" s="61"/>
      <c r="D138" s="219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</row>
    <row r="139" spans="2:18" x14ac:dyDescent="0.2">
      <c r="B139" s="61"/>
      <c r="C139" s="61"/>
      <c r="D139" s="219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</row>
    <row r="140" spans="2:18" x14ac:dyDescent="0.2">
      <c r="B140" s="61"/>
      <c r="C140" s="61"/>
      <c r="D140" s="219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</row>
    <row r="141" spans="2:18" x14ac:dyDescent="0.2">
      <c r="B141" s="61"/>
      <c r="C141" s="61"/>
      <c r="D141" s="219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</row>
    <row r="142" spans="2:18" x14ac:dyDescent="0.2">
      <c r="B142" s="61"/>
      <c r="C142" s="61"/>
      <c r="D142" s="219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</row>
    <row r="143" spans="2:18" x14ac:dyDescent="0.2">
      <c r="B143" s="61"/>
      <c r="C143" s="61"/>
      <c r="D143" s="219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</row>
    <row r="144" spans="2:18" x14ac:dyDescent="0.2">
      <c r="B144" s="61"/>
      <c r="C144" s="61"/>
      <c r="D144" s="219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</row>
    <row r="145" spans="2:18" x14ac:dyDescent="0.2">
      <c r="B145" s="61"/>
      <c r="C145" s="61"/>
      <c r="D145" s="219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</row>
    <row r="146" spans="2:18" x14ac:dyDescent="0.2">
      <c r="B146" s="61"/>
      <c r="C146" s="61"/>
      <c r="D146" s="219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</row>
    <row r="147" spans="2:18" x14ac:dyDescent="0.2">
      <c r="B147" s="61"/>
      <c r="C147" s="61"/>
      <c r="D147" s="219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</row>
    <row r="148" spans="2:18" x14ac:dyDescent="0.2">
      <c r="B148" s="61"/>
      <c r="C148" s="61"/>
      <c r="D148" s="219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</row>
    <row r="149" spans="2:18" x14ac:dyDescent="0.2">
      <c r="B149" s="61"/>
      <c r="C149" s="61"/>
      <c r="D149" s="219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</row>
    <row r="150" spans="2:18" x14ac:dyDescent="0.2">
      <c r="B150" s="61"/>
      <c r="C150" s="61"/>
      <c r="D150" s="219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</row>
    <row r="151" spans="2:18" x14ac:dyDescent="0.2">
      <c r="B151" s="61"/>
      <c r="C151" s="61"/>
      <c r="D151" s="219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</row>
    <row r="152" spans="2:18" x14ac:dyDescent="0.2">
      <c r="B152" s="61"/>
      <c r="C152" s="61"/>
      <c r="D152" s="219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</row>
    <row r="153" spans="2:18" x14ac:dyDescent="0.2">
      <c r="B153" s="61"/>
      <c r="C153" s="61"/>
      <c r="D153" s="219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</row>
    <row r="154" spans="2:18" x14ac:dyDescent="0.2">
      <c r="B154" s="61"/>
      <c r="C154" s="61"/>
      <c r="D154" s="219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</row>
    <row r="155" spans="2:18" x14ac:dyDescent="0.2">
      <c r="B155" s="61"/>
      <c r="C155" s="61"/>
      <c r="D155" s="219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</row>
    <row r="156" spans="2:18" x14ac:dyDescent="0.2">
      <c r="B156" s="61"/>
      <c r="C156" s="61"/>
      <c r="D156" s="219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</row>
    <row r="157" spans="2:18" x14ac:dyDescent="0.2">
      <c r="B157" s="61"/>
      <c r="C157" s="61"/>
      <c r="D157" s="219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</row>
    <row r="158" spans="2:18" x14ac:dyDescent="0.2">
      <c r="B158" s="61"/>
      <c r="C158" s="61"/>
      <c r="D158" s="219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</row>
    <row r="159" spans="2:18" x14ac:dyDescent="0.2">
      <c r="B159" s="61"/>
      <c r="C159" s="61"/>
      <c r="D159" s="219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</row>
    <row r="160" spans="2:18" x14ac:dyDescent="0.2">
      <c r="B160" s="61"/>
      <c r="C160" s="61"/>
      <c r="D160" s="219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</row>
    <row r="161" spans="2:18" x14ac:dyDescent="0.2">
      <c r="B161" s="61"/>
      <c r="C161" s="61"/>
      <c r="D161" s="219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</row>
    <row r="162" spans="2:18" x14ac:dyDescent="0.2">
      <c r="B162" s="61"/>
      <c r="C162" s="61"/>
      <c r="D162" s="219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</row>
    <row r="163" spans="2:18" x14ac:dyDescent="0.2">
      <c r="B163" s="61"/>
      <c r="C163" s="61"/>
      <c r="D163" s="219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</row>
    <row r="164" spans="2:18" x14ac:dyDescent="0.2">
      <c r="B164" s="61"/>
      <c r="C164" s="61"/>
      <c r="D164" s="219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</row>
    <row r="165" spans="2:18" x14ac:dyDescent="0.2">
      <c r="B165" s="61"/>
      <c r="C165" s="61"/>
      <c r="D165" s="219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</row>
    <row r="166" spans="2:18" x14ac:dyDescent="0.2">
      <c r="B166" s="61"/>
      <c r="C166" s="61"/>
      <c r="D166" s="219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</row>
    <row r="167" spans="2:18" x14ac:dyDescent="0.2">
      <c r="B167" s="61"/>
      <c r="C167" s="61"/>
      <c r="D167" s="219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</row>
    <row r="168" spans="2:18" x14ac:dyDescent="0.2">
      <c r="B168" s="61"/>
      <c r="C168" s="61"/>
      <c r="D168" s="219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</row>
    <row r="169" spans="2:18" x14ac:dyDescent="0.2">
      <c r="B169" s="61"/>
      <c r="C169" s="61"/>
      <c r="D169" s="219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</row>
    <row r="170" spans="2:18" x14ac:dyDescent="0.2">
      <c r="B170" s="61"/>
      <c r="C170" s="61"/>
      <c r="D170" s="219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</row>
    <row r="171" spans="2:18" x14ac:dyDescent="0.2">
      <c r="B171" s="61"/>
      <c r="C171" s="61"/>
      <c r="D171" s="219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</row>
    <row r="172" spans="2:18" x14ac:dyDescent="0.2">
      <c r="B172" s="61"/>
      <c r="C172" s="61"/>
      <c r="D172" s="219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</row>
    <row r="173" spans="2:18" x14ac:dyDescent="0.2">
      <c r="B173" s="61"/>
      <c r="C173" s="61"/>
      <c r="D173" s="219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</row>
    <row r="174" spans="2:18" x14ac:dyDescent="0.2">
      <c r="B174" s="61"/>
      <c r="C174" s="61"/>
      <c r="D174" s="219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</row>
    <row r="175" spans="2:18" x14ac:dyDescent="0.2">
      <c r="B175" s="61"/>
      <c r="C175" s="61"/>
      <c r="D175" s="219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</row>
    <row r="176" spans="2:18" x14ac:dyDescent="0.2">
      <c r="B176" s="61"/>
      <c r="C176" s="61"/>
      <c r="D176" s="219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</row>
    <row r="177" spans="2:18" x14ac:dyDescent="0.2">
      <c r="B177" s="61"/>
      <c r="C177" s="61"/>
      <c r="D177" s="219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</row>
    <row r="178" spans="2:18" x14ac:dyDescent="0.2">
      <c r="B178" s="61"/>
      <c r="C178" s="61"/>
      <c r="D178" s="219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</row>
    <row r="179" spans="2:18" x14ac:dyDescent="0.2">
      <c r="B179" s="61"/>
      <c r="C179" s="61"/>
      <c r="D179" s="219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</row>
    <row r="180" spans="2:18" x14ac:dyDescent="0.2">
      <c r="B180" s="61"/>
      <c r="C180" s="61"/>
      <c r="D180" s="219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</row>
    <row r="181" spans="2:18" x14ac:dyDescent="0.2">
      <c r="B181" s="61"/>
      <c r="C181" s="61"/>
      <c r="D181" s="219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</row>
    <row r="182" spans="2:18" x14ac:dyDescent="0.2">
      <c r="B182" s="61"/>
      <c r="C182" s="61"/>
      <c r="D182" s="219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</row>
    <row r="183" spans="2:18" x14ac:dyDescent="0.2">
      <c r="B183" s="61"/>
      <c r="C183" s="61"/>
      <c r="D183" s="219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</row>
    <row r="184" spans="2:18" x14ac:dyDescent="0.2">
      <c r="B184" s="61"/>
      <c r="C184" s="61"/>
      <c r="D184" s="219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</row>
    <row r="185" spans="2:18" x14ac:dyDescent="0.2">
      <c r="B185" s="61"/>
      <c r="C185" s="61"/>
      <c r="D185" s="219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</row>
    <row r="186" spans="2:18" x14ac:dyDescent="0.2">
      <c r="B186" s="61"/>
      <c r="C186" s="61"/>
      <c r="D186" s="219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</row>
    <row r="187" spans="2:18" x14ac:dyDescent="0.2">
      <c r="B187" s="61"/>
      <c r="C187" s="61"/>
      <c r="D187" s="219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</row>
    <row r="188" spans="2:18" x14ac:dyDescent="0.2">
      <c r="B188" s="61"/>
      <c r="C188" s="61"/>
      <c r="D188" s="219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</row>
    <row r="189" spans="2:18" x14ac:dyDescent="0.2">
      <c r="B189" s="61"/>
      <c r="C189" s="61"/>
      <c r="D189" s="219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</row>
    <row r="190" spans="2:18" x14ac:dyDescent="0.2">
      <c r="B190" s="61"/>
      <c r="C190" s="61"/>
      <c r="D190" s="219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</row>
    <row r="191" spans="2:18" x14ac:dyDescent="0.2">
      <c r="B191" s="61"/>
      <c r="C191" s="61"/>
      <c r="D191" s="219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</row>
    <row r="192" spans="2:18" x14ac:dyDescent="0.2">
      <c r="B192" s="61"/>
      <c r="C192" s="61"/>
      <c r="D192" s="219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</row>
    <row r="193" spans="2:18" x14ac:dyDescent="0.2">
      <c r="B193" s="61"/>
      <c r="C193" s="61"/>
      <c r="D193" s="219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</row>
    <row r="194" spans="2:18" x14ac:dyDescent="0.2">
      <c r="B194" s="61"/>
      <c r="C194" s="61"/>
      <c r="D194" s="219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</row>
    <row r="195" spans="2:18" x14ac:dyDescent="0.2">
      <c r="B195" s="61"/>
      <c r="C195" s="61"/>
      <c r="D195" s="219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</row>
    <row r="196" spans="2:18" x14ac:dyDescent="0.2">
      <c r="B196" s="61"/>
      <c r="C196" s="61"/>
      <c r="D196" s="219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</row>
    <row r="197" spans="2:18" x14ac:dyDescent="0.2">
      <c r="B197" s="61"/>
      <c r="C197" s="61"/>
      <c r="D197" s="219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</row>
    <row r="198" spans="2:18" x14ac:dyDescent="0.2">
      <c r="B198" s="61"/>
      <c r="C198" s="61"/>
      <c r="D198" s="219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</row>
    <row r="199" spans="2:18" x14ac:dyDescent="0.2">
      <c r="B199" s="61"/>
      <c r="C199" s="61"/>
      <c r="D199" s="219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</row>
    <row r="200" spans="2:18" x14ac:dyDescent="0.2">
      <c r="B200" s="61"/>
      <c r="C200" s="61"/>
      <c r="D200" s="219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</row>
    <row r="201" spans="2:18" x14ac:dyDescent="0.2">
      <c r="B201" s="61"/>
      <c r="C201" s="61"/>
      <c r="D201" s="219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</row>
    <row r="202" spans="2:18" x14ac:dyDescent="0.2">
      <c r="B202" s="61"/>
      <c r="C202" s="61"/>
      <c r="D202" s="219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</row>
    <row r="203" spans="2:18" x14ac:dyDescent="0.2">
      <c r="B203" s="61"/>
      <c r="C203" s="61"/>
      <c r="D203" s="219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</row>
    <row r="204" spans="2:18" x14ac:dyDescent="0.2">
      <c r="B204" s="61"/>
      <c r="C204" s="61"/>
      <c r="D204" s="219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</row>
    <row r="205" spans="2:18" x14ac:dyDescent="0.2">
      <c r="B205" s="61"/>
      <c r="C205" s="61"/>
      <c r="D205" s="219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</row>
    <row r="206" spans="2:18" x14ac:dyDescent="0.2">
      <c r="B206" s="61"/>
      <c r="C206" s="61"/>
      <c r="D206" s="219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</row>
    <row r="207" spans="2:18" x14ac:dyDescent="0.2">
      <c r="B207" s="61"/>
      <c r="C207" s="61"/>
      <c r="D207" s="219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</row>
    <row r="208" spans="2:18" x14ac:dyDescent="0.2">
      <c r="B208" s="61"/>
      <c r="C208" s="61"/>
      <c r="D208" s="219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</row>
    <row r="209" spans="2:18" x14ac:dyDescent="0.2">
      <c r="B209" s="61"/>
      <c r="C209" s="61"/>
      <c r="D209" s="219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</row>
    <row r="210" spans="2:18" x14ac:dyDescent="0.2">
      <c r="B210" s="61"/>
      <c r="C210" s="61"/>
      <c r="D210" s="219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</row>
    <row r="211" spans="2:18" x14ac:dyDescent="0.2">
      <c r="B211" s="61"/>
      <c r="C211" s="61"/>
      <c r="D211" s="219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</row>
    <row r="212" spans="2:18" x14ac:dyDescent="0.2">
      <c r="B212" s="61"/>
      <c r="C212" s="61"/>
      <c r="D212" s="219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</row>
    <row r="213" spans="2:18" x14ac:dyDescent="0.2">
      <c r="B213" s="61"/>
      <c r="C213" s="61"/>
      <c r="D213" s="219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</row>
    <row r="214" spans="2:18" x14ac:dyDescent="0.2">
      <c r="B214" s="61"/>
      <c r="C214" s="61"/>
      <c r="D214" s="219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</row>
    <row r="215" spans="2:18" x14ac:dyDescent="0.2">
      <c r="B215" s="61"/>
      <c r="C215" s="61"/>
      <c r="D215" s="219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</row>
    <row r="216" spans="2:18" x14ac:dyDescent="0.2">
      <c r="B216" s="61"/>
      <c r="C216" s="61"/>
      <c r="D216" s="219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</row>
    <row r="217" spans="2:18" x14ac:dyDescent="0.2">
      <c r="B217" s="61"/>
      <c r="C217" s="61"/>
      <c r="D217" s="219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</row>
    <row r="218" spans="2:18" x14ac:dyDescent="0.2">
      <c r="B218" s="61"/>
      <c r="C218" s="61"/>
      <c r="D218" s="219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</row>
    <row r="219" spans="2:18" x14ac:dyDescent="0.2">
      <c r="B219" s="61"/>
      <c r="C219" s="61"/>
      <c r="D219" s="219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</row>
    <row r="220" spans="2:18" x14ac:dyDescent="0.2">
      <c r="B220" s="61"/>
      <c r="C220" s="61"/>
      <c r="D220" s="219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</row>
    <row r="221" spans="2:18" x14ac:dyDescent="0.2">
      <c r="B221" s="61"/>
      <c r="C221" s="61"/>
      <c r="D221" s="219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</row>
    <row r="222" spans="2:18" x14ac:dyDescent="0.2">
      <c r="B222" s="61"/>
      <c r="C222" s="61"/>
      <c r="D222" s="219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</row>
    <row r="223" spans="2:18" x14ac:dyDescent="0.2">
      <c r="B223" s="61"/>
      <c r="C223" s="61"/>
      <c r="D223" s="219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</row>
    <row r="224" spans="2:18" x14ac:dyDescent="0.2">
      <c r="B224" s="61"/>
      <c r="C224" s="61"/>
      <c r="D224" s="219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</row>
    <row r="225" spans="2:18" x14ac:dyDescent="0.2">
      <c r="B225" s="61"/>
      <c r="C225" s="61"/>
      <c r="D225" s="219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</row>
    <row r="226" spans="2:18" x14ac:dyDescent="0.2">
      <c r="B226" s="61"/>
      <c r="C226" s="61"/>
      <c r="D226" s="219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</row>
    <row r="227" spans="2:18" x14ac:dyDescent="0.2">
      <c r="B227" s="61"/>
      <c r="C227" s="61"/>
      <c r="D227" s="219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</row>
    <row r="228" spans="2:18" x14ac:dyDescent="0.2">
      <c r="B228" s="61"/>
      <c r="C228" s="61"/>
      <c r="D228" s="219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</row>
    <row r="229" spans="2:18" x14ac:dyDescent="0.2">
      <c r="B229" s="61"/>
      <c r="C229" s="61"/>
      <c r="D229" s="219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</row>
    <row r="230" spans="2:18" x14ac:dyDescent="0.2">
      <c r="B230" s="61"/>
      <c r="C230" s="61"/>
      <c r="D230" s="219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</row>
    <row r="231" spans="2:18" x14ac:dyDescent="0.2">
      <c r="B231" s="61"/>
      <c r="C231" s="61"/>
      <c r="D231" s="219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</row>
    <row r="232" spans="2:18" x14ac:dyDescent="0.2">
      <c r="B232" s="61"/>
      <c r="C232" s="61"/>
      <c r="D232" s="219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</row>
    <row r="233" spans="2:18" x14ac:dyDescent="0.2">
      <c r="B233" s="61"/>
      <c r="C233" s="61"/>
      <c r="D233" s="219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</row>
    <row r="234" spans="2:18" x14ac:dyDescent="0.2">
      <c r="B234" s="61"/>
      <c r="C234" s="61"/>
      <c r="D234" s="219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</row>
    <row r="235" spans="2:18" x14ac:dyDescent="0.2">
      <c r="B235" s="61"/>
      <c r="C235" s="61"/>
      <c r="D235" s="219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</row>
    <row r="236" spans="2:18" x14ac:dyDescent="0.2">
      <c r="B236" s="61"/>
      <c r="C236" s="61"/>
      <c r="D236" s="219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</row>
    <row r="237" spans="2:18" x14ac:dyDescent="0.2">
      <c r="B237" s="61"/>
      <c r="C237" s="61"/>
      <c r="D237" s="219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</row>
    <row r="238" spans="2:18" x14ac:dyDescent="0.2">
      <c r="B238" s="61"/>
      <c r="C238" s="61"/>
      <c r="D238" s="219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</row>
    <row r="239" spans="2:18" x14ac:dyDescent="0.2">
      <c r="B239" s="61"/>
      <c r="C239" s="61"/>
      <c r="D239" s="219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</row>
    <row r="240" spans="2:18" x14ac:dyDescent="0.2">
      <c r="B240" s="61"/>
      <c r="C240" s="61"/>
      <c r="D240" s="219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</row>
    <row r="241" spans="2:18" x14ac:dyDescent="0.2">
      <c r="B241" s="61"/>
      <c r="C241" s="61"/>
      <c r="D241" s="219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</row>
    <row r="242" spans="2:18" x14ac:dyDescent="0.2">
      <c r="B242" s="61"/>
      <c r="C242" s="61"/>
      <c r="D242" s="219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</row>
    <row r="243" spans="2:18" x14ac:dyDescent="0.2">
      <c r="B243" s="61"/>
      <c r="C243" s="61"/>
      <c r="D243" s="219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</row>
    <row r="244" spans="2:18" x14ac:dyDescent="0.2">
      <c r="B244" s="61"/>
      <c r="C244" s="61"/>
      <c r="D244" s="219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</row>
    <row r="245" spans="2:18" x14ac:dyDescent="0.2">
      <c r="B245" s="61"/>
      <c r="C245" s="61"/>
      <c r="D245" s="219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</row>
    <row r="246" spans="2:18" x14ac:dyDescent="0.2">
      <c r="B246" s="61"/>
      <c r="C246" s="61"/>
      <c r="D246" s="219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</row>
    <row r="247" spans="2:18" x14ac:dyDescent="0.2">
      <c r="B247" s="61"/>
      <c r="C247" s="61"/>
      <c r="D247" s="219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abSelected="1" workbookViewId="0">
      <selection activeCell="A6" sqref="A6"/>
    </sheetView>
  </sheetViews>
  <sheetFormatPr defaultRowHeight="12.75" outlineLevelRow="3" x14ac:dyDescent="0.2"/>
  <cols>
    <col min="1" max="1" width="81.42578125" style="83" customWidth="1"/>
    <col min="2" max="2" width="12.7109375" style="45" customWidth="1"/>
    <col min="3" max="3" width="14.42578125" style="45" customWidth="1"/>
    <col min="4" max="4" width="10.28515625" style="196" customWidth="1"/>
    <col min="5" max="16384" width="9.140625" style="83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31.12.2015</v>
      </c>
      <c r="B2" s="3"/>
      <c r="C2" s="3"/>
      <c r="D2" s="3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ht="18.75" x14ac:dyDescent="0.3">
      <c r="A3" s="2" t="s">
        <v>95</v>
      </c>
      <c r="B3" s="2"/>
      <c r="C3" s="2"/>
      <c r="D3" s="2"/>
    </row>
    <row r="4" spans="1:19" x14ac:dyDescent="0.2">
      <c r="B4" s="61" t="s">
        <v>198</v>
      </c>
      <c r="C4" s="61"/>
      <c r="D4" s="219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1:19" s="126" customFormat="1" x14ac:dyDescent="0.2">
      <c r="B5" s="82"/>
      <c r="C5" s="82"/>
      <c r="D5" s="54" t="s">
        <v>196</v>
      </c>
    </row>
    <row r="6" spans="1:19" s="22" customFormat="1" x14ac:dyDescent="0.2">
      <c r="A6" s="35"/>
      <c r="B6" s="159" t="s">
        <v>155</v>
      </c>
      <c r="C6" s="159" t="s">
        <v>158</v>
      </c>
      <c r="D6" s="159" t="s">
        <v>172</v>
      </c>
    </row>
    <row r="7" spans="1:19" s="123" customFormat="1" ht="15.75" x14ac:dyDescent="0.2">
      <c r="A7" s="157" t="s">
        <v>139</v>
      </c>
      <c r="B7" s="192">
        <f>B$8+B$52</f>
        <v>65488.414832580005</v>
      </c>
      <c r="C7" s="192">
        <f>C$8+C$52</f>
        <v>1571765.6367568998</v>
      </c>
      <c r="D7" s="124">
        <v>1.0000020000000001</v>
      </c>
    </row>
    <row r="8" spans="1:19" s="233" customFormat="1" ht="15" x14ac:dyDescent="0.2">
      <c r="A8" s="190" t="s">
        <v>65</v>
      </c>
      <c r="B8" s="225">
        <f>B$9+B$30</f>
        <v>55575.985078350001</v>
      </c>
      <c r="C8" s="225">
        <f>C$9+C$30</f>
        <v>1333860.7110635799</v>
      </c>
      <c r="D8" s="49">
        <f>D$9+D$30</f>
        <v>0.84863842284769597</v>
      </c>
    </row>
    <row r="9" spans="1:19" s="205" customFormat="1" ht="15" outlineLevel="1" x14ac:dyDescent="0.2">
      <c r="A9" s="44" t="s">
        <v>48</v>
      </c>
      <c r="B9" s="145">
        <f>B$10+B$28</f>
        <v>21166.125221089998</v>
      </c>
      <c r="C9" s="145">
        <f>C$10+C$28</f>
        <v>508001.12311178999</v>
      </c>
      <c r="D9" s="9">
        <f>D$10+D$28</f>
        <v>0.32320411595202791</v>
      </c>
    </row>
    <row r="10" spans="1:19" s="118" customFormat="1" ht="14.25" outlineLevel="2" x14ac:dyDescent="0.2">
      <c r="A10" s="201" t="s">
        <v>174</v>
      </c>
      <c r="B10" s="99">
        <f>SUM(B$11:B$27)</f>
        <v>21055.917848519999</v>
      </c>
      <c r="C10" s="99">
        <f>SUM(C$11:C$27)</f>
        <v>505356.07266169001</v>
      </c>
      <c r="D10" s="70">
        <f>C10/$C$7</f>
        <v>0.32152126299466355</v>
      </c>
    </row>
    <row r="11" spans="1:19" outlineLevel="3" x14ac:dyDescent="0.2">
      <c r="A11" s="58" t="s">
        <v>2</v>
      </c>
      <c r="B11" s="42">
        <v>4.1098024500000001</v>
      </c>
      <c r="C11" s="42">
        <v>98.638000000000005</v>
      </c>
      <c r="D11" s="110">
        <f>C11/$C$7</f>
        <v>6.2756175407629197E-5</v>
      </c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9" outlineLevel="3" x14ac:dyDescent="0.2">
      <c r="A12" s="171" t="s">
        <v>175</v>
      </c>
      <c r="B12" s="142">
        <v>660.34998111000004</v>
      </c>
      <c r="C12" s="142">
        <v>15848.84</v>
      </c>
      <c r="D12" s="110">
        <f t="shared" ref="D12:D27" si="0">C12/$C$7</f>
        <v>1.0083462590963422E-2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</row>
    <row r="13" spans="1:19" outlineLevel="3" x14ac:dyDescent="0.2">
      <c r="A13" s="171" t="s">
        <v>125</v>
      </c>
      <c r="B13" s="142">
        <v>135.41290332</v>
      </c>
      <c r="C13" s="142">
        <v>3250</v>
      </c>
      <c r="D13" s="110">
        <f t="shared" si="0"/>
        <v>2.0677382963441562E-3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9" outlineLevel="3" x14ac:dyDescent="0.2">
      <c r="A14" s="171" t="s">
        <v>79</v>
      </c>
      <c r="B14" s="142">
        <v>109.06488557</v>
      </c>
      <c r="C14" s="142">
        <v>2617.63</v>
      </c>
      <c r="D14" s="110">
        <f t="shared" si="0"/>
        <v>1.665407322049032E-3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9" outlineLevel="3" x14ac:dyDescent="0.2">
      <c r="A15" s="171" t="s">
        <v>33</v>
      </c>
      <c r="B15" s="142">
        <v>62.49826307</v>
      </c>
      <c r="C15" s="142">
        <v>1500</v>
      </c>
      <c r="D15" s="110">
        <f t="shared" si="0"/>
        <v>9.5434075215884142E-4</v>
      </c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</row>
    <row r="16" spans="1:19" outlineLevel="3" x14ac:dyDescent="0.2">
      <c r="A16" s="171" t="s">
        <v>179</v>
      </c>
      <c r="B16" s="142">
        <v>1620.07918365</v>
      </c>
      <c r="C16" s="142">
        <v>38882.981</v>
      </c>
      <c r="D16" s="110">
        <f t="shared" si="0"/>
        <v>2.4738408889145292E-2</v>
      </c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</row>
    <row r="17" spans="1:17" outlineLevel="3" x14ac:dyDescent="0.2">
      <c r="A17" s="171" t="s">
        <v>133</v>
      </c>
      <c r="B17" s="142">
        <v>2523.1991677199999</v>
      </c>
      <c r="C17" s="142">
        <v>60558.463000000003</v>
      </c>
      <c r="D17" s="110">
        <f t="shared" si="0"/>
        <v>3.8528939419335578E-2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</row>
    <row r="18" spans="1:17" outlineLevel="3" x14ac:dyDescent="0.2">
      <c r="A18" s="171" t="s">
        <v>134</v>
      </c>
      <c r="B18" s="142">
        <v>1536.3905927799999</v>
      </c>
      <c r="C18" s="142">
        <v>36874.398999999998</v>
      </c>
      <c r="D18" s="110">
        <f t="shared" si="0"/>
        <v>2.3460494451376816E-2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</row>
    <row r="19" spans="1:17" outlineLevel="3" x14ac:dyDescent="0.2">
      <c r="A19" s="171" t="s">
        <v>83</v>
      </c>
      <c r="B19" s="142">
        <v>1304.18033797</v>
      </c>
      <c r="C19" s="142">
        <v>31301.198</v>
      </c>
      <c r="D19" s="110">
        <f t="shared" si="0"/>
        <v>1.9914672561861881E-2</v>
      </c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1:17" outlineLevel="3" x14ac:dyDescent="0.2">
      <c r="A20" s="171" t="s">
        <v>39</v>
      </c>
      <c r="B20" s="142">
        <v>2025.9766530700001</v>
      </c>
      <c r="C20" s="142">
        <v>48624.790999999997</v>
      </c>
      <c r="D20" s="110">
        <f t="shared" si="0"/>
        <v>3.0936413077670973E-2</v>
      </c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</row>
    <row r="21" spans="1:17" outlineLevel="3" x14ac:dyDescent="0.2">
      <c r="A21" s="171" t="s">
        <v>184</v>
      </c>
      <c r="B21" s="142">
        <v>1129.1352861099999</v>
      </c>
      <c r="C21" s="142">
        <v>27100</v>
      </c>
      <c r="D21" s="110">
        <f t="shared" si="0"/>
        <v>1.7241756255669736E-2</v>
      </c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</row>
    <row r="22" spans="1:17" outlineLevel="3" x14ac:dyDescent="0.2">
      <c r="A22" s="171" t="s">
        <v>141</v>
      </c>
      <c r="B22" s="142">
        <v>6676.2232943400004</v>
      </c>
      <c r="C22" s="142">
        <v>160233.81210464</v>
      </c>
      <c r="D22" s="110">
        <f t="shared" si="0"/>
        <v>0.10194510451014707</v>
      </c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</row>
    <row r="23" spans="1:17" outlineLevel="3" x14ac:dyDescent="0.2">
      <c r="A23" s="171" t="s">
        <v>85</v>
      </c>
      <c r="B23" s="142">
        <v>160.20832754</v>
      </c>
      <c r="C23" s="142">
        <v>3845.1067200000002</v>
      </c>
      <c r="D23" s="110">
        <f t="shared" si="0"/>
        <v>2.446361359530544E-3</v>
      </c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</row>
    <row r="24" spans="1:17" outlineLevel="3" x14ac:dyDescent="0.2">
      <c r="A24" s="171" t="s">
        <v>43</v>
      </c>
      <c r="B24" s="142">
        <v>1807.33460988</v>
      </c>
      <c r="C24" s="142">
        <v>43377.236129329998</v>
      </c>
      <c r="D24" s="110">
        <f t="shared" si="0"/>
        <v>2.7597776102824306E-2</v>
      </c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</row>
    <row r="25" spans="1:17" outlineLevel="3" x14ac:dyDescent="0.2">
      <c r="A25" s="171" t="s">
        <v>191</v>
      </c>
      <c r="B25" s="142">
        <v>912.90555955000002</v>
      </c>
      <c r="C25" s="142">
        <v>21910.342336000002</v>
      </c>
      <c r="D25" s="110">
        <f t="shared" si="0"/>
        <v>1.3939955056663966E-2</v>
      </c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</row>
    <row r="26" spans="1:17" outlineLevel="3" x14ac:dyDescent="0.2">
      <c r="A26" s="171" t="s">
        <v>157</v>
      </c>
      <c r="B26" s="142">
        <v>43.704000389999997</v>
      </c>
      <c r="C26" s="142">
        <v>1048.92516</v>
      </c>
      <c r="D26" s="110">
        <f t="shared" si="0"/>
        <v>6.6735468410182206E-4</v>
      </c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</row>
    <row r="27" spans="1:17" outlineLevel="3" x14ac:dyDescent="0.2">
      <c r="A27" s="171" t="s">
        <v>29</v>
      </c>
      <c r="B27" s="142">
        <v>345.14499999999998</v>
      </c>
      <c r="C27" s="142">
        <v>8283.7102117199993</v>
      </c>
      <c r="D27" s="110">
        <f t="shared" si="0"/>
        <v>5.2703214894124929E-3</v>
      </c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</row>
    <row r="28" spans="1:17" ht="14.25" outlineLevel="2" x14ac:dyDescent="0.25">
      <c r="A28" s="90" t="s">
        <v>109</v>
      </c>
      <c r="B28" s="38">
        <f t="shared" ref="B28:C28" si="1">SUM(B$29:B$29)</f>
        <v>110.20737257</v>
      </c>
      <c r="C28" s="38">
        <f t="shared" si="1"/>
        <v>2645.0504501</v>
      </c>
      <c r="D28" s="70">
        <f>C28/$C$7</f>
        <v>1.6828529573643439E-3</v>
      </c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</row>
    <row r="29" spans="1:17" outlineLevel="3" x14ac:dyDescent="0.2">
      <c r="A29" s="171" t="s">
        <v>28</v>
      </c>
      <c r="B29" s="142">
        <v>110.20737257</v>
      </c>
      <c r="C29" s="142">
        <v>2645.0504501</v>
      </c>
      <c r="D29" s="110">
        <f>C29/$C$7</f>
        <v>1.6828529573643439E-3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1:17" ht="15" outlineLevel="1" x14ac:dyDescent="0.25">
      <c r="A30" s="52" t="s">
        <v>59</v>
      </c>
      <c r="B30" s="189">
        <f t="shared" ref="B30:D30" si="2">B$31+B$38+B$44+B$46+B$50</f>
        <v>34409.859857260002</v>
      </c>
      <c r="C30" s="189">
        <f t="shared" si="2"/>
        <v>825859.58795178996</v>
      </c>
      <c r="D30" s="154">
        <f t="shared" si="2"/>
        <v>0.52543430689566806</v>
      </c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</row>
    <row r="31" spans="1:17" ht="14.25" outlineLevel="2" x14ac:dyDescent="0.25">
      <c r="A31" s="90" t="s">
        <v>160</v>
      </c>
      <c r="B31" s="38">
        <f t="shared" ref="B31:C31" si="3">SUM(B$32:B$37)</f>
        <v>14042.87642853</v>
      </c>
      <c r="C31" s="38">
        <f t="shared" si="3"/>
        <v>337038.40088391997</v>
      </c>
      <c r="D31" s="70">
        <f>C31/$C$7</f>
        <v>0.21443298733731553</v>
      </c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</row>
    <row r="32" spans="1:17" outlineLevel="3" x14ac:dyDescent="0.2">
      <c r="A32" s="171" t="s">
        <v>20</v>
      </c>
      <c r="B32" s="142">
        <v>2414.6460216999999</v>
      </c>
      <c r="C32" s="142">
        <v>57953.115089999999</v>
      </c>
      <c r="D32" s="110">
        <f t="shared" ref="D32:D37" si="4">C32/$C$7</f>
        <v>3.6871346296625668E-2</v>
      </c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</row>
    <row r="33" spans="1:17" outlineLevel="3" x14ac:dyDescent="0.2">
      <c r="A33" s="171" t="s">
        <v>52</v>
      </c>
      <c r="B33" s="142">
        <v>582.19864380000001</v>
      </c>
      <c r="C33" s="142">
        <v>13973.15577781</v>
      </c>
      <c r="D33" s="110">
        <f t="shared" si="4"/>
        <v>8.8901013300185707E-3</v>
      </c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1:17" outlineLevel="3" x14ac:dyDescent="0.2">
      <c r="A34" s="171" t="s">
        <v>87</v>
      </c>
      <c r="B34" s="142">
        <v>505.68587043000002</v>
      </c>
      <c r="C34" s="142">
        <v>12136.79818308</v>
      </c>
      <c r="D34" s="110">
        <f t="shared" si="4"/>
        <v>7.7217607378937507E-3</v>
      </c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1:17" outlineLevel="3" x14ac:dyDescent="0.2">
      <c r="A35" s="171" t="s">
        <v>123</v>
      </c>
      <c r="B35" s="142">
        <v>5197.6524570499996</v>
      </c>
      <c r="C35" s="142">
        <v>124747.12580343999</v>
      </c>
      <c r="D35" s="110">
        <f t="shared" si="4"/>
        <v>7.9367510579272355E-2</v>
      </c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</row>
    <row r="36" spans="1:17" outlineLevel="3" x14ac:dyDescent="0.2">
      <c r="A36" s="171" t="s">
        <v>136</v>
      </c>
      <c r="B36" s="142">
        <v>5341.8389230499997</v>
      </c>
      <c r="C36" s="142">
        <v>128207.69715962</v>
      </c>
      <c r="D36" s="110">
        <f t="shared" si="4"/>
        <v>8.1569220093243133E-2</v>
      </c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1:17" outlineLevel="3" x14ac:dyDescent="0.2">
      <c r="A37" s="171" t="s">
        <v>131</v>
      </c>
      <c r="B37" s="142">
        <v>0.85451250000000001</v>
      </c>
      <c r="C37" s="142">
        <v>20.508869969999999</v>
      </c>
      <c r="D37" s="110">
        <f t="shared" si="4"/>
        <v>1.3048300262065116E-5</v>
      </c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</row>
    <row r="38" spans="1:17" ht="14.25" outlineLevel="2" x14ac:dyDescent="0.25">
      <c r="A38" s="90" t="s">
        <v>42</v>
      </c>
      <c r="B38" s="38">
        <f t="shared" ref="B38:C38" si="5">SUM(B$39:B$43)</f>
        <v>1362.81742308</v>
      </c>
      <c r="C38" s="38">
        <f t="shared" si="5"/>
        <v>32708.527153449999</v>
      </c>
      <c r="D38" s="70">
        <f>C38/$C$7</f>
        <v>2.081005360375424E-2</v>
      </c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</row>
    <row r="39" spans="1:17" outlineLevel="3" x14ac:dyDescent="0.2">
      <c r="A39" s="171" t="s">
        <v>26</v>
      </c>
      <c r="B39" s="142">
        <v>288.07592721999998</v>
      </c>
      <c r="C39" s="142">
        <v>6914.0144</v>
      </c>
      <c r="D39" s="110">
        <f t="shared" ref="D39:D43" si="6">C39/$C$7</f>
        <v>4.3988838019553738E-3</v>
      </c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</row>
    <row r="40" spans="1:17" outlineLevel="3" x14ac:dyDescent="0.2">
      <c r="A40" s="171" t="s">
        <v>50</v>
      </c>
      <c r="B40" s="142">
        <v>226.16820203</v>
      </c>
      <c r="C40" s="142">
        <v>5428.1877029999996</v>
      </c>
      <c r="D40" s="110">
        <f t="shared" si="6"/>
        <v>3.453560490226929E-3</v>
      </c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</row>
    <row r="41" spans="1:17" outlineLevel="3" x14ac:dyDescent="0.2">
      <c r="A41" s="171" t="s">
        <v>116</v>
      </c>
      <c r="B41" s="142">
        <v>605.85586000000001</v>
      </c>
      <c r="C41" s="142">
        <v>14540.944745860001</v>
      </c>
      <c r="D41" s="110">
        <f t="shared" si="6"/>
        <v>9.2513440972427901E-3</v>
      </c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</row>
    <row r="42" spans="1:17" outlineLevel="3" x14ac:dyDescent="0.2">
      <c r="A42" s="171" t="s">
        <v>126</v>
      </c>
      <c r="B42" s="142">
        <v>9.0219974300000008</v>
      </c>
      <c r="C42" s="142">
        <v>216.53395599999999</v>
      </c>
      <c r="D42" s="110">
        <f t="shared" si="6"/>
        <v>1.377647856246463E-4</v>
      </c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</row>
    <row r="43" spans="1:17" outlineLevel="3" x14ac:dyDescent="0.2">
      <c r="A43" s="171" t="s">
        <v>25</v>
      </c>
      <c r="B43" s="142">
        <v>233.69543640000001</v>
      </c>
      <c r="C43" s="142">
        <v>5608.8463485900002</v>
      </c>
      <c r="D43" s="110">
        <f t="shared" si="6"/>
        <v>3.5685004287045012E-3</v>
      </c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</row>
    <row r="44" spans="1:17" ht="28.5" outlineLevel="2" x14ac:dyDescent="0.25">
      <c r="A44" s="259" t="s">
        <v>192</v>
      </c>
      <c r="B44" s="38">
        <f t="shared" ref="B44:C44" si="7">SUM(B$45:B$45)</f>
        <v>5.5863759999999998E-2</v>
      </c>
      <c r="C44" s="38">
        <f t="shared" si="7"/>
        <v>1.3407676100000001</v>
      </c>
      <c r="D44" s="296">
        <f>C44/$C$7</f>
        <v>8.5303277959840816E-7</v>
      </c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</row>
    <row r="45" spans="1:17" outlineLevel="3" x14ac:dyDescent="0.2">
      <c r="A45" s="171" t="s">
        <v>170</v>
      </c>
      <c r="B45" s="142">
        <v>5.5863759999999998E-2</v>
      </c>
      <c r="C45" s="142">
        <v>1.3407676100000001</v>
      </c>
      <c r="D45" s="110">
        <f>C45/$C$7</f>
        <v>8.5303277959840816E-7</v>
      </c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</row>
    <row r="46" spans="1:17" ht="14.25" outlineLevel="2" x14ac:dyDescent="0.25">
      <c r="A46" s="90" t="s">
        <v>54</v>
      </c>
      <c r="B46" s="38">
        <f t="shared" ref="B46:C46" si="8">SUM(B$47:B$49)</f>
        <v>17302.433000000001</v>
      </c>
      <c r="C46" s="38">
        <f t="shared" si="8"/>
        <v>415269.93272281002</v>
      </c>
      <c r="D46" s="70">
        <f>C46/$C$7</f>
        <v>0.26420601329575866</v>
      </c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</row>
    <row r="47" spans="1:17" outlineLevel="3" x14ac:dyDescent="0.2">
      <c r="A47" s="171" t="s">
        <v>111</v>
      </c>
      <c r="B47" s="142">
        <v>3000</v>
      </c>
      <c r="C47" s="142">
        <v>72002.001000000004</v>
      </c>
      <c r="D47" s="110">
        <f t="shared" ref="D47:D49" si="9">C47/$C$7</f>
        <v>4.5809629194187768E-2</v>
      </c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</row>
    <row r="48" spans="1:17" outlineLevel="3" x14ac:dyDescent="0.2">
      <c r="A48" s="171" t="s">
        <v>153</v>
      </c>
      <c r="B48" s="142">
        <v>1000</v>
      </c>
      <c r="C48" s="142">
        <v>24000.667000000001</v>
      </c>
      <c r="D48" s="110">
        <f t="shared" si="9"/>
        <v>1.526987639806259E-2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</row>
    <row r="49" spans="1:17" outlineLevel="3" x14ac:dyDescent="0.2">
      <c r="A49" s="171" t="s">
        <v>178</v>
      </c>
      <c r="B49" s="142">
        <v>13302.433000000001</v>
      </c>
      <c r="C49" s="142">
        <v>319267.26472281001</v>
      </c>
      <c r="D49" s="110">
        <f t="shared" si="9"/>
        <v>0.20312650770350829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</row>
    <row r="50" spans="1:17" ht="14.25" outlineLevel="2" x14ac:dyDescent="0.25">
      <c r="A50" s="90" t="s">
        <v>162</v>
      </c>
      <c r="B50" s="38">
        <f t="shared" ref="B50:C50" si="10">SUM(B$51:B$51)</f>
        <v>1701.67714189</v>
      </c>
      <c r="C50" s="38">
        <f t="shared" si="10"/>
        <v>40841.386423999997</v>
      </c>
      <c r="D50" s="70">
        <f>C50/$C$7</f>
        <v>2.5984399626060032E-2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</row>
    <row r="51" spans="1:17" outlineLevel="3" x14ac:dyDescent="0.2">
      <c r="A51" s="171" t="s">
        <v>136</v>
      </c>
      <c r="B51" s="142">
        <v>1701.67714189</v>
      </c>
      <c r="C51" s="142">
        <v>40841.386423999997</v>
      </c>
      <c r="D51" s="110">
        <f>C51/$C$7</f>
        <v>2.5984399626060032E-2</v>
      </c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</row>
    <row r="52" spans="1:17" ht="15" x14ac:dyDescent="0.25">
      <c r="A52" s="170" t="s">
        <v>14</v>
      </c>
      <c r="B52" s="245">
        <f t="shared" ref="B52:D52" si="11">B$53+B$68</f>
        <v>9912.429754230001</v>
      </c>
      <c r="C52" s="245">
        <f t="shared" si="11"/>
        <v>237904.92569331999</v>
      </c>
      <c r="D52" s="204">
        <f t="shared" si="11"/>
        <v>0.15136157715230419</v>
      </c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1:17" ht="15" outlineLevel="1" x14ac:dyDescent="0.25">
      <c r="A53" s="52" t="s">
        <v>48</v>
      </c>
      <c r="B53" s="189">
        <f t="shared" ref="B53:D53" si="12">B$54+B$62+B$66</f>
        <v>894.11910529999989</v>
      </c>
      <c r="C53" s="189">
        <f t="shared" si="12"/>
        <v>21459.454905539998</v>
      </c>
      <c r="D53" s="154">
        <f t="shared" si="12"/>
        <v>1.3653088223647854E-2</v>
      </c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</row>
    <row r="54" spans="1:17" ht="14.25" outlineLevel="2" x14ac:dyDescent="0.25">
      <c r="A54" s="90" t="s">
        <v>174</v>
      </c>
      <c r="B54" s="38">
        <f t="shared" ref="B54:C54" si="13">SUM(B$55:B$61)</f>
        <v>683.31482615999994</v>
      </c>
      <c r="C54" s="38">
        <f t="shared" si="13"/>
        <v>16400.011599999998</v>
      </c>
      <c r="D54" s="70">
        <f>C54/$C$7</f>
        <v>1.0434132937171815E-2</v>
      </c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</row>
    <row r="55" spans="1:17" outlineLevel="3" x14ac:dyDescent="0.2">
      <c r="A55" s="171" t="s">
        <v>104</v>
      </c>
      <c r="B55" s="142">
        <v>4.8331999999999997E-4</v>
      </c>
      <c r="C55" s="142">
        <v>1.1599999999999999E-2</v>
      </c>
      <c r="D55" s="110">
        <f t="shared" ref="D55:D61" si="14">C55/$C$7</f>
        <v>7.3802351500283726E-9</v>
      </c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</row>
    <row r="56" spans="1:17" outlineLevel="3" x14ac:dyDescent="0.2">
      <c r="A56" s="171" t="s">
        <v>70</v>
      </c>
      <c r="B56" s="142">
        <v>41.665508709999997</v>
      </c>
      <c r="C56" s="142">
        <v>1000</v>
      </c>
      <c r="D56" s="110">
        <f t="shared" si="14"/>
        <v>6.3622716810589428E-4</v>
      </c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</row>
    <row r="57" spans="1:17" outlineLevel="3" x14ac:dyDescent="0.2">
      <c r="A57" s="171" t="s">
        <v>97</v>
      </c>
      <c r="B57" s="142">
        <v>124.99652613000001</v>
      </c>
      <c r="C57" s="142">
        <v>3000</v>
      </c>
      <c r="D57" s="110">
        <f t="shared" si="14"/>
        <v>1.9086815043176828E-3</v>
      </c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1:17" outlineLevel="3" x14ac:dyDescent="0.2">
      <c r="A58" s="171" t="s">
        <v>1</v>
      </c>
      <c r="B58" s="142">
        <v>133.32962782999999</v>
      </c>
      <c r="C58" s="142">
        <v>3200</v>
      </c>
      <c r="D58" s="110">
        <f t="shared" si="14"/>
        <v>2.0359269379388615E-3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</row>
    <row r="59" spans="1:17" outlineLevel="3" x14ac:dyDescent="0.2">
      <c r="A59" s="171" t="s">
        <v>140</v>
      </c>
      <c r="B59" s="142">
        <v>199.99444181999999</v>
      </c>
      <c r="C59" s="142">
        <v>4800</v>
      </c>
      <c r="D59" s="110">
        <f t="shared" si="14"/>
        <v>3.0538904069082923E-3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</row>
    <row r="60" spans="1:17" outlineLevel="3" x14ac:dyDescent="0.2">
      <c r="A60" s="171" t="s">
        <v>93</v>
      </c>
      <c r="B60" s="142">
        <v>10.41637718</v>
      </c>
      <c r="C60" s="142">
        <v>250</v>
      </c>
      <c r="D60" s="110">
        <f t="shared" si="14"/>
        <v>1.5905679202647357E-4</v>
      </c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</row>
    <row r="61" spans="1:17" outlineLevel="3" x14ac:dyDescent="0.2">
      <c r="A61" s="171" t="s">
        <v>0</v>
      </c>
      <c r="B61" s="142">
        <v>172.91186117000001</v>
      </c>
      <c r="C61" s="142">
        <v>4150</v>
      </c>
      <c r="D61" s="110">
        <f t="shared" si="14"/>
        <v>2.6403427476394611E-3</v>
      </c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</row>
    <row r="62" spans="1:17" ht="14.25" outlineLevel="2" x14ac:dyDescent="0.25">
      <c r="A62" s="90" t="s">
        <v>109</v>
      </c>
      <c r="B62" s="38">
        <f t="shared" ref="B62:C62" si="15">SUM(B$63:B$65)</f>
        <v>210.76450316</v>
      </c>
      <c r="C62" s="38">
        <f t="shared" si="15"/>
        <v>5058.4886555400008</v>
      </c>
      <c r="D62" s="70">
        <f>C62/$C$7</f>
        <v>3.2183479122100071E-3</v>
      </c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</row>
    <row r="63" spans="1:17" outlineLevel="3" x14ac:dyDescent="0.2">
      <c r="A63" s="171" t="s">
        <v>47</v>
      </c>
      <c r="B63" s="142">
        <v>43.748784149999999</v>
      </c>
      <c r="C63" s="142">
        <v>1050</v>
      </c>
      <c r="D63" s="110">
        <f t="shared" ref="D63:D65" si="16">C63/$C$7</f>
        <v>6.6803852651118895E-4</v>
      </c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</row>
    <row r="64" spans="1:17" outlineLevel="3" x14ac:dyDescent="0.2">
      <c r="A64" s="171" t="s">
        <v>117</v>
      </c>
      <c r="B64" s="142">
        <v>160.82312705000001</v>
      </c>
      <c r="C64" s="142">
        <v>3859.8623181500002</v>
      </c>
      <c r="D64" s="110">
        <f t="shared" si="16"/>
        <v>2.4557492719552267E-3</v>
      </c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</row>
    <row r="65" spans="1:17" outlineLevel="3" x14ac:dyDescent="0.2">
      <c r="A65" s="171" t="s">
        <v>86</v>
      </c>
      <c r="B65" s="142">
        <v>6.1925919599999997</v>
      </c>
      <c r="C65" s="142">
        <v>148.62633739</v>
      </c>
      <c r="D65" s="110">
        <f t="shared" si="16"/>
        <v>9.4560113743590883E-5</v>
      </c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</row>
    <row r="66" spans="1:17" ht="14.25" outlineLevel="2" x14ac:dyDescent="0.25">
      <c r="A66" s="90" t="s">
        <v>127</v>
      </c>
      <c r="B66" s="38">
        <f t="shared" ref="B66:C66" si="17">SUM(B$67:B$67)</f>
        <v>3.9775980000000002E-2</v>
      </c>
      <c r="C66" s="38">
        <f t="shared" si="17"/>
        <v>0.95465</v>
      </c>
      <c r="D66" s="70">
        <f>C66/$C$7</f>
        <v>6.07374266032292E-7</v>
      </c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</row>
    <row r="67" spans="1:17" outlineLevel="3" x14ac:dyDescent="0.2">
      <c r="A67" s="171" t="s">
        <v>66</v>
      </c>
      <c r="B67" s="142">
        <v>3.9775980000000002E-2</v>
      </c>
      <c r="C67" s="142">
        <v>0.95465</v>
      </c>
      <c r="D67" s="110">
        <f>C67/$C$7</f>
        <v>6.07374266032292E-7</v>
      </c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</row>
    <row r="68" spans="1:17" ht="15" outlineLevel="1" x14ac:dyDescent="0.25">
      <c r="A68" s="52" t="s">
        <v>59</v>
      </c>
      <c r="B68" s="189">
        <f t="shared" ref="B68:D68" si="18">B$69+B$74+B$76+B$85+B$86</f>
        <v>9018.3106489300008</v>
      </c>
      <c r="C68" s="189">
        <f t="shared" si="18"/>
        <v>216445.47078777998</v>
      </c>
      <c r="D68" s="154">
        <f t="shared" si="18"/>
        <v>0.13770848892865634</v>
      </c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</row>
    <row r="69" spans="1:17" ht="14.25" outlineLevel="2" x14ac:dyDescent="0.25">
      <c r="A69" s="90" t="s">
        <v>160</v>
      </c>
      <c r="B69" s="38">
        <f t="shared" ref="B69:C69" si="19">SUM(B$70:B$73)</f>
        <v>5867.7607214299996</v>
      </c>
      <c r="C69" s="38">
        <f t="shared" si="19"/>
        <v>140830.17111072</v>
      </c>
      <c r="D69" s="70">
        <f>C69/$C$7</f>
        <v>8.9599980949641903E-2</v>
      </c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</row>
    <row r="70" spans="1:17" outlineLevel="3" x14ac:dyDescent="0.2">
      <c r="A70" s="171" t="s">
        <v>60</v>
      </c>
      <c r="B70" s="142">
        <v>19.026070099999998</v>
      </c>
      <c r="C70" s="142">
        <v>456.63837268999998</v>
      </c>
      <c r="D70" s="110">
        <f t="shared" ref="D70:D73" si="20">C70/$C$7</f>
        <v>2.9052573870504264E-4</v>
      </c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</row>
    <row r="71" spans="1:17" outlineLevel="3" x14ac:dyDescent="0.2">
      <c r="A71" s="171" t="s">
        <v>52</v>
      </c>
      <c r="B71" s="142">
        <v>126.93444259</v>
      </c>
      <c r="C71" s="142">
        <v>3046.5112874199999</v>
      </c>
      <c r="D71" s="110">
        <f t="shared" si="20"/>
        <v>1.9382732489978687E-3</v>
      </c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</row>
    <row r="72" spans="1:17" outlineLevel="3" x14ac:dyDescent="0.2">
      <c r="A72" s="171" t="s">
        <v>123</v>
      </c>
      <c r="B72" s="142">
        <v>392.44671814999998</v>
      </c>
      <c r="C72" s="142">
        <v>9418.9829975699995</v>
      </c>
      <c r="D72" s="110">
        <f t="shared" si="20"/>
        <v>5.9926128789815278E-3</v>
      </c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</row>
    <row r="73" spans="1:17" outlineLevel="3" x14ac:dyDescent="0.2">
      <c r="A73" s="171" t="s">
        <v>136</v>
      </c>
      <c r="B73" s="142">
        <v>5329.3534905899996</v>
      </c>
      <c r="C73" s="142">
        <v>127908.03845304</v>
      </c>
      <c r="D73" s="110">
        <f t="shared" si="20"/>
        <v>8.1378569082957472E-2</v>
      </c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</row>
    <row r="74" spans="1:17" ht="14.25" outlineLevel="2" x14ac:dyDescent="0.25">
      <c r="A74" s="90" t="s">
        <v>42</v>
      </c>
      <c r="B74" s="38">
        <f t="shared" ref="B74:C74" si="21">SUM(B$75:B$75)</f>
        <v>194.95570663999999</v>
      </c>
      <c r="C74" s="38">
        <f t="shared" si="21"/>
        <v>4679.0669948200002</v>
      </c>
      <c r="D74" s="70">
        <f>C74/$C$7</f>
        <v>2.9769495434920855E-3</v>
      </c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</row>
    <row r="75" spans="1:17" outlineLevel="3" x14ac:dyDescent="0.2">
      <c r="A75" s="171" t="s">
        <v>26</v>
      </c>
      <c r="B75" s="142">
        <v>194.95570663999999</v>
      </c>
      <c r="C75" s="142">
        <v>4679.0669948200002</v>
      </c>
      <c r="D75" s="110">
        <f>C75/$C$7</f>
        <v>2.9769495434920855E-3</v>
      </c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</row>
    <row r="76" spans="1:17" ht="28.5" outlineLevel="2" x14ac:dyDescent="0.25">
      <c r="A76" s="259" t="s">
        <v>192</v>
      </c>
      <c r="B76" s="38">
        <f t="shared" ref="B76:C76" si="22">SUM(B$77:B$84)</f>
        <v>2842.73560193</v>
      </c>
      <c r="C76" s="38">
        <f t="shared" si="22"/>
        <v>68227.550551149994</v>
      </c>
      <c r="D76" s="296">
        <f>C76/$C$7</f>
        <v>4.3408221273959907E-2</v>
      </c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</row>
    <row r="77" spans="1:17" outlineLevel="3" x14ac:dyDescent="0.2">
      <c r="A77" s="171" t="s">
        <v>145</v>
      </c>
      <c r="B77" s="142">
        <v>40.77388535</v>
      </c>
      <c r="C77" s="142">
        <v>978.60044465999999</v>
      </c>
      <c r="D77" s="110">
        <f t="shared" ref="D77:D84" si="23">C77/$C$7</f>
        <v>6.2261218961320072E-4</v>
      </c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</row>
    <row r="78" spans="1:17" outlineLevel="3" x14ac:dyDescent="0.2">
      <c r="A78" s="171" t="s">
        <v>100</v>
      </c>
      <c r="B78" s="142">
        <v>100.8</v>
      </c>
      <c r="C78" s="142">
        <v>2419.2672336000001</v>
      </c>
      <c r="D78" s="110">
        <f t="shared" si="23"/>
        <v>1.5392035409247089E-3</v>
      </c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</row>
    <row r="79" spans="1:17" outlineLevel="3" x14ac:dyDescent="0.2">
      <c r="A79" s="171" t="s">
        <v>121</v>
      </c>
      <c r="B79" s="142">
        <v>46.435500140000002</v>
      </c>
      <c r="C79" s="142">
        <v>1114.48297594</v>
      </c>
      <c r="D79" s="110">
        <f t="shared" si="23"/>
        <v>7.090643476845357E-4</v>
      </c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</row>
    <row r="80" spans="1:17" outlineLevel="3" x14ac:dyDescent="0.2">
      <c r="A80" s="171" t="s">
        <v>103</v>
      </c>
      <c r="B80" s="142">
        <v>500</v>
      </c>
      <c r="C80" s="142">
        <v>12000.333500000001</v>
      </c>
      <c r="D80" s="110">
        <f t="shared" si="23"/>
        <v>7.6349381990312949E-3</v>
      </c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</row>
    <row r="81" spans="1:17" outlineLevel="3" x14ac:dyDescent="0.2">
      <c r="A81" s="171" t="s">
        <v>138</v>
      </c>
      <c r="B81" s="142">
        <v>72.08</v>
      </c>
      <c r="C81" s="142">
        <v>1729.9680773600001</v>
      </c>
      <c r="D81" s="110">
        <f t="shared" si="23"/>
        <v>1.1006526907723514E-3</v>
      </c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</row>
    <row r="82" spans="1:17" outlineLevel="3" x14ac:dyDescent="0.2">
      <c r="A82" s="171" t="s">
        <v>115</v>
      </c>
      <c r="B82" s="142">
        <v>1552.1238949999999</v>
      </c>
      <c r="C82" s="142">
        <v>37252.00874664</v>
      </c>
      <c r="D82" s="110">
        <f t="shared" si="23"/>
        <v>2.3700740031130769E-2</v>
      </c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</row>
    <row r="83" spans="1:17" outlineLevel="3" x14ac:dyDescent="0.2">
      <c r="A83" s="171" t="s">
        <v>96</v>
      </c>
      <c r="B83" s="142">
        <v>163.09375</v>
      </c>
      <c r="C83" s="142">
        <v>3914.35878353</v>
      </c>
      <c r="D83" s="110">
        <f t="shared" si="23"/>
        <v>2.4904214037957252E-3</v>
      </c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</row>
    <row r="84" spans="1:17" outlineLevel="3" x14ac:dyDescent="0.2">
      <c r="A84" s="171" t="s">
        <v>98</v>
      </c>
      <c r="B84" s="142">
        <v>367.42857143999998</v>
      </c>
      <c r="C84" s="142">
        <v>8818.5307894199996</v>
      </c>
      <c r="D84" s="110">
        <f t="shared" si="23"/>
        <v>5.6105888710073224E-3</v>
      </c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</row>
    <row r="85" spans="1:17" ht="14.25" outlineLevel="2" x14ac:dyDescent="0.25">
      <c r="A85" s="90" t="s">
        <v>54</v>
      </c>
      <c r="B85" s="38"/>
      <c r="C85" s="38"/>
      <c r="D85" s="242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</row>
    <row r="86" spans="1:17" ht="14.25" outlineLevel="2" x14ac:dyDescent="0.25">
      <c r="A86" s="90" t="s">
        <v>162</v>
      </c>
      <c r="B86" s="38">
        <f t="shared" ref="B86:C86" si="24">SUM(B$87:B$87)</f>
        <v>112.85861893000001</v>
      </c>
      <c r="C86" s="38">
        <f t="shared" si="24"/>
        <v>2708.68213109</v>
      </c>
      <c r="D86" s="70">
        <f>C86/$C$7</f>
        <v>1.7233371615624294E-3</v>
      </c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</row>
    <row r="87" spans="1:17" outlineLevel="3" x14ac:dyDescent="0.2">
      <c r="A87" s="171" t="s">
        <v>136</v>
      </c>
      <c r="B87" s="142">
        <v>112.85861893000001</v>
      </c>
      <c r="C87" s="142">
        <v>2708.68213109</v>
      </c>
      <c r="D87" s="110">
        <f>C87/$C$7</f>
        <v>1.7233371615624294E-3</v>
      </c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</row>
    <row r="88" spans="1:17" x14ac:dyDescent="0.2">
      <c r="B88" s="61"/>
      <c r="C88" s="61"/>
      <c r="D88" s="219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</row>
    <row r="89" spans="1:17" x14ac:dyDescent="0.2">
      <c r="B89" s="61"/>
      <c r="C89" s="61"/>
      <c r="D89" s="219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</row>
    <row r="90" spans="1:17" x14ac:dyDescent="0.2">
      <c r="B90" s="61"/>
      <c r="C90" s="61"/>
      <c r="D90" s="219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</row>
    <row r="91" spans="1:17" x14ac:dyDescent="0.2">
      <c r="B91" s="61"/>
      <c r="C91" s="61"/>
      <c r="D91" s="219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</row>
    <row r="92" spans="1:17" x14ac:dyDescent="0.2">
      <c r="B92" s="61"/>
      <c r="C92" s="61"/>
      <c r="D92" s="219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</row>
    <row r="93" spans="1:17" x14ac:dyDescent="0.2">
      <c r="B93" s="61"/>
      <c r="C93" s="61"/>
      <c r="D93" s="219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</row>
    <row r="94" spans="1:17" x14ac:dyDescent="0.2">
      <c r="B94" s="61"/>
      <c r="C94" s="61"/>
      <c r="D94" s="219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</row>
    <row r="95" spans="1:17" x14ac:dyDescent="0.2">
      <c r="B95" s="61"/>
      <c r="C95" s="61"/>
      <c r="D95" s="219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</row>
    <row r="96" spans="1:17" x14ac:dyDescent="0.2">
      <c r="B96" s="61"/>
      <c r="C96" s="61"/>
      <c r="D96" s="219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</row>
    <row r="97" spans="2:17" x14ac:dyDescent="0.2">
      <c r="B97" s="61"/>
      <c r="C97" s="61"/>
      <c r="D97" s="219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</row>
    <row r="98" spans="2:17" x14ac:dyDescent="0.2">
      <c r="B98" s="61"/>
      <c r="C98" s="61"/>
      <c r="D98" s="219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</row>
    <row r="99" spans="2:17" x14ac:dyDescent="0.2">
      <c r="B99" s="61"/>
      <c r="C99" s="61"/>
      <c r="D99" s="219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</row>
    <row r="100" spans="2:17" x14ac:dyDescent="0.2">
      <c r="B100" s="61"/>
      <c r="C100" s="61"/>
      <c r="D100" s="219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</row>
    <row r="101" spans="2:17" x14ac:dyDescent="0.2">
      <c r="B101" s="61"/>
      <c r="C101" s="61"/>
      <c r="D101" s="219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</row>
    <row r="102" spans="2:17" x14ac:dyDescent="0.2">
      <c r="B102" s="61"/>
      <c r="C102" s="61"/>
      <c r="D102" s="219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</row>
    <row r="103" spans="2:17" x14ac:dyDescent="0.2">
      <c r="B103" s="61"/>
      <c r="C103" s="61"/>
      <c r="D103" s="219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</row>
    <row r="104" spans="2:17" x14ac:dyDescent="0.2">
      <c r="B104" s="61"/>
      <c r="C104" s="61"/>
      <c r="D104" s="219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</row>
    <row r="105" spans="2:17" x14ac:dyDescent="0.2">
      <c r="B105" s="61"/>
      <c r="C105" s="61"/>
      <c r="D105" s="219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</row>
    <row r="106" spans="2:17" x14ac:dyDescent="0.2">
      <c r="B106" s="61"/>
      <c r="C106" s="61"/>
      <c r="D106" s="219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</row>
    <row r="107" spans="2:17" x14ac:dyDescent="0.2">
      <c r="B107" s="61"/>
      <c r="C107" s="61"/>
      <c r="D107" s="219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</row>
    <row r="108" spans="2:17" x14ac:dyDescent="0.2">
      <c r="B108" s="61"/>
      <c r="C108" s="61"/>
      <c r="D108" s="219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</row>
    <row r="109" spans="2:17" x14ac:dyDescent="0.2">
      <c r="B109" s="61"/>
      <c r="C109" s="61"/>
      <c r="D109" s="219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</row>
    <row r="110" spans="2:17" x14ac:dyDescent="0.2">
      <c r="B110" s="61"/>
      <c r="C110" s="61"/>
      <c r="D110" s="219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</row>
    <row r="111" spans="2:17" x14ac:dyDescent="0.2">
      <c r="B111" s="61"/>
      <c r="C111" s="61"/>
      <c r="D111" s="219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</row>
    <row r="112" spans="2:17" x14ac:dyDescent="0.2">
      <c r="B112" s="61"/>
      <c r="C112" s="61"/>
      <c r="D112" s="219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</row>
    <row r="113" spans="2:17" x14ac:dyDescent="0.2">
      <c r="B113" s="61"/>
      <c r="C113" s="61"/>
      <c r="D113" s="219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</row>
    <row r="114" spans="2:17" x14ac:dyDescent="0.2">
      <c r="B114" s="61"/>
      <c r="C114" s="61"/>
      <c r="D114" s="219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</row>
    <row r="115" spans="2:17" x14ac:dyDescent="0.2">
      <c r="B115" s="61"/>
      <c r="C115" s="61"/>
      <c r="D115" s="219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</row>
    <row r="116" spans="2:17" x14ac:dyDescent="0.2">
      <c r="B116" s="61"/>
      <c r="C116" s="61"/>
      <c r="D116" s="219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</row>
    <row r="117" spans="2:17" x14ac:dyDescent="0.2">
      <c r="B117" s="61"/>
      <c r="C117" s="61"/>
      <c r="D117" s="219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</row>
    <row r="118" spans="2:17" x14ac:dyDescent="0.2">
      <c r="B118" s="61"/>
      <c r="C118" s="61"/>
      <c r="D118" s="219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</row>
    <row r="119" spans="2:17" x14ac:dyDescent="0.2">
      <c r="B119" s="61"/>
      <c r="C119" s="61"/>
      <c r="D119" s="219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</row>
    <row r="120" spans="2:17" x14ac:dyDescent="0.2">
      <c r="B120" s="61"/>
      <c r="C120" s="61"/>
      <c r="D120" s="219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</row>
    <row r="121" spans="2:17" x14ac:dyDescent="0.2">
      <c r="B121" s="61"/>
      <c r="C121" s="61"/>
      <c r="D121" s="219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</row>
    <row r="122" spans="2:17" x14ac:dyDescent="0.2">
      <c r="B122" s="61"/>
      <c r="C122" s="61"/>
      <c r="D122" s="219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</row>
    <row r="123" spans="2:17" x14ac:dyDescent="0.2">
      <c r="B123" s="61"/>
      <c r="C123" s="61"/>
      <c r="D123" s="219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</row>
    <row r="124" spans="2:17" x14ac:dyDescent="0.2">
      <c r="B124" s="61"/>
      <c r="C124" s="61"/>
      <c r="D124" s="219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</row>
    <row r="125" spans="2:17" x14ac:dyDescent="0.2">
      <c r="B125" s="61"/>
      <c r="C125" s="61"/>
      <c r="D125" s="219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</row>
    <row r="126" spans="2:17" x14ac:dyDescent="0.2">
      <c r="B126" s="61"/>
      <c r="C126" s="61"/>
      <c r="D126" s="219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</row>
    <row r="127" spans="2:17" x14ac:dyDescent="0.2">
      <c r="B127" s="61"/>
      <c r="C127" s="61"/>
      <c r="D127" s="219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</row>
    <row r="128" spans="2:17" x14ac:dyDescent="0.2">
      <c r="B128" s="61"/>
      <c r="C128" s="61"/>
      <c r="D128" s="219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</row>
    <row r="129" spans="2:17" x14ac:dyDescent="0.2">
      <c r="B129" s="61"/>
      <c r="C129" s="61"/>
      <c r="D129" s="219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</row>
    <row r="130" spans="2:17" x14ac:dyDescent="0.2">
      <c r="B130" s="61"/>
      <c r="C130" s="61"/>
      <c r="D130" s="219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</row>
    <row r="131" spans="2:17" x14ac:dyDescent="0.2">
      <c r="B131" s="61"/>
      <c r="C131" s="61"/>
      <c r="D131" s="219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</row>
    <row r="132" spans="2:17" x14ac:dyDescent="0.2">
      <c r="B132" s="61"/>
      <c r="C132" s="61"/>
      <c r="D132" s="219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</row>
    <row r="133" spans="2:17" x14ac:dyDescent="0.2">
      <c r="B133" s="61"/>
      <c r="C133" s="61"/>
      <c r="D133" s="219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</row>
    <row r="134" spans="2:17" x14ac:dyDescent="0.2">
      <c r="B134" s="61"/>
      <c r="C134" s="61"/>
      <c r="D134" s="219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</row>
    <row r="135" spans="2:17" x14ac:dyDescent="0.2">
      <c r="B135" s="61"/>
      <c r="C135" s="61"/>
      <c r="D135" s="219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</row>
    <row r="136" spans="2:17" x14ac:dyDescent="0.2">
      <c r="B136" s="61"/>
      <c r="C136" s="61"/>
      <c r="D136" s="219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</row>
    <row r="137" spans="2:17" x14ac:dyDescent="0.2">
      <c r="B137" s="61"/>
      <c r="C137" s="61"/>
      <c r="D137" s="219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</row>
    <row r="138" spans="2:17" x14ac:dyDescent="0.2">
      <c r="B138" s="61"/>
      <c r="C138" s="61"/>
      <c r="D138" s="219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</row>
    <row r="139" spans="2:17" x14ac:dyDescent="0.2">
      <c r="B139" s="61"/>
      <c r="C139" s="61"/>
      <c r="D139" s="219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</row>
    <row r="140" spans="2:17" x14ac:dyDescent="0.2">
      <c r="B140" s="61"/>
      <c r="C140" s="61"/>
      <c r="D140" s="219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</row>
    <row r="141" spans="2:17" x14ac:dyDescent="0.2">
      <c r="B141" s="61"/>
      <c r="C141" s="61"/>
      <c r="D141" s="219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</row>
    <row r="142" spans="2:17" x14ac:dyDescent="0.2">
      <c r="B142" s="61"/>
      <c r="C142" s="61"/>
      <c r="D142" s="219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</row>
    <row r="143" spans="2:17" x14ac:dyDescent="0.2">
      <c r="B143" s="61"/>
      <c r="C143" s="61"/>
      <c r="D143" s="219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</row>
    <row r="144" spans="2:17" x14ac:dyDescent="0.2">
      <c r="B144" s="61"/>
      <c r="C144" s="61"/>
      <c r="D144" s="219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</row>
    <row r="145" spans="2:17" x14ac:dyDescent="0.2">
      <c r="B145" s="61"/>
      <c r="C145" s="61"/>
      <c r="D145" s="219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</row>
    <row r="146" spans="2:17" x14ac:dyDescent="0.2">
      <c r="B146" s="61"/>
      <c r="C146" s="61"/>
      <c r="D146" s="219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</row>
    <row r="147" spans="2:17" x14ac:dyDescent="0.2">
      <c r="B147" s="61"/>
      <c r="C147" s="61"/>
      <c r="D147" s="219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</row>
    <row r="148" spans="2:17" x14ac:dyDescent="0.2">
      <c r="B148" s="61"/>
      <c r="C148" s="61"/>
      <c r="D148" s="219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</row>
    <row r="149" spans="2:17" x14ac:dyDescent="0.2">
      <c r="B149" s="61"/>
      <c r="C149" s="61"/>
      <c r="D149" s="219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</row>
    <row r="150" spans="2:17" x14ac:dyDescent="0.2">
      <c r="B150" s="61"/>
      <c r="C150" s="61"/>
      <c r="D150" s="219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</row>
    <row r="151" spans="2:17" x14ac:dyDescent="0.2">
      <c r="B151" s="61"/>
      <c r="C151" s="61"/>
      <c r="D151" s="219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</row>
    <row r="152" spans="2:17" x14ac:dyDescent="0.2">
      <c r="B152" s="61"/>
      <c r="C152" s="61"/>
      <c r="D152" s="219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</row>
    <row r="153" spans="2:17" x14ac:dyDescent="0.2">
      <c r="B153" s="61"/>
      <c r="C153" s="61"/>
      <c r="D153" s="219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</row>
    <row r="154" spans="2:17" x14ac:dyDescent="0.2">
      <c r="B154" s="61"/>
      <c r="C154" s="61"/>
      <c r="D154" s="219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</row>
    <row r="155" spans="2:17" x14ac:dyDescent="0.2">
      <c r="B155" s="61"/>
      <c r="C155" s="61"/>
      <c r="D155" s="219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</row>
    <row r="156" spans="2:17" x14ac:dyDescent="0.2">
      <c r="B156" s="61"/>
      <c r="C156" s="61"/>
      <c r="D156" s="219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</row>
    <row r="157" spans="2:17" x14ac:dyDescent="0.2">
      <c r="B157" s="61"/>
      <c r="C157" s="61"/>
      <c r="D157" s="219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</row>
    <row r="158" spans="2:17" x14ac:dyDescent="0.2">
      <c r="B158" s="61"/>
      <c r="C158" s="61"/>
      <c r="D158" s="219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</row>
    <row r="159" spans="2:17" x14ac:dyDescent="0.2">
      <c r="B159" s="61"/>
      <c r="C159" s="61"/>
      <c r="D159" s="219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</row>
    <row r="160" spans="2:17" x14ac:dyDescent="0.2">
      <c r="B160" s="61"/>
      <c r="C160" s="61"/>
      <c r="D160" s="219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</row>
    <row r="161" spans="2:17" x14ac:dyDescent="0.2">
      <c r="B161" s="61"/>
      <c r="C161" s="61"/>
      <c r="D161" s="219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</row>
    <row r="162" spans="2:17" x14ac:dyDescent="0.2">
      <c r="B162" s="61"/>
      <c r="C162" s="61"/>
      <c r="D162" s="219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</row>
    <row r="163" spans="2:17" x14ac:dyDescent="0.2">
      <c r="B163" s="61"/>
      <c r="C163" s="61"/>
      <c r="D163" s="219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</row>
    <row r="164" spans="2:17" x14ac:dyDescent="0.2">
      <c r="B164" s="61"/>
      <c r="C164" s="61"/>
      <c r="D164" s="219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</row>
    <row r="165" spans="2:17" x14ac:dyDescent="0.2">
      <c r="B165" s="61"/>
      <c r="C165" s="61"/>
      <c r="D165" s="219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</row>
    <row r="166" spans="2:17" x14ac:dyDescent="0.2">
      <c r="B166" s="61"/>
      <c r="C166" s="61"/>
      <c r="D166" s="219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</row>
    <row r="167" spans="2:17" x14ac:dyDescent="0.2">
      <c r="B167" s="61"/>
      <c r="C167" s="61"/>
      <c r="D167" s="219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</row>
    <row r="168" spans="2:17" x14ac:dyDescent="0.2">
      <c r="B168" s="61"/>
      <c r="C168" s="61"/>
      <c r="D168" s="219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</row>
    <row r="169" spans="2:17" x14ac:dyDescent="0.2">
      <c r="B169" s="61"/>
      <c r="C169" s="61"/>
      <c r="D169" s="219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</row>
    <row r="170" spans="2:17" x14ac:dyDescent="0.2">
      <c r="B170" s="61"/>
      <c r="C170" s="61"/>
      <c r="D170" s="219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</row>
    <row r="171" spans="2:17" x14ac:dyDescent="0.2">
      <c r="B171" s="61"/>
      <c r="C171" s="61"/>
      <c r="D171" s="219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</row>
    <row r="172" spans="2:17" x14ac:dyDescent="0.2">
      <c r="B172" s="61"/>
      <c r="C172" s="61"/>
      <c r="D172" s="219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</row>
    <row r="173" spans="2:17" x14ac:dyDescent="0.2">
      <c r="B173" s="61"/>
      <c r="C173" s="61"/>
      <c r="D173" s="219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</row>
    <row r="174" spans="2:17" x14ac:dyDescent="0.2">
      <c r="B174" s="61"/>
      <c r="C174" s="61"/>
      <c r="D174" s="219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</row>
    <row r="175" spans="2:17" x14ac:dyDescent="0.2">
      <c r="B175" s="61"/>
      <c r="C175" s="61"/>
      <c r="D175" s="219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</row>
    <row r="176" spans="2:17" x14ac:dyDescent="0.2">
      <c r="B176" s="61"/>
      <c r="C176" s="61"/>
      <c r="D176" s="219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</row>
    <row r="177" spans="2:17" x14ac:dyDescent="0.2">
      <c r="B177" s="61"/>
      <c r="C177" s="61"/>
      <c r="D177" s="219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</row>
    <row r="178" spans="2:17" x14ac:dyDescent="0.2">
      <c r="B178" s="61"/>
      <c r="C178" s="61"/>
      <c r="D178" s="219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</row>
    <row r="179" spans="2:17" x14ac:dyDescent="0.2">
      <c r="B179" s="61"/>
      <c r="C179" s="61"/>
      <c r="D179" s="219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</row>
    <row r="180" spans="2:17" x14ac:dyDescent="0.2">
      <c r="B180" s="61"/>
      <c r="C180" s="61"/>
      <c r="D180" s="219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</row>
    <row r="181" spans="2:17" x14ac:dyDescent="0.2">
      <c r="B181" s="61"/>
      <c r="C181" s="61"/>
      <c r="D181" s="219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</row>
    <row r="182" spans="2:17" x14ac:dyDescent="0.2">
      <c r="B182" s="61"/>
      <c r="C182" s="61"/>
      <c r="D182" s="219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</row>
    <row r="183" spans="2:17" x14ac:dyDescent="0.2">
      <c r="B183" s="61"/>
      <c r="C183" s="61"/>
      <c r="D183" s="219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</row>
  </sheetData>
  <mergeCells count="2">
    <mergeCell ref="A2:D2"/>
    <mergeCell ref="A3:D3"/>
  </mergeCells>
  <printOptions horizontalCentered="1" verticalCentered="1"/>
  <pageMargins left="0.98425196850393704" right="0.59055118110236227" top="0.39370078740157483" bottom="0.39370078740157483" header="0.51181102362204722" footer="0.51181102362204722"/>
  <pageSetup paperSize="9" scale="6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A8" sqref="A8"/>
    </sheetView>
  </sheetViews>
  <sheetFormatPr defaultRowHeight="12.75" x14ac:dyDescent="0.2"/>
  <cols>
    <col min="1" max="1" width="56.7109375" style="83" bestFit="1" customWidth="1"/>
    <col min="2" max="2" width="13.85546875" style="45" bestFit="1" customWidth="1"/>
    <col min="3" max="3" width="14.7109375" style="45" bestFit="1" customWidth="1"/>
    <col min="4" max="4" width="17.42578125" style="45" bestFit="1" customWidth="1"/>
    <col min="5" max="5" width="15.42578125" style="45" bestFit="1" customWidth="1"/>
    <col min="6" max="6" width="16.28515625" style="83" hidden="1" customWidth="1"/>
    <col min="7" max="7" width="3.5703125" style="83" hidden="1" customWidth="1"/>
    <col min="8" max="8" width="2.28515625" style="83" hidden="1" customWidth="1"/>
    <col min="9" max="9" width="3.5703125" style="46" customWidth="1"/>
    <col min="10" max="10" width="2.42578125" style="46" customWidth="1"/>
    <col min="11" max="16384" width="9.140625" style="83"/>
  </cols>
  <sheetData>
    <row r="3" spans="1:20" ht="18.75" x14ac:dyDescent="0.3">
      <c r="A3" s="2" t="s">
        <v>142</v>
      </c>
      <c r="B3" s="2"/>
      <c r="C3" s="2"/>
      <c r="D3" s="2"/>
      <c r="E3" s="2"/>
      <c r="F3" s="132"/>
      <c r="G3" s="132"/>
      <c r="H3" s="132"/>
    </row>
    <row r="4" spans="1:20" ht="15.75" customHeight="1" x14ac:dyDescent="0.3">
      <c r="A4" s="294" t="str">
        <f>" за станом на " &amp; TEXT(DREPORTDATE,"dd.MM.yyyy")</f>
        <v xml:space="preserve"> за станом на 31.12.2015</v>
      </c>
      <c r="B4" s="3"/>
      <c r="C4" s="3"/>
      <c r="D4" s="3"/>
      <c r="E4" s="3"/>
      <c r="F4" s="3"/>
      <c r="G4" s="3"/>
      <c r="H4" s="3"/>
      <c r="I4" s="64"/>
      <c r="J4" s="64"/>
      <c r="K4" s="96"/>
      <c r="L4" s="96"/>
      <c r="M4" s="96"/>
      <c r="N4" s="96"/>
      <c r="O4" s="96"/>
      <c r="P4" s="96"/>
      <c r="Q4" s="96"/>
      <c r="R4" s="96"/>
      <c r="S4" s="96"/>
      <c r="T4" s="96"/>
    </row>
    <row r="5" spans="1:20" ht="18.75" x14ac:dyDescent="0.3">
      <c r="A5" s="2" t="s">
        <v>23</v>
      </c>
      <c r="B5" s="2"/>
      <c r="C5" s="2"/>
      <c r="D5" s="2"/>
      <c r="E5" s="2"/>
      <c r="F5" s="132"/>
      <c r="G5" s="132"/>
      <c r="H5" s="132"/>
    </row>
    <row r="6" spans="1:20" x14ac:dyDescent="0.2">
      <c r="B6" s="61"/>
      <c r="C6" s="61"/>
      <c r="D6" s="61"/>
      <c r="E6" s="61"/>
      <c r="F6" s="96"/>
      <c r="G6" s="96"/>
      <c r="H6" s="96"/>
      <c r="I6" s="64"/>
      <c r="J6" s="64"/>
      <c r="K6" s="96"/>
      <c r="L6" s="96"/>
      <c r="M6" s="96"/>
      <c r="N6" s="96"/>
      <c r="O6" s="96"/>
      <c r="P6" s="96"/>
      <c r="Q6" s="96"/>
      <c r="R6" s="96"/>
    </row>
    <row r="7" spans="1:20" s="126" customFormat="1" x14ac:dyDescent="0.2">
      <c r="B7" s="82"/>
      <c r="C7" s="82"/>
      <c r="D7" s="82"/>
      <c r="E7" s="82"/>
      <c r="I7" s="119"/>
      <c r="J7" s="119"/>
    </row>
    <row r="8" spans="1:20" s="226" customFormat="1" ht="35.25" customHeight="1" x14ac:dyDescent="0.2">
      <c r="A8" s="108" t="s">
        <v>166</v>
      </c>
      <c r="B8" s="191" t="s">
        <v>9</v>
      </c>
      <c r="C8" s="191" t="s">
        <v>132</v>
      </c>
      <c r="D8" s="191" t="s">
        <v>16</v>
      </c>
      <c r="E8" s="191" t="s">
        <v>114</v>
      </c>
      <c r="F8" s="244" t="s">
        <v>90</v>
      </c>
      <c r="G8" s="244" t="s">
        <v>57</v>
      </c>
      <c r="H8" s="244" t="s">
        <v>55</v>
      </c>
      <c r="I8" s="174"/>
      <c r="J8" s="174"/>
    </row>
    <row r="9" spans="1:20" s="153" customFormat="1" ht="15.75" x14ac:dyDescent="0.2">
      <c r="A9" s="247" t="s">
        <v>142</v>
      </c>
      <c r="B9" s="248">
        <v>38.718000000000004</v>
      </c>
      <c r="C9" s="248">
        <v>10.64</v>
      </c>
      <c r="D9" s="248">
        <v>8.31</v>
      </c>
      <c r="E9" s="248">
        <v>1570597021.5999999</v>
      </c>
      <c r="F9" s="249">
        <v>0</v>
      </c>
      <c r="G9" s="249">
        <v>0</v>
      </c>
      <c r="H9" s="249">
        <v>3</v>
      </c>
      <c r="I9" s="64" t="str">
        <f t="shared" ref="I9:I53" si="0">IF(A9="","",A9 &amp; "; " &amp;B9 &amp; "%; "&amp;C9 &amp;"р.")</f>
        <v>Державний та гарантований державою борг України; 38,718%; 10,64р.</v>
      </c>
      <c r="J9" s="173">
        <f t="shared" ref="J9:J61" si="1">E9</f>
        <v>1570597021.5999999</v>
      </c>
    </row>
    <row r="10" spans="1:20" ht="15.75" x14ac:dyDescent="0.25">
      <c r="A10" s="32" t="s">
        <v>24</v>
      </c>
      <c r="B10" s="224">
        <v>40.503</v>
      </c>
      <c r="C10" s="224">
        <v>10.4</v>
      </c>
      <c r="D10" s="224">
        <v>8.08</v>
      </c>
      <c r="E10" s="224">
        <v>1333860711.0599999</v>
      </c>
      <c r="F10" s="32">
        <v>0</v>
      </c>
      <c r="G10" s="32">
        <v>0</v>
      </c>
      <c r="H10" s="32">
        <v>2</v>
      </c>
      <c r="I10" s="64" t="str">
        <f t="shared" si="0"/>
        <v xml:space="preserve">    Державний борг; 40,503%; 10,4р.</v>
      </c>
      <c r="J10" s="173">
        <f t="shared" si="1"/>
        <v>1333860711.0599999</v>
      </c>
      <c r="K10" s="96"/>
      <c r="L10" s="96"/>
      <c r="M10" s="96"/>
      <c r="N10" s="96"/>
      <c r="O10" s="96"/>
      <c r="P10" s="96"/>
      <c r="Q10" s="96"/>
      <c r="R10" s="96"/>
    </row>
    <row r="11" spans="1:20" ht="15.75" x14ac:dyDescent="0.25">
      <c r="A11" s="177" t="s">
        <v>75</v>
      </c>
      <c r="B11" s="129">
        <v>100.16200000000001</v>
      </c>
      <c r="C11" s="129">
        <v>6.9</v>
      </c>
      <c r="D11" s="129">
        <v>4.5599999999999996</v>
      </c>
      <c r="E11" s="129">
        <v>508001123.11000001</v>
      </c>
      <c r="F11" s="32">
        <v>1</v>
      </c>
      <c r="G11" s="32">
        <v>0</v>
      </c>
      <c r="H11" s="32">
        <v>0</v>
      </c>
      <c r="I11" s="64" t="str">
        <f t="shared" si="0"/>
        <v xml:space="preserve">      Державний внутрішній борг; 100,162%; 6,9р.</v>
      </c>
      <c r="J11" s="173">
        <f t="shared" si="1"/>
        <v>508001123.11000001</v>
      </c>
      <c r="K11" s="96"/>
      <c r="L11" s="96"/>
      <c r="M11" s="96"/>
      <c r="N11" s="96"/>
      <c r="O11" s="96"/>
      <c r="P11" s="96"/>
      <c r="Q11" s="96"/>
      <c r="R11" s="96"/>
    </row>
    <row r="12" spans="1:20" ht="15.75" x14ac:dyDescent="0.25">
      <c r="A12" s="32" t="s">
        <v>137</v>
      </c>
      <c r="B12" s="224">
        <v>100.66</v>
      </c>
      <c r="C12" s="224">
        <v>6.75</v>
      </c>
      <c r="D12" s="224">
        <v>4.4800000000000004</v>
      </c>
      <c r="E12" s="224">
        <v>505356072.66000003</v>
      </c>
      <c r="F12" s="32">
        <v>0</v>
      </c>
      <c r="G12" s="32">
        <v>0</v>
      </c>
      <c r="H12" s="32">
        <v>0</v>
      </c>
      <c r="I12" s="64" t="str">
        <f t="shared" si="0"/>
        <v xml:space="preserve">         в т.ч. ОВДП; 100,66%; 6,75р.</v>
      </c>
      <c r="J12" s="173">
        <f t="shared" si="1"/>
        <v>505356072.66000003</v>
      </c>
      <c r="K12" s="96"/>
      <c r="L12" s="96"/>
      <c r="M12" s="96"/>
      <c r="N12" s="96"/>
      <c r="O12" s="96"/>
      <c r="P12" s="96"/>
      <c r="Q12" s="96"/>
      <c r="R12" s="96"/>
    </row>
    <row r="13" spans="1:20" ht="15.75" x14ac:dyDescent="0.25">
      <c r="A13" s="32" t="s">
        <v>147</v>
      </c>
      <c r="B13" s="224">
        <v>0</v>
      </c>
      <c r="C13" s="224">
        <v>0</v>
      </c>
      <c r="D13" s="224">
        <v>0</v>
      </c>
      <c r="E13" s="224">
        <v>0</v>
      </c>
      <c r="F13" s="32">
        <v>0</v>
      </c>
      <c r="G13" s="32">
        <v>1</v>
      </c>
      <c r="H13" s="32">
        <v>0</v>
      </c>
      <c r="I13" s="64" t="str">
        <f t="shared" si="0"/>
        <v xml:space="preserve">            ОВДП (1 - місячні); 0%; 0р.</v>
      </c>
      <c r="J13" s="173">
        <f t="shared" si="1"/>
        <v>0</v>
      </c>
      <c r="K13" s="96"/>
      <c r="L13" s="96"/>
      <c r="M13" s="96"/>
      <c r="N13" s="96"/>
      <c r="O13" s="96"/>
      <c r="P13" s="96"/>
      <c r="Q13" s="96"/>
      <c r="R13" s="96"/>
    </row>
    <row r="14" spans="1:20" ht="15.75" x14ac:dyDescent="0.25">
      <c r="A14" s="32" t="s">
        <v>185</v>
      </c>
      <c r="B14" s="224">
        <v>22.501000000000001</v>
      </c>
      <c r="C14" s="224">
        <v>9.94</v>
      </c>
      <c r="D14" s="224">
        <v>7.66</v>
      </c>
      <c r="E14" s="224">
        <v>58128463</v>
      </c>
      <c r="F14" s="32">
        <v>0</v>
      </c>
      <c r="G14" s="32">
        <v>1</v>
      </c>
      <c r="H14" s="32">
        <v>0</v>
      </c>
      <c r="I14" s="64" t="str">
        <f t="shared" si="0"/>
        <v xml:space="preserve">            ОВДП (10 - річні); 22,501%; 9,94р.</v>
      </c>
      <c r="J14" s="173">
        <f t="shared" si="1"/>
        <v>58128463</v>
      </c>
      <c r="K14" s="96"/>
      <c r="L14" s="96"/>
      <c r="M14" s="96"/>
      <c r="N14" s="96"/>
      <c r="O14" s="96"/>
      <c r="P14" s="96"/>
      <c r="Q14" s="96"/>
      <c r="R14" s="96"/>
    </row>
    <row r="15" spans="1:20" ht="15.75" x14ac:dyDescent="0.25">
      <c r="A15" s="32" t="s">
        <v>38</v>
      </c>
      <c r="B15" s="224">
        <v>11.147</v>
      </c>
      <c r="C15" s="224">
        <v>11.89</v>
      </c>
      <c r="D15" s="224">
        <v>11.05</v>
      </c>
      <c r="E15" s="224">
        <v>38882981</v>
      </c>
      <c r="F15" s="32">
        <v>0</v>
      </c>
      <c r="G15" s="32">
        <v>1</v>
      </c>
      <c r="H15" s="32">
        <v>0</v>
      </c>
      <c r="I15" s="64" t="str">
        <f t="shared" si="0"/>
        <v xml:space="preserve">            ОВДП (11 - річні); 11,147%; 11,89р.</v>
      </c>
      <c r="J15" s="173">
        <f t="shared" si="1"/>
        <v>38882981</v>
      </c>
      <c r="K15" s="96"/>
      <c r="L15" s="96"/>
      <c r="M15" s="96"/>
      <c r="N15" s="96"/>
      <c r="O15" s="96"/>
      <c r="P15" s="96"/>
      <c r="Q15" s="96"/>
      <c r="R15" s="96"/>
    </row>
    <row r="16" spans="1:20" ht="15.75" x14ac:dyDescent="0.25">
      <c r="A16" s="32" t="s">
        <v>159</v>
      </c>
      <c r="B16" s="224">
        <v>8.7370000000000001</v>
      </c>
      <c r="C16" s="224">
        <v>1</v>
      </c>
      <c r="D16" s="224">
        <v>0.52</v>
      </c>
      <c r="E16" s="224">
        <v>8283710.21</v>
      </c>
      <c r="F16" s="32">
        <v>0</v>
      </c>
      <c r="G16" s="32">
        <v>1</v>
      </c>
      <c r="H16" s="32">
        <v>0</v>
      </c>
      <c r="I16" s="64" t="str">
        <f t="shared" si="0"/>
        <v xml:space="preserve">            ОВДП (12 - місячні); 8,737%; 1р.</v>
      </c>
      <c r="J16" s="173">
        <f t="shared" si="1"/>
        <v>8283710.21</v>
      </c>
      <c r="K16" s="96"/>
      <c r="L16" s="96"/>
      <c r="M16" s="96"/>
      <c r="N16" s="96"/>
      <c r="O16" s="96"/>
      <c r="P16" s="96"/>
      <c r="Q16" s="96"/>
      <c r="R16" s="96"/>
    </row>
    <row r="17" spans="1:18" ht="15.75" x14ac:dyDescent="0.25">
      <c r="A17" s="32" t="s">
        <v>82</v>
      </c>
      <c r="B17" s="224">
        <v>9.5</v>
      </c>
      <c r="C17" s="224">
        <v>12.43</v>
      </c>
      <c r="D17" s="224">
        <v>6.42</v>
      </c>
      <c r="E17" s="224">
        <v>1500000</v>
      </c>
      <c r="F17" s="32">
        <v>0</v>
      </c>
      <c r="G17" s="32">
        <v>1</v>
      </c>
      <c r="H17" s="32">
        <v>0</v>
      </c>
      <c r="I17" s="64" t="str">
        <f t="shared" si="0"/>
        <v xml:space="preserve">            ОВДП (12 - річні); 9,5%; 12,43р.</v>
      </c>
      <c r="J17" s="173">
        <f t="shared" si="1"/>
        <v>1500000</v>
      </c>
      <c r="K17" s="96"/>
      <c r="L17" s="96"/>
      <c r="M17" s="96"/>
      <c r="N17" s="96"/>
      <c r="O17" s="96"/>
      <c r="P17" s="96"/>
      <c r="Q17" s="96"/>
      <c r="R17" s="96"/>
    </row>
    <row r="18" spans="1:18" ht="15.75" x14ac:dyDescent="0.25">
      <c r="A18" s="32" t="s">
        <v>135</v>
      </c>
      <c r="B18" s="224">
        <v>12.5</v>
      </c>
      <c r="C18" s="224">
        <v>13.46</v>
      </c>
      <c r="D18" s="224">
        <v>12.39</v>
      </c>
      <c r="E18" s="224">
        <v>2617630</v>
      </c>
      <c r="F18" s="32">
        <v>0</v>
      </c>
      <c r="G18" s="32">
        <v>1</v>
      </c>
      <c r="H18" s="32">
        <v>0</v>
      </c>
      <c r="I18" s="64" t="str">
        <f t="shared" si="0"/>
        <v xml:space="preserve">            ОВДП (13 - річні); 12,5%; 13,46р.</v>
      </c>
      <c r="J18" s="173">
        <f t="shared" si="1"/>
        <v>2617630</v>
      </c>
      <c r="K18" s="96"/>
      <c r="L18" s="96"/>
      <c r="M18" s="96"/>
      <c r="N18" s="96"/>
      <c r="O18" s="96"/>
      <c r="P18" s="96"/>
      <c r="Q18" s="96"/>
      <c r="R18" s="96"/>
    </row>
    <row r="19" spans="1:18" ht="15.75" x14ac:dyDescent="0.25">
      <c r="A19" s="32" t="s">
        <v>180</v>
      </c>
      <c r="B19" s="224">
        <v>12.5</v>
      </c>
      <c r="C19" s="224">
        <v>13.96</v>
      </c>
      <c r="D19" s="224">
        <v>12.83</v>
      </c>
      <c r="E19" s="224">
        <v>3250000</v>
      </c>
      <c r="F19" s="32">
        <v>0</v>
      </c>
      <c r="G19" s="32">
        <v>1</v>
      </c>
      <c r="H19" s="32">
        <v>0</v>
      </c>
      <c r="I19" s="64" t="str">
        <f t="shared" si="0"/>
        <v xml:space="preserve">            ОВДП (14 - річні); 12,5%; 13,96р.</v>
      </c>
      <c r="J19" s="173">
        <f t="shared" si="1"/>
        <v>3250000</v>
      </c>
      <c r="K19" s="96"/>
      <c r="L19" s="96"/>
      <c r="M19" s="96"/>
      <c r="N19" s="96"/>
      <c r="O19" s="96"/>
      <c r="P19" s="96"/>
      <c r="Q19" s="96"/>
      <c r="R19" s="96"/>
    </row>
    <row r="20" spans="1:18" ht="15.75" x14ac:dyDescent="0.25">
      <c r="A20" s="32" t="s">
        <v>34</v>
      </c>
      <c r="B20" s="224">
        <v>7.7430000000000003</v>
      </c>
      <c r="C20" s="224">
        <v>11.15</v>
      </c>
      <c r="D20" s="224">
        <v>10.06</v>
      </c>
      <c r="E20" s="224">
        <v>15848840</v>
      </c>
      <c r="F20" s="32">
        <v>0</v>
      </c>
      <c r="G20" s="32">
        <v>1</v>
      </c>
      <c r="H20" s="32">
        <v>0</v>
      </c>
      <c r="I20" s="64" t="str">
        <f t="shared" si="0"/>
        <v xml:space="preserve">            ОВДП (15 - річні); 7,743%; 11,15р.</v>
      </c>
      <c r="J20" s="173">
        <f t="shared" si="1"/>
        <v>15848840</v>
      </c>
      <c r="K20" s="96"/>
      <c r="L20" s="96"/>
      <c r="M20" s="96"/>
      <c r="N20" s="96"/>
      <c r="O20" s="96"/>
      <c r="P20" s="96"/>
      <c r="Q20" s="96"/>
      <c r="R20" s="96"/>
    </row>
    <row r="21" spans="1:18" ht="15.75" x14ac:dyDescent="0.25">
      <c r="A21" s="32" t="s">
        <v>22</v>
      </c>
      <c r="B21" s="224">
        <v>75</v>
      </c>
      <c r="C21" s="224">
        <v>1.5</v>
      </c>
      <c r="D21" s="224">
        <v>0.32</v>
      </c>
      <c r="E21" s="224">
        <v>1048925.1599999999</v>
      </c>
      <c r="F21" s="32">
        <v>0</v>
      </c>
      <c r="G21" s="32">
        <v>1</v>
      </c>
      <c r="H21" s="32">
        <v>0</v>
      </c>
      <c r="I21" s="64" t="str">
        <f t="shared" si="0"/>
        <v xml:space="preserve">            ОВДП (18 - місячні); 75%; 1,5р.</v>
      </c>
      <c r="J21" s="173">
        <f t="shared" si="1"/>
        <v>1048925.1599999999</v>
      </c>
      <c r="K21" s="96"/>
      <c r="L21" s="96"/>
      <c r="M21" s="96"/>
      <c r="N21" s="96"/>
      <c r="O21" s="96"/>
      <c r="P21" s="96"/>
      <c r="Q21" s="96"/>
      <c r="R21" s="96"/>
    </row>
    <row r="22" spans="1:18" ht="15.75" x14ac:dyDescent="0.25">
      <c r="A22" s="177" t="s">
        <v>177</v>
      </c>
      <c r="B22" s="129">
        <v>542.94200000000001</v>
      </c>
      <c r="C22" s="129">
        <v>1.98</v>
      </c>
      <c r="D22" s="129">
        <v>0.68</v>
      </c>
      <c r="E22" s="129">
        <v>21910342.34</v>
      </c>
      <c r="F22" s="32">
        <v>0</v>
      </c>
      <c r="G22" s="32">
        <v>1</v>
      </c>
      <c r="H22" s="32">
        <v>0</v>
      </c>
      <c r="I22" s="64" t="str">
        <f t="shared" si="0"/>
        <v xml:space="preserve">            ОВДП (2 - річні); 542,942%; 1,98р.</v>
      </c>
      <c r="J22" s="173">
        <f t="shared" si="1"/>
        <v>21910342.34</v>
      </c>
      <c r="K22" s="96"/>
      <c r="L22" s="96"/>
      <c r="M22" s="96"/>
      <c r="N22" s="96"/>
      <c r="O22" s="96"/>
      <c r="P22" s="96"/>
      <c r="Q22" s="96"/>
      <c r="R22" s="96"/>
    </row>
    <row r="23" spans="1:18" ht="15.75" x14ac:dyDescent="0.25">
      <c r="A23" s="32" t="s">
        <v>7</v>
      </c>
      <c r="B23" s="224">
        <v>0</v>
      </c>
      <c r="C23" s="224">
        <v>0</v>
      </c>
      <c r="D23" s="224">
        <v>0</v>
      </c>
      <c r="E23" s="224">
        <v>0</v>
      </c>
      <c r="F23" s="32">
        <v>0</v>
      </c>
      <c r="G23" s="32">
        <v>1</v>
      </c>
      <c r="H23" s="32">
        <v>0</v>
      </c>
      <c r="I23" s="64" t="str">
        <f t="shared" si="0"/>
        <v xml:space="preserve">            ОВДП (3 - місячні); 0%; 0р.</v>
      </c>
      <c r="J23" s="173">
        <f t="shared" si="1"/>
        <v>0</v>
      </c>
      <c r="K23" s="96"/>
      <c r="L23" s="96"/>
      <c r="M23" s="96"/>
      <c r="N23" s="96"/>
      <c r="O23" s="96"/>
      <c r="P23" s="96"/>
      <c r="Q23" s="96"/>
      <c r="R23" s="96"/>
    </row>
    <row r="24" spans="1:18" ht="15.75" x14ac:dyDescent="0.25">
      <c r="A24" s="32" t="s">
        <v>31</v>
      </c>
      <c r="B24" s="224">
        <v>15.071</v>
      </c>
      <c r="C24" s="224">
        <v>2.89</v>
      </c>
      <c r="D24" s="224">
        <v>1.31</v>
      </c>
      <c r="E24" s="224">
        <v>8490537</v>
      </c>
      <c r="F24" s="32">
        <v>0</v>
      </c>
      <c r="G24" s="32">
        <v>1</v>
      </c>
      <c r="H24" s="32">
        <v>0</v>
      </c>
      <c r="I24" s="64" t="str">
        <f t="shared" si="0"/>
        <v xml:space="preserve">            ОВДП (3 - річні); 15,071%; 2,89р.</v>
      </c>
      <c r="J24" s="173">
        <f t="shared" si="1"/>
        <v>8490537</v>
      </c>
      <c r="K24" s="96"/>
      <c r="L24" s="96"/>
      <c r="M24" s="96"/>
      <c r="N24" s="96"/>
      <c r="O24" s="96"/>
      <c r="P24" s="96"/>
      <c r="Q24" s="96"/>
      <c r="R24" s="96"/>
    </row>
    <row r="25" spans="1:18" ht="15.75" x14ac:dyDescent="0.25">
      <c r="A25" s="177" t="s">
        <v>78</v>
      </c>
      <c r="B25" s="129">
        <v>0</v>
      </c>
      <c r="C25" s="129">
        <v>0</v>
      </c>
      <c r="D25" s="129">
        <v>0</v>
      </c>
      <c r="E25" s="129">
        <v>0</v>
      </c>
      <c r="F25" s="32">
        <v>0</v>
      </c>
      <c r="G25" s="32">
        <v>1</v>
      </c>
      <c r="H25" s="32">
        <v>0</v>
      </c>
      <c r="I25" s="64" t="str">
        <f t="shared" si="0"/>
        <v xml:space="preserve">            ОВДП (4 - річні); 0%; 0р.</v>
      </c>
      <c r="J25" s="173">
        <f t="shared" si="1"/>
        <v>0</v>
      </c>
      <c r="K25" s="96"/>
      <c r="L25" s="96"/>
      <c r="M25" s="96"/>
      <c r="N25" s="96"/>
      <c r="O25" s="96"/>
      <c r="P25" s="96"/>
      <c r="Q25" s="96"/>
      <c r="R25" s="96"/>
    </row>
    <row r="26" spans="1:18" ht="15.75" x14ac:dyDescent="0.25">
      <c r="A26" s="177" t="s">
        <v>124</v>
      </c>
      <c r="B26" s="129">
        <v>22.454000000000001</v>
      </c>
      <c r="C26" s="129">
        <v>4.8099999999999996</v>
      </c>
      <c r="D26" s="129">
        <v>3.53</v>
      </c>
      <c r="E26" s="129">
        <v>90062338.799999997</v>
      </c>
      <c r="F26" s="32">
        <v>0</v>
      </c>
      <c r="G26" s="32">
        <v>1</v>
      </c>
      <c r="H26" s="32">
        <v>0</v>
      </c>
      <c r="I26" s="64" t="str">
        <f t="shared" si="0"/>
        <v xml:space="preserve">            ОВДП (5 - річні); 22,454%; 4,81р.</v>
      </c>
      <c r="J26" s="173">
        <f t="shared" si="1"/>
        <v>90062338.799999997</v>
      </c>
      <c r="K26" s="96"/>
      <c r="L26" s="96"/>
      <c r="M26" s="96"/>
      <c r="N26" s="96"/>
      <c r="O26" s="96"/>
      <c r="P26" s="96"/>
      <c r="Q26" s="96"/>
      <c r="R26" s="96"/>
    </row>
    <row r="27" spans="1:18" ht="15.75" x14ac:dyDescent="0.25">
      <c r="A27" s="32" t="s">
        <v>41</v>
      </c>
      <c r="B27" s="224">
        <v>0</v>
      </c>
      <c r="C27" s="224">
        <v>0</v>
      </c>
      <c r="D27" s="224">
        <v>0</v>
      </c>
      <c r="E27" s="224">
        <v>0</v>
      </c>
      <c r="F27" s="32">
        <v>0</v>
      </c>
      <c r="G27" s="32">
        <v>1</v>
      </c>
      <c r="H27" s="32">
        <v>0</v>
      </c>
      <c r="I27" s="64" t="str">
        <f t="shared" si="0"/>
        <v xml:space="preserve">            ОВДП (6 - місячні); 0%; 0р.</v>
      </c>
      <c r="J27" s="173">
        <f t="shared" si="1"/>
        <v>0</v>
      </c>
      <c r="K27" s="96"/>
      <c r="L27" s="96"/>
      <c r="M27" s="96"/>
      <c r="N27" s="96"/>
      <c r="O27" s="96"/>
      <c r="P27" s="96"/>
      <c r="Q27" s="96"/>
      <c r="R27" s="96"/>
    </row>
    <row r="28" spans="1:18" ht="15.75" x14ac:dyDescent="0.25">
      <c r="A28" s="32" t="s">
        <v>118</v>
      </c>
      <c r="B28" s="224">
        <v>13.601000000000001</v>
      </c>
      <c r="C28" s="224">
        <v>6.31</v>
      </c>
      <c r="D28" s="224">
        <v>4.2699999999999996</v>
      </c>
      <c r="E28" s="224">
        <v>20600000</v>
      </c>
      <c r="F28" s="32">
        <v>0</v>
      </c>
      <c r="G28" s="32">
        <v>1</v>
      </c>
      <c r="H28" s="32">
        <v>0</v>
      </c>
      <c r="I28" s="64" t="str">
        <f t="shared" si="0"/>
        <v xml:space="preserve">            ОВДП (6 - річні); 13,601%; 6,31р.</v>
      </c>
      <c r="J28" s="173">
        <f t="shared" si="1"/>
        <v>20600000</v>
      </c>
      <c r="K28" s="96"/>
      <c r="L28" s="96"/>
      <c r="M28" s="96"/>
      <c r="N28" s="96"/>
      <c r="O28" s="96"/>
      <c r="P28" s="96"/>
      <c r="Q28" s="96"/>
      <c r="R28" s="96"/>
    </row>
    <row r="29" spans="1:18" ht="15.75" x14ac:dyDescent="0.25">
      <c r="A29" s="32" t="s">
        <v>167</v>
      </c>
      <c r="B29" s="224">
        <v>11.622</v>
      </c>
      <c r="C29" s="224">
        <v>7.16</v>
      </c>
      <c r="D29" s="224">
        <v>2.83</v>
      </c>
      <c r="E29" s="224">
        <v>17465900</v>
      </c>
      <c r="F29" s="32">
        <v>0</v>
      </c>
      <c r="G29" s="32">
        <v>1</v>
      </c>
      <c r="H29" s="32">
        <v>0</v>
      </c>
      <c r="I29" s="64" t="str">
        <f t="shared" si="0"/>
        <v xml:space="preserve">            ОВДП (7 - річні); 11,622%; 7,16р.</v>
      </c>
      <c r="J29" s="173">
        <f t="shared" si="1"/>
        <v>17465900</v>
      </c>
      <c r="K29" s="96"/>
      <c r="L29" s="96"/>
      <c r="M29" s="96"/>
      <c r="N29" s="96"/>
      <c r="O29" s="96"/>
      <c r="P29" s="96"/>
      <c r="Q29" s="96"/>
      <c r="R29" s="96"/>
    </row>
    <row r="30" spans="1:18" ht="15.75" x14ac:dyDescent="0.25">
      <c r="A30" s="32" t="s">
        <v>19</v>
      </c>
      <c r="B30" s="224">
        <v>11.891</v>
      </c>
      <c r="C30" s="224">
        <v>8.08</v>
      </c>
      <c r="D30" s="224">
        <v>4.4400000000000004</v>
      </c>
      <c r="E30" s="224">
        <v>30201198</v>
      </c>
      <c r="F30" s="32">
        <v>0</v>
      </c>
      <c r="G30" s="32">
        <v>1</v>
      </c>
      <c r="H30" s="32">
        <v>0</v>
      </c>
      <c r="I30" s="64" t="str">
        <f t="shared" si="0"/>
        <v xml:space="preserve">            ОВДП (8 - річні); 11,891%; 8,08р.</v>
      </c>
      <c r="J30" s="173">
        <f t="shared" si="1"/>
        <v>30201198</v>
      </c>
      <c r="K30" s="96"/>
      <c r="L30" s="96"/>
      <c r="M30" s="96"/>
      <c r="N30" s="96"/>
      <c r="O30" s="96"/>
      <c r="P30" s="96"/>
      <c r="Q30" s="96"/>
      <c r="R30" s="96"/>
    </row>
    <row r="31" spans="1:18" ht="15.75" x14ac:dyDescent="0.25">
      <c r="A31" s="32" t="s">
        <v>122</v>
      </c>
      <c r="B31" s="224">
        <v>0</v>
      </c>
      <c r="C31" s="224">
        <v>0</v>
      </c>
      <c r="D31" s="224">
        <v>0</v>
      </c>
      <c r="E31" s="224">
        <v>0</v>
      </c>
      <c r="F31" s="32">
        <v>0</v>
      </c>
      <c r="G31" s="32">
        <v>1</v>
      </c>
      <c r="H31" s="32">
        <v>0</v>
      </c>
      <c r="I31" s="64" t="str">
        <f t="shared" si="0"/>
        <v xml:space="preserve">            ОВДП (9 - місячні); 0%; 0р.</v>
      </c>
      <c r="J31" s="173">
        <f t="shared" si="1"/>
        <v>0</v>
      </c>
      <c r="K31" s="96"/>
      <c r="L31" s="96"/>
      <c r="M31" s="96"/>
      <c r="N31" s="96"/>
      <c r="O31" s="96"/>
      <c r="P31" s="96"/>
      <c r="Q31" s="96"/>
      <c r="R31" s="96"/>
    </row>
    <row r="32" spans="1:18" ht="15.75" x14ac:dyDescent="0.25">
      <c r="A32" s="32" t="s">
        <v>67</v>
      </c>
      <c r="B32" s="224">
        <v>11.669</v>
      </c>
      <c r="C32" s="224">
        <v>9.06</v>
      </c>
      <c r="D32" s="224">
        <v>5.83</v>
      </c>
      <c r="E32" s="224">
        <v>35774399</v>
      </c>
      <c r="F32" s="32">
        <v>0</v>
      </c>
      <c r="G32" s="32">
        <v>1</v>
      </c>
      <c r="H32" s="32">
        <v>0</v>
      </c>
      <c r="I32" s="64" t="str">
        <f t="shared" si="0"/>
        <v xml:space="preserve">            ОВДП (9 - річні); 11,669%; 9,06р.</v>
      </c>
      <c r="J32" s="173">
        <f t="shared" si="1"/>
        <v>35774399</v>
      </c>
      <c r="K32" s="96"/>
      <c r="L32" s="96"/>
      <c r="M32" s="96"/>
      <c r="N32" s="96"/>
      <c r="O32" s="96"/>
      <c r="P32" s="96"/>
      <c r="Q32" s="96"/>
      <c r="R32" s="96"/>
    </row>
    <row r="33" spans="1:18" ht="15.75" x14ac:dyDescent="0.25">
      <c r="A33" s="32" t="s">
        <v>27</v>
      </c>
      <c r="B33" s="224">
        <v>7</v>
      </c>
      <c r="C33" s="224">
        <v>2</v>
      </c>
      <c r="D33" s="224">
        <v>0.39</v>
      </c>
      <c r="E33" s="224">
        <v>98638</v>
      </c>
      <c r="F33" s="32">
        <v>0</v>
      </c>
      <c r="G33" s="32">
        <v>1</v>
      </c>
      <c r="H33" s="32">
        <v>0</v>
      </c>
      <c r="I33" s="64" t="str">
        <f t="shared" si="0"/>
        <v xml:space="preserve">            Казначейські зобов'язання; 7%; 2р.</v>
      </c>
      <c r="J33" s="173">
        <f t="shared" si="1"/>
        <v>98638</v>
      </c>
      <c r="K33" s="96"/>
      <c r="L33" s="96"/>
      <c r="M33" s="96"/>
      <c r="N33" s="96"/>
      <c r="O33" s="96"/>
      <c r="P33" s="96"/>
      <c r="Q33" s="96"/>
      <c r="R33" s="96"/>
    </row>
    <row r="34" spans="1:18" ht="15.75" x14ac:dyDescent="0.25">
      <c r="A34" s="32" t="s">
        <v>147</v>
      </c>
      <c r="B34" s="224">
        <v>0</v>
      </c>
      <c r="C34" s="224">
        <v>0</v>
      </c>
      <c r="D34" s="224">
        <v>0</v>
      </c>
      <c r="E34" s="224">
        <v>0</v>
      </c>
      <c r="F34" s="32">
        <v>0</v>
      </c>
      <c r="G34" s="32">
        <v>1</v>
      </c>
      <c r="H34" s="32">
        <v>0</v>
      </c>
      <c r="I34" s="64" t="str">
        <f t="shared" si="0"/>
        <v xml:space="preserve">            ОВДП (1 - місячні); 0%; 0р.</v>
      </c>
      <c r="J34" s="173">
        <f t="shared" si="1"/>
        <v>0</v>
      </c>
      <c r="K34" s="96"/>
      <c r="L34" s="96"/>
      <c r="M34" s="96"/>
      <c r="N34" s="96"/>
      <c r="O34" s="96"/>
      <c r="P34" s="96"/>
      <c r="Q34" s="96"/>
      <c r="R34" s="96"/>
    </row>
    <row r="35" spans="1:18" ht="15.75" x14ac:dyDescent="0.25">
      <c r="A35" s="32" t="s">
        <v>185</v>
      </c>
      <c r="B35" s="224">
        <v>9.4649999999999999</v>
      </c>
      <c r="C35" s="224">
        <v>10.029999999999999</v>
      </c>
      <c r="D35" s="224">
        <v>5.93</v>
      </c>
      <c r="E35" s="224">
        <v>2430000</v>
      </c>
      <c r="F35" s="32">
        <v>0</v>
      </c>
      <c r="G35" s="32">
        <v>1</v>
      </c>
      <c r="H35" s="32">
        <v>0</v>
      </c>
      <c r="I35" s="64" t="str">
        <f t="shared" si="0"/>
        <v xml:space="preserve">            ОВДП (10 - річні); 9,465%; 10,03р.</v>
      </c>
      <c r="J35" s="173">
        <f t="shared" si="1"/>
        <v>2430000</v>
      </c>
      <c r="K35" s="96"/>
      <c r="L35" s="96"/>
      <c r="M35" s="96"/>
      <c r="N35" s="96"/>
      <c r="O35" s="96"/>
      <c r="P35" s="96"/>
      <c r="Q35" s="96"/>
      <c r="R35" s="96"/>
    </row>
    <row r="36" spans="1:18" ht="15.75" x14ac:dyDescent="0.25">
      <c r="A36" s="32" t="s">
        <v>159</v>
      </c>
      <c r="B36" s="224">
        <v>0</v>
      </c>
      <c r="C36" s="224">
        <v>0</v>
      </c>
      <c r="D36" s="224">
        <v>0</v>
      </c>
      <c r="E36" s="224">
        <v>0</v>
      </c>
      <c r="F36" s="32">
        <v>0</v>
      </c>
      <c r="G36" s="32">
        <v>1</v>
      </c>
      <c r="H36" s="32">
        <v>0</v>
      </c>
      <c r="I36" s="64" t="str">
        <f t="shared" si="0"/>
        <v xml:space="preserve">            ОВДП (12 - місячні); 0%; 0р.</v>
      </c>
      <c r="J36" s="173">
        <f t="shared" si="1"/>
        <v>0</v>
      </c>
      <c r="K36" s="96"/>
      <c r="L36" s="96"/>
      <c r="M36" s="96"/>
      <c r="N36" s="96"/>
      <c r="O36" s="96"/>
      <c r="P36" s="96"/>
      <c r="Q36" s="96"/>
      <c r="R36" s="96"/>
    </row>
    <row r="37" spans="1:18" ht="15.75" x14ac:dyDescent="0.25">
      <c r="A37" s="32" t="s">
        <v>22</v>
      </c>
      <c r="B37" s="224">
        <v>0</v>
      </c>
      <c r="C37" s="224">
        <v>0</v>
      </c>
      <c r="D37" s="224">
        <v>0</v>
      </c>
      <c r="E37" s="224">
        <v>0</v>
      </c>
      <c r="F37" s="32">
        <v>0</v>
      </c>
      <c r="G37" s="32">
        <v>1</v>
      </c>
      <c r="H37" s="32">
        <v>0</v>
      </c>
      <c r="I37" s="64" t="str">
        <f t="shared" si="0"/>
        <v xml:space="preserve">            ОВДП (18 - місячні); 0%; 0р.</v>
      </c>
      <c r="J37" s="173">
        <f t="shared" si="1"/>
        <v>0</v>
      </c>
      <c r="K37" s="96"/>
      <c r="L37" s="96"/>
      <c r="M37" s="96"/>
      <c r="N37" s="96"/>
      <c r="O37" s="96"/>
      <c r="P37" s="96"/>
      <c r="Q37" s="96"/>
      <c r="R37" s="96"/>
    </row>
    <row r="38" spans="1:18" ht="15.75" x14ac:dyDescent="0.25">
      <c r="A38" s="32" t="s">
        <v>177</v>
      </c>
      <c r="B38" s="224">
        <v>0</v>
      </c>
      <c r="C38" s="224">
        <v>0</v>
      </c>
      <c r="D38" s="224">
        <v>0</v>
      </c>
      <c r="E38" s="224">
        <v>0</v>
      </c>
      <c r="F38" s="32">
        <v>0</v>
      </c>
      <c r="G38" s="32">
        <v>1</v>
      </c>
      <c r="H38" s="32">
        <v>0</v>
      </c>
      <c r="I38" s="64" t="str">
        <f t="shared" si="0"/>
        <v xml:space="preserve">            ОВДП (2 - річні); 0%; 0р.</v>
      </c>
      <c r="J38" s="173">
        <f t="shared" si="1"/>
        <v>0</v>
      </c>
      <c r="K38" s="96"/>
      <c r="L38" s="96"/>
      <c r="M38" s="96"/>
      <c r="N38" s="96"/>
      <c r="O38" s="96"/>
      <c r="P38" s="96"/>
      <c r="Q38" s="96"/>
      <c r="R38" s="96"/>
    </row>
    <row r="39" spans="1:18" ht="15.75" x14ac:dyDescent="0.25">
      <c r="A39" s="32" t="s">
        <v>7</v>
      </c>
      <c r="B39" s="224">
        <v>0</v>
      </c>
      <c r="C39" s="224">
        <v>0</v>
      </c>
      <c r="D39" s="224">
        <v>0</v>
      </c>
      <c r="E39" s="224">
        <v>0</v>
      </c>
      <c r="F39" s="32">
        <v>0</v>
      </c>
      <c r="G39" s="32">
        <v>1</v>
      </c>
      <c r="H39" s="32">
        <v>0</v>
      </c>
      <c r="I39" s="64" t="str">
        <f t="shared" si="0"/>
        <v xml:space="preserve">            ОВДП (3 - місячні); 0%; 0р.</v>
      </c>
      <c r="J39" s="173">
        <f t="shared" si="1"/>
        <v>0</v>
      </c>
      <c r="K39" s="96"/>
      <c r="L39" s="96"/>
      <c r="M39" s="96"/>
      <c r="N39" s="96"/>
      <c r="O39" s="96"/>
      <c r="P39" s="96"/>
      <c r="Q39" s="96"/>
      <c r="R39" s="96"/>
    </row>
    <row r="40" spans="1:18" ht="15.75" x14ac:dyDescent="0.25">
      <c r="A40" s="32" t="s">
        <v>31</v>
      </c>
      <c r="B40" s="224">
        <v>594.84500000000003</v>
      </c>
      <c r="C40" s="224">
        <v>2.93</v>
      </c>
      <c r="D40" s="224">
        <v>0.46</v>
      </c>
      <c r="E40" s="224">
        <v>34886699.130000003</v>
      </c>
      <c r="F40" s="32">
        <v>0</v>
      </c>
      <c r="G40" s="32">
        <v>1</v>
      </c>
      <c r="H40" s="32">
        <v>0</v>
      </c>
      <c r="I40" s="64" t="str">
        <f t="shared" si="0"/>
        <v xml:space="preserve">            ОВДП (3 - річні); 594,845%; 2,93р.</v>
      </c>
      <c r="J40" s="173">
        <f t="shared" si="1"/>
        <v>34886699.130000003</v>
      </c>
      <c r="K40" s="96"/>
      <c r="L40" s="96"/>
      <c r="M40" s="96"/>
      <c r="N40" s="96"/>
      <c r="O40" s="96"/>
      <c r="P40" s="96"/>
      <c r="Q40" s="96"/>
      <c r="R40" s="96"/>
    </row>
    <row r="41" spans="1:18" ht="15.75" x14ac:dyDescent="0.25">
      <c r="A41" s="32" t="s">
        <v>78</v>
      </c>
      <c r="B41" s="224">
        <v>744.18899999999996</v>
      </c>
      <c r="C41" s="224">
        <v>3.97</v>
      </c>
      <c r="D41" s="224">
        <v>1.38</v>
      </c>
      <c r="E41" s="224">
        <v>3845106.72</v>
      </c>
      <c r="F41" s="32">
        <v>0</v>
      </c>
      <c r="G41" s="32">
        <v>1</v>
      </c>
      <c r="H41" s="32">
        <v>0</v>
      </c>
      <c r="I41" s="64" t="str">
        <f t="shared" si="0"/>
        <v xml:space="preserve">            ОВДП (4 - річні); 744,189%; 3,97р.</v>
      </c>
      <c r="J41" s="173">
        <f t="shared" si="1"/>
        <v>3845106.72</v>
      </c>
      <c r="K41" s="96"/>
      <c r="L41" s="96"/>
      <c r="M41" s="96"/>
      <c r="N41" s="96"/>
      <c r="O41" s="96"/>
      <c r="P41" s="96"/>
      <c r="Q41" s="96"/>
      <c r="R41" s="96"/>
    </row>
    <row r="42" spans="1:18" ht="15.75" x14ac:dyDescent="0.25">
      <c r="A42" s="32" t="s">
        <v>124</v>
      </c>
      <c r="B42" s="224">
        <v>86.528000000000006</v>
      </c>
      <c r="C42" s="224">
        <v>4.91</v>
      </c>
      <c r="D42" s="224">
        <v>2.0699999999999998</v>
      </c>
      <c r="E42" s="224">
        <v>70171473.299999997</v>
      </c>
      <c r="F42" s="32">
        <v>0</v>
      </c>
      <c r="G42" s="32">
        <v>1</v>
      </c>
      <c r="H42" s="32">
        <v>0</v>
      </c>
      <c r="I42" s="64" t="str">
        <f t="shared" si="0"/>
        <v xml:space="preserve">            ОВДП (5 - річні); 86,528%; 4,91р.</v>
      </c>
      <c r="J42" s="173">
        <f t="shared" si="1"/>
        <v>70171473.299999997</v>
      </c>
      <c r="K42" s="96"/>
      <c r="L42" s="96"/>
      <c r="M42" s="96"/>
      <c r="N42" s="96"/>
      <c r="O42" s="96"/>
      <c r="P42" s="96"/>
      <c r="Q42" s="96"/>
      <c r="R42" s="96"/>
    </row>
    <row r="43" spans="1:18" ht="15.75" x14ac:dyDescent="0.25">
      <c r="A43" s="32" t="s">
        <v>41</v>
      </c>
      <c r="B43" s="224">
        <v>0</v>
      </c>
      <c r="C43" s="224">
        <v>0</v>
      </c>
      <c r="D43" s="224">
        <v>0</v>
      </c>
      <c r="E43" s="224">
        <v>0</v>
      </c>
      <c r="F43" s="32">
        <v>0</v>
      </c>
      <c r="G43" s="32">
        <v>1</v>
      </c>
      <c r="H43" s="32">
        <v>0</v>
      </c>
      <c r="I43" s="64" t="str">
        <f t="shared" si="0"/>
        <v xml:space="preserve">            ОВДП (6 - місячні); 0%; 0р.</v>
      </c>
      <c r="J43" s="173">
        <f t="shared" si="1"/>
        <v>0</v>
      </c>
      <c r="K43" s="96"/>
      <c r="L43" s="96"/>
      <c r="M43" s="96"/>
      <c r="N43" s="96"/>
      <c r="O43" s="96"/>
      <c r="P43" s="96"/>
      <c r="Q43" s="96"/>
      <c r="R43" s="96"/>
    </row>
    <row r="44" spans="1:18" ht="15.75" x14ac:dyDescent="0.25">
      <c r="A44" s="32" t="s">
        <v>118</v>
      </c>
      <c r="B44" s="224">
        <v>9.5</v>
      </c>
      <c r="C44" s="224">
        <v>6.18</v>
      </c>
      <c r="D44" s="224">
        <v>1.79</v>
      </c>
      <c r="E44" s="224">
        <v>6500000</v>
      </c>
      <c r="F44" s="32">
        <v>0</v>
      </c>
      <c r="G44" s="32">
        <v>1</v>
      </c>
      <c r="H44" s="32">
        <v>0</v>
      </c>
      <c r="I44" s="64" t="str">
        <f t="shared" si="0"/>
        <v xml:space="preserve">            ОВДП (6 - річні); 9,5%; 6,18р.</v>
      </c>
      <c r="J44" s="173">
        <f t="shared" si="1"/>
        <v>6500000</v>
      </c>
      <c r="K44" s="96"/>
      <c r="L44" s="96"/>
      <c r="M44" s="96"/>
      <c r="N44" s="96"/>
      <c r="O44" s="96"/>
      <c r="P44" s="96"/>
      <c r="Q44" s="96"/>
      <c r="R44" s="96"/>
    </row>
    <row r="45" spans="1:18" ht="15.75" x14ac:dyDescent="0.25">
      <c r="A45" s="32" t="s">
        <v>167</v>
      </c>
      <c r="B45" s="224">
        <v>117.744</v>
      </c>
      <c r="C45" s="224">
        <v>6.98</v>
      </c>
      <c r="D45" s="224">
        <v>3.72</v>
      </c>
      <c r="E45" s="224">
        <v>31158891</v>
      </c>
      <c r="F45" s="32">
        <v>0</v>
      </c>
      <c r="G45" s="32">
        <v>1</v>
      </c>
      <c r="H45" s="32">
        <v>0</v>
      </c>
      <c r="I45" s="64" t="str">
        <f t="shared" si="0"/>
        <v xml:space="preserve">            ОВДП (7 - річні); 117,744%; 6,98р.</v>
      </c>
      <c r="J45" s="173">
        <f t="shared" si="1"/>
        <v>31158891</v>
      </c>
      <c r="K45" s="96"/>
      <c r="L45" s="96"/>
      <c r="M45" s="96"/>
      <c r="N45" s="96"/>
      <c r="O45" s="96"/>
      <c r="P45" s="96"/>
      <c r="Q45" s="96"/>
      <c r="R45" s="96"/>
    </row>
    <row r="46" spans="1:18" ht="15.75" x14ac:dyDescent="0.25">
      <c r="A46" s="32" t="s">
        <v>19</v>
      </c>
      <c r="B46" s="224">
        <v>9.5</v>
      </c>
      <c r="C46" s="224">
        <v>7.92</v>
      </c>
      <c r="D46" s="224">
        <v>3.37</v>
      </c>
      <c r="E46" s="224">
        <v>1100000</v>
      </c>
      <c r="F46" s="32">
        <v>0</v>
      </c>
      <c r="G46" s="32">
        <v>1</v>
      </c>
      <c r="H46" s="32">
        <v>0</v>
      </c>
      <c r="I46" s="64" t="str">
        <f t="shared" si="0"/>
        <v xml:space="preserve">            ОВДП (8 - річні); 9,5%; 7,92р.</v>
      </c>
      <c r="J46" s="173">
        <f t="shared" si="1"/>
        <v>1100000</v>
      </c>
      <c r="K46" s="96"/>
      <c r="L46" s="96"/>
      <c r="M46" s="96"/>
      <c r="N46" s="96"/>
      <c r="O46" s="96"/>
      <c r="P46" s="96"/>
      <c r="Q46" s="96"/>
      <c r="R46" s="96"/>
    </row>
    <row r="47" spans="1:18" ht="15.75" x14ac:dyDescent="0.25">
      <c r="A47" s="32" t="s">
        <v>122</v>
      </c>
      <c r="B47" s="224">
        <v>0</v>
      </c>
      <c r="C47" s="224">
        <v>0</v>
      </c>
      <c r="D47" s="224">
        <v>0</v>
      </c>
      <c r="E47" s="224">
        <v>0</v>
      </c>
      <c r="F47" s="32">
        <v>0</v>
      </c>
      <c r="G47" s="32">
        <v>1</v>
      </c>
      <c r="H47" s="32">
        <v>0</v>
      </c>
      <c r="I47" s="64" t="str">
        <f t="shared" si="0"/>
        <v xml:space="preserve">            ОВДП (9 - місячні); 0%; 0р.</v>
      </c>
      <c r="J47" s="173">
        <f t="shared" si="1"/>
        <v>0</v>
      </c>
      <c r="K47" s="96"/>
      <c r="L47" s="96"/>
      <c r="M47" s="96"/>
      <c r="N47" s="96"/>
      <c r="O47" s="96"/>
      <c r="P47" s="96"/>
      <c r="Q47" s="96"/>
      <c r="R47" s="96"/>
    </row>
    <row r="48" spans="1:18" ht="15.75" x14ac:dyDescent="0.25">
      <c r="A48" s="32" t="s">
        <v>67</v>
      </c>
      <c r="B48" s="224">
        <v>9.5</v>
      </c>
      <c r="C48" s="224">
        <v>8.93</v>
      </c>
      <c r="D48" s="224">
        <v>4.3899999999999997</v>
      </c>
      <c r="E48" s="224">
        <v>1100000</v>
      </c>
      <c r="F48" s="32">
        <v>0</v>
      </c>
      <c r="G48" s="32">
        <v>1</v>
      </c>
      <c r="H48" s="32">
        <v>0</v>
      </c>
      <c r="I48" s="64" t="str">
        <f t="shared" si="0"/>
        <v xml:space="preserve">            ОВДП (9 - річні); 9,5%; 8,93р.</v>
      </c>
      <c r="J48" s="173">
        <f t="shared" si="1"/>
        <v>1100000</v>
      </c>
      <c r="K48" s="96"/>
      <c r="L48" s="96"/>
      <c r="M48" s="96"/>
      <c r="N48" s="96"/>
      <c r="O48" s="96"/>
      <c r="P48" s="96"/>
      <c r="Q48" s="96"/>
      <c r="R48" s="96"/>
    </row>
    <row r="49" spans="1:18" ht="15.75" x14ac:dyDescent="0.25">
      <c r="A49" s="32" t="s">
        <v>58</v>
      </c>
      <c r="B49" s="224">
        <v>3.8050000000000002</v>
      </c>
      <c r="C49" s="224">
        <v>12.55</v>
      </c>
      <c r="D49" s="224">
        <v>10.24</v>
      </c>
      <c r="E49" s="224">
        <v>825859587.95000005</v>
      </c>
      <c r="F49" s="32">
        <v>1</v>
      </c>
      <c r="G49" s="32">
        <v>0</v>
      </c>
      <c r="H49" s="32">
        <v>0</v>
      </c>
      <c r="I49" s="64" t="str">
        <f t="shared" si="0"/>
        <v xml:space="preserve">      Державний зовнішній борг; 3,805%; 12,55р.</v>
      </c>
      <c r="J49" s="173">
        <f t="shared" si="1"/>
        <v>825859587.95000005</v>
      </c>
      <c r="K49" s="96"/>
      <c r="L49" s="96"/>
      <c r="M49" s="96"/>
      <c r="N49" s="96"/>
      <c r="O49" s="96"/>
      <c r="P49" s="96"/>
      <c r="Q49" s="96"/>
      <c r="R49" s="96"/>
    </row>
    <row r="50" spans="1:18" ht="15.75" x14ac:dyDescent="0.25">
      <c r="A50" s="32" t="s">
        <v>188</v>
      </c>
      <c r="B50" s="224">
        <v>6.5910000000000002</v>
      </c>
      <c r="C50" s="224">
        <v>6.39</v>
      </c>
      <c r="D50" s="224">
        <v>5.81</v>
      </c>
      <c r="E50" s="224">
        <v>415269932.72000003</v>
      </c>
      <c r="F50" s="32">
        <v>0</v>
      </c>
      <c r="G50" s="32">
        <v>0</v>
      </c>
      <c r="H50" s="32">
        <v>0</v>
      </c>
      <c r="I50" s="64" t="str">
        <f t="shared" si="0"/>
        <v xml:space="preserve">         в т.ч. ОЗДП; 6,591%; 6,39р.</v>
      </c>
      <c r="J50" s="173">
        <f t="shared" si="1"/>
        <v>415269932.72000003</v>
      </c>
      <c r="K50" s="96"/>
      <c r="L50" s="96"/>
      <c r="M50" s="96"/>
      <c r="N50" s="96"/>
      <c r="O50" s="96"/>
      <c r="P50" s="96"/>
      <c r="Q50" s="96"/>
      <c r="R50" s="96"/>
    </row>
    <row r="51" spans="1:18" ht="15.75" x14ac:dyDescent="0.25">
      <c r="A51" s="32" t="s">
        <v>62</v>
      </c>
      <c r="B51" s="224">
        <v>28.658999999999999</v>
      </c>
      <c r="C51" s="224">
        <v>12.02</v>
      </c>
      <c r="D51" s="224">
        <v>9.64</v>
      </c>
      <c r="E51" s="224">
        <v>236736310.53999999</v>
      </c>
      <c r="F51" s="32">
        <v>0</v>
      </c>
      <c r="G51" s="32">
        <v>0</v>
      </c>
      <c r="H51" s="32">
        <v>2</v>
      </c>
      <c r="I51" s="64" t="str">
        <f t="shared" si="0"/>
        <v xml:space="preserve">   Гарантований борг; 28,659%; 12,02р.</v>
      </c>
      <c r="J51" s="173">
        <f t="shared" si="1"/>
        <v>236736310.53999999</v>
      </c>
      <c r="K51" s="96"/>
      <c r="L51" s="96"/>
      <c r="M51" s="96"/>
      <c r="N51" s="96"/>
      <c r="O51" s="96"/>
      <c r="P51" s="96"/>
      <c r="Q51" s="96"/>
      <c r="R51" s="96"/>
    </row>
    <row r="52" spans="1:18" ht="15.75" x14ac:dyDescent="0.25">
      <c r="A52" s="32" t="s">
        <v>32</v>
      </c>
      <c r="B52" s="224">
        <v>127.375</v>
      </c>
      <c r="C52" s="224">
        <v>6.13</v>
      </c>
      <c r="D52" s="224">
        <v>2.98</v>
      </c>
      <c r="E52" s="224">
        <v>21459454.91</v>
      </c>
      <c r="F52" s="32">
        <v>1</v>
      </c>
      <c r="G52" s="32">
        <v>0</v>
      </c>
      <c r="H52" s="32">
        <v>0</v>
      </c>
      <c r="I52" s="64" t="str">
        <f t="shared" si="0"/>
        <v xml:space="preserve">      Гарантований внутрішній борг; 127,375%; 6,13р.</v>
      </c>
      <c r="J52" s="173">
        <f t="shared" si="1"/>
        <v>21459454.91</v>
      </c>
      <c r="K52" s="96"/>
      <c r="L52" s="96"/>
      <c r="M52" s="96"/>
      <c r="N52" s="96"/>
      <c r="O52" s="96"/>
      <c r="P52" s="96"/>
      <c r="Q52" s="96"/>
      <c r="R52" s="96"/>
    </row>
    <row r="53" spans="1:18" ht="15.75" x14ac:dyDescent="0.25">
      <c r="A53" s="32" t="s">
        <v>72</v>
      </c>
      <c r="B53" s="224">
        <v>18.818000000000001</v>
      </c>
      <c r="C53" s="224">
        <v>12.6</v>
      </c>
      <c r="D53" s="224">
        <v>10.3</v>
      </c>
      <c r="E53" s="224">
        <v>215276855.63</v>
      </c>
      <c r="F53" s="32">
        <v>1</v>
      </c>
      <c r="G53" s="32">
        <v>0</v>
      </c>
      <c r="H53" s="32">
        <v>0</v>
      </c>
      <c r="I53" s="64" t="str">
        <f t="shared" si="0"/>
        <v xml:space="preserve">      Гарантований зовнішній борг; 18,818%; 12,6р.</v>
      </c>
      <c r="J53" s="173">
        <f t="shared" si="1"/>
        <v>215276855.63</v>
      </c>
      <c r="K53" s="96"/>
      <c r="L53" s="96"/>
      <c r="M53" s="96"/>
      <c r="N53" s="96"/>
      <c r="O53" s="96"/>
      <c r="P53" s="96"/>
      <c r="Q53" s="96"/>
      <c r="R53" s="96"/>
    </row>
    <row r="54" spans="1:18" ht="15.75" x14ac:dyDescent="0.25">
      <c r="A54" s="32" t="s">
        <v>188</v>
      </c>
      <c r="B54" s="224"/>
      <c r="C54" s="224"/>
      <c r="D54" s="224"/>
      <c r="E54" s="224"/>
      <c r="F54" s="32"/>
      <c r="G54" s="32"/>
      <c r="H54" s="32"/>
      <c r="I54" s="64"/>
      <c r="J54" s="173">
        <f t="shared" si="1"/>
        <v>0</v>
      </c>
      <c r="K54" s="96"/>
      <c r="L54" s="96"/>
      <c r="M54" s="96"/>
      <c r="N54" s="96"/>
      <c r="O54" s="96"/>
      <c r="P54" s="96"/>
      <c r="Q54" s="96"/>
      <c r="R54" s="96"/>
    </row>
    <row r="55" spans="1:18" x14ac:dyDescent="0.2">
      <c r="B55" s="61"/>
      <c r="C55" s="61"/>
      <c r="D55" s="61"/>
      <c r="E55" s="61"/>
      <c r="F55" s="96"/>
      <c r="G55" s="96"/>
      <c r="H55" s="96"/>
      <c r="I55" s="64"/>
      <c r="J55" s="173">
        <f t="shared" si="1"/>
        <v>0</v>
      </c>
      <c r="K55" s="96"/>
      <c r="L55" s="96"/>
      <c r="M55" s="96"/>
      <c r="N55" s="96"/>
      <c r="O55" s="96"/>
      <c r="P55" s="96"/>
      <c r="Q55" s="96"/>
      <c r="R55" s="96"/>
    </row>
    <row r="56" spans="1:18" x14ac:dyDescent="0.2">
      <c r="B56" s="61"/>
      <c r="C56" s="61"/>
      <c r="D56" s="61"/>
      <c r="E56" s="61"/>
      <c r="F56" s="96"/>
      <c r="G56" s="96"/>
      <c r="H56" s="96"/>
      <c r="I56" s="64"/>
      <c r="J56" s="173">
        <f t="shared" si="1"/>
        <v>0</v>
      </c>
      <c r="K56" s="96"/>
      <c r="L56" s="96"/>
      <c r="M56" s="96"/>
      <c r="N56" s="96"/>
      <c r="O56" s="96"/>
      <c r="P56" s="96"/>
      <c r="Q56" s="96"/>
      <c r="R56" s="96"/>
    </row>
    <row r="57" spans="1:18" x14ac:dyDescent="0.2">
      <c r="B57" s="61"/>
      <c r="C57" s="61"/>
      <c r="D57" s="61"/>
      <c r="E57" s="61"/>
      <c r="F57" s="96"/>
      <c r="G57" s="96"/>
      <c r="H57" s="96"/>
      <c r="I57" s="64"/>
      <c r="J57" s="173">
        <f t="shared" si="1"/>
        <v>0</v>
      </c>
      <c r="K57" s="96"/>
      <c r="L57" s="96"/>
      <c r="M57" s="96"/>
      <c r="N57" s="96"/>
      <c r="O57" s="96"/>
      <c r="P57" s="96"/>
      <c r="Q57" s="96"/>
      <c r="R57" s="96"/>
    </row>
    <row r="58" spans="1:18" x14ac:dyDescent="0.2">
      <c r="B58" s="61"/>
      <c r="C58" s="61"/>
      <c r="D58" s="61"/>
      <c r="E58" s="61"/>
      <c r="F58" s="96"/>
      <c r="G58" s="96"/>
      <c r="H58" s="96"/>
      <c r="I58" s="64"/>
      <c r="J58" s="173">
        <f t="shared" si="1"/>
        <v>0</v>
      </c>
      <c r="K58" s="96"/>
      <c r="L58" s="96"/>
      <c r="M58" s="96"/>
      <c r="N58" s="96"/>
      <c r="O58" s="96"/>
      <c r="P58" s="96"/>
      <c r="Q58" s="96"/>
      <c r="R58" s="96"/>
    </row>
    <row r="59" spans="1:18" x14ac:dyDescent="0.2">
      <c r="B59" s="61"/>
      <c r="C59" s="61"/>
      <c r="D59" s="61"/>
      <c r="E59" s="61"/>
      <c r="F59" s="96"/>
      <c r="G59" s="96"/>
      <c r="H59" s="96"/>
      <c r="I59" s="64"/>
      <c r="J59" s="173">
        <f t="shared" si="1"/>
        <v>0</v>
      </c>
      <c r="K59" s="96"/>
      <c r="L59" s="96"/>
      <c r="M59" s="96"/>
      <c r="N59" s="96"/>
      <c r="O59" s="96"/>
      <c r="P59" s="96"/>
      <c r="Q59" s="96"/>
      <c r="R59" s="96"/>
    </row>
    <row r="60" spans="1:18" x14ac:dyDescent="0.2">
      <c r="B60" s="61"/>
      <c r="C60" s="61"/>
      <c r="D60" s="61"/>
      <c r="E60" s="61"/>
      <c r="F60" s="96"/>
      <c r="G60" s="96"/>
      <c r="H60" s="96"/>
      <c r="I60" s="64"/>
      <c r="J60" s="173">
        <f t="shared" si="1"/>
        <v>0</v>
      </c>
      <c r="K60" s="96"/>
      <c r="L60" s="96"/>
      <c r="M60" s="96"/>
      <c r="N60" s="96"/>
      <c r="O60" s="96"/>
      <c r="P60" s="96"/>
      <c r="Q60" s="96"/>
      <c r="R60" s="96"/>
    </row>
    <row r="61" spans="1:18" x14ac:dyDescent="0.2">
      <c r="B61" s="61"/>
      <c r="C61" s="61"/>
      <c r="D61" s="61"/>
      <c r="E61" s="61"/>
      <c r="F61" s="96"/>
      <c r="G61" s="96"/>
      <c r="H61" s="96"/>
      <c r="I61" s="64"/>
      <c r="J61" s="173">
        <f t="shared" si="1"/>
        <v>0</v>
      </c>
      <c r="K61" s="96"/>
      <c r="L61" s="96"/>
      <c r="M61" s="96"/>
      <c r="N61" s="96"/>
      <c r="O61" s="96"/>
      <c r="P61" s="96"/>
      <c r="Q61" s="96"/>
      <c r="R61" s="96"/>
    </row>
    <row r="62" spans="1:18" x14ac:dyDescent="0.2">
      <c r="B62" s="61"/>
      <c r="C62" s="61"/>
      <c r="D62" s="61"/>
      <c r="E62" s="61"/>
      <c r="F62" s="96"/>
      <c r="G62" s="96"/>
      <c r="H62" s="96"/>
      <c r="I62" s="64"/>
      <c r="J62" s="64"/>
      <c r="K62" s="96"/>
      <c r="L62" s="96"/>
      <c r="M62" s="96"/>
      <c r="N62" s="96"/>
      <c r="O62" s="96"/>
      <c r="P62" s="96"/>
      <c r="Q62" s="96"/>
      <c r="R62" s="96"/>
    </row>
    <row r="63" spans="1:18" x14ac:dyDescent="0.2">
      <c r="B63" s="61"/>
      <c r="C63" s="61"/>
      <c r="D63" s="61"/>
      <c r="E63" s="61"/>
      <c r="F63" s="96"/>
      <c r="G63" s="96"/>
      <c r="H63" s="96"/>
      <c r="I63" s="64"/>
      <c r="J63" s="64"/>
      <c r="K63" s="96"/>
      <c r="L63" s="96"/>
      <c r="M63" s="96"/>
      <c r="N63" s="96"/>
      <c r="O63" s="96"/>
      <c r="P63" s="96"/>
      <c r="Q63" s="96"/>
      <c r="R63" s="96"/>
    </row>
    <row r="64" spans="1:18" x14ac:dyDescent="0.2">
      <c r="B64" s="61"/>
      <c r="C64" s="61"/>
      <c r="D64" s="61"/>
      <c r="E64" s="61"/>
      <c r="F64" s="96"/>
      <c r="G64" s="96"/>
      <c r="H64" s="96"/>
      <c r="I64" s="64"/>
      <c r="J64" s="64"/>
      <c r="K64" s="96"/>
      <c r="L64" s="96"/>
      <c r="M64" s="96"/>
      <c r="N64" s="96"/>
      <c r="O64" s="96"/>
      <c r="P64" s="96"/>
      <c r="Q64" s="96"/>
      <c r="R64" s="96"/>
    </row>
    <row r="65" spans="2:18" x14ac:dyDescent="0.2">
      <c r="B65" s="61"/>
      <c r="C65" s="61"/>
      <c r="D65" s="61"/>
      <c r="E65" s="61"/>
      <c r="F65" s="96"/>
      <c r="G65" s="96"/>
      <c r="H65" s="96"/>
      <c r="I65" s="64"/>
      <c r="J65" s="64"/>
      <c r="K65" s="96"/>
      <c r="L65" s="96"/>
      <c r="M65" s="96"/>
      <c r="N65" s="96"/>
      <c r="O65" s="96"/>
      <c r="P65" s="96"/>
      <c r="Q65" s="96"/>
      <c r="R65" s="96"/>
    </row>
    <row r="66" spans="2:18" x14ac:dyDescent="0.2">
      <c r="B66" s="61"/>
      <c r="C66" s="61"/>
      <c r="D66" s="61"/>
      <c r="E66" s="61"/>
      <c r="F66" s="96"/>
      <c r="G66" s="96"/>
      <c r="H66" s="96"/>
      <c r="I66" s="64"/>
      <c r="J66" s="64"/>
      <c r="K66" s="96"/>
      <c r="L66" s="96"/>
      <c r="M66" s="96"/>
      <c r="N66" s="96"/>
      <c r="O66" s="96"/>
      <c r="P66" s="96"/>
      <c r="Q66" s="96"/>
      <c r="R66" s="96"/>
    </row>
    <row r="67" spans="2:18" x14ac:dyDescent="0.2">
      <c r="B67" s="61"/>
      <c r="C67" s="61"/>
      <c r="D67" s="61"/>
      <c r="E67" s="61"/>
      <c r="F67" s="96"/>
      <c r="G67" s="96"/>
      <c r="H67" s="96"/>
      <c r="I67" s="64"/>
      <c r="J67" s="64"/>
      <c r="K67" s="96"/>
      <c r="L67" s="96"/>
      <c r="M67" s="96"/>
      <c r="N67" s="96"/>
      <c r="O67" s="96"/>
      <c r="P67" s="96"/>
      <c r="Q67" s="96"/>
      <c r="R67" s="96"/>
    </row>
    <row r="68" spans="2:18" x14ac:dyDescent="0.2">
      <c r="B68" s="61"/>
      <c r="C68" s="61"/>
      <c r="D68" s="61"/>
      <c r="E68" s="61"/>
      <c r="F68" s="96"/>
      <c r="G68" s="96"/>
      <c r="H68" s="96"/>
      <c r="I68" s="64"/>
      <c r="J68" s="64"/>
      <c r="K68" s="96"/>
      <c r="L68" s="96"/>
      <c r="M68" s="96"/>
      <c r="N68" s="96"/>
      <c r="O68" s="96"/>
      <c r="P68" s="96"/>
      <c r="Q68" s="96"/>
      <c r="R68" s="96"/>
    </row>
    <row r="69" spans="2:18" x14ac:dyDescent="0.2">
      <c r="B69" s="61"/>
      <c r="C69" s="61"/>
      <c r="D69" s="61"/>
      <c r="E69" s="61"/>
      <c r="F69" s="96"/>
      <c r="G69" s="96"/>
      <c r="H69" s="96"/>
      <c r="I69" s="64"/>
      <c r="J69" s="64"/>
      <c r="K69" s="96"/>
      <c r="L69" s="96"/>
      <c r="M69" s="96"/>
      <c r="N69" s="96"/>
      <c r="O69" s="96"/>
      <c r="P69" s="96"/>
      <c r="Q69" s="96"/>
      <c r="R69" s="96"/>
    </row>
    <row r="70" spans="2:18" x14ac:dyDescent="0.2">
      <c r="B70" s="61"/>
      <c r="C70" s="61"/>
      <c r="D70" s="61"/>
      <c r="E70" s="61"/>
      <c r="F70" s="96"/>
      <c r="G70" s="96"/>
      <c r="H70" s="96"/>
      <c r="I70" s="64"/>
      <c r="J70" s="64"/>
      <c r="K70" s="96"/>
      <c r="L70" s="96"/>
      <c r="M70" s="96"/>
      <c r="N70" s="96"/>
      <c r="O70" s="96"/>
      <c r="P70" s="96"/>
      <c r="Q70" s="96"/>
      <c r="R70" s="96"/>
    </row>
    <row r="71" spans="2:18" x14ac:dyDescent="0.2">
      <c r="B71" s="61"/>
      <c r="C71" s="61"/>
      <c r="D71" s="61"/>
      <c r="E71" s="61"/>
      <c r="F71" s="96"/>
      <c r="G71" s="96"/>
      <c r="H71" s="96"/>
      <c r="I71" s="64"/>
      <c r="J71" s="64"/>
      <c r="K71" s="96"/>
      <c r="L71" s="96"/>
      <c r="M71" s="96"/>
      <c r="N71" s="96"/>
      <c r="O71" s="96"/>
      <c r="P71" s="96"/>
      <c r="Q71" s="96"/>
      <c r="R71" s="96"/>
    </row>
    <row r="72" spans="2:18" x14ac:dyDescent="0.2">
      <c r="B72" s="61"/>
      <c r="C72" s="61"/>
      <c r="D72" s="61"/>
      <c r="E72" s="61"/>
      <c r="F72" s="96"/>
      <c r="G72" s="96"/>
      <c r="H72" s="96"/>
      <c r="I72" s="64"/>
      <c r="J72" s="64"/>
      <c r="K72" s="96"/>
      <c r="L72" s="96"/>
      <c r="M72" s="96"/>
      <c r="N72" s="96"/>
      <c r="O72" s="96"/>
      <c r="P72" s="96"/>
      <c r="Q72" s="96"/>
      <c r="R72" s="96"/>
    </row>
    <row r="73" spans="2:18" x14ac:dyDescent="0.2">
      <c r="B73" s="61"/>
      <c r="C73" s="61"/>
      <c r="D73" s="61"/>
      <c r="E73" s="61"/>
      <c r="F73" s="96"/>
      <c r="G73" s="96"/>
      <c r="H73" s="96"/>
      <c r="I73" s="64"/>
      <c r="J73" s="64"/>
      <c r="K73" s="96"/>
      <c r="L73" s="96"/>
      <c r="M73" s="96"/>
      <c r="N73" s="96"/>
      <c r="O73" s="96"/>
      <c r="P73" s="96"/>
      <c r="Q73" s="96"/>
      <c r="R73" s="96"/>
    </row>
    <row r="74" spans="2:18" x14ac:dyDescent="0.2">
      <c r="B74" s="61"/>
      <c r="C74" s="61"/>
      <c r="D74" s="61"/>
      <c r="E74" s="61"/>
      <c r="F74" s="96"/>
      <c r="G74" s="96"/>
      <c r="H74" s="96"/>
      <c r="I74" s="64"/>
      <c r="J74" s="64"/>
      <c r="K74" s="96"/>
      <c r="L74" s="96"/>
      <c r="M74" s="96"/>
      <c r="N74" s="96"/>
      <c r="O74" s="96"/>
      <c r="P74" s="96"/>
      <c r="Q74" s="96"/>
      <c r="R74" s="96"/>
    </row>
    <row r="75" spans="2:18" x14ac:dyDescent="0.2">
      <c r="B75" s="61"/>
      <c r="C75" s="61"/>
      <c r="D75" s="61"/>
      <c r="E75" s="61"/>
      <c r="F75" s="96"/>
      <c r="G75" s="96"/>
      <c r="H75" s="96"/>
      <c r="I75" s="64"/>
      <c r="J75" s="64"/>
      <c r="K75" s="96"/>
      <c r="L75" s="96"/>
      <c r="M75" s="96"/>
      <c r="N75" s="96"/>
      <c r="O75" s="96"/>
      <c r="P75" s="96"/>
      <c r="Q75" s="96"/>
      <c r="R75" s="96"/>
    </row>
    <row r="76" spans="2:18" x14ac:dyDescent="0.2">
      <c r="B76" s="61"/>
      <c r="C76" s="61"/>
      <c r="D76" s="61"/>
      <c r="E76" s="61"/>
      <c r="F76" s="96"/>
      <c r="G76" s="96"/>
      <c r="H76" s="96"/>
      <c r="I76" s="64"/>
      <c r="J76" s="64"/>
      <c r="K76" s="96"/>
      <c r="L76" s="96"/>
      <c r="M76" s="96"/>
      <c r="N76" s="96"/>
      <c r="O76" s="96"/>
      <c r="P76" s="96"/>
      <c r="Q76" s="96"/>
      <c r="R76" s="96"/>
    </row>
    <row r="77" spans="2:18" x14ac:dyDescent="0.2">
      <c r="B77" s="61"/>
      <c r="C77" s="61"/>
      <c r="D77" s="61"/>
      <c r="E77" s="61"/>
      <c r="F77" s="96"/>
      <c r="G77" s="96"/>
      <c r="H77" s="96"/>
      <c r="I77" s="64"/>
      <c r="J77" s="64"/>
      <c r="K77" s="96"/>
      <c r="L77" s="96"/>
      <c r="M77" s="96"/>
      <c r="N77" s="96"/>
      <c r="O77" s="96"/>
      <c r="P77" s="96"/>
      <c r="Q77" s="96"/>
      <c r="R77" s="96"/>
    </row>
    <row r="78" spans="2:18" x14ac:dyDescent="0.2">
      <c r="B78" s="61"/>
      <c r="C78" s="61"/>
      <c r="D78" s="61"/>
      <c r="E78" s="61"/>
      <c r="F78" s="96"/>
      <c r="G78" s="96"/>
      <c r="H78" s="96"/>
      <c r="I78" s="64"/>
      <c r="J78" s="64"/>
      <c r="K78" s="96"/>
      <c r="L78" s="96"/>
      <c r="M78" s="96"/>
      <c r="N78" s="96"/>
      <c r="O78" s="96"/>
      <c r="P78" s="96"/>
      <c r="Q78" s="96"/>
      <c r="R78" s="96"/>
    </row>
    <row r="79" spans="2:18" x14ac:dyDescent="0.2">
      <c r="B79" s="61"/>
      <c r="C79" s="61"/>
      <c r="D79" s="61"/>
      <c r="E79" s="61"/>
      <c r="F79" s="96"/>
      <c r="G79" s="96"/>
      <c r="H79" s="96"/>
      <c r="I79" s="64"/>
      <c r="J79" s="64"/>
      <c r="K79" s="96"/>
      <c r="L79" s="96"/>
      <c r="M79" s="96"/>
      <c r="N79" s="96"/>
      <c r="O79" s="96"/>
      <c r="P79" s="96"/>
      <c r="Q79" s="96"/>
      <c r="R79" s="96"/>
    </row>
    <row r="80" spans="2:18" x14ac:dyDescent="0.2">
      <c r="B80" s="61"/>
      <c r="C80" s="61"/>
      <c r="D80" s="61"/>
      <c r="E80" s="61"/>
      <c r="F80" s="96"/>
      <c r="G80" s="96"/>
      <c r="H80" s="96"/>
      <c r="I80" s="64"/>
      <c r="J80" s="64"/>
      <c r="K80" s="96"/>
      <c r="L80" s="96"/>
      <c r="M80" s="96"/>
      <c r="N80" s="96"/>
      <c r="O80" s="96"/>
      <c r="P80" s="96"/>
      <c r="Q80" s="96"/>
      <c r="R80" s="96"/>
    </row>
    <row r="81" spans="2:18" x14ac:dyDescent="0.2">
      <c r="B81" s="61"/>
      <c r="C81" s="61"/>
      <c r="D81" s="61"/>
      <c r="E81" s="61"/>
      <c r="F81" s="96"/>
      <c r="G81" s="96"/>
      <c r="H81" s="96"/>
      <c r="I81" s="64"/>
      <c r="J81" s="64"/>
      <c r="K81" s="96"/>
      <c r="L81" s="96"/>
      <c r="M81" s="96"/>
      <c r="N81" s="96"/>
      <c r="O81" s="96"/>
      <c r="P81" s="96"/>
      <c r="Q81" s="96"/>
      <c r="R81" s="96"/>
    </row>
    <row r="82" spans="2:18" x14ac:dyDescent="0.2">
      <c r="B82" s="61"/>
      <c r="C82" s="61"/>
      <c r="D82" s="61"/>
      <c r="E82" s="61"/>
      <c r="F82" s="96"/>
      <c r="G82" s="96"/>
      <c r="H82" s="96"/>
      <c r="I82" s="64"/>
      <c r="J82" s="64"/>
      <c r="K82" s="96"/>
      <c r="L82" s="96"/>
      <c r="M82" s="96"/>
      <c r="N82" s="96"/>
      <c r="O82" s="96"/>
      <c r="P82" s="96"/>
      <c r="Q82" s="96"/>
      <c r="R82" s="96"/>
    </row>
    <row r="83" spans="2:18" x14ac:dyDescent="0.2">
      <c r="B83" s="61"/>
      <c r="C83" s="61"/>
      <c r="D83" s="61"/>
      <c r="E83" s="61"/>
      <c r="F83" s="96"/>
      <c r="G83" s="96"/>
      <c r="H83" s="96"/>
      <c r="I83" s="64"/>
      <c r="J83" s="64"/>
      <c r="K83" s="96"/>
      <c r="L83" s="96"/>
      <c r="M83" s="96"/>
      <c r="N83" s="96"/>
      <c r="O83" s="96"/>
      <c r="P83" s="96"/>
      <c r="Q83" s="96"/>
      <c r="R83" s="96"/>
    </row>
    <row r="84" spans="2:18" x14ac:dyDescent="0.2">
      <c r="B84" s="61"/>
      <c r="C84" s="61"/>
      <c r="D84" s="61"/>
      <c r="E84" s="61"/>
      <c r="F84" s="96"/>
      <c r="G84" s="96"/>
      <c r="H84" s="96"/>
      <c r="I84" s="64"/>
      <c r="J84" s="64"/>
      <c r="K84" s="96"/>
      <c r="L84" s="96"/>
      <c r="M84" s="96"/>
      <c r="N84" s="96"/>
      <c r="O84" s="96"/>
      <c r="P84" s="96"/>
      <c r="Q84" s="96"/>
      <c r="R84" s="96"/>
    </row>
    <row r="85" spans="2:18" x14ac:dyDescent="0.2">
      <c r="B85" s="61"/>
      <c r="C85" s="61"/>
      <c r="D85" s="61"/>
      <c r="E85" s="61"/>
      <c r="F85" s="96"/>
      <c r="G85" s="96"/>
      <c r="H85" s="96"/>
      <c r="I85" s="64"/>
      <c r="J85" s="64"/>
      <c r="K85" s="96"/>
      <c r="L85" s="96"/>
      <c r="M85" s="96"/>
      <c r="N85" s="96"/>
      <c r="O85" s="96"/>
      <c r="P85" s="96"/>
      <c r="Q85" s="96"/>
      <c r="R85" s="96"/>
    </row>
    <row r="86" spans="2:18" x14ac:dyDescent="0.2">
      <c r="B86" s="61"/>
      <c r="C86" s="61"/>
      <c r="D86" s="61"/>
      <c r="E86" s="61"/>
      <c r="F86" s="96"/>
      <c r="G86" s="96"/>
      <c r="H86" s="96"/>
      <c r="I86" s="64"/>
      <c r="J86" s="64"/>
      <c r="K86" s="96"/>
      <c r="L86" s="96"/>
      <c r="M86" s="96"/>
      <c r="N86" s="96"/>
      <c r="O86" s="96"/>
      <c r="P86" s="96"/>
      <c r="Q86" s="96"/>
      <c r="R86" s="96"/>
    </row>
    <row r="87" spans="2:18" x14ac:dyDescent="0.2">
      <c r="B87" s="61"/>
      <c r="C87" s="61"/>
      <c r="D87" s="61"/>
      <c r="E87" s="61"/>
      <c r="F87" s="96"/>
      <c r="G87" s="96"/>
      <c r="H87" s="96"/>
      <c r="I87" s="64"/>
      <c r="J87" s="64"/>
      <c r="K87" s="96"/>
      <c r="L87" s="96"/>
      <c r="M87" s="96"/>
      <c r="N87" s="96"/>
      <c r="O87" s="96"/>
      <c r="P87" s="96"/>
      <c r="Q87" s="96"/>
      <c r="R87" s="96"/>
    </row>
    <row r="88" spans="2:18" x14ac:dyDescent="0.2">
      <c r="B88" s="61"/>
      <c r="C88" s="61"/>
      <c r="D88" s="61"/>
      <c r="E88" s="61"/>
      <c r="F88" s="96"/>
      <c r="G88" s="96"/>
      <c r="H88" s="96"/>
      <c r="I88" s="64"/>
      <c r="J88" s="64"/>
      <c r="K88" s="96"/>
      <c r="L88" s="96"/>
      <c r="M88" s="96"/>
      <c r="N88" s="96"/>
      <c r="O88" s="96"/>
      <c r="P88" s="96"/>
      <c r="Q88" s="96"/>
      <c r="R88" s="96"/>
    </row>
    <row r="89" spans="2:18" x14ac:dyDescent="0.2">
      <c r="B89" s="61"/>
      <c r="C89" s="61"/>
      <c r="D89" s="61"/>
      <c r="E89" s="61"/>
      <c r="F89" s="96"/>
      <c r="G89" s="96"/>
      <c r="H89" s="96"/>
      <c r="I89" s="64"/>
      <c r="J89" s="64"/>
      <c r="K89" s="96"/>
      <c r="L89" s="96"/>
      <c r="M89" s="96"/>
      <c r="N89" s="96"/>
      <c r="O89" s="96"/>
      <c r="P89" s="96"/>
      <c r="Q89" s="96"/>
      <c r="R89" s="96"/>
    </row>
    <row r="90" spans="2:18" x14ac:dyDescent="0.2">
      <c r="B90" s="61"/>
      <c r="C90" s="61"/>
      <c r="D90" s="61"/>
      <c r="E90" s="61"/>
      <c r="F90" s="96"/>
      <c r="G90" s="96"/>
      <c r="H90" s="96"/>
      <c r="I90" s="64"/>
      <c r="J90" s="64"/>
      <c r="K90" s="96"/>
      <c r="L90" s="96"/>
      <c r="M90" s="96"/>
      <c r="N90" s="96"/>
      <c r="O90" s="96"/>
      <c r="P90" s="96"/>
      <c r="Q90" s="96"/>
      <c r="R90" s="96"/>
    </row>
    <row r="91" spans="2:18" x14ac:dyDescent="0.2">
      <c r="B91" s="61"/>
      <c r="C91" s="61"/>
      <c r="D91" s="61"/>
      <c r="E91" s="61"/>
      <c r="F91" s="96"/>
      <c r="G91" s="96"/>
      <c r="H91" s="96"/>
      <c r="I91" s="64"/>
      <c r="J91" s="64"/>
      <c r="K91" s="96"/>
      <c r="L91" s="96"/>
      <c r="M91" s="96"/>
      <c r="N91" s="96"/>
      <c r="O91" s="96"/>
      <c r="P91" s="96"/>
      <c r="Q91" s="96"/>
      <c r="R91" s="96"/>
    </row>
    <row r="92" spans="2:18" x14ac:dyDescent="0.2">
      <c r="B92" s="61"/>
      <c r="C92" s="61"/>
      <c r="D92" s="61"/>
      <c r="E92" s="61"/>
      <c r="F92" s="96"/>
      <c r="G92" s="96"/>
      <c r="H92" s="96"/>
      <c r="I92" s="64"/>
      <c r="J92" s="64"/>
      <c r="K92" s="96"/>
      <c r="L92" s="96"/>
      <c r="M92" s="96"/>
      <c r="N92" s="96"/>
      <c r="O92" s="96"/>
      <c r="P92" s="96"/>
      <c r="Q92" s="96"/>
      <c r="R92" s="96"/>
    </row>
    <row r="93" spans="2:18" x14ac:dyDescent="0.2">
      <c r="B93" s="61"/>
      <c r="C93" s="61"/>
      <c r="D93" s="61"/>
      <c r="E93" s="61"/>
      <c r="F93" s="96"/>
      <c r="G93" s="96"/>
      <c r="H93" s="96"/>
      <c r="I93" s="64"/>
      <c r="J93" s="64"/>
      <c r="K93" s="96"/>
      <c r="L93" s="96"/>
      <c r="M93" s="96"/>
      <c r="N93" s="96"/>
      <c r="O93" s="96"/>
      <c r="P93" s="96"/>
      <c r="Q93" s="96"/>
      <c r="R93" s="96"/>
    </row>
    <row r="94" spans="2:18" x14ac:dyDescent="0.2">
      <c r="B94" s="61"/>
      <c r="C94" s="61"/>
      <c r="D94" s="61"/>
      <c r="E94" s="61"/>
      <c r="F94" s="96"/>
      <c r="G94" s="96"/>
      <c r="H94" s="96"/>
      <c r="I94" s="64"/>
      <c r="J94" s="64"/>
      <c r="K94" s="96"/>
      <c r="L94" s="96"/>
      <c r="M94" s="96"/>
      <c r="N94" s="96"/>
      <c r="O94" s="96"/>
      <c r="P94" s="96"/>
      <c r="Q94" s="96"/>
      <c r="R94" s="96"/>
    </row>
    <row r="95" spans="2:18" x14ac:dyDescent="0.2">
      <c r="B95" s="61"/>
      <c r="C95" s="61"/>
      <c r="D95" s="61"/>
      <c r="E95" s="61"/>
      <c r="F95" s="96"/>
      <c r="G95" s="96"/>
      <c r="H95" s="96"/>
      <c r="I95" s="64"/>
      <c r="J95" s="64"/>
      <c r="K95" s="96"/>
      <c r="L95" s="96"/>
      <c r="M95" s="96"/>
      <c r="N95" s="96"/>
      <c r="O95" s="96"/>
      <c r="P95" s="96"/>
      <c r="Q95" s="96"/>
      <c r="R95" s="96"/>
    </row>
    <row r="96" spans="2:18" x14ac:dyDescent="0.2">
      <c r="B96" s="61"/>
      <c r="C96" s="61"/>
      <c r="D96" s="61"/>
      <c r="E96" s="61"/>
      <c r="F96" s="96"/>
      <c r="G96" s="96"/>
      <c r="H96" s="96"/>
      <c r="I96" s="64"/>
      <c r="J96" s="64"/>
      <c r="K96" s="96"/>
      <c r="L96" s="96"/>
      <c r="M96" s="96"/>
      <c r="N96" s="96"/>
      <c r="O96" s="96"/>
      <c r="P96" s="96"/>
      <c r="Q96" s="96"/>
      <c r="R96" s="96"/>
    </row>
    <row r="97" spans="2:18" x14ac:dyDescent="0.2">
      <c r="B97" s="61"/>
      <c r="C97" s="61"/>
      <c r="D97" s="61"/>
      <c r="E97" s="61"/>
      <c r="F97" s="96"/>
      <c r="G97" s="96"/>
      <c r="H97" s="96"/>
      <c r="I97" s="64"/>
      <c r="J97" s="64"/>
      <c r="K97" s="96"/>
      <c r="L97" s="96"/>
      <c r="M97" s="96"/>
      <c r="N97" s="96"/>
      <c r="O97" s="96"/>
      <c r="P97" s="96"/>
      <c r="Q97" s="96"/>
      <c r="R97" s="96"/>
    </row>
    <row r="98" spans="2:18" x14ac:dyDescent="0.2">
      <c r="B98" s="61"/>
      <c r="C98" s="61"/>
      <c r="D98" s="61"/>
      <c r="E98" s="61"/>
      <c r="F98" s="96"/>
      <c r="G98" s="96"/>
      <c r="H98" s="96"/>
      <c r="I98" s="64"/>
      <c r="J98" s="64"/>
      <c r="K98" s="96"/>
      <c r="L98" s="96"/>
      <c r="M98" s="96"/>
      <c r="N98" s="96"/>
      <c r="O98" s="96"/>
      <c r="P98" s="96"/>
      <c r="Q98" s="96"/>
      <c r="R98" s="96"/>
    </row>
    <row r="99" spans="2:18" x14ac:dyDescent="0.2">
      <c r="B99" s="61"/>
      <c r="C99" s="61"/>
      <c r="D99" s="61"/>
      <c r="E99" s="61"/>
      <c r="F99" s="96"/>
      <c r="G99" s="96"/>
      <c r="H99" s="96"/>
      <c r="I99" s="64"/>
      <c r="J99" s="64"/>
      <c r="K99" s="96"/>
      <c r="L99" s="96"/>
      <c r="M99" s="96"/>
      <c r="N99" s="96"/>
      <c r="O99" s="96"/>
      <c r="P99" s="96"/>
      <c r="Q99" s="96"/>
      <c r="R99" s="96"/>
    </row>
    <row r="100" spans="2:18" x14ac:dyDescent="0.2">
      <c r="B100" s="61"/>
      <c r="C100" s="61"/>
      <c r="D100" s="61"/>
      <c r="E100" s="61"/>
      <c r="F100" s="96"/>
      <c r="G100" s="96"/>
      <c r="H100" s="96"/>
      <c r="I100" s="64"/>
      <c r="J100" s="64"/>
      <c r="K100" s="96"/>
      <c r="L100" s="96"/>
      <c r="M100" s="96"/>
      <c r="N100" s="96"/>
      <c r="O100" s="96"/>
      <c r="P100" s="96"/>
      <c r="Q100" s="96"/>
      <c r="R100" s="96"/>
    </row>
    <row r="101" spans="2:18" x14ac:dyDescent="0.2">
      <c r="B101" s="61"/>
      <c r="C101" s="61"/>
      <c r="D101" s="61"/>
      <c r="E101" s="61"/>
      <c r="F101" s="96"/>
      <c r="G101" s="96"/>
      <c r="H101" s="96"/>
      <c r="I101" s="64"/>
      <c r="J101" s="64"/>
      <c r="K101" s="96"/>
      <c r="L101" s="96"/>
      <c r="M101" s="96"/>
      <c r="N101" s="96"/>
      <c r="O101" s="96"/>
      <c r="P101" s="96"/>
      <c r="Q101" s="96"/>
      <c r="R101" s="96"/>
    </row>
    <row r="102" spans="2:18" x14ac:dyDescent="0.2">
      <c r="B102" s="61"/>
      <c r="C102" s="61"/>
      <c r="D102" s="61"/>
      <c r="E102" s="61"/>
      <c r="F102" s="96"/>
      <c r="G102" s="96"/>
      <c r="H102" s="96"/>
      <c r="I102" s="64"/>
      <c r="J102" s="64"/>
      <c r="K102" s="96"/>
      <c r="L102" s="96"/>
      <c r="M102" s="96"/>
      <c r="N102" s="96"/>
      <c r="O102" s="96"/>
      <c r="P102" s="96"/>
      <c r="Q102" s="96"/>
      <c r="R102" s="96"/>
    </row>
    <row r="103" spans="2:18" x14ac:dyDescent="0.2">
      <c r="B103" s="61"/>
      <c r="C103" s="61"/>
      <c r="D103" s="61"/>
      <c r="E103" s="61"/>
      <c r="F103" s="96"/>
      <c r="G103" s="96"/>
      <c r="H103" s="96"/>
      <c r="I103" s="64"/>
      <c r="J103" s="64"/>
      <c r="K103" s="96"/>
      <c r="L103" s="96"/>
      <c r="M103" s="96"/>
      <c r="N103" s="96"/>
      <c r="O103" s="96"/>
      <c r="P103" s="96"/>
      <c r="Q103" s="96"/>
      <c r="R103" s="96"/>
    </row>
    <row r="104" spans="2:18" x14ac:dyDescent="0.2">
      <c r="B104" s="61"/>
      <c r="C104" s="61"/>
      <c r="D104" s="61"/>
      <c r="E104" s="61"/>
      <c r="F104" s="96"/>
      <c r="G104" s="96"/>
      <c r="H104" s="96"/>
      <c r="I104" s="64"/>
      <c r="J104" s="64"/>
      <c r="K104" s="96"/>
      <c r="L104" s="96"/>
      <c r="M104" s="96"/>
      <c r="N104" s="96"/>
      <c r="O104" s="96"/>
      <c r="P104" s="96"/>
      <c r="Q104" s="96"/>
      <c r="R104" s="96"/>
    </row>
    <row r="105" spans="2:18" x14ac:dyDescent="0.2">
      <c r="B105" s="61"/>
      <c r="C105" s="61"/>
      <c r="D105" s="61"/>
      <c r="E105" s="61"/>
      <c r="F105" s="96"/>
      <c r="G105" s="96"/>
      <c r="H105" s="96"/>
      <c r="I105" s="64"/>
      <c r="J105" s="64"/>
      <c r="K105" s="96"/>
      <c r="L105" s="96"/>
      <c r="M105" s="96"/>
      <c r="N105" s="96"/>
      <c r="O105" s="96"/>
      <c r="P105" s="96"/>
      <c r="Q105" s="96"/>
      <c r="R105" s="96"/>
    </row>
    <row r="106" spans="2:18" x14ac:dyDescent="0.2">
      <c r="B106" s="61"/>
      <c r="C106" s="61"/>
      <c r="D106" s="61"/>
      <c r="E106" s="61"/>
      <c r="F106" s="96"/>
      <c r="G106" s="96"/>
      <c r="H106" s="96"/>
      <c r="I106" s="64"/>
      <c r="J106" s="64"/>
      <c r="K106" s="96"/>
      <c r="L106" s="96"/>
      <c r="M106" s="96"/>
      <c r="N106" s="96"/>
      <c r="O106" s="96"/>
      <c r="P106" s="96"/>
      <c r="Q106" s="96"/>
      <c r="R106" s="96"/>
    </row>
    <row r="107" spans="2:18" x14ac:dyDescent="0.2">
      <c r="B107" s="61"/>
      <c r="C107" s="61"/>
      <c r="D107" s="61"/>
      <c r="E107" s="61"/>
      <c r="F107" s="96"/>
      <c r="G107" s="96"/>
      <c r="H107" s="96"/>
      <c r="I107" s="64"/>
      <c r="J107" s="64"/>
      <c r="K107" s="96"/>
      <c r="L107" s="96"/>
      <c r="M107" s="96"/>
      <c r="N107" s="96"/>
      <c r="O107" s="96"/>
      <c r="P107" s="96"/>
      <c r="Q107" s="96"/>
      <c r="R107" s="96"/>
    </row>
    <row r="108" spans="2:18" x14ac:dyDescent="0.2">
      <c r="B108" s="61"/>
      <c r="C108" s="61"/>
      <c r="D108" s="61"/>
      <c r="E108" s="61"/>
      <c r="F108" s="96"/>
      <c r="G108" s="96"/>
      <c r="H108" s="96"/>
      <c r="I108" s="64"/>
      <c r="J108" s="64"/>
      <c r="K108" s="96"/>
      <c r="L108" s="96"/>
      <c r="M108" s="96"/>
      <c r="N108" s="96"/>
      <c r="O108" s="96"/>
      <c r="P108" s="96"/>
      <c r="Q108" s="96"/>
      <c r="R108" s="96"/>
    </row>
    <row r="109" spans="2:18" x14ac:dyDescent="0.2">
      <c r="B109" s="61"/>
      <c r="C109" s="61"/>
      <c r="D109" s="61"/>
      <c r="E109" s="61"/>
      <c r="F109" s="96"/>
      <c r="G109" s="96"/>
      <c r="H109" s="96"/>
      <c r="I109" s="64"/>
      <c r="J109" s="64"/>
      <c r="K109" s="96"/>
      <c r="L109" s="96"/>
      <c r="M109" s="96"/>
      <c r="N109" s="96"/>
      <c r="O109" s="96"/>
      <c r="P109" s="96"/>
      <c r="Q109" s="96"/>
      <c r="R109" s="96"/>
    </row>
    <row r="110" spans="2:18" x14ac:dyDescent="0.2">
      <c r="B110" s="61"/>
      <c r="C110" s="61"/>
      <c r="D110" s="61"/>
      <c r="E110" s="61"/>
      <c r="F110" s="96"/>
      <c r="G110" s="96"/>
      <c r="H110" s="96"/>
      <c r="I110" s="64"/>
      <c r="J110" s="64"/>
      <c r="K110" s="96"/>
      <c r="L110" s="96"/>
      <c r="M110" s="96"/>
      <c r="N110" s="96"/>
      <c r="O110" s="96"/>
      <c r="P110" s="96"/>
      <c r="Q110" s="96"/>
      <c r="R110" s="96"/>
    </row>
    <row r="111" spans="2:18" x14ac:dyDescent="0.2">
      <c r="B111" s="61"/>
      <c r="C111" s="61"/>
      <c r="D111" s="61"/>
      <c r="E111" s="61"/>
      <c r="F111" s="96"/>
      <c r="G111" s="96"/>
      <c r="H111" s="96"/>
      <c r="I111" s="64"/>
      <c r="J111" s="64"/>
      <c r="K111" s="96"/>
      <c r="L111" s="96"/>
      <c r="M111" s="96"/>
      <c r="N111" s="96"/>
      <c r="O111" s="96"/>
      <c r="P111" s="96"/>
      <c r="Q111" s="96"/>
      <c r="R111" s="96"/>
    </row>
    <row r="112" spans="2:18" x14ac:dyDescent="0.2">
      <c r="B112" s="61"/>
      <c r="C112" s="61"/>
      <c r="D112" s="61"/>
      <c r="E112" s="61"/>
      <c r="F112" s="96"/>
      <c r="G112" s="96"/>
      <c r="H112" s="96"/>
      <c r="I112" s="64"/>
      <c r="J112" s="64"/>
      <c r="K112" s="96"/>
      <c r="L112" s="96"/>
      <c r="M112" s="96"/>
      <c r="N112" s="96"/>
      <c r="O112" s="96"/>
      <c r="P112" s="96"/>
      <c r="Q112" s="96"/>
      <c r="R112" s="96"/>
    </row>
    <row r="113" spans="2:18" x14ac:dyDescent="0.2">
      <c r="B113" s="61"/>
      <c r="C113" s="61"/>
      <c r="D113" s="61"/>
      <c r="E113" s="61"/>
      <c r="F113" s="96"/>
      <c r="G113" s="96"/>
      <c r="H113" s="96"/>
      <c r="I113" s="64"/>
      <c r="J113" s="64"/>
      <c r="K113" s="96"/>
      <c r="L113" s="96"/>
      <c r="M113" s="96"/>
      <c r="N113" s="96"/>
      <c r="O113" s="96"/>
      <c r="P113" s="96"/>
      <c r="Q113" s="96"/>
      <c r="R113" s="96"/>
    </row>
    <row r="114" spans="2:18" x14ac:dyDescent="0.2">
      <c r="B114" s="61"/>
      <c r="C114" s="61"/>
      <c r="D114" s="61"/>
      <c r="E114" s="61"/>
      <c r="F114" s="96"/>
      <c r="G114" s="96"/>
      <c r="H114" s="96"/>
      <c r="I114" s="64"/>
      <c r="J114" s="64"/>
      <c r="K114" s="96"/>
      <c r="L114" s="96"/>
      <c r="M114" s="96"/>
      <c r="N114" s="96"/>
      <c r="O114" s="96"/>
      <c r="P114" s="96"/>
      <c r="Q114" s="96"/>
      <c r="R114" s="96"/>
    </row>
    <row r="115" spans="2:18" x14ac:dyDescent="0.2">
      <c r="B115" s="61"/>
      <c r="C115" s="61"/>
      <c r="D115" s="61"/>
      <c r="E115" s="61"/>
      <c r="F115" s="96"/>
      <c r="G115" s="96"/>
      <c r="H115" s="96"/>
      <c r="I115" s="64"/>
      <c r="J115" s="64"/>
      <c r="K115" s="96"/>
      <c r="L115" s="96"/>
      <c r="M115" s="96"/>
      <c r="N115" s="96"/>
      <c r="O115" s="96"/>
      <c r="P115" s="96"/>
      <c r="Q115" s="96"/>
      <c r="R115" s="96"/>
    </row>
    <row r="116" spans="2:18" x14ac:dyDescent="0.2">
      <c r="B116" s="61"/>
      <c r="C116" s="61"/>
      <c r="D116" s="61"/>
      <c r="E116" s="61"/>
      <c r="F116" s="96"/>
      <c r="G116" s="96"/>
      <c r="H116" s="96"/>
      <c r="I116" s="64"/>
      <c r="J116" s="64"/>
      <c r="K116" s="96"/>
      <c r="L116" s="96"/>
      <c r="M116" s="96"/>
      <c r="N116" s="96"/>
      <c r="O116" s="96"/>
      <c r="P116" s="96"/>
      <c r="Q116" s="96"/>
      <c r="R116" s="96"/>
    </row>
    <row r="117" spans="2:18" x14ac:dyDescent="0.2">
      <c r="B117" s="61"/>
      <c r="C117" s="61"/>
      <c r="D117" s="61"/>
      <c r="E117" s="61"/>
      <c r="F117" s="96"/>
      <c r="G117" s="96"/>
      <c r="H117" s="96"/>
      <c r="I117" s="64"/>
      <c r="J117" s="64"/>
      <c r="K117" s="96"/>
      <c r="L117" s="96"/>
      <c r="M117" s="96"/>
      <c r="N117" s="96"/>
      <c r="O117" s="96"/>
      <c r="P117" s="96"/>
      <c r="Q117" s="96"/>
      <c r="R117" s="96"/>
    </row>
    <row r="118" spans="2:18" x14ac:dyDescent="0.2">
      <c r="B118" s="61"/>
      <c r="C118" s="61"/>
      <c r="D118" s="61"/>
      <c r="E118" s="61"/>
      <c r="F118" s="96"/>
      <c r="G118" s="96"/>
      <c r="H118" s="96"/>
      <c r="I118" s="64"/>
      <c r="J118" s="64"/>
      <c r="K118" s="96"/>
      <c r="L118" s="96"/>
      <c r="M118" s="96"/>
      <c r="N118" s="96"/>
      <c r="O118" s="96"/>
      <c r="P118" s="96"/>
      <c r="Q118" s="96"/>
      <c r="R118" s="96"/>
    </row>
    <row r="119" spans="2:18" x14ac:dyDescent="0.2">
      <c r="B119" s="61"/>
      <c r="C119" s="61"/>
      <c r="D119" s="61"/>
      <c r="E119" s="61"/>
      <c r="F119" s="96"/>
      <c r="G119" s="96"/>
      <c r="H119" s="96"/>
      <c r="I119" s="64"/>
      <c r="J119" s="64"/>
      <c r="K119" s="96"/>
      <c r="L119" s="96"/>
      <c r="M119" s="96"/>
      <c r="N119" s="96"/>
      <c r="O119" s="96"/>
      <c r="P119" s="96"/>
      <c r="Q119" s="96"/>
      <c r="R119" s="96"/>
    </row>
    <row r="120" spans="2:18" x14ac:dyDescent="0.2">
      <c r="B120" s="61"/>
      <c r="C120" s="61"/>
      <c r="D120" s="61"/>
      <c r="E120" s="61"/>
      <c r="F120" s="96"/>
      <c r="G120" s="96"/>
      <c r="H120" s="96"/>
      <c r="I120" s="64"/>
      <c r="J120" s="64"/>
      <c r="K120" s="96"/>
      <c r="L120" s="96"/>
      <c r="M120" s="96"/>
      <c r="N120" s="96"/>
      <c r="O120" s="96"/>
      <c r="P120" s="96"/>
      <c r="Q120" s="96"/>
      <c r="R120" s="96"/>
    </row>
    <row r="121" spans="2:18" x14ac:dyDescent="0.2">
      <c r="B121" s="61"/>
      <c r="C121" s="61"/>
      <c r="D121" s="61"/>
      <c r="E121" s="61"/>
      <c r="F121" s="96"/>
      <c r="G121" s="96"/>
      <c r="H121" s="96"/>
      <c r="I121" s="64"/>
      <c r="J121" s="64"/>
      <c r="K121" s="96"/>
      <c r="L121" s="96"/>
      <c r="M121" s="96"/>
      <c r="N121" s="96"/>
      <c r="O121" s="96"/>
      <c r="P121" s="96"/>
      <c r="Q121" s="96"/>
      <c r="R121" s="96"/>
    </row>
    <row r="122" spans="2:18" x14ac:dyDescent="0.2">
      <c r="B122" s="61"/>
      <c r="C122" s="61"/>
      <c r="D122" s="61"/>
      <c r="E122" s="61"/>
      <c r="F122" s="96"/>
      <c r="G122" s="96"/>
      <c r="H122" s="96"/>
      <c r="I122" s="64"/>
      <c r="J122" s="64"/>
      <c r="K122" s="96"/>
      <c r="L122" s="96"/>
      <c r="M122" s="96"/>
      <c r="N122" s="96"/>
      <c r="O122" s="96"/>
      <c r="P122" s="96"/>
      <c r="Q122" s="96"/>
      <c r="R122" s="96"/>
    </row>
    <row r="123" spans="2:18" x14ac:dyDescent="0.2">
      <c r="B123" s="61"/>
      <c r="C123" s="61"/>
      <c r="D123" s="61"/>
      <c r="E123" s="61"/>
      <c r="F123" s="96"/>
      <c r="G123" s="96"/>
      <c r="H123" s="96"/>
      <c r="I123" s="64"/>
      <c r="J123" s="64"/>
      <c r="K123" s="96"/>
      <c r="L123" s="96"/>
      <c r="M123" s="96"/>
      <c r="N123" s="96"/>
      <c r="O123" s="96"/>
      <c r="P123" s="96"/>
      <c r="Q123" s="96"/>
      <c r="R123" s="96"/>
    </row>
    <row r="124" spans="2:18" x14ac:dyDescent="0.2">
      <c r="B124" s="61"/>
      <c r="C124" s="61"/>
      <c r="D124" s="61"/>
      <c r="E124" s="61"/>
      <c r="F124" s="96"/>
      <c r="G124" s="96"/>
      <c r="H124" s="96"/>
      <c r="I124" s="64"/>
      <c r="J124" s="64"/>
      <c r="K124" s="96"/>
      <c r="L124" s="96"/>
      <c r="M124" s="96"/>
      <c r="N124" s="96"/>
      <c r="O124" s="96"/>
      <c r="P124" s="96"/>
      <c r="Q124" s="96"/>
      <c r="R124" s="96"/>
    </row>
    <row r="125" spans="2:18" x14ac:dyDescent="0.2">
      <c r="B125" s="61"/>
      <c r="C125" s="61"/>
      <c r="D125" s="61"/>
      <c r="E125" s="61"/>
      <c r="F125" s="96"/>
      <c r="G125" s="96"/>
      <c r="H125" s="96"/>
      <c r="I125" s="64"/>
      <c r="J125" s="64"/>
      <c r="K125" s="96"/>
      <c r="L125" s="96"/>
      <c r="M125" s="96"/>
      <c r="N125" s="96"/>
      <c r="O125" s="96"/>
      <c r="P125" s="96"/>
      <c r="Q125" s="96"/>
      <c r="R125" s="96"/>
    </row>
    <row r="126" spans="2:18" x14ac:dyDescent="0.2">
      <c r="B126" s="61"/>
      <c r="C126" s="61"/>
      <c r="D126" s="61"/>
      <c r="E126" s="61"/>
      <c r="F126" s="96"/>
      <c r="G126" s="96"/>
      <c r="H126" s="96"/>
      <c r="I126" s="64"/>
      <c r="J126" s="64"/>
      <c r="K126" s="96"/>
      <c r="L126" s="96"/>
      <c r="M126" s="96"/>
      <c r="N126" s="96"/>
      <c r="O126" s="96"/>
      <c r="P126" s="96"/>
      <c r="Q126" s="96"/>
      <c r="R126" s="96"/>
    </row>
    <row r="127" spans="2:18" x14ac:dyDescent="0.2">
      <c r="B127" s="61"/>
      <c r="C127" s="61"/>
      <c r="D127" s="61"/>
      <c r="E127" s="61"/>
      <c r="F127" s="96"/>
      <c r="G127" s="96"/>
      <c r="H127" s="96"/>
      <c r="I127" s="64"/>
      <c r="J127" s="64"/>
      <c r="K127" s="96"/>
      <c r="L127" s="96"/>
      <c r="M127" s="96"/>
      <c r="N127" s="96"/>
      <c r="O127" s="96"/>
      <c r="P127" s="96"/>
      <c r="Q127" s="96"/>
      <c r="R127" s="96"/>
    </row>
    <row r="128" spans="2:18" x14ac:dyDescent="0.2">
      <c r="B128" s="61"/>
      <c r="C128" s="61"/>
      <c r="D128" s="61"/>
      <c r="E128" s="61"/>
      <c r="F128" s="96"/>
      <c r="G128" s="96"/>
      <c r="H128" s="96"/>
      <c r="I128" s="64"/>
      <c r="J128" s="64"/>
      <c r="K128" s="96"/>
      <c r="L128" s="96"/>
      <c r="M128" s="96"/>
      <c r="N128" s="96"/>
      <c r="O128" s="96"/>
      <c r="P128" s="96"/>
      <c r="Q128" s="96"/>
      <c r="R128" s="96"/>
    </row>
    <row r="129" spans="2:18" x14ac:dyDescent="0.2">
      <c r="B129" s="61"/>
      <c r="C129" s="61"/>
      <c r="D129" s="61"/>
      <c r="E129" s="61"/>
      <c r="F129" s="96"/>
      <c r="G129" s="96"/>
      <c r="H129" s="96"/>
      <c r="I129" s="64"/>
      <c r="J129" s="64"/>
      <c r="K129" s="96"/>
      <c r="L129" s="96"/>
      <c r="M129" s="96"/>
      <c r="N129" s="96"/>
      <c r="O129" s="96"/>
      <c r="P129" s="96"/>
      <c r="Q129" s="96"/>
      <c r="R129" s="96"/>
    </row>
    <row r="130" spans="2:18" x14ac:dyDescent="0.2">
      <c r="B130" s="61"/>
      <c r="C130" s="61"/>
      <c r="D130" s="61"/>
      <c r="E130" s="61"/>
      <c r="F130" s="96"/>
      <c r="G130" s="96"/>
      <c r="H130" s="96"/>
      <c r="I130" s="64"/>
      <c r="J130" s="64"/>
      <c r="K130" s="96"/>
      <c r="L130" s="96"/>
      <c r="M130" s="96"/>
      <c r="N130" s="96"/>
      <c r="O130" s="96"/>
      <c r="P130" s="96"/>
      <c r="Q130" s="96"/>
      <c r="R130" s="96"/>
    </row>
    <row r="131" spans="2:18" x14ac:dyDescent="0.2">
      <c r="B131" s="61"/>
      <c r="C131" s="61"/>
      <c r="D131" s="61"/>
      <c r="E131" s="61"/>
      <c r="F131" s="96"/>
      <c r="G131" s="96"/>
      <c r="H131" s="96"/>
      <c r="I131" s="64"/>
      <c r="J131" s="64"/>
      <c r="K131" s="96"/>
      <c r="L131" s="96"/>
      <c r="M131" s="96"/>
      <c r="N131" s="96"/>
      <c r="O131" s="96"/>
      <c r="P131" s="96"/>
      <c r="Q131" s="96"/>
      <c r="R131" s="96"/>
    </row>
    <row r="132" spans="2:18" x14ac:dyDescent="0.2">
      <c r="B132" s="61"/>
      <c r="C132" s="61"/>
      <c r="D132" s="61"/>
      <c r="E132" s="61"/>
      <c r="F132" s="96"/>
      <c r="G132" s="96"/>
      <c r="H132" s="96"/>
      <c r="I132" s="64"/>
      <c r="J132" s="64"/>
      <c r="K132" s="96"/>
      <c r="L132" s="96"/>
      <c r="M132" s="96"/>
      <c r="N132" s="96"/>
      <c r="O132" s="96"/>
      <c r="P132" s="96"/>
      <c r="Q132" s="96"/>
      <c r="R132" s="96"/>
    </row>
    <row r="133" spans="2:18" x14ac:dyDescent="0.2">
      <c r="B133" s="61"/>
      <c r="C133" s="61"/>
      <c r="D133" s="61"/>
      <c r="E133" s="61"/>
      <c r="F133" s="96"/>
      <c r="G133" s="96"/>
      <c r="H133" s="96"/>
      <c r="I133" s="64"/>
      <c r="J133" s="64"/>
      <c r="K133" s="96"/>
      <c r="L133" s="96"/>
      <c r="M133" s="96"/>
      <c r="N133" s="96"/>
      <c r="O133" s="96"/>
      <c r="P133" s="96"/>
      <c r="Q133" s="96"/>
      <c r="R133" s="96"/>
    </row>
    <row r="134" spans="2:18" x14ac:dyDescent="0.2">
      <c r="B134" s="61"/>
      <c r="C134" s="61"/>
      <c r="D134" s="61"/>
      <c r="E134" s="61"/>
      <c r="F134" s="96"/>
      <c r="G134" s="96"/>
      <c r="H134" s="96"/>
      <c r="I134" s="64"/>
      <c r="J134" s="64"/>
      <c r="K134" s="96"/>
      <c r="L134" s="96"/>
      <c r="M134" s="96"/>
      <c r="N134" s="96"/>
      <c r="O134" s="96"/>
      <c r="P134" s="96"/>
      <c r="Q134" s="96"/>
      <c r="R134" s="96"/>
    </row>
    <row r="135" spans="2:18" x14ac:dyDescent="0.2">
      <c r="B135" s="61"/>
      <c r="C135" s="61"/>
      <c r="D135" s="61"/>
      <c r="E135" s="61"/>
      <c r="F135" s="96"/>
      <c r="G135" s="96"/>
      <c r="H135" s="96"/>
      <c r="I135" s="64"/>
      <c r="J135" s="64"/>
      <c r="K135" s="96"/>
      <c r="L135" s="96"/>
      <c r="M135" s="96"/>
      <c r="N135" s="96"/>
      <c r="O135" s="96"/>
      <c r="P135" s="96"/>
      <c r="Q135" s="96"/>
      <c r="R135" s="96"/>
    </row>
    <row r="136" spans="2:18" x14ac:dyDescent="0.2">
      <c r="B136" s="61"/>
      <c r="C136" s="61"/>
      <c r="D136" s="61"/>
      <c r="E136" s="61"/>
      <c r="F136" s="96"/>
      <c r="G136" s="96"/>
      <c r="H136" s="96"/>
      <c r="I136" s="64"/>
      <c r="J136" s="64"/>
      <c r="K136" s="96"/>
      <c r="L136" s="96"/>
      <c r="M136" s="96"/>
      <c r="N136" s="96"/>
      <c r="O136" s="96"/>
      <c r="P136" s="96"/>
      <c r="Q136" s="96"/>
      <c r="R136" s="96"/>
    </row>
    <row r="137" spans="2:18" x14ac:dyDescent="0.2">
      <c r="B137" s="61"/>
      <c r="C137" s="61"/>
      <c r="D137" s="61"/>
      <c r="E137" s="61"/>
      <c r="F137" s="96"/>
      <c r="G137" s="96"/>
      <c r="H137" s="96"/>
      <c r="I137" s="64"/>
      <c r="J137" s="64"/>
      <c r="K137" s="96"/>
      <c r="L137" s="96"/>
      <c r="M137" s="96"/>
      <c r="N137" s="96"/>
      <c r="O137" s="96"/>
      <c r="P137" s="96"/>
      <c r="Q137" s="96"/>
      <c r="R137" s="96"/>
    </row>
    <row r="138" spans="2:18" x14ac:dyDescent="0.2">
      <c r="B138" s="61"/>
      <c r="C138" s="61"/>
      <c r="D138" s="61"/>
      <c r="E138" s="61"/>
      <c r="F138" s="96"/>
      <c r="G138" s="96"/>
      <c r="H138" s="96"/>
      <c r="I138" s="64"/>
      <c r="J138" s="64"/>
      <c r="K138" s="96"/>
      <c r="L138" s="96"/>
      <c r="M138" s="96"/>
      <c r="N138" s="96"/>
      <c r="O138" s="96"/>
      <c r="P138" s="96"/>
      <c r="Q138" s="96"/>
      <c r="R138" s="96"/>
    </row>
    <row r="139" spans="2:18" x14ac:dyDescent="0.2">
      <c r="B139" s="61"/>
      <c r="C139" s="61"/>
      <c r="D139" s="61"/>
      <c r="E139" s="61"/>
      <c r="F139" s="96"/>
      <c r="G139" s="96"/>
      <c r="H139" s="96"/>
      <c r="I139" s="64"/>
      <c r="J139" s="64"/>
      <c r="K139" s="96"/>
      <c r="L139" s="96"/>
      <c r="M139" s="96"/>
      <c r="N139" s="96"/>
      <c r="O139" s="96"/>
      <c r="P139" s="96"/>
      <c r="Q139" s="96"/>
      <c r="R139" s="96"/>
    </row>
    <row r="140" spans="2:18" x14ac:dyDescent="0.2">
      <c r="B140" s="61"/>
      <c r="C140" s="61"/>
      <c r="D140" s="61"/>
      <c r="E140" s="61"/>
      <c r="F140" s="96"/>
      <c r="G140" s="96"/>
      <c r="H140" s="96"/>
      <c r="I140" s="64"/>
      <c r="J140" s="64"/>
      <c r="K140" s="96"/>
      <c r="L140" s="96"/>
      <c r="M140" s="96"/>
      <c r="N140" s="96"/>
      <c r="O140" s="96"/>
      <c r="P140" s="96"/>
      <c r="Q140" s="96"/>
      <c r="R140" s="96"/>
    </row>
    <row r="141" spans="2:18" x14ac:dyDescent="0.2">
      <c r="B141" s="61"/>
      <c r="C141" s="61"/>
      <c r="D141" s="61"/>
      <c r="E141" s="61"/>
      <c r="F141" s="96"/>
      <c r="G141" s="96"/>
      <c r="H141" s="96"/>
      <c r="I141" s="64"/>
      <c r="J141" s="64"/>
      <c r="K141" s="96"/>
      <c r="L141" s="96"/>
      <c r="M141" s="96"/>
      <c r="N141" s="96"/>
      <c r="O141" s="96"/>
      <c r="P141" s="96"/>
      <c r="Q141" s="96"/>
      <c r="R141" s="96"/>
    </row>
    <row r="142" spans="2:18" x14ac:dyDescent="0.2">
      <c r="B142" s="61"/>
      <c r="C142" s="61"/>
      <c r="D142" s="61"/>
      <c r="E142" s="61"/>
      <c r="F142" s="96"/>
      <c r="G142" s="96"/>
      <c r="H142" s="96"/>
      <c r="I142" s="64"/>
      <c r="J142" s="64"/>
      <c r="K142" s="96"/>
      <c r="L142" s="96"/>
      <c r="M142" s="96"/>
      <c r="N142" s="96"/>
      <c r="O142" s="96"/>
      <c r="P142" s="96"/>
      <c r="Q142" s="96"/>
      <c r="R142" s="96"/>
    </row>
    <row r="143" spans="2:18" x14ac:dyDescent="0.2">
      <c r="B143" s="61"/>
      <c r="C143" s="61"/>
      <c r="D143" s="61"/>
      <c r="E143" s="61"/>
      <c r="F143" s="96"/>
      <c r="G143" s="96"/>
      <c r="H143" s="96"/>
      <c r="I143" s="64"/>
      <c r="J143" s="64"/>
      <c r="K143" s="96"/>
      <c r="L143" s="96"/>
      <c r="M143" s="96"/>
      <c r="N143" s="96"/>
      <c r="O143" s="96"/>
      <c r="P143" s="96"/>
      <c r="Q143" s="96"/>
      <c r="R143" s="96"/>
    </row>
    <row r="144" spans="2:18" x14ac:dyDescent="0.2">
      <c r="B144" s="61"/>
      <c r="C144" s="61"/>
      <c r="D144" s="61"/>
      <c r="E144" s="61"/>
      <c r="F144" s="96"/>
      <c r="G144" s="96"/>
      <c r="H144" s="96"/>
      <c r="I144" s="64"/>
      <c r="J144" s="64"/>
      <c r="K144" s="96"/>
      <c r="L144" s="96"/>
      <c r="M144" s="96"/>
      <c r="N144" s="96"/>
      <c r="O144" s="96"/>
      <c r="P144" s="96"/>
      <c r="Q144" s="96"/>
      <c r="R144" s="96"/>
    </row>
    <row r="145" spans="2:18" x14ac:dyDescent="0.2">
      <c r="B145" s="61"/>
      <c r="C145" s="61"/>
      <c r="D145" s="61"/>
      <c r="E145" s="61"/>
      <c r="F145" s="96"/>
      <c r="G145" s="96"/>
      <c r="H145" s="96"/>
      <c r="I145" s="64"/>
      <c r="J145" s="64"/>
      <c r="K145" s="96"/>
      <c r="L145" s="96"/>
      <c r="M145" s="96"/>
      <c r="N145" s="96"/>
      <c r="O145" s="96"/>
      <c r="P145" s="96"/>
      <c r="Q145" s="96"/>
      <c r="R145" s="96"/>
    </row>
    <row r="146" spans="2:18" x14ac:dyDescent="0.2">
      <c r="B146" s="61"/>
      <c r="C146" s="61"/>
      <c r="D146" s="61"/>
      <c r="E146" s="61"/>
      <c r="F146" s="96"/>
      <c r="G146" s="96"/>
      <c r="H146" s="96"/>
      <c r="I146" s="64"/>
      <c r="J146" s="64"/>
      <c r="K146" s="96"/>
      <c r="L146" s="96"/>
      <c r="M146" s="96"/>
      <c r="N146" s="96"/>
      <c r="O146" s="96"/>
      <c r="P146" s="96"/>
      <c r="Q146" s="96"/>
      <c r="R146" s="96"/>
    </row>
    <row r="147" spans="2:18" x14ac:dyDescent="0.2">
      <c r="B147" s="61"/>
      <c r="C147" s="61"/>
      <c r="D147" s="61"/>
      <c r="E147" s="61"/>
      <c r="F147" s="96"/>
      <c r="G147" s="96"/>
      <c r="H147" s="96"/>
      <c r="I147" s="64"/>
      <c r="J147" s="64"/>
      <c r="K147" s="96"/>
      <c r="L147" s="96"/>
      <c r="M147" s="96"/>
      <c r="N147" s="96"/>
      <c r="O147" s="96"/>
      <c r="P147" s="96"/>
      <c r="Q147" s="96"/>
      <c r="R147" s="96"/>
    </row>
    <row r="148" spans="2:18" x14ac:dyDescent="0.2">
      <c r="B148" s="61"/>
      <c r="C148" s="61"/>
      <c r="D148" s="61"/>
      <c r="E148" s="61"/>
      <c r="F148" s="96"/>
      <c r="G148" s="96"/>
      <c r="H148" s="96"/>
      <c r="I148" s="64"/>
      <c r="J148" s="64"/>
      <c r="K148" s="96"/>
      <c r="L148" s="96"/>
      <c r="M148" s="96"/>
      <c r="N148" s="96"/>
      <c r="O148" s="96"/>
      <c r="P148" s="96"/>
      <c r="Q148" s="96"/>
      <c r="R148" s="96"/>
    </row>
    <row r="149" spans="2:18" x14ac:dyDescent="0.2">
      <c r="B149" s="61"/>
      <c r="C149" s="61"/>
      <c r="D149" s="61"/>
      <c r="E149" s="61"/>
      <c r="F149" s="96"/>
      <c r="G149" s="96"/>
      <c r="H149" s="96"/>
      <c r="I149" s="64"/>
      <c r="J149" s="64"/>
      <c r="K149" s="96"/>
      <c r="L149" s="96"/>
      <c r="M149" s="96"/>
      <c r="N149" s="96"/>
      <c r="O149" s="96"/>
      <c r="P149" s="96"/>
      <c r="Q149" s="96"/>
      <c r="R149" s="96"/>
    </row>
    <row r="150" spans="2:18" x14ac:dyDescent="0.2">
      <c r="B150" s="61"/>
      <c r="C150" s="61"/>
      <c r="D150" s="61"/>
      <c r="E150" s="61"/>
      <c r="F150" s="96"/>
      <c r="G150" s="96"/>
      <c r="H150" s="96"/>
      <c r="I150" s="64"/>
      <c r="J150" s="64"/>
      <c r="K150" s="96"/>
      <c r="L150" s="96"/>
      <c r="M150" s="96"/>
      <c r="N150" s="96"/>
      <c r="O150" s="96"/>
      <c r="P150" s="96"/>
      <c r="Q150" s="96"/>
      <c r="R150" s="96"/>
    </row>
    <row r="151" spans="2:18" x14ac:dyDescent="0.2">
      <c r="B151" s="61"/>
      <c r="C151" s="61"/>
      <c r="D151" s="61"/>
      <c r="E151" s="61"/>
      <c r="F151" s="96"/>
      <c r="G151" s="96"/>
      <c r="H151" s="96"/>
      <c r="I151" s="64"/>
      <c r="J151" s="64"/>
      <c r="K151" s="96"/>
      <c r="L151" s="96"/>
      <c r="M151" s="96"/>
      <c r="N151" s="96"/>
      <c r="O151" s="96"/>
      <c r="P151" s="96"/>
      <c r="Q151" s="96"/>
      <c r="R151" s="96"/>
    </row>
    <row r="152" spans="2:18" x14ac:dyDescent="0.2">
      <c r="B152" s="61"/>
      <c r="C152" s="61"/>
      <c r="D152" s="61"/>
      <c r="E152" s="61"/>
      <c r="F152" s="96"/>
      <c r="G152" s="96"/>
      <c r="H152" s="96"/>
      <c r="I152" s="64"/>
      <c r="J152" s="64"/>
      <c r="K152" s="96"/>
      <c r="L152" s="96"/>
      <c r="M152" s="96"/>
      <c r="N152" s="96"/>
      <c r="O152" s="96"/>
      <c r="P152" s="96"/>
      <c r="Q152" s="96"/>
      <c r="R152" s="96"/>
    </row>
    <row r="153" spans="2:18" x14ac:dyDescent="0.2">
      <c r="B153" s="61"/>
      <c r="C153" s="61"/>
      <c r="D153" s="61"/>
      <c r="E153" s="61"/>
      <c r="F153" s="96"/>
      <c r="G153" s="96"/>
      <c r="H153" s="96"/>
      <c r="I153" s="64"/>
      <c r="J153" s="64"/>
      <c r="K153" s="96"/>
      <c r="L153" s="96"/>
      <c r="M153" s="96"/>
      <c r="N153" s="96"/>
      <c r="O153" s="96"/>
      <c r="P153" s="96"/>
      <c r="Q153" s="96"/>
      <c r="R153" s="96"/>
    </row>
    <row r="154" spans="2:18" x14ac:dyDescent="0.2">
      <c r="B154" s="61"/>
      <c r="C154" s="61"/>
      <c r="D154" s="61"/>
      <c r="E154" s="61"/>
      <c r="F154" s="96"/>
      <c r="G154" s="96"/>
      <c r="H154" s="96"/>
      <c r="I154" s="64"/>
      <c r="J154" s="64"/>
      <c r="K154" s="96"/>
      <c r="L154" s="96"/>
      <c r="M154" s="96"/>
      <c r="N154" s="96"/>
      <c r="O154" s="96"/>
      <c r="P154" s="96"/>
      <c r="Q154" s="96"/>
      <c r="R154" s="96"/>
    </row>
    <row r="155" spans="2:18" x14ac:dyDescent="0.2">
      <c r="B155" s="61"/>
      <c r="C155" s="61"/>
      <c r="D155" s="61"/>
      <c r="E155" s="61"/>
      <c r="F155" s="96"/>
      <c r="G155" s="96"/>
      <c r="H155" s="96"/>
      <c r="I155" s="64"/>
      <c r="J155" s="64"/>
      <c r="K155" s="96"/>
      <c r="L155" s="96"/>
      <c r="M155" s="96"/>
      <c r="N155" s="96"/>
      <c r="O155" s="96"/>
      <c r="P155" s="96"/>
      <c r="Q155" s="96"/>
      <c r="R155" s="96"/>
    </row>
    <row r="156" spans="2:18" x14ac:dyDescent="0.2">
      <c r="B156" s="61"/>
      <c r="C156" s="61"/>
      <c r="D156" s="61"/>
      <c r="E156" s="61"/>
      <c r="F156" s="96"/>
      <c r="G156" s="96"/>
      <c r="H156" s="96"/>
      <c r="I156" s="64"/>
      <c r="J156" s="64"/>
      <c r="K156" s="96"/>
      <c r="L156" s="96"/>
      <c r="M156" s="96"/>
      <c r="N156" s="96"/>
      <c r="O156" s="96"/>
      <c r="P156" s="96"/>
      <c r="Q156" s="96"/>
      <c r="R156" s="96"/>
    </row>
    <row r="157" spans="2:18" x14ac:dyDescent="0.2">
      <c r="B157" s="61"/>
      <c r="C157" s="61"/>
      <c r="D157" s="61"/>
      <c r="E157" s="61"/>
      <c r="F157" s="96"/>
      <c r="G157" s="96"/>
      <c r="H157" s="96"/>
      <c r="I157" s="64"/>
      <c r="J157" s="64"/>
      <c r="K157" s="96"/>
      <c r="L157" s="96"/>
      <c r="M157" s="96"/>
      <c r="N157" s="96"/>
      <c r="O157" s="96"/>
      <c r="P157" s="96"/>
      <c r="Q157" s="96"/>
      <c r="R157" s="96"/>
    </row>
    <row r="158" spans="2:18" x14ac:dyDescent="0.2">
      <c r="B158" s="61"/>
      <c r="C158" s="61"/>
      <c r="D158" s="61"/>
      <c r="E158" s="61"/>
      <c r="F158" s="96"/>
      <c r="G158" s="96"/>
      <c r="H158" s="96"/>
      <c r="I158" s="64"/>
      <c r="J158" s="64"/>
      <c r="K158" s="96"/>
      <c r="L158" s="96"/>
      <c r="M158" s="96"/>
      <c r="N158" s="96"/>
      <c r="O158" s="96"/>
      <c r="P158" s="96"/>
      <c r="Q158" s="96"/>
      <c r="R158" s="96"/>
    </row>
    <row r="159" spans="2:18" x14ac:dyDescent="0.2">
      <c r="B159" s="61"/>
      <c r="C159" s="61"/>
      <c r="D159" s="61"/>
      <c r="E159" s="61"/>
      <c r="F159" s="96"/>
      <c r="G159" s="96"/>
      <c r="H159" s="96"/>
      <c r="I159" s="64"/>
      <c r="J159" s="64"/>
      <c r="K159" s="96"/>
      <c r="L159" s="96"/>
      <c r="M159" s="96"/>
      <c r="N159" s="96"/>
      <c r="O159" s="96"/>
      <c r="P159" s="96"/>
      <c r="Q159" s="96"/>
      <c r="R159" s="96"/>
    </row>
    <row r="160" spans="2:18" x14ac:dyDescent="0.2">
      <c r="B160" s="61"/>
      <c r="C160" s="61"/>
      <c r="D160" s="61"/>
      <c r="E160" s="61"/>
      <c r="F160" s="96"/>
      <c r="G160" s="96"/>
      <c r="H160" s="96"/>
      <c r="I160" s="64"/>
      <c r="J160" s="64"/>
      <c r="K160" s="96"/>
      <c r="L160" s="96"/>
      <c r="M160" s="96"/>
      <c r="N160" s="96"/>
      <c r="O160" s="96"/>
      <c r="P160" s="96"/>
      <c r="Q160" s="96"/>
      <c r="R160" s="96"/>
    </row>
    <row r="161" spans="2:18" x14ac:dyDescent="0.2">
      <c r="B161" s="61"/>
      <c r="C161" s="61"/>
      <c r="D161" s="61"/>
      <c r="E161" s="61"/>
      <c r="F161" s="96"/>
      <c r="G161" s="96"/>
      <c r="H161" s="96"/>
      <c r="I161" s="64"/>
      <c r="J161" s="64"/>
      <c r="K161" s="96"/>
      <c r="L161" s="96"/>
      <c r="M161" s="96"/>
      <c r="N161" s="96"/>
      <c r="O161" s="96"/>
      <c r="P161" s="96"/>
      <c r="Q161" s="96"/>
      <c r="R161" s="96"/>
    </row>
    <row r="162" spans="2:18" x14ac:dyDescent="0.2">
      <c r="B162" s="61"/>
      <c r="C162" s="61"/>
      <c r="D162" s="61"/>
      <c r="E162" s="61"/>
      <c r="F162" s="96"/>
      <c r="G162" s="96"/>
      <c r="H162" s="96"/>
      <c r="I162" s="64"/>
      <c r="J162" s="64"/>
      <c r="K162" s="96"/>
      <c r="L162" s="96"/>
      <c r="M162" s="96"/>
      <c r="N162" s="96"/>
      <c r="O162" s="96"/>
      <c r="P162" s="96"/>
      <c r="Q162" s="96"/>
      <c r="R162" s="96"/>
    </row>
    <row r="163" spans="2:18" x14ac:dyDescent="0.2">
      <c r="B163" s="61"/>
      <c r="C163" s="61"/>
      <c r="D163" s="61"/>
      <c r="E163" s="61"/>
      <c r="F163" s="96"/>
      <c r="G163" s="96"/>
      <c r="H163" s="96"/>
      <c r="I163" s="64"/>
      <c r="J163" s="64"/>
      <c r="K163" s="96"/>
      <c r="L163" s="96"/>
      <c r="M163" s="96"/>
      <c r="N163" s="96"/>
      <c r="O163" s="96"/>
      <c r="P163" s="96"/>
      <c r="Q163" s="96"/>
      <c r="R163" s="96"/>
    </row>
    <row r="164" spans="2:18" x14ac:dyDescent="0.2">
      <c r="B164" s="61"/>
      <c r="C164" s="61"/>
      <c r="D164" s="61"/>
      <c r="E164" s="61"/>
      <c r="F164" s="96"/>
      <c r="G164" s="96"/>
      <c r="H164" s="96"/>
      <c r="I164" s="64"/>
      <c r="J164" s="64"/>
      <c r="K164" s="96"/>
      <c r="L164" s="96"/>
      <c r="M164" s="96"/>
      <c r="N164" s="96"/>
      <c r="O164" s="96"/>
      <c r="P164" s="96"/>
      <c r="Q164" s="96"/>
      <c r="R164" s="96"/>
    </row>
    <row r="165" spans="2:18" x14ac:dyDescent="0.2">
      <c r="B165" s="61"/>
      <c r="C165" s="61"/>
      <c r="D165" s="61"/>
      <c r="E165" s="61"/>
      <c r="F165" s="96"/>
      <c r="G165" s="96"/>
      <c r="H165" s="96"/>
      <c r="I165" s="64"/>
      <c r="J165" s="64"/>
      <c r="K165" s="96"/>
      <c r="L165" s="96"/>
      <c r="M165" s="96"/>
      <c r="N165" s="96"/>
      <c r="O165" s="96"/>
      <c r="P165" s="96"/>
      <c r="Q165" s="96"/>
      <c r="R165" s="96"/>
    </row>
    <row r="166" spans="2:18" x14ac:dyDescent="0.2">
      <c r="B166" s="61"/>
      <c r="C166" s="61"/>
      <c r="D166" s="61"/>
      <c r="E166" s="61"/>
      <c r="F166" s="96"/>
      <c r="G166" s="96"/>
      <c r="H166" s="96"/>
      <c r="I166" s="64"/>
      <c r="J166" s="64"/>
      <c r="K166" s="96"/>
      <c r="L166" s="96"/>
      <c r="M166" s="96"/>
      <c r="N166" s="96"/>
      <c r="O166" s="96"/>
      <c r="P166" s="96"/>
      <c r="Q166" s="96"/>
      <c r="R166" s="96"/>
    </row>
    <row r="167" spans="2:18" x14ac:dyDescent="0.2">
      <c r="B167" s="61"/>
      <c r="C167" s="61"/>
      <c r="D167" s="61"/>
      <c r="E167" s="61"/>
      <c r="F167" s="96"/>
      <c r="G167" s="96"/>
      <c r="H167" s="96"/>
      <c r="I167" s="64"/>
      <c r="J167" s="64"/>
      <c r="K167" s="96"/>
      <c r="L167" s="96"/>
      <c r="M167" s="96"/>
      <c r="N167" s="96"/>
      <c r="O167" s="96"/>
      <c r="P167" s="96"/>
      <c r="Q167" s="96"/>
      <c r="R167" s="96"/>
    </row>
    <row r="168" spans="2:18" x14ac:dyDescent="0.2">
      <c r="B168" s="61"/>
      <c r="C168" s="61"/>
      <c r="D168" s="61"/>
      <c r="E168" s="61"/>
      <c r="F168" s="96"/>
      <c r="G168" s="96"/>
      <c r="H168" s="96"/>
      <c r="I168" s="64"/>
      <c r="J168" s="64"/>
      <c r="K168" s="96"/>
      <c r="L168" s="96"/>
      <c r="M168" s="96"/>
      <c r="N168" s="96"/>
      <c r="O168" s="96"/>
      <c r="P168" s="96"/>
      <c r="Q168" s="96"/>
      <c r="R168" s="96"/>
    </row>
    <row r="169" spans="2:18" x14ac:dyDescent="0.2">
      <c r="B169" s="61"/>
      <c r="C169" s="61"/>
      <c r="D169" s="61"/>
      <c r="E169" s="61"/>
      <c r="F169" s="96"/>
      <c r="G169" s="96"/>
      <c r="H169" s="96"/>
      <c r="I169" s="64"/>
      <c r="J169" s="64"/>
      <c r="K169" s="96"/>
      <c r="L169" s="96"/>
      <c r="M169" s="96"/>
      <c r="N169" s="96"/>
      <c r="O169" s="96"/>
      <c r="P169" s="96"/>
      <c r="Q169" s="96"/>
      <c r="R169" s="96"/>
    </row>
    <row r="170" spans="2:18" x14ac:dyDescent="0.2">
      <c r="B170" s="61"/>
      <c r="C170" s="61"/>
      <c r="D170" s="61"/>
      <c r="E170" s="61"/>
      <c r="F170" s="96"/>
      <c r="G170" s="96"/>
      <c r="H170" s="96"/>
      <c r="I170" s="64"/>
      <c r="J170" s="64"/>
      <c r="K170" s="96"/>
      <c r="L170" s="96"/>
      <c r="M170" s="96"/>
      <c r="N170" s="96"/>
      <c r="O170" s="96"/>
      <c r="P170" s="96"/>
      <c r="Q170" s="96"/>
      <c r="R170" s="96"/>
    </row>
    <row r="171" spans="2:18" x14ac:dyDescent="0.2">
      <c r="B171" s="61"/>
      <c r="C171" s="61"/>
      <c r="D171" s="61"/>
      <c r="E171" s="61"/>
      <c r="F171" s="96"/>
      <c r="G171" s="96"/>
      <c r="H171" s="96"/>
      <c r="I171" s="64"/>
      <c r="J171" s="64"/>
      <c r="K171" s="96"/>
      <c r="L171" s="96"/>
      <c r="M171" s="96"/>
      <c r="N171" s="96"/>
      <c r="O171" s="96"/>
      <c r="P171" s="96"/>
      <c r="Q171" s="96"/>
      <c r="R171" s="96"/>
    </row>
    <row r="172" spans="2:18" x14ac:dyDescent="0.2">
      <c r="B172" s="61"/>
      <c r="C172" s="61"/>
      <c r="D172" s="61"/>
      <c r="E172" s="61"/>
      <c r="F172" s="96"/>
      <c r="G172" s="96"/>
      <c r="H172" s="96"/>
      <c r="I172" s="64"/>
      <c r="J172" s="64"/>
      <c r="K172" s="96"/>
      <c r="L172" s="96"/>
      <c r="M172" s="96"/>
      <c r="N172" s="96"/>
      <c r="O172" s="96"/>
      <c r="P172" s="96"/>
      <c r="Q172" s="96"/>
      <c r="R172" s="96"/>
    </row>
    <row r="173" spans="2:18" x14ac:dyDescent="0.2">
      <c r="B173" s="61"/>
      <c r="C173" s="61"/>
      <c r="D173" s="61"/>
      <c r="E173" s="61"/>
      <c r="F173" s="96"/>
      <c r="G173" s="96"/>
      <c r="H173" s="96"/>
      <c r="I173" s="64"/>
      <c r="J173" s="64"/>
      <c r="K173" s="96"/>
      <c r="L173" s="96"/>
      <c r="M173" s="96"/>
      <c r="N173" s="96"/>
      <c r="O173" s="96"/>
      <c r="P173" s="96"/>
      <c r="Q173" s="96"/>
      <c r="R173" s="96"/>
    </row>
    <row r="174" spans="2:18" x14ac:dyDescent="0.2">
      <c r="B174" s="61"/>
      <c r="C174" s="61"/>
      <c r="D174" s="61"/>
      <c r="E174" s="61"/>
      <c r="F174" s="96"/>
      <c r="G174" s="96"/>
      <c r="H174" s="96"/>
      <c r="I174" s="64"/>
      <c r="J174" s="64"/>
      <c r="K174" s="96"/>
      <c r="L174" s="96"/>
      <c r="M174" s="96"/>
      <c r="N174" s="96"/>
      <c r="O174" s="96"/>
      <c r="P174" s="96"/>
      <c r="Q174" s="96"/>
      <c r="R174" s="96"/>
    </row>
    <row r="175" spans="2:18" x14ac:dyDescent="0.2">
      <c r="B175" s="61"/>
      <c r="C175" s="61"/>
      <c r="D175" s="61"/>
      <c r="E175" s="61"/>
      <c r="F175" s="96"/>
      <c r="G175" s="96"/>
      <c r="H175" s="96"/>
      <c r="I175" s="64"/>
      <c r="J175" s="64"/>
      <c r="K175" s="96"/>
      <c r="L175" s="96"/>
      <c r="M175" s="96"/>
      <c r="N175" s="96"/>
      <c r="O175" s="96"/>
      <c r="P175" s="96"/>
      <c r="Q175" s="96"/>
      <c r="R175" s="96"/>
    </row>
    <row r="176" spans="2:18" x14ac:dyDescent="0.2">
      <c r="B176" s="61"/>
      <c r="C176" s="61"/>
      <c r="D176" s="61"/>
      <c r="E176" s="61"/>
      <c r="F176" s="96"/>
      <c r="G176" s="96"/>
      <c r="H176" s="96"/>
      <c r="I176" s="64"/>
      <c r="J176" s="64"/>
      <c r="K176" s="96"/>
      <c r="L176" s="96"/>
      <c r="M176" s="96"/>
      <c r="N176" s="96"/>
      <c r="O176" s="96"/>
      <c r="P176" s="96"/>
      <c r="Q176" s="96"/>
      <c r="R176" s="96"/>
    </row>
    <row r="177" spans="2:18" x14ac:dyDescent="0.2">
      <c r="B177" s="61"/>
      <c r="C177" s="61"/>
      <c r="D177" s="61"/>
      <c r="E177" s="61"/>
      <c r="F177" s="96"/>
      <c r="G177" s="96"/>
      <c r="H177" s="96"/>
      <c r="I177" s="64"/>
      <c r="J177" s="64"/>
      <c r="K177" s="96"/>
      <c r="L177" s="96"/>
      <c r="M177" s="96"/>
      <c r="N177" s="96"/>
      <c r="O177" s="96"/>
      <c r="P177" s="96"/>
      <c r="Q177" s="96"/>
      <c r="R177" s="96"/>
    </row>
    <row r="178" spans="2:18" x14ac:dyDescent="0.2">
      <c r="B178" s="61"/>
      <c r="C178" s="61"/>
      <c r="D178" s="61"/>
      <c r="E178" s="61"/>
      <c r="F178" s="96"/>
      <c r="G178" s="96"/>
      <c r="H178" s="96"/>
      <c r="I178" s="64"/>
      <c r="J178" s="64"/>
      <c r="K178" s="96"/>
      <c r="L178" s="96"/>
      <c r="M178" s="96"/>
      <c r="N178" s="96"/>
      <c r="O178" s="96"/>
      <c r="P178" s="96"/>
      <c r="Q178" s="96"/>
      <c r="R178" s="96"/>
    </row>
    <row r="179" spans="2:18" x14ac:dyDescent="0.2">
      <c r="B179" s="61"/>
      <c r="C179" s="61"/>
      <c r="D179" s="61"/>
      <c r="E179" s="61"/>
      <c r="F179" s="96"/>
      <c r="G179" s="96"/>
      <c r="H179" s="96"/>
      <c r="I179" s="64"/>
      <c r="J179" s="64"/>
      <c r="K179" s="96"/>
      <c r="L179" s="96"/>
      <c r="M179" s="96"/>
      <c r="N179" s="96"/>
      <c r="O179" s="96"/>
      <c r="P179" s="96"/>
      <c r="Q179" s="96"/>
      <c r="R179" s="96"/>
    </row>
    <row r="180" spans="2:18" x14ac:dyDescent="0.2">
      <c r="B180" s="61"/>
      <c r="C180" s="61"/>
      <c r="D180" s="61"/>
      <c r="E180" s="61"/>
      <c r="F180" s="96"/>
      <c r="G180" s="96"/>
      <c r="H180" s="96"/>
      <c r="I180" s="64"/>
      <c r="J180" s="64"/>
      <c r="K180" s="96"/>
      <c r="L180" s="96"/>
      <c r="M180" s="96"/>
      <c r="N180" s="96"/>
      <c r="O180" s="96"/>
      <c r="P180" s="96"/>
      <c r="Q180" s="96"/>
      <c r="R180" s="96"/>
    </row>
    <row r="181" spans="2:18" x14ac:dyDescent="0.2">
      <c r="B181" s="61"/>
      <c r="C181" s="61"/>
      <c r="D181" s="61"/>
      <c r="E181" s="61"/>
      <c r="F181" s="96"/>
      <c r="G181" s="96"/>
      <c r="H181" s="96"/>
      <c r="I181" s="64"/>
      <c r="J181" s="64"/>
      <c r="K181" s="96"/>
      <c r="L181" s="96"/>
      <c r="M181" s="96"/>
      <c r="N181" s="96"/>
      <c r="O181" s="96"/>
      <c r="P181" s="96"/>
      <c r="Q181" s="96"/>
      <c r="R181" s="96"/>
    </row>
    <row r="182" spans="2:18" x14ac:dyDescent="0.2">
      <c r="B182" s="61"/>
      <c r="C182" s="61"/>
      <c r="D182" s="61"/>
      <c r="E182" s="61"/>
      <c r="F182" s="96"/>
      <c r="G182" s="96"/>
      <c r="H182" s="96"/>
      <c r="I182" s="64"/>
      <c r="J182" s="64"/>
      <c r="K182" s="96"/>
      <c r="L182" s="96"/>
      <c r="M182" s="96"/>
      <c r="N182" s="96"/>
      <c r="O182" s="96"/>
      <c r="P182" s="96"/>
      <c r="Q182" s="96"/>
      <c r="R182" s="96"/>
    </row>
    <row r="183" spans="2:18" x14ac:dyDescent="0.2">
      <c r="B183" s="61"/>
      <c r="C183" s="61"/>
      <c r="D183" s="61"/>
      <c r="E183" s="61"/>
      <c r="F183" s="96"/>
      <c r="G183" s="96"/>
      <c r="H183" s="96"/>
      <c r="I183" s="64"/>
      <c r="J183" s="64"/>
      <c r="K183" s="96"/>
      <c r="L183" s="96"/>
      <c r="M183" s="96"/>
      <c r="N183" s="96"/>
      <c r="O183" s="96"/>
      <c r="P183" s="96"/>
      <c r="Q183" s="96"/>
      <c r="R183" s="96"/>
    </row>
    <row r="184" spans="2:18" x14ac:dyDescent="0.2">
      <c r="B184" s="61"/>
      <c r="C184" s="61"/>
      <c r="D184" s="61"/>
      <c r="E184" s="61"/>
      <c r="F184" s="96"/>
      <c r="G184" s="96"/>
      <c r="H184" s="96"/>
      <c r="I184" s="64"/>
      <c r="J184" s="64"/>
      <c r="K184" s="96"/>
      <c r="L184" s="96"/>
      <c r="M184" s="96"/>
      <c r="N184" s="96"/>
      <c r="O184" s="96"/>
      <c r="P184" s="96"/>
      <c r="Q184" s="96"/>
      <c r="R184" s="96"/>
    </row>
    <row r="185" spans="2:18" x14ac:dyDescent="0.2">
      <c r="B185" s="61"/>
      <c r="C185" s="61"/>
      <c r="D185" s="61"/>
      <c r="E185" s="61"/>
      <c r="F185" s="96"/>
      <c r="G185" s="96"/>
      <c r="H185" s="96"/>
      <c r="I185" s="64"/>
      <c r="J185" s="64"/>
      <c r="K185" s="96"/>
      <c r="L185" s="96"/>
      <c r="M185" s="96"/>
      <c r="N185" s="96"/>
      <c r="O185" s="96"/>
      <c r="P185" s="96"/>
      <c r="Q185" s="96"/>
      <c r="R185" s="96"/>
    </row>
    <row r="186" spans="2:18" x14ac:dyDescent="0.2">
      <c r="B186" s="61"/>
      <c r="C186" s="61"/>
      <c r="D186" s="61"/>
      <c r="E186" s="61"/>
      <c r="F186" s="96"/>
      <c r="G186" s="96"/>
      <c r="H186" s="96"/>
      <c r="I186" s="64"/>
      <c r="J186" s="64"/>
      <c r="K186" s="96"/>
      <c r="L186" s="96"/>
      <c r="M186" s="96"/>
      <c r="N186" s="96"/>
      <c r="O186" s="96"/>
      <c r="P186" s="96"/>
      <c r="Q186" s="96"/>
      <c r="R186" s="96"/>
    </row>
    <row r="187" spans="2:18" x14ac:dyDescent="0.2">
      <c r="B187" s="61"/>
      <c r="C187" s="61"/>
      <c r="D187" s="61"/>
      <c r="E187" s="61"/>
      <c r="F187" s="96"/>
      <c r="G187" s="96"/>
      <c r="H187" s="96"/>
      <c r="I187" s="64"/>
      <c r="J187" s="64"/>
      <c r="K187" s="96"/>
      <c r="L187" s="96"/>
      <c r="M187" s="96"/>
      <c r="N187" s="96"/>
      <c r="O187" s="96"/>
      <c r="P187" s="96"/>
      <c r="Q187" s="96"/>
      <c r="R187" s="96"/>
    </row>
    <row r="188" spans="2:18" x14ac:dyDescent="0.2">
      <c r="B188" s="61"/>
      <c r="C188" s="61"/>
      <c r="D188" s="61"/>
      <c r="E188" s="61"/>
      <c r="F188" s="96"/>
      <c r="G188" s="96"/>
      <c r="H188" s="96"/>
      <c r="I188" s="64"/>
      <c r="J188" s="64"/>
      <c r="K188" s="96"/>
      <c r="L188" s="96"/>
      <c r="M188" s="96"/>
      <c r="N188" s="96"/>
      <c r="O188" s="96"/>
      <c r="P188" s="96"/>
      <c r="Q188" s="96"/>
      <c r="R188" s="96"/>
    </row>
    <row r="189" spans="2:18" x14ac:dyDescent="0.2">
      <c r="B189" s="61"/>
      <c r="C189" s="61"/>
      <c r="D189" s="61"/>
      <c r="E189" s="61"/>
      <c r="F189" s="96"/>
      <c r="G189" s="96"/>
      <c r="H189" s="96"/>
      <c r="I189" s="64"/>
      <c r="J189" s="64"/>
      <c r="K189" s="96"/>
      <c r="L189" s="96"/>
      <c r="M189" s="96"/>
      <c r="N189" s="96"/>
      <c r="O189" s="96"/>
      <c r="P189" s="96"/>
      <c r="Q189" s="96"/>
      <c r="R189" s="96"/>
    </row>
    <row r="190" spans="2:18" x14ac:dyDescent="0.2">
      <c r="B190" s="61"/>
      <c r="C190" s="61"/>
      <c r="D190" s="61"/>
      <c r="E190" s="61"/>
      <c r="F190" s="96"/>
      <c r="G190" s="96"/>
      <c r="H190" s="96"/>
      <c r="I190" s="64"/>
      <c r="J190" s="64"/>
      <c r="K190" s="96"/>
      <c r="L190" s="96"/>
      <c r="M190" s="96"/>
      <c r="N190" s="96"/>
      <c r="O190" s="96"/>
      <c r="P190" s="96"/>
      <c r="Q190" s="96"/>
      <c r="R190" s="96"/>
    </row>
    <row r="191" spans="2:18" x14ac:dyDescent="0.2">
      <c r="B191" s="61"/>
      <c r="C191" s="61"/>
      <c r="D191" s="61"/>
      <c r="E191" s="61"/>
      <c r="F191" s="96"/>
      <c r="G191" s="96"/>
      <c r="H191" s="96"/>
      <c r="I191" s="64"/>
      <c r="J191" s="64"/>
      <c r="K191" s="96"/>
      <c r="L191" s="96"/>
      <c r="M191" s="96"/>
      <c r="N191" s="96"/>
      <c r="O191" s="96"/>
      <c r="P191" s="96"/>
      <c r="Q191" s="96"/>
      <c r="R191" s="96"/>
    </row>
    <row r="192" spans="2:18" x14ac:dyDescent="0.2">
      <c r="B192" s="61"/>
      <c r="C192" s="61"/>
      <c r="D192" s="61"/>
      <c r="E192" s="61"/>
      <c r="F192" s="96"/>
      <c r="G192" s="96"/>
      <c r="H192" s="96"/>
      <c r="I192" s="64"/>
      <c r="J192" s="64"/>
      <c r="K192" s="96"/>
      <c r="L192" s="96"/>
      <c r="M192" s="96"/>
      <c r="N192" s="96"/>
      <c r="O192" s="96"/>
      <c r="P192" s="96"/>
      <c r="Q192" s="96"/>
      <c r="R192" s="96"/>
    </row>
    <row r="193" spans="2:18" x14ac:dyDescent="0.2">
      <c r="B193" s="61"/>
      <c r="C193" s="61"/>
      <c r="D193" s="61"/>
      <c r="E193" s="61"/>
      <c r="F193" s="96"/>
      <c r="G193" s="96"/>
      <c r="H193" s="96"/>
      <c r="I193" s="64"/>
      <c r="J193" s="64"/>
      <c r="K193" s="96"/>
      <c r="L193" s="96"/>
      <c r="M193" s="96"/>
      <c r="N193" s="96"/>
      <c r="O193" s="96"/>
      <c r="P193" s="96"/>
      <c r="Q193" s="96"/>
      <c r="R193" s="96"/>
    </row>
    <row r="194" spans="2:18" x14ac:dyDescent="0.2">
      <c r="B194" s="61"/>
      <c r="C194" s="61"/>
      <c r="D194" s="61"/>
      <c r="E194" s="61"/>
      <c r="F194" s="96"/>
      <c r="G194" s="96"/>
      <c r="H194" s="96"/>
      <c r="I194" s="64"/>
      <c r="J194" s="64"/>
      <c r="K194" s="96"/>
      <c r="L194" s="96"/>
      <c r="M194" s="96"/>
      <c r="N194" s="96"/>
      <c r="O194" s="96"/>
      <c r="P194" s="96"/>
      <c r="Q194" s="96"/>
      <c r="R194" s="96"/>
    </row>
    <row r="195" spans="2:18" x14ac:dyDescent="0.2">
      <c r="B195" s="61"/>
      <c r="C195" s="61"/>
      <c r="D195" s="61"/>
      <c r="E195" s="61"/>
      <c r="F195" s="96"/>
      <c r="G195" s="96"/>
      <c r="H195" s="96"/>
      <c r="I195" s="64"/>
      <c r="J195" s="64"/>
      <c r="K195" s="96"/>
      <c r="L195" s="96"/>
      <c r="M195" s="96"/>
      <c r="N195" s="96"/>
      <c r="O195" s="96"/>
      <c r="P195" s="96"/>
      <c r="Q195" s="96"/>
      <c r="R195" s="96"/>
    </row>
    <row r="196" spans="2:18" x14ac:dyDescent="0.2">
      <c r="B196" s="61"/>
      <c r="C196" s="61"/>
      <c r="D196" s="61"/>
      <c r="E196" s="61"/>
      <c r="F196" s="96"/>
      <c r="G196" s="96"/>
      <c r="H196" s="96"/>
      <c r="I196" s="64"/>
      <c r="J196" s="64"/>
      <c r="K196" s="96"/>
      <c r="L196" s="96"/>
      <c r="M196" s="96"/>
      <c r="N196" s="96"/>
      <c r="O196" s="96"/>
      <c r="P196" s="96"/>
      <c r="Q196" s="96"/>
      <c r="R196" s="96"/>
    </row>
    <row r="197" spans="2:18" x14ac:dyDescent="0.2">
      <c r="B197" s="61"/>
      <c r="C197" s="61"/>
      <c r="D197" s="61"/>
      <c r="E197" s="61"/>
      <c r="F197" s="96"/>
      <c r="G197" s="96"/>
      <c r="H197" s="96"/>
      <c r="I197" s="64"/>
      <c r="J197" s="64"/>
      <c r="K197" s="96"/>
      <c r="L197" s="96"/>
      <c r="M197" s="96"/>
      <c r="N197" s="96"/>
      <c r="O197" s="96"/>
      <c r="P197" s="96"/>
      <c r="Q197" s="96"/>
      <c r="R197" s="96"/>
    </row>
    <row r="198" spans="2:18" x14ac:dyDescent="0.2">
      <c r="B198" s="61"/>
      <c r="C198" s="61"/>
      <c r="D198" s="61"/>
      <c r="E198" s="61"/>
      <c r="F198" s="96"/>
      <c r="G198" s="96"/>
      <c r="H198" s="96"/>
      <c r="I198" s="64"/>
      <c r="J198" s="64"/>
      <c r="K198" s="96"/>
      <c r="L198" s="96"/>
      <c r="M198" s="96"/>
      <c r="N198" s="96"/>
      <c r="O198" s="96"/>
      <c r="P198" s="96"/>
      <c r="Q198" s="96"/>
      <c r="R198" s="96"/>
    </row>
    <row r="199" spans="2:18" x14ac:dyDescent="0.2">
      <c r="B199" s="61"/>
      <c r="C199" s="61"/>
      <c r="D199" s="61"/>
      <c r="E199" s="61"/>
      <c r="F199" s="96"/>
      <c r="G199" s="96"/>
      <c r="H199" s="96"/>
      <c r="I199" s="64"/>
      <c r="J199" s="64"/>
      <c r="K199" s="96"/>
      <c r="L199" s="96"/>
      <c r="M199" s="96"/>
      <c r="N199" s="96"/>
      <c r="O199" s="96"/>
      <c r="P199" s="96"/>
      <c r="Q199" s="96"/>
      <c r="R199" s="96"/>
    </row>
    <row r="200" spans="2:18" x14ac:dyDescent="0.2">
      <c r="B200" s="61"/>
      <c r="C200" s="61"/>
      <c r="D200" s="61"/>
      <c r="E200" s="61"/>
      <c r="F200" s="96"/>
      <c r="G200" s="96"/>
      <c r="H200" s="96"/>
      <c r="I200" s="64"/>
      <c r="J200" s="64"/>
      <c r="K200" s="96"/>
      <c r="L200" s="96"/>
      <c r="M200" s="96"/>
      <c r="N200" s="96"/>
      <c r="O200" s="96"/>
      <c r="P200" s="96"/>
      <c r="Q200" s="96"/>
      <c r="R200" s="96"/>
    </row>
    <row r="201" spans="2:18" x14ac:dyDescent="0.2">
      <c r="B201" s="61"/>
      <c r="C201" s="61"/>
      <c r="D201" s="61"/>
      <c r="E201" s="61"/>
      <c r="F201" s="96"/>
      <c r="G201" s="96"/>
      <c r="H201" s="96"/>
      <c r="I201" s="64"/>
      <c r="J201" s="64"/>
      <c r="K201" s="96"/>
      <c r="L201" s="96"/>
      <c r="M201" s="96"/>
      <c r="N201" s="96"/>
      <c r="O201" s="96"/>
      <c r="P201" s="96"/>
      <c r="Q201" s="96"/>
      <c r="R201" s="96"/>
    </row>
    <row r="202" spans="2:18" x14ac:dyDescent="0.2">
      <c r="B202" s="61"/>
      <c r="C202" s="61"/>
      <c r="D202" s="61"/>
      <c r="E202" s="61"/>
      <c r="F202" s="96"/>
      <c r="G202" s="96"/>
      <c r="H202" s="96"/>
      <c r="I202" s="64"/>
      <c r="J202" s="64"/>
      <c r="K202" s="96"/>
      <c r="L202" s="96"/>
      <c r="M202" s="96"/>
      <c r="N202" s="96"/>
      <c r="O202" s="96"/>
      <c r="P202" s="96"/>
      <c r="Q202" s="96"/>
      <c r="R202" s="96"/>
    </row>
    <row r="203" spans="2:18" x14ac:dyDescent="0.2">
      <c r="B203" s="61"/>
      <c r="C203" s="61"/>
      <c r="D203" s="61"/>
      <c r="E203" s="61"/>
      <c r="F203" s="96"/>
      <c r="G203" s="96"/>
      <c r="H203" s="96"/>
      <c r="I203" s="64"/>
      <c r="J203" s="64"/>
      <c r="K203" s="96"/>
      <c r="L203" s="96"/>
      <c r="M203" s="96"/>
      <c r="N203" s="96"/>
      <c r="O203" s="96"/>
      <c r="P203" s="96"/>
      <c r="Q203" s="96"/>
      <c r="R203" s="96"/>
    </row>
    <row r="204" spans="2:18" x14ac:dyDescent="0.2">
      <c r="B204" s="61"/>
      <c r="C204" s="61"/>
      <c r="D204" s="61"/>
      <c r="E204" s="61"/>
      <c r="F204" s="96"/>
      <c r="G204" s="96"/>
      <c r="H204" s="96"/>
      <c r="I204" s="64"/>
      <c r="J204" s="64"/>
      <c r="K204" s="96"/>
      <c r="L204" s="96"/>
      <c r="M204" s="96"/>
      <c r="N204" s="96"/>
      <c r="O204" s="96"/>
      <c r="P204" s="96"/>
      <c r="Q204" s="96"/>
      <c r="R204" s="96"/>
    </row>
    <row r="205" spans="2:18" x14ac:dyDescent="0.2">
      <c r="B205" s="61"/>
      <c r="C205" s="61"/>
      <c r="D205" s="61"/>
      <c r="E205" s="61"/>
      <c r="F205" s="96"/>
      <c r="G205" s="96"/>
      <c r="H205" s="96"/>
      <c r="I205" s="64"/>
      <c r="J205" s="64"/>
      <c r="K205" s="96"/>
      <c r="L205" s="96"/>
      <c r="M205" s="96"/>
      <c r="N205" s="96"/>
      <c r="O205" s="96"/>
      <c r="P205" s="96"/>
      <c r="Q205" s="96"/>
      <c r="R205" s="96"/>
    </row>
    <row r="206" spans="2:18" x14ac:dyDescent="0.2">
      <c r="B206" s="61"/>
      <c r="C206" s="61"/>
      <c r="D206" s="61"/>
      <c r="E206" s="61"/>
      <c r="F206" s="96"/>
      <c r="G206" s="96"/>
      <c r="H206" s="96"/>
      <c r="I206" s="64"/>
      <c r="J206" s="64"/>
      <c r="K206" s="96"/>
      <c r="L206" s="96"/>
      <c r="M206" s="96"/>
      <c r="N206" s="96"/>
      <c r="O206" s="96"/>
      <c r="P206" s="96"/>
      <c r="Q206" s="96"/>
      <c r="R206" s="96"/>
    </row>
    <row r="207" spans="2:18" x14ac:dyDescent="0.2">
      <c r="B207" s="61"/>
      <c r="C207" s="61"/>
      <c r="D207" s="61"/>
      <c r="E207" s="61"/>
      <c r="F207" s="96"/>
      <c r="G207" s="96"/>
      <c r="H207" s="96"/>
      <c r="I207" s="64"/>
      <c r="J207" s="64"/>
      <c r="K207" s="96"/>
      <c r="L207" s="96"/>
      <c r="M207" s="96"/>
      <c r="N207" s="96"/>
      <c r="O207" s="96"/>
      <c r="P207" s="96"/>
      <c r="Q207" s="96"/>
      <c r="R207" s="96"/>
    </row>
    <row r="208" spans="2:18" x14ac:dyDescent="0.2">
      <c r="B208" s="61"/>
      <c r="C208" s="61"/>
      <c r="D208" s="61"/>
      <c r="E208" s="61"/>
      <c r="F208" s="96"/>
      <c r="G208" s="96"/>
      <c r="H208" s="96"/>
      <c r="I208" s="64"/>
      <c r="J208" s="64"/>
      <c r="K208" s="96"/>
      <c r="L208" s="96"/>
      <c r="M208" s="96"/>
      <c r="N208" s="96"/>
      <c r="O208" s="96"/>
      <c r="P208" s="96"/>
      <c r="Q208" s="96"/>
      <c r="R208" s="96"/>
    </row>
    <row r="209" spans="2:18" x14ac:dyDescent="0.2">
      <c r="B209" s="61"/>
      <c r="C209" s="61"/>
      <c r="D209" s="61"/>
      <c r="E209" s="61"/>
      <c r="F209" s="96"/>
      <c r="G209" s="96"/>
      <c r="H209" s="96"/>
      <c r="I209" s="64"/>
      <c r="J209" s="64"/>
      <c r="K209" s="96"/>
      <c r="L209" s="96"/>
      <c r="M209" s="96"/>
      <c r="N209" s="96"/>
      <c r="O209" s="96"/>
      <c r="P209" s="96"/>
      <c r="Q209" s="96"/>
      <c r="R209" s="96"/>
    </row>
    <row r="210" spans="2:18" x14ac:dyDescent="0.2">
      <c r="B210" s="61"/>
      <c r="C210" s="61"/>
      <c r="D210" s="61"/>
      <c r="E210" s="61"/>
      <c r="F210" s="96"/>
      <c r="G210" s="96"/>
      <c r="H210" s="96"/>
      <c r="I210" s="64"/>
      <c r="J210" s="64"/>
      <c r="K210" s="96"/>
      <c r="L210" s="96"/>
      <c r="M210" s="96"/>
      <c r="N210" s="96"/>
      <c r="O210" s="96"/>
      <c r="P210" s="96"/>
      <c r="Q210" s="96"/>
      <c r="R210" s="96"/>
    </row>
    <row r="211" spans="2:18" x14ac:dyDescent="0.2">
      <c r="B211" s="61"/>
      <c r="C211" s="61"/>
      <c r="D211" s="61"/>
      <c r="E211" s="61"/>
      <c r="F211" s="96"/>
      <c r="G211" s="96"/>
      <c r="H211" s="96"/>
      <c r="I211" s="64"/>
      <c r="J211" s="64"/>
      <c r="K211" s="96"/>
      <c r="L211" s="96"/>
      <c r="M211" s="96"/>
      <c r="N211" s="96"/>
      <c r="O211" s="96"/>
      <c r="P211" s="96"/>
      <c r="Q211" s="96"/>
      <c r="R211" s="96"/>
    </row>
    <row r="212" spans="2:18" x14ac:dyDescent="0.2">
      <c r="B212" s="61"/>
      <c r="C212" s="61"/>
      <c r="D212" s="61"/>
      <c r="E212" s="61"/>
      <c r="F212" s="96"/>
      <c r="G212" s="96"/>
      <c r="H212" s="96"/>
      <c r="I212" s="64"/>
      <c r="J212" s="64"/>
      <c r="K212" s="96"/>
      <c r="L212" s="96"/>
      <c r="M212" s="96"/>
      <c r="N212" s="96"/>
      <c r="O212" s="96"/>
      <c r="P212" s="96"/>
      <c r="Q212" s="96"/>
      <c r="R212" s="96"/>
    </row>
    <row r="213" spans="2:18" x14ac:dyDescent="0.2">
      <c r="B213" s="61"/>
      <c r="C213" s="61"/>
      <c r="D213" s="61"/>
      <c r="E213" s="61"/>
      <c r="F213" s="96"/>
      <c r="G213" s="96"/>
      <c r="H213" s="96"/>
      <c r="I213" s="64"/>
      <c r="J213" s="64"/>
      <c r="K213" s="96"/>
      <c r="L213" s="96"/>
      <c r="M213" s="96"/>
      <c r="N213" s="96"/>
      <c r="O213" s="96"/>
      <c r="P213" s="96"/>
      <c r="Q213" s="96"/>
      <c r="R213" s="96"/>
    </row>
    <row r="214" spans="2:18" x14ac:dyDescent="0.2">
      <c r="B214" s="61"/>
      <c r="C214" s="61"/>
      <c r="D214" s="61"/>
      <c r="E214" s="61"/>
      <c r="F214" s="96"/>
      <c r="G214" s="96"/>
      <c r="H214" s="96"/>
      <c r="I214" s="64"/>
      <c r="J214" s="64"/>
      <c r="K214" s="96"/>
      <c r="L214" s="96"/>
      <c r="M214" s="96"/>
      <c r="N214" s="96"/>
      <c r="O214" s="96"/>
      <c r="P214" s="96"/>
      <c r="Q214" s="96"/>
      <c r="R214" s="96"/>
    </row>
    <row r="215" spans="2:18" x14ac:dyDescent="0.2">
      <c r="B215" s="61"/>
      <c r="C215" s="61"/>
      <c r="D215" s="61"/>
      <c r="E215" s="61"/>
      <c r="F215" s="96"/>
      <c r="G215" s="96"/>
      <c r="H215" s="96"/>
      <c r="I215" s="64"/>
      <c r="J215" s="64"/>
      <c r="K215" s="96"/>
      <c r="L215" s="96"/>
      <c r="M215" s="96"/>
      <c r="N215" s="96"/>
      <c r="O215" s="96"/>
      <c r="P215" s="96"/>
      <c r="Q215" s="96"/>
      <c r="R215" s="96"/>
    </row>
    <row r="216" spans="2:18" x14ac:dyDescent="0.2">
      <c r="B216" s="61"/>
      <c r="C216" s="61"/>
      <c r="D216" s="61"/>
      <c r="E216" s="61"/>
      <c r="F216" s="96"/>
      <c r="G216" s="96"/>
      <c r="H216" s="96"/>
      <c r="I216" s="64"/>
      <c r="J216" s="64"/>
      <c r="K216" s="96"/>
      <c r="L216" s="96"/>
      <c r="M216" s="96"/>
      <c r="N216" s="96"/>
      <c r="O216" s="96"/>
      <c r="P216" s="96"/>
      <c r="Q216" s="96"/>
      <c r="R216" s="96"/>
    </row>
    <row r="217" spans="2:18" x14ac:dyDescent="0.2">
      <c r="B217" s="61"/>
      <c r="C217" s="61"/>
      <c r="D217" s="61"/>
      <c r="E217" s="61"/>
      <c r="F217" s="96"/>
      <c r="G217" s="96"/>
      <c r="H217" s="96"/>
      <c r="I217" s="64"/>
      <c r="J217" s="64"/>
      <c r="K217" s="96"/>
      <c r="L217" s="96"/>
      <c r="M217" s="96"/>
      <c r="N217" s="96"/>
      <c r="O217" s="96"/>
      <c r="P217" s="96"/>
      <c r="Q217" s="96"/>
      <c r="R217" s="96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83" bestFit="1" customWidth="1"/>
    <col min="2" max="2" width="10.5703125" style="83" bestFit="1" customWidth="1"/>
    <col min="3" max="3" width="11.42578125" style="83" bestFit="1" customWidth="1"/>
    <col min="4" max="4" width="6.28515625" style="83" bestFit="1" customWidth="1"/>
    <col min="5" max="5" width="7.5703125" style="83" hidden="1" customWidth="1"/>
    <col min="6" max="16384" width="9.140625" style="83"/>
  </cols>
  <sheetData>
    <row r="2" spans="1:20" ht="36.75" customHeight="1" x14ac:dyDescent="0.3">
      <c r="A2" s="294" t="s">
        <v>69</v>
      </c>
      <c r="B2" s="295"/>
      <c r="C2" s="295"/>
      <c r="D2" s="295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x14ac:dyDescent="0.2">
      <c r="A3" s="62"/>
    </row>
    <row r="5" spans="1:20" s="126" customFormat="1" x14ac:dyDescent="0.2">
      <c r="D5" s="10"/>
    </row>
    <row r="6" spans="1:20" s="226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83" bestFit="1" customWidth="1"/>
    <col min="2" max="2" width="10.5703125" style="83" bestFit="1" customWidth="1"/>
    <col min="3" max="3" width="11.42578125" style="83" bestFit="1" customWidth="1"/>
    <col min="4" max="4" width="6.28515625" style="83" bestFit="1" customWidth="1"/>
    <col min="5" max="5" width="7.5703125" style="83" hidden="1" customWidth="1"/>
    <col min="6" max="16384" width="9.140625" style="83"/>
  </cols>
  <sheetData>
    <row r="2" spans="1:20" ht="35.25" customHeight="1" x14ac:dyDescent="0.3">
      <c r="A2" s="294" t="s">
        <v>77</v>
      </c>
      <c r="B2" s="295"/>
      <c r="C2" s="295"/>
      <c r="D2" s="295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x14ac:dyDescent="0.2">
      <c r="A3" s="62"/>
    </row>
    <row r="5" spans="1:20" s="126" customFormat="1" x14ac:dyDescent="0.2">
      <c r="D5" s="10"/>
    </row>
    <row r="6" spans="1:20" s="226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83" bestFit="1" customWidth="1"/>
    <col min="2" max="7" width="8.7109375" style="83" bestFit="1" customWidth="1"/>
    <col min="8" max="8" width="7.5703125" style="83" hidden="1" customWidth="1"/>
    <col min="9" max="16384" width="9.140625" style="83"/>
  </cols>
  <sheetData>
    <row r="2" spans="1:20" ht="18.75" x14ac:dyDescent="0.3">
      <c r="A2" s="5" t="s">
        <v>176</v>
      </c>
      <c r="B2" s="295"/>
      <c r="C2" s="295"/>
      <c r="D2" s="295"/>
      <c r="E2" s="295"/>
      <c r="F2" s="295"/>
      <c r="G2" s="295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</row>
    <row r="3" spans="1:20" x14ac:dyDescent="0.2">
      <c r="A3" s="62"/>
    </row>
    <row r="4" spans="1:20" s="126" customFormat="1" x14ac:dyDescent="0.2">
      <c r="G4" s="10" t="s">
        <v>172</v>
      </c>
    </row>
    <row r="5" spans="1:20" s="226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31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</sheetPr>
  <dimension ref="A2:S183"/>
  <sheetViews>
    <sheetView workbookViewId="0">
      <selection activeCell="A6" sqref="A6"/>
    </sheetView>
  </sheetViews>
  <sheetFormatPr defaultRowHeight="12.75" outlineLevelRow="3" x14ac:dyDescent="0.2"/>
  <cols>
    <col min="1" max="1" width="81.42578125" style="83" customWidth="1"/>
    <col min="2" max="2" width="12.7109375" style="45" customWidth="1"/>
    <col min="3" max="3" width="14.42578125" style="45" customWidth="1"/>
    <col min="4" max="4" width="10.28515625" style="196" customWidth="1"/>
    <col min="5" max="16384" width="9.140625" style="83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31.12.2015</v>
      </c>
      <c r="B2" s="3"/>
      <c r="C2" s="3"/>
      <c r="D2" s="3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ht="18.75" x14ac:dyDescent="0.3">
      <c r="A3" s="2" t="s">
        <v>154</v>
      </c>
      <c r="B3" s="2"/>
      <c r="C3" s="2"/>
      <c r="D3" s="2"/>
    </row>
    <row r="4" spans="1:19" x14ac:dyDescent="0.2">
      <c r="B4" s="61" t="s">
        <v>198</v>
      </c>
      <c r="C4" s="61"/>
      <c r="D4" s="219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</row>
    <row r="5" spans="1:19" s="126" customFormat="1" x14ac:dyDescent="0.2">
      <c r="B5" s="82"/>
      <c r="C5" s="82"/>
      <c r="D5" s="54" t="s">
        <v>196</v>
      </c>
    </row>
    <row r="6" spans="1:19" s="22" customFormat="1" x14ac:dyDescent="0.2">
      <c r="A6" s="130"/>
      <c r="B6" s="106" t="s">
        <v>155</v>
      </c>
      <c r="C6" s="106" t="s">
        <v>158</v>
      </c>
      <c r="D6" s="31" t="s">
        <v>172</v>
      </c>
    </row>
    <row r="7" spans="1:19" s="123" customFormat="1" ht="15.75" x14ac:dyDescent="0.2">
      <c r="A7" s="264" t="s">
        <v>139</v>
      </c>
      <c r="B7" s="265">
        <f>B$8+B$45</f>
        <v>65488.414832579998</v>
      </c>
      <c r="C7" s="265">
        <f>C$8+C$45</f>
        <v>1571765.6367569</v>
      </c>
      <c r="D7" s="266">
        <v>1.0000020000000001</v>
      </c>
    </row>
    <row r="8" spans="1:19" s="233" customFormat="1" ht="15" x14ac:dyDescent="0.2">
      <c r="A8" s="190" t="s">
        <v>48</v>
      </c>
      <c r="B8" s="225">
        <f>B$9+B$30</f>
        <v>22060.244326389999</v>
      </c>
      <c r="C8" s="225">
        <f>C$9+C$30</f>
        <v>529460.57801733003</v>
      </c>
      <c r="D8" s="49">
        <f>D$9+D$30</f>
        <v>0.33685720417567572</v>
      </c>
    </row>
    <row r="9" spans="1:19" s="205" customFormat="1" ht="15" outlineLevel="1" x14ac:dyDescent="0.2">
      <c r="A9" s="44" t="s">
        <v>65</v>
      </c>
      <c r="B9" s="145">
        <f>B$10+B$28</f>
        <v>21166.125221089998</v>
      </c>
      <c r="C9" s="145">
        <f>C$10+C$28</f>
        <v>508001.12311178999</v>
      </c>
      <c r="D9" s="9">
        <f>D$10+D$28</f>
        <v>0.32320411595202786</v>
      </c>
    </row>
    <row r="10" spans="1:19" s="118" customFormat="1" ht="14.25" outlineLevel="2" x14ac:dyDescent="0.2">
      <c r="A10" s="280" t="s">
        <v>174</v>
      </c>
      <c r="B10" s="281">
        <f>SUM(B$11:B$27)</f>
        <v>21055.917848519999</v>
      </c>
      <c r="C10" s="281">
        <f>SUM(C$11:C$27)</f>
        <v>505356.07266169001</v>
      </c>
      <c r="D10" s="282">
        <f>C10/$C$7</f>
        <v>0.32152126299466349</v>
      </c>
    </row>
    <row r="11" spans="1:19" outlineLevel="3" x14ac:dyDescent="0.2">
      <c r="A11" s="58" t="s">
        <v>2</v>
      </c>
      <c r="B11" s="42">
        <v>4.1098024500000001</v>
      </c>
      <c r="C11" s="42">
        <v>98.638000000000005</v>
      </c>
      <c r="D11" s="110">
        <f>C11/$C$7</f>
        <v>6.2756175407629197E-5</v>
      </c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9" outlineLevel="3" x14ac:dyDescent="0.2">
      <c r="A12" s="171" t="s">
        <v>175</v>
      </c>
      <c r="B12" s="142">
        <v>660.34998111000004</v>
      </c>
      <c r="C12" s="142">
        <v>15848.84</v>
      </c>
      <c r="D12" s="110">
        <f t="shared" ref="D12:D27" si="0">C12/$C$7</f>
        <v>1.008346259096342E-2</v>
      </c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</row>
    <row r="13" spans="1:19" outlineLevel="3" x14ac:dyDescent="0.2">
      <c r="A13" s="171" t="s">
        <v>125</v>
      </c>
      <c r="B13" s="142">
        <v>135.41290332</v>
      </c>
      <c r="C13" s="142">
        <v>3250</v>
      </c>
      <c r="D13" s="110">
        <f t="shared" si="0"/>
        <v>2.0677382963441562E-3</v>
      </c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9" outlineLevel="3" x14ac:dyDescent="0.2">
      <c r="A14" s="171" t="s">
        <v>79</v>
      </c>
      <c r="B14" s="142">
        <v>109.06488557</v>
      </c>
      <c r="C14" s="142">
        <v>2617.63</v>
      </c>
      <c r="D14" s="110">
        <f t="shared" si="0"/>
        <v>1.6654073220490318E-3</v>
      </c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9" outlineLevel="3" x14ac:dyDescent="0.2">
      <c r="A15" s="171" t="s">
        <v>33</v>
      </c>
      <c r="B15" s="142">
        <v>62.49826307</v>
      </c>
      <c r="C15" s="142">
        <v>1500</v>
      </c>
      <c r="D15" s="110">
        <f t="shared" si="0"/>
        <v>9.5434075215884121E-4</v>
      </c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</row>
    <row r="16" spans="1:19" outlineLevel="3" x14ac:dyDescent="0.2">
      <c r="A16" s="171" t="s">
        <v>179</v>
      </c>
      <c r="B16" s="142">
        <v>1620.07918365</v>
      </c>
      <c r="C16" s="142">
        <v>38882.981</v>
      </c>
      <c r="D16" s="110">
        <f t="shared" si="0"/>
        <v>2.4738408889145289E-2</v>
      </c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</row>
    <row r="17" spans="1:17" outlineLevel="3" x14ac:dyDescent="0.2">
      <c r="A17" s="171" t="s">
        <v>133</v>
      </c>
      <c r="B17" s="142">
        <v>2523.1991677199999</v>
      </c>
      <c r="C17" s="142">
        <v>60558.463000000003</v>
      </c>
      <c r="D17" s="110">
        <f t="shared" si="0"/>
        <v>3.8528939419335571E-2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</row>
    <row r="18" spans="1:17" outlineLevel="3" x14ac:dyDescent="0.2">
      <c r="A18" s="171" t="s">
        <v>134</v>
      </c>
      <c r="B18" s="142">
        <v>1536.3905927799999</v>
      </c>
      <c r="C18" s="142">
        <v>36874.398999999998</v>
      </c>
      <c r="D18" s="110">
        <f t="shared" si="0"/>
        <v>2.3460494451376813E-2</v>
      </c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</row>
    <row r="19" spans="1:17" outlineLevel="3" x14ac:dyDescent="0.2">
      <c r="A19" s="171" t="s">
        <v>83</v>
      </c>
      <c r="B19" s="142">
        <v>1304.18033797</v>
      </c>
      <c r="C19" s="142">
        <v>31301.198</v>
      </c>
      <c r="D19" s="110">
        <f t="shared" si="0"/>
        <v>1.9914672561861878E-2</v>
      </c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1:17" outlineLevel="3" x14ac:dyDescent="0.2">
      <c r="A20" s="171" t="s">
        <v>39</v>
      </c>
      <c r="B20" s="142">
        <v>2025.9766530700001</v>
      </c>
      <c r="C20" s="142">
        <v>48624.790999999997</v>
      </c>
      <c r="D20" s="110">
        <f t="shared" si="0"/>
        <v>3.0936413077670966E-2</v>
      </c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</row>
    <row r="21" spans="1:17" outlineLevel="3" x14ac:dyDescent="0.2">
      <c r="A21" s="171" t="s">
        <v>184</v>
      </c>
      <c r="B21" s="142">
        <v>1129.1352861099999</v>
      </c>
      <c r="C21" s="142">
        <v>27100</v>
      </c>
      <c r="D21" s="110">
        <f t="shared" si="0"/>
        <v>1.7241756255669732E-2</v>
      </c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</row>
    <row r="22" spans="1:17" outlineLevel="3" x14ac:dyDescent="0.2">
      <c r="A22" s="171" t="s">
        <v>141</v>
      </c>
      <c r="B22" s="142">
        <v>6676.2232943400004</v>
      </c>
      <c r="C22" s="142">
        <v>160233.81210464</v>
      </c>
      <c r="D22" s="110">
        <f t="shared" si="0"/>
        <v>0.10194510451014706</v>
      </c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</row>
    <row r="23" spans="1:17" outlineLevel="3" x14ac:dyDescent="0.2">
      <c r="A23" s="171" t="s">
        <v>85</v>
      </c>
      <c r="B23" s="142">
        <v>160.20832754</v>
      </c>
      <c r="C23" s="142">
        <v>3845.1067200000002</v>
      </c>
      <c r="D23" s="110">
        <f t="shared" si="0"/>
        <v>2.4463613595305436E-3</v>
      </c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</row>
    <row r="24" spans="1:17" outlineLevel="3" x14ac:dyDescent="0.2">
      <c r="A24" s="171" t="s">
        <v>43</v>
      </c>
      <c r="B24" s="142">
        <v>1807.33460988</v>
      </c>
      <c r="C24" s="142">
        <v>43377.236129329998</v>
      </c>
      <c r="D24" s="110">
        <f t="shared" si="0"/>
        <v>2.7597776102824302E-2</v>
      </c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</row>
    <row r="25" spans="1:17" outlineLevel="3" x14ac:dyDescent="0.2">
      <c r="A25" s="171" t="s">
        <v>191</v>
      </c>
      <c r="B25" s="142">
        <v>912.90555955000002</v>
      </c>
      <c r="C25" s="142">
        <v>21910.342336000002</v>
      </c>
      <c r="D25" s="110">
        <f t="shared" si="0"/>
        <v>1.3939955056663962E-2</v>
      </c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</row>
    <row r="26" spans="1:17" outlineLevel="3" x14ac:dyDescent="0.2">
      <c r="A26" s="171" t="s">
        <v>157</v>
      </c>
      <c r="B26" s="142">
        <v>43.704000389999997</v>
      </c>
      <c r="C26" s="142">
        <v>1048.92516</v>
      </c>
      <c r="D26" s="110">
        <f t="shared" si="0"/>
        <v>6.6735468410182195E-4</v>
      </c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</row>
    <row r="27" spans="1:17" outlineLevel="3" x14ac:dyDescent="0.2">
      <c r="A27" s="171" t="s">
        <v>29</v>
      </c>
      <c r="B27" s="142">
        <v>345.14499999999998</v>
      </c>
      <c r="C27" s="142">
        <v>8283.7102117199993</v>
      </c>
      <c r="D27" s="110">
        <f t="shared" si="0"/>
        <v>5.270321489412492E-3</v>
      </c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</row>
    <row r="28" spans="1:17" ht="14.25" outlineLevel="2" x14ac:dyDescent="0.2">
      <c r="A28" s="280" t="s">
        <v>109</v>
      </c>
      <c r="B28" s="281">
        <f t="shared" ref="B28:C28" si="1">SUM(B$29:B$29)</f>
        <v>110.20737257</v>
      </c>
      <c r="C28" s="281">
        <f t="shared" si="1"/>
        <v>2645.0504501</v>
      </c>
      <c r="D28" s="282">
        <f>C28/$C$7</f>
        <v>1.6828529573643437E-3</v>
      </c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</row>
    <row r="29" spans="1:17" outlineLevel="3" x14ac:dyDescent="0.2">
      <c r="A29" s="171" t="s">
        <v>28</v>
      </c>
      <c r="B29" s="142">
        <v>110.20737257</v>
      </c>
      <c r="C29" s="142">
        <v>2645.0504501</v>
      </c>
      <c r="D29" s="110">
        <f>C29/$C$7</f>
        <v>1.6828529573643437E-3</v>
      </c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1:17" ht="15" outlineLevel="1" x14ac:dyDescent="0.25">
      <c r="A30" s="52" t="s">
        <v>14</v>
      </c>
      <c r="B30" s="189">
        <f t="shared" ref="B30:D30" si="2">B$31+B$39+B$43</f>
        <v>894.11910529999989</v>
      </c>
      <c r="C30" s="189">
        <f t="shared" si="2"/>
        <v>21459.454905539998</v>
      </c>
      <c r="D30" s="154">
        <f t="shared" si="2"/>
        <v>1.3653088223647853E-2</v>
      </c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</row>
    <row r="31" spans="1:17" ht="14.25" outlineLevel="2" x14ac:dyDescent="0.2">
      <c r="A31" s="280" t="s">
        <v>174</v>
      </c>
      <c r="B31" s="281">
        <f t="shared" ref="B31:C31" si="3">SUM(B$32:B$38)</f>
        <v>683.31482615999994</v>
      </c>
      <c r="C31" s="281">
        <f t="shared" si="3"/>
        <v>16400.011599999998</v>
      </c>
      <c r="D31" s="282">
        <f>C31/$C$7</f>
        <v>1.0434132937171813E-2</v>
      </c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</row>
    <row r="32" spans="1:17" outlineLevel="3" x14ac:dyDescent="0.2">
      <c r="A32" s="171" t="s">
        <v>104</v>
      </c>
      <c r="B32" s="142">
        <v>4.8331999999999997E-4</v>
      </c>
      <c r="C32" s="142">
        <v>1.1599999999999999E-2</v>
      </c>
      <c r="D32" s="110">
        <f t="shared" ref="D32:D38" si="4">C32/$C$7</f>
        <v>7.3802351500283717E-9</v>
      </c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</row>
    <row r="33" spans="1:17" outlineLevel="3" x14ac:dyDescent="0.2">
      <c r="A33" s="171" t="s">
        <v>70</v>
      </c>
      <c r="B33" s="142">
        <v>41.665508709999997</v>
      </c>
      <c r="C33" s="142">
        <v>1000</v>
      </c>
      <c r="D33" s="110">
        <f t="shared" si="4"/>
        <v>6.3622716810589417E-4</v>
      </c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1:17" outlineLevel="3" x14ac:dyDescent="0.2">
      <c r="A34" s="171" t="s">
        <v>97</v>
      </c>
      <c r="B34" s="142">
        <v>124.99652613000001</v>
      </c>
      <c r="C34" s="142">
        <v>3000</v>
      </c>
      <c r="D34" s="110">
        <f t="shared" si="4"/>
        <v>1.9086815043176824E-3</v>
      </c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1:17" outlineLevel="3" x14ac:dyDescent="0.2">
      <c r="A35" s="171" t="s">
        <v>1</v>
      </c>
      <c r="B35" s="142">
        <v>133.32962782999999</v>
      </c>
      <c r="C35" s="142">
        <v>3200</v>
      </c>
      <c r="D35" s="110">
        <f t="shared" si="4"/>
        <v>2.0359269379388615E-3</v>
      </c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</row>
    <row r="36" spans="1:17" outlineLevel="3" x14ac:dyDescent="0.2">
      <c r="A36" s="171" t="s">
        <v>140</v>
      </c>
      <c r="B36" s="142">
        <v>199.99444181999999</v>
      </c>
      <c r="C36" s="142">
        <v>4800</v>
      </c>
      <c r="D36" s="110">
        <f t="shared" si="4"/>
        <v>3.0538904069082919E-3</v>
      </c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1:17" outlineLevel="3" x14ac:dyDescent="0.2">
      <c r="A37" s="171" t="s">
        <v>93</v>
      </c>
      <c r="B37" s="142">
        <v>10.41637718</v>
      </c>
      <c r="C37" s="142">
        <v>250</v>
      </c>
      <c r="D37" s="110">
        <f t="shared" si="4"/>
        <v>1.5905679202647354E-4</v>
      </c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</row>
    <row r="38" spans="1:17" outlineLevel="3" x14ac:dyDescent="0.2">
      <c r="A38" s="171" t="s">
        <v>0</v>
      </c>
      <c r="B38" s="142">
        <v>172.91186117000001</v>
      </c>
      <c r="C38" s="142">
        <v>4150</v>
      </c>
      <c r="D38" s="110">
        <f t="shared" si="4"/>
        <v>2.6403427476394607E-3</v>
      </c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</row>
    <row r="39" spans="1:17" ht="14.25" outlineLevel="2" x14ac:dyDescent="0.2">
      <c r="A39" s="280" t="s">
        <v>109</v>
      </c>
      <c r="B39" s="281">
        <f t="shared" ref="B39:C39" si="5">SUM(B$40:B$42)</f>
        <v>210.76450316</v>
      </c>
      <c r="C39" s="281">
        <f t="shared" si="5"/>
        <v>5058.4886555400008</v>
      </c>
      <c r="D39" s="282">
        <f>C39/$C$7</f>
        <v>3.2183479122100066E-3</v>
      </c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</row>
    <row r="40" spans="1:17" outlineLevel="3" x14ac:dyDescent="0.2">
      <c r="A40" s="171" t="s">
        <v>47</v>
      </c>
      <c r="B40" s="142">
        <v>43.748784149999999</v>
      </c>
      <c r="C40" s="142">
        <v>1050</v>
      </c>
      <c r="D40" s="110">
        <f t="shared" ref="D40:D42" si="6">C40/$C$7</f>
        <v>6.6803852651118884E-4</v>
      </c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</row>
    <row r="41" spans="1:17" outlineLevel="3" x14ac:dyDescent="0.2">
      <c r="A41" s="171" t="s">
        <v>117</v>
      </c>
      <c r="B41" s="142">
        <v>160.82312705000001</v>
      </c>
      <c r="C41" s="142">
        <v>3859.8623181500002</v>
      </c>
      <c r="D41" s="110">
        <f t="shared" si="6"/>
        <v>2.4557492719552267E-3</v>
      </c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</row>
    <row r="42" spans="1:17" outlineLevel="3" x14ac:dyDescent="0.2">
      <c r="A42" s="171" t="s">
        <v>86</v>
      </c>
      <c r="B42" s="142">
        <v>6.1925919599999997</v>
      </c>
      <c r="C42" s="142">
        <v>148.62633739</v>
      </c>
      <c r="D42" s="110">
        <f t="shared" si="6"/>
        <v>9.456011374359087E-5</v>
      </c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</row>
    <row r="43" spans="1:17" ht="14.25" outlineLevel="2" x14ac:dyDescent="0.2">
      <c r="A43" s="280" t="s">
        <v>127</v>
      </c>
      <c r="B43" s="281">
        <f t="shared" ref="B43:C43" si="7">SUM(B$44:B$44)</f>
        <v>3.9775980000000002E-2</v>
      </c>
      <c r="C43" s="281">
        <f t="shared" si="7"/>
        <v>0.95465</v>
      </c>
      <c r="D43" s="282">
        <f>C43/$C$7</f>
        <v>6.073742660322919E-7</v>
      </c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</row>
    <row r="44" spans="1:17" outlineLevel="3" x14ac:dyDescent="0.2">
      <c r="A44" s="171" t="s">
        <v>66</v>
      </c>
      <c r="B44" s="142">
        <v>3.9775980000000002E-2</v>
      </c>
      <c r="C44" s="142">
        <v>0.95465</v>
      </c>
      <c r="D44" s="110">
        <f>C44/$C$7</f>
        <v>6.073742660322919E-7</v>
      </c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</row>
    <row r="45" spans="1:17" ht="15" x14ac:dyDescent="0.25">
      <c r="A45" s="170" t="s">
        <v>59</v>
      </c>
      <c r="B45" s="245">
        <f t="shared" ref="B45:D45" si="8">B$46+B$68</f>
        <v>43428.170506189999</v>
      </c>
      <c r="C45" s="245">
        <f t="shared" si="8"/>
        <v>1042305.05873957</v>
      </c>
      <c r="D45" s="204">
        <f t="shared" si="8"/>
        <v>0.66314279582432423</v>
      </c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</row>
    <row r="46" spans="1:17" ht="15" outlineLevel="1" x14ac:dyDescent="0.25">
      <c r="A46" s="52" t="s">
        <v>65</v>
      </c>
      <c r="B46" s="189">
        <f t="shared" ref="B46:D46" si="9">B$47+B$54+B$60+B$62+B$66</f>
        <v>34409.859857260002</v>
      </c>
      <c r="C46" s="189">
        <f t="shared" si="9"/>
        <v>825859.58795178996</v>
      </c>
      <c r="D46" s="154">
        <f t="shared" si="9"/>
        <v>0.52543430689566795</v>
      </c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</row>
    <row r="47" spans="1:17" ht="14.25" outlineLevel="2" x14ac:dyDescent="0.2">
      <c r="A47" s="280" t="s">
        <v>160</v>
      </c>
      <c r="B47" s="281">
        <f t="shared" ref="B47:C47" si="10">SUM(B$48:B$53)</f>
        <v>14042.87642853</v>
      </c>
      <c r="C47" s="281">
        <f t="shared" si="10"/>
        <v>337038.40088391997</v>
      </c>
      <c r="D47" s="282">
        <f>C47/$C$7</f>
        <v>0.2144329873373155</v>
      </c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</row>
    <row r="48" spans="1:17" outlineLevel="3" x14ac:dyDescent="0.2">
      <c r="A48" s="171" t="s">
        <v>20</v>
      </c>
      <c r="B48" s="142">
        <v>2414.6460216999999</v>
      </c>
      <c r="C48" s="142">
        <v>57953.115089999999</v>
      </c>
      <c r="D48" s="110">
        <f t="shared" ref="D48:D53" si="11">C48/$C$7</f>
        <v>3.6871346296625661E-2</v>
      </c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</row>
    <row r="49" spans="1:17" outlineLevel="3" x14ac:dyDescent="0.2">
      <c r="A49" s="171" t="s">
        <v>52</v>
      </c>
      <c r="B49" s="142">
        <v>582.19864380000001</v>
      </c>
      <c r="C49" s="142">
        <v>13973.15577781</v>
      </c>
      <c r="D49" s="110">
        <f t="shared" si="11"/>
        <v>8.890101330018569E-3</v>
      </c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</row>
    <row r="50" spans="1:17" outlineLevel="3" x14ac:dyDescent="0.2">
      <c r="A50" s="171" t="s">
        <v>87</v>
      </c>
      <c r="B50" s="142">
        <v>505.68587043000002</v>
      </c>
      <c r="C50" s="142">
        <v>12136.79818308</v>
      </c>
      <c r="D50" s="110">
        <f t="shared" si="11"/>
        <v>7.7217607378937498E-3</v>
      </c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</row>
    <row r="51" spans="1:17" outlineLevel="3" x14ac:dyDescent="0.2">
      <c r="A51" s="171" t="s">
        <v>123</v>
      </c>
      <c r="B51" s="142">
        <v>5197.6524570499996</v>
      </c>
      <c r="C51" s="142">
        <v>124747.12580343999</v>
      </c>
      <c r="D51" s="110">
        <f t="shared" si="11"/>
        <v>7.9367510579272341E-2</v>
      </c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</row>
    <row r="52" spans="1:17" outlineLevel="3" x14ac:dyDescent="0.2">
      <c r="A52" s="171" t="s">
        <v>136</v>
      </c>
      <c r="B52" s="142">
        <v>5341.8389230499997</v>
      </c>
      <c r="C52" s="142">
        <v>128207.69715962</v>
      </c>
      <c r="D52" s="110">
        <f t="shared" si="11"/>
        <v>8.1569220093243119E-2</v>
      </c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1:17" outlineLevel="3" x14ac:dyDescent="0.2">
      <c r="A53" s="171" t="s">
        <v>131</v>
      </c>
      <c r="B53" s="142">
        <v>0.85451250000000001</v>
      </c>
      <c r="C53" s="142">
        <v>20.508869969999999</v>
      </c>
      <c r="D53" s="110">
        <f t="shared" si="11"/>
        <v>1.3048300262065114E-5</v>
      </c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</row>
    <row r="54" spans="1:17" ht="14.25" outlineLevel="2" x14ac:dyDescent="0.2">
      <c r="A54" s="280" t="s">
        <v>42</v>
      </c>
      <c r="B54" s="281">
        <f t="shared" ref="B54:C54" si="12">SUM(B$55:B$59)</f>
        <v>1362.81742308</v>
      </c>
      <c r="C54" s="281">
        <f t="shared" si="12"/>
        <v>32708.527153449999</v>
      </c>
      <c r="D54" s="282">
        <f>C54/$C$7</f>
        <v>2.0810053603754236E-2</v>
      </c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</row>
    <row r="55" spans="1:17" outlineLevel="3" x14ac:dyDescent="0.2">
      <c r="A55" s="171" t="s">
        <v>26</v>
      </c>
      <c r="B55" s="142">
        <v>288.07592721999998</v>
      </c>
      <c r="C55" s="142">
        <v>6914.0144</v>
      </c>
      <c r="D55" s="110">
        <f t="shared" ref="D55:D59" si="13">C55/$C$7</f>
        <v>4.3988838019553729E-3</v>
      </c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</row>
    <row r="56" spans="1:17" outlineLevel="3" x14ac:dyDescent="0.2">
      <c r="A56" s="171" t="s">
        <v>50</v>
      </c>
      <c r="B56" s="142">
        <v>226.16820203</v>
      </c>
      <c r="C56" s="142">
        <v>5428.1877029999996</v>
      </c>
      <c r="D56" s="110">
        <f t="shared" si="13"/>
        <v>3.4535604902269281E-3</v>
      </c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</row>
    <row r="57" spans="1:17" outlineLevel="3" x14ac:dyDescent="0.2">
      <c r="A57" s="171" t="s">
        <v>116</v>
      </c>
      <c r="B57" s="142">
        <v>605.85586000000001</v>
      </c>
      <c r="C57" s="142">
        <v>14540.944745860001</v>
      </c>
      <c r="D57" s="110">
        <f t="shared" si="13"/>
        <v>9.2513440972427884E-3</v>
      </c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1:17" outlineLevel="3" x14ac:dyDescent="0.2">
      <c r="A58" s="171" t="s">
        <v>126</v>
      </c>
      <c r="B58" s="142">
        <v>9.0219974300000008</v>
      </c>
      <c r="C58" s="142">
        <v>216.53395599999999</v>
      </c>
      <c r="D58" s="110">
        <f t="shared" si="13"/>
        <v>1.3776478562464627E-4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</row>
    <row r="59" spans="1:17" outlineLevel="3" x14ac:dyDescent="0.2">
      <c r="A59" s="171" t="s">
        <v>25</v>
      </c>
      <c r="B59" s="142">
        <v>233.69543640000001</v>
      </c>
      <c r="C59" s="142">
        <v>5608.8463485900002</v>
      </c>
      <c r="D59" s="110">
        <f t="shared" si="13"/>
        <v>3.5685004287045008E-3</v>
      </c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</row>
    <row r="60" spans="1:17" ht="28.5" outlineLevel="2" x14ac:dyDescent="0.25">
      <c r="A60" s="283" t="s">
        <v>192</v>
      </c>
      <c r="B60" s="284">
        <f t="shared" ref="B60:C60" si="14">SUM(B$61:B$61)</f>
        <v>5.5863759999999998E-2</v>
      </c>
      <c r="C60" s="284">
        <f t="shared" si="14"/>
        <v>1.3407676100000001</v>
      </c>
      <c r="D60" s="285">
        <f>C60/$C$7</f>
        <v>8.5303277959840806E-7</v>
      </c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</row>
    <row r="61" spans="1:17" outlineLevel="3" x14ac:dyDescent="0.2">
      <c r="A61" s="171" t="s">
        <v>170</v>
      </c>
      <c r="B61" s="142">
        <v>5.5863759999999998E-2</v>
      </c>
      <c r="C61" s="142">
        <v>1.3407676100000001</v>
      </c>
      <c r="D61" s="110">
        <f>C61/$C$7</f>
        <v>8.5303277959840806E-7</v>
      </c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</row>
    <row r="62" spans="1:17" ht="14.25" outlineLevel="2" x14ac:dyDescent="0.2">
      <c r="A62" s="280" t="s">
        <v>54</v>
      </c>
      <c r="B62" s="281">
        <f t="shared" ref="B62:C62" si="15">SUM(B$63:B$65)</f>
        <v>17302.433000000001</v>
      </c>
      <c r="C62" s="281">
        <f t="shared" si="15"/>
        <v>415269.93272281002</v>
      </c>
      <c r="D62" s="282">
        <f>C62/$C$7</f>
        <v>0.2642060132957586</v>
      </c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</row>
    <row r="63" spans="1:17" outlineLevel="3" x14ac:dyDescent="0.2">
      <c r="A63" s="171" t="s">
        <v>111</v>
      </c>
      <c r="B63" s="142">
        <v>3000</v>
      </c>
      <c r="C63" s="142">
        <v>72002.001000000004</v>
      </c>
      <c r="D63" s="110">
        <f t="shared" ref="D63:D65" si="16">C63/$C$7</f>
        <v>4.5809629194187761E-2</v>
      </c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</row>
    <row r="64" spans="1:17" outlineLevel="3" x14ac:dyDescent="0.2">
      <c r="A64" s="171" t="s">
        <v>153</v>
      </c>
      <c r="B64" s="142">
        <v>1000</v>
      </c>
      <c r="C64" s="142">
        <v>24000.667000000001</v>
      </c>
      <c r="D64" s="110">
        <f t="shared" si="16"/>
        <v>1.5269876398062588E-2</v>
      </c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</row>
    <row r="65" spans="1:17" outlineLevel="3" x14ac:dyDescent="0.2">
      <c r="A65" s="171" t="s">
        <v>178</v>
      </c>
      <c r="B65" s="142">
        <v>13302.433000000001</v>
      </c>
      <c r="C65" s="142">
        <v>319267.26472281001</v>
      </c>
      <c r="D65" s="110">
        <f t="shared" si="16"/>
        <v>0.20312650770350826</v>
      </c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</row>
    <row r="66" spans="1:17" ht="14.25" outlineLevel="2" x14ac:dyDescent="0.2">
      <c r="A66" s="280" t="s">
        <v>162</v>
      </c>
      <c r="B66" s="281">
        <f t="shared" ref="B66:C66" si="17">SUM(B$67:B$67)</f>
        <v>1701.67714189</v>
      </c>
      <c r="C66" s="281">
        <f t="shared" si="17"/>
        <v>40841.386423999997</v>
      </c>
      <c r="D66" s="282">
        <f>C66/$C$7</f>
        <v>2.5984399626060029E-2</v>
      </c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</row>
    <row r="67" spans="1:17" outlineLevel="3" x14ac:dyDescent="0.2">
      <c r="A67" s="171" t="s">
        <v>136</v>
      </c>
      <c r="B67" s="142">
        <v>1701.67714189</v>
      </c>
      <c r="C67" s="142">
        <v>40841.386423999997</v>
      </c>
      <c r="D67" s="110">
        <f>C67/$C$7</f>
        <v>2.5984399626060029E-2</v>
      </c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</row>
    <row r="68" spans="1:17" ht="15" outlineLevel="1" x14ac:dyDescent="0.25">
      <c r="A68" s="52" t="s">
        <v>14</v>
      </c>
      <c r="B68" s="189">
        <f t="shared" ref="B68:D68" si="18">B$69+B$74+B$76+B$85+B$86</f>
        <v>9018.3106489300008</v>
      </c>
      <c r="C68" s="189">
        <f t="shared" si="18"/>
        <v>216445.47078777998</v>
      </c>
      <c r="D68" s="154">
        <f t="shared" si="18"/>
        <v>0.13770848892865631</v>
      </c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</row>
    <row r="69" spans="1:17" ht="14.25" outlineLevel="2" x14ac:dyDescent="0.2">
      <c r="A69" s="280" t="s">
        <v>160</v>
      </c>
      <c r="B69" s="281">
        <f t="shared" ref="B69:C69" si="19">SUM(B$70:B$73)</f>
        <v>5867.7607214299996</v>
      </c>
      <c r="C69" s="281">
        <f t="shared" si="19"/>
        <v>140830.17111072</v>
      </c>
      <c r="D69" s="282">
        <f>C69/$C$7</f>
        <v>8.9599980949641889E-2</v>
      </c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</row>
    <row r="70" spans="1:17" outlineLevel="3" x14ac:dyDescent="0.2">
      <c r="A70" s="171" t="s">
        <v>60</v>
      </c>
      <c r="B70" s="142">
        <v>19.026070099999998</v>
      </c>
      <c r="C70" s="142">
        <v>456.63837268999998</v>
      </c>
      <c r="D70" s="110">
        <f t="shared" ref="D70:D73" si="20">C70/$C$7</f>
        <v>2.9052573870504258E-4</v>
      </c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</row>
    <row r="71" spans="1:17" outlineLevel="3" x14ac:dyDescent="0.2">
      <c r="A71" s="171" t="s">
        <v>52</v>
      </c>
      <c r="B71" s="142">
        <v>126.93444259</v>
      </c>
      <c r="C71" s="142">
        <v>3046.5112874199999</v>
      </c>
      <c r="D71" s="110">
        <f t="shared" si="20"/>
        <v>1.9382732489978682E-3</v>
      </c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</row>
    <row r="72" spans="1:17" outlineLevel="3" x14ac:dyDescent="0.2">
      <c r="A72" s="171" t="s">
        <v>123</v>
      </c>
      <c r="B72" s="142">
        <v>392.44671814999998</v>
      </c>
      <c r="C72" s="142">
        <v>9418.9829975699995</v>
      </c>
      <c r="D72" s="110">
        <f t="shared" si="20"/>
        <v>5.9926128789815269E-3</v>
      </c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</row>
    <row r="73" spans="1:17" outlineLevel="3" x14ac:dyDescent="0.2">
      <c r="A73" s="171" t="s">
        <v>136</v>
      </c>
      <c r="B73" s="142">
        <v>5329.3534905899996</v>
      </c>
      <c r="C73" s="142">
        <v>127908.03845304</v>
      </c>
      <c r="D73" s="110">
        <f t="shared" si="20"/>
        <v>8.1378569082957458E-2</v>
      </c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</row>
    <row r="74" spans="1:17" ht="14.25" outlineLevel="2" x14ac:dyDescent="0.2">
      <c r="A74" s="280" t="s">
        <v>42</v>
      </c>
      <c r="B74" s="281">
        <f t="shared" ref="B74:C74" si="21">SUM(B$75:B$75)</f>
        <v>194.95570663999999</v>
      </c>
      <c r="C74" s="281">
        <f t="shared" si="21"/>
        <v>4679.0669948200002</v>
      </c>
      <c r="D74" s="282">
        <f>C74/$C$7</f>
        <v>2.9769495434920851E-3</v>
      </c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</row>
    <row r="75" spans="1:17" outlineLevel="3" x14ac:dyDescent="0.2">
      <c r="A75" s="171" t="s">
        <v>26</v>
      </c>
      <c r="B75" s="142">
        <v>194.95570663999999</v>
      </c>
      <c r="C75" s="142">
        <v>4679.0669948200002</v>
      </c>
      <c r="D75" s="110">
        <f>C75/$C$7</f>
        <v>2.9769495434920851E-3</v>
      </c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</row>
    <row r="76" spans="1:17" ht="28.5" outlineLevel="2" x14ac:dyDescent="0.25">
      <c r="A76" s="283" t="s">
        <v>192</v>
      </c>
      <c r="B76" s="284">
        <f t="shared" ref="B76:C76" si="22">SUM(B$77:B$84)</f>
        <v>2842.73560193</v>
      </c>
      <c r="C76" s="284">
        <f t="shared" si="22"/>
        <v>68227.550551149994</v>
      </c>
      <c r="D76" s="285">
        <f>C76/$C$7</f>
        <v>4.34082212739599E-2</v>
      </c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</row>
    <row r="77" spans="1:17" outlineLevel="3" x14ac:dyDescent="0.2">
      <c r="A77" s="171" t="s">
        <v>145</v>
      </c>
      <c r="B77" s="142">
        <v>40.77388535</v>
      </c>
      <c r="C77" s="142">
        <v>978.60044465999999</v>
      </c>
      <c r="D77" s="110">
        <f t="shared" ref="D77:D84" si="23">C77/$C$7</f>
        <v>6.2261218961320061E-4</v>
      </c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</row>
    <row r="78" spans="1:17" outlineLevel="3" x14ac:dyDescent="0.2">
      <c r="A78" s="171" t="s">
        <v>100</v>
      </c>
      <c r="B78" s="142">
        <v>100.8</v>
      </c>
      <c r="C78" s="142">
        <v>2419.2672336000001</v>
      </c>
      <c r="D78" s="110">
        <f t="shared" si="23"/>
        <v>1.5392035409247087E-3</v>
      </c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</row>
    <row r="79" spans="1:17" outlineLevel="3" x14ac:dyDescent="0.2">
      <c r="A79" s="171" t="s">
        <v>121</v>
      </c>
      <c r="B79" s="142">
        <v>46.435500140000002</v>
      </c>
      <c r="C79" s="142">
        <v>1114.48297594</v>
      </c>
      <c r="D79" s="110">
        <f t="shared" si="23"/>
        <v>7.0906434768453559E-4</v>
      </c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</row>
    <row r="80" spans="1:17" outlineLevel="3" x14ac:dyDescent="0.2">
      <c r="A80" s="171" t="s">
        <v>103</v>
      </c>
      <c r="B80" s="142">
        <v>500</v>
      </c>
      <c r="C80" s="142">
        <v>12000.333500000001</v>
      </c>
      <c r="D80" s="110">
        <f t="shared" si="23"/>
        <v>7.634938199031294E-3</v>
      </c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</row>
    <row r="81" spans="1:17" outlineLevel="3" x14ac:dyDescent="0.2">
      <c r="A81" s="171" t="s">
        <v>138</v>
      </c>
      <c r="B81" s="142">
        <v>72.08</v>
      </c>
      <c r="C81" s="142">
        <v>1729.9680773600001</v>
      </c>
      <c r="D81" s="110">
        <f t="shared" si="23"/>
        <v>1.1006526907723514E-3</v>
      </c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</row>
    <row r="82" spans="1:17" outlineLevel="3" x14ac:dyDescent="0.2">
      <c r="A82" s="171" t="s">
        <v>115</v>
      </c>
      <c r="B82" s="142">
        <v>1552.1238949999999</v>
      </c>
      <c r="C82" s="142">
        <v>37252.00874664</v>
      </c>
      <c r="D82" s="110">
        <f t="shared" si="23"/>
        <v>2.3700740031130766E-2</v>
      </c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</row>
    <row r="83" spans="1:17" outlineLevel="3" x14ac:dyDescent="0.2">
      <c r="A83" s="171" t="s">
        <v>96</v>
      </c>
      <c r="B83" s="142">
        <v>163.09375</v>
      </c>
      <c r="C83" s="142">
        <v>3914.35878353</v>
      </c>
      <c r="D83" s="110">
        <f t="shared" si="23"/>
        <v>2.4904214037957248E-3</v>
      </c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</row>
    <row r="84" spans="1:17" outlineLevel="3" x14ac:dyDescent="0.2">
      <c r="A84" s="171" t="s">
        <v>98</v>
      </c>
      <c r="B84" s="142">
        <v>367.42857143999998</v>
      </c>
      <c r="C84" s="142">
        <v>8818.5307894199996</v>
      </c>
      <c r="D84" s="110">
        <f t="shared" si="23"/>
        <v>5.6105888710073215E-3</v>
      </c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</row>
    <row r="85" spans="1:17" ht="14.25" outlineLevel="2" x14ac:dyDescent="0.2">
      <c r="A85" s="280" t="s">
        <v>54</v>
      </c>
      <c r="B85" s="281"/>
      <c r="C85" s="281"/>
      <c r="D85" s="282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</row>
    <row r="86" spans="1:17" ht="14.25" outlineLevel="2" x14ac:dyDescent="0.2">
      <c r="A86" s="280" t="s">
        <v>162</v>
      </c>
      <c r="B86" s="281">
        <f t="shared" ref="B86:C86" si="24">SUM(B$87:B$87)</f>
        <v>112.85861893000001</v>
      </c>
      <c r="C86" s="281">
        <f t="shared" si="24"/>
        <v>2708.68213109</v>
      </c>
      <c r="D86" s="282">
        <f>C86/$C$7</f>
        <v>1.7233371615624291E-3</v>
      </c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</row>
    <row r="87" spans="1:17" outlineLevel="3" x14ac:dyDescent="0.2">
      <c r="A87" s="171" t="s">
        <v>136</v>
      </c>
      <c r="B87" s="142">
        <v>112.85861893000001</v>
      </c>
      <c r="C87" s="142">
        <v>2708.68213109</v>
      </c>
      <c r="D87" s="110">
        <f>C87/$C$7</f>
        <v>1.7233371615624291E-3</v>
      </c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</row>
    <row r="88" spans="1:17" x14ac:dyDescent="0.2">
      <c r="B88" s="61"/>
      <c r="C88" s="61"/>
      <c r="D88" s="219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</row>
    <row r="89" spans="1:17" x14ac:dyDescent="0.2">
      <c r="B89" s="61"/>
      <c r="C89" s="61"/>
      <c r="D89" s="219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</row>
    <row r="90" spans="1:17" x14ac:dyDescent="0.2">
      <c r="B90" s="61"/>
      <c r="C90" s="61"/>
      <c r="D90" s="219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</row>
    <row r="91" spans="1:17" x14ac:dyDescent="0.2">
      <c r="B91" s="61"/>
      <c r="C91" s="61"/>
      <c r="D91" s="219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</row>
    <row r="92" spans="1:17" x14ac:dyDescent="0.2">
      <c r="B92" s="61"/>
      <c r="C92" s="61"/>
      <c r="D92" s="219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</row>
    <row r="93" spans="1:17" x14ac:dyDescent="0.2">
      <c r="B93" s="61"/>
      <c r="C93" s="61"/>
      <c r="D93" s="219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</row>
    <row r="94" spans="1:17" x14ac:dyDescent="0.2">
      <c r="B94" s="61"/>
      <c r="C94" s="61"/>
      <c r="D94" s="219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</row>
    <row r="95" spans="1:17" x14ac:dyDescent="0.2">
      <c r="B95" s="61"/>
      <c r="C95" s="61"/>
      <c r="D95" s="219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</row>
    <row r="96" spans="1:17" x14ac:dyDescent="0.2">
      <c r="B96" s="61"/>
      <c r="C96" s="61"/>
      <c r="D96" s="219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</row>
    <row r="97" spans="2:17" x14ac:dyDescent="0.2">
      <c r="B97" s="61"/>
      <c r="C97" s="61"/>
      <c r="D97" s="219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</row>
    <row r="98" spans="2:17" x14ac:dyDescent="0.2">
      <c r="B98" s="61"/>
      <c r="C98" s="61"/>
      <c r="D98" s="219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</row>
    <row r="99" spans="2:17" x14ac:dyDescent="0.2">
      <c r="B99" s="61"/>
      <c r="C99" s="61"/>
      <c r="D99" s="219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</row>
    <row r="100" spans="2:17" x14ac:dyDescent="0.2">
      <c r="B100" s="61"/>
      <c r="C100" s="61"/>
      <c r="D100" s="219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</row>
    <row r="101" spans="2:17" x14ac:dyDescent="0.2">
      <c r="B101" s="61"/>
      <c r="C101" s="61"/>
      <c r="D101" s="219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</row>
    <row r="102" spans="2:17" x14ac:dyDescent="0.2">
      <c r="B102" s="61"/>
      <c r="C102" s="61"/>
      <c r="D102" s="219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</row>
    <row r="103" spans="2:17" x14ac:dyDescent="0.2">
      <c r="B103" s="61"/>
      <c r="C103" s="61"/>
      <c r="D103" s="219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</row>
    <row r="104" spans="2:17" x14ac:dyDescent="0.2">
      <c r="B104" s="61"/>
      <c r="C104" s="61"/>
      <c r="D104" s="219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</row>
    <row r="105" spans="2:17" x14ac:dyDescent="0.2">
      <c r="B105" s="61"/>
      <c r="C105" s="61"/>
      <c r="D105" s="219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</row>
    <row r="106" spans="2:17" x14ac:dyDescent="0.2">
      <c r="B106" s="61"/>
      <c r="C106" s="61"/>
      <c r="D106" s="219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</row>
    <row r="107" spans="2:17" x14ac:dyDescent="0.2">
      <c r="B107" s="61"/>
      <c r="C107" s="61"/>
      <c r="D107" s="219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</row>
    <row r="108" spans="2:17" x14ac:dyDescent="0.2">
      <c r="B108" s="61"/>
      <c r="C108" s="61"/>
      <c r="D108" s="219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</row>
    <row r="109" spans="2:17" x14ac:dyDescent="0.2">
      <c r="B109" s="61"/>
      <c r="C109" s="61"/>
      <c r="D109" s="219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</row>
    <row r="110" spans="2:17" x14ac:dyDescent="0.2">
      <c r="B110" s="61"/>
      <c r="C110" s="61"/>
      <c r="D110" s="219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</row>
    <row r="111" spans="2:17" x14ac:dyDescent="0.2">
      <c r="B111" s="61"/>
      <c r="C111" s="61"/>
      <c r="D111" s="219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</row>
    <row r="112" spans="2:17" x14ac:dyDescent="0.2">
      <c r="B112" s="61"/>
      <c r="C112" s="61"/>
      <c r="D112" s="219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</row>
    <row r="113" spans="2:17" x14ac:dyDescent="0.2">
      <c r="B113" s="61"/>
      <c r="C113" s="61"/>
      <c r="D113" s="219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</row>
    <row r="114" spans="2:17" x14ac:dyDescent="0.2">
      <c r="B114" s="61"/>
      <c r="C114" s="61"/>
      <c r="D114" s="219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</row>
    <row r="115" spans="2:17" x14ac:dyDescent="0.2">
      <c r="B115" s="61"/>
      <c r="C115" s="61"/>
      <c r="D115" s="219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</row>
    <row r="116" spans="2:17" x14ac:dyDescent="0.2">
      <c r="B116" s="61"/>
      <c r="C116" s="61"/>
      <c r="D116" s="219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</row>
    <row r="117" spans="2:17" x14ac:dyDescent="0.2">
      <c r="B117" s="61"/>
      <c r="C117" s="61"/>
      <c r="D117" s="219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</row>
    <row r="118" spans="2:17" x14ac:dyDescent="0.2">
      <c r="B118" s="61"/>
      <c r="C118" s="61"/>
      <c r="D118" s="219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</row>
    <row r="119" spans="2:17" x14ac:dyDescent="0.2">
      <c r="B119" s="61"/>
      <c r="C119" s="61"/>
      <c r="D119" s="219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</row>
    <row r="120" spans="2:17" x14ac:dyDescent="0.2">
      <c r="B120" s="61"/>
      <c r="C120" s="61"/>
      <c r="D120" s="219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</row>
    <row r="121" spans="2:17" x14ac:dyDescent="0.2">
      <c r="B121" s="61"/>
      <c r="C121" s="61"/>
      <c r="D121" s="219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</row>
    <row r="122" spans="2:17" x14ac:dyDescent="0.2">
      <c r="B122" s="61"/>
      <c r="C122" s="61"/>
      <c r="D122" s="219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</row>
    <row r="123" spans="2:17" x14ac:dyDescent="0.2">
      <c r="B123" s="61"/>
      <c r="C123" s="61"/>
      <c r="D123" s="219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</row>
    <row r="124" spans="2:17" x14ac:dyDescent="0.2">
      <c r="B124" s="61"/>
      <c r="C124" s="61"/>
      <c r="D124" s="219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</row>
    <row r="125" spans="2:17" x14ac:dyDescent="0.2">
      <c r="B125" s="61"/>
      <c r="C125" s="61"/>
      <c r="D125" s="219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</row>
    <row r="126" spans="2:17" x14ac:dyDescent="0.2">
      <c r="B126" s="61"/>
      <c r="C126" s="61"/>
      <c r="D126" s="219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</row>
    <row r="127" spans="2:17" x14ac:dyDescent="0.2">
      <c r="B127" s="61"/>
      <c r="C127" s="61"/>
      <c r="D127" s="219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</row>
    <row r="128" spans="2:17" x14ac:dyDescent="0.2">
      <c r="B128" s="61"/>
      <c r="C128" s="61"/>
      <c r="D128" s="219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</row>
    <row r="129" spans="2:17" x14ac:dyDescent="0.2">
      <c r="B129" s="61"/>
      <c r="C129" s="61"/>
      <c r="D129" s="219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</row>
    <row r="130" spans="2:17" x14ac:dyDescent="0.2">
      <c r="B130" s="61"/>
      <c r="C130" s="61"/>
      <c r="D130" s="219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</row>
    <row r="131" spans="2:17" x14ac:dyDescent="0.2">
      <c r="B131" s="61"/>
      <c r="C131" s="61"/>
      <c r="D131" s="219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</row>
    <row r="132" spans="2:17" x14ac:dyDescent="0.2">
      <c r="B132" s="61"/>
      <c r="C132" s="61"/>
      <c r="D132" s="219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</row>
    <row r="133" spans="2:17" x14ac:dyDescent="0.2">
      <c r="B133" s="61"/>
      <c r="C133" s="61"/>
      <c r="D133" s="219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</row>
    <row r="134" spans="2:17" x14ac:dyDescent="0.2">
      <c r="B134" s="61"/>
      <c r="C134" s="61"/>
      <c r="D134" s="219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</row>
    <row r="135" spans="2:17" x14ac:dyDescent="0.2">
      <c r="B135" s="61"/>
      <c r="C135" s="61"/>
      <c r="D135" s="219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</row>
    <row r="136" spans="2:17" x14ac:dyDescent="0.2">
      <c r="B136" s="61"/>
      <c r="C136" s="61"/>
      <c r="D136" s="219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</row>
    <row r="137" spans="2:17" x14ac:dyDescent="0.2">
      <c r="B137" s="61"/>
      <c r="C137" s="61"/>
      <c r="D137" s="219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</row>
    <row r="138" spans="2:17" x14ac:dyDescent="0.2">
      <c r="B138" s="61"/>
      <c r="C138" s="61"/>
      <c r="D138" s="219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</row>
    <row r="139" spans="2:17" x14ac:dyDescent="0.2">
      <c r="B139" s="61"/>
      <c r="C139" s="61"/>
      <c r="D139" s="219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</row>
    <row r="140" spans="2:17" x14ac:dyDescent="0.2">
      <c r="B140" s="61"/>
      <c r="C140" s="61"/>
      <c r="D140" s="219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</row>
    <row r="141" spans="2:17" x14ac:dyDescent="0.2">
      <c r="B141" s="61"/>
      <c r="C141" s="61"/>
      <c r="D141" s="219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</row>
    <row r="142" spans="2:17" x14ac:dyDescent="0.2">
      <c r="B142" s="61"/>
      <c r="C142" s="61"/>
      <c r="D142" s="219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</row>
    <row r="143" spans="2:17" x14ac:dyDescent="0.2">
      <c r="B143" s="61"/>
      <c r="C143" s="61"/>
      <c r="D143" s="219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</row>
    <row r="144" spans="2:17" x14ac:dyDescent="0.2">
      <c r="B144" s="61"/>
      <c r="C144" s="61"/>
      <c r="D144" s="219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</row>
    <row r="145" spans="2:17" x14ac:dyDescent="0.2">
      <c r="B145" s="61"/>
      <c r="C145" s="61"/>
      <c r="D145" s="219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</row>
    <row r="146" spans="2:17" x14ac:dyDescent="0.2">
      <c r="B146" s="61"/>
      <c r="C146" s="61"/>
      <c r="D146" s="219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</row>
    <row r="147" spans="2:17" x14ac:dyDescent="0.2">
      <c r="B147" s="61"/>
      <c r="C147" s="61"/>
      <c r="D147" s="219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</row>
    <row r="148" spans="2:17" x14ac:dyDescent="0.2">
      <c r="B148" s="61"/>
      <c r="C148" s="61"/>
      <c r="D148" s="219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</row>
    <row r="149" spans="2:17" x14ac:dyDescent="0.2">
      <c r="B149" s="61"/>
      <c r="C149" s="61"/>
      <c r="D149" s="219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</row>
    <row r="150" spans="2:17" x14ac:dyDescent="0.2">
      <c r="B150" s="61"/>
      <c r="C150" s="61"/>
      <c r="D150" s="219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</row>
    <row r="151" spans="2:17" x14ac:dyDescent="0.2">
      <c r="B151" s="61"/>
      <c r="C151" s="61"/>
      <c r="D151" s="219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</row>
    <row r="152" spans="2:17" x14ac:dyDescent="0.2">
      <c r="B152" s="61"/>
      <c r="C152" s="61"/>
      <c r="D152" s="219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</row>
    <row r="153" spans="2:17" x14ac:dyDescent="0.2">
      <c r="B153" s="61"/>
      <c r="C153" s="61"/>
      <c r="D153" s="219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</row>
    <row r="154" spans="2:17" x14ac:dyDescent="0.2">
      <c r="B154" s="61"/>
      <c r="C154" s="61"/>
      <c r="D154" s="219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</row>
    <row r="155" spans="2:17" x14ac:dyDescent="0.2">
      <c r="B155" s="61"/>
      <c r="C155" s="61"/>
      <c r="D155" s="219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</row>
    <row r="156" spans="2:17" x14ac:dyDescent="0.2">
      <c r="B156" s="61"/>
      <c r="C156" s="61"/>
      <c r="D156" s="219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</row>
    <row r="157" spans="2:17" x14ac:dyDescent="0.2">
      <c r="B157" s="61"/>
      <c r="C157" s="61"/>
      <c r="D157" s="219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</row>
    <row r="158" spans="2:17" x14ac:dyDescent="0.2">
      <c r="B158" s="61"/>
      <c r="C158" s="61"/>
      <c r="D158" s="219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</row>
    <row r="159" spans="2:17" x14ac:dyDescent="0.2">
      <c r="B159" s="61"/>
      <c r="C159" s="61"/>
      <c r="D159" s="219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</row>
    <row r="160" spans="2:17" x14ac:dyDescent="0.2">
      <c r="B160" s="61"/>
      <c r="C160" s="61"/>
      <c r="D160" s="219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</row>
    <row r="161" spans="2:17" x14ac:dyDescent="0.2">
      <c r="B161" s="61"/>
      <c r="C161" s="61"/>
      <c r="D161" s="219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</row>
    <row r="162" spans="2:17" x14ac:dyDescent="0.2">
      <c r="B162" s="61"/>
      <c r="C162" s="61"/>
      <c r="D162" s="219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</row>
    <row r="163" spans="2:17" x14ac:dyDescent="0.2">
      <c r="B163" s="61"/>
      <c r="C163" s="61"/>
      <c r="D163" s="219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</row>
    <row r="164" spans="2:17" x14ac:dyDescent="0.2">
      <c r="B164" s="61"/>
      <c r="C164" s="61"/>
      <c r="D164" s="219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</row>
    <row r="165" spans="2:17" x14ac:dyDescent="0.2">
      <c r="B165" s="61"/>
      <c r="C165" s="61"/>
      <c r="D165" s="219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</row>
    <row r="166" spans="2:17" x14ac:dyDescent="0.2">
      <c r="B166" s="61"/>
      <c r="C166" s="61"/>
      <c r="D166" s="219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</row>
    <row r="167" spans="2:17" x14ac:dyDescent="0.2">
      <c r="B167" s="61"/>
      <c r="C167" s="61"/>
      <c r="D167" s="219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</row>
    <row r="168" spans="2:17" x14ac:dyDescent="0.2">
      <c r="B168" s="61"/>
      <c r="C168" s="61"/>
      <c r="D168" s="219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</row>
    <row r="169" spans="2:17" x14ac:dyDescent="0.2">
      <c r="B169" s="61"/>
      <c r="C169" s="61"/>
      <c r="D169" s="219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</row>
    <row r="170" spans="2:17" x14ac:dyDescent="0.2">
      <c r="B170" s="61"/>
      <c r="C170" s="61"/>
      <c r="D170" s="219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</row>
    <row r="171" spans="2:17" x14ac:dyDescent="0.2">
      <c r="B171" s="61"/>
      <c r="C171" s="61"/>
      <c r="D171" s="219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</row>
    <row r="172" spans="2:17" x14ac:dyDescent="0.2">
      <c r="B172" s="61"/>
      <c r="C172" s="61"/>
      <c r="D172" s="219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</row>
    <row r="173" spans="2:17" x14ac:dyDescent="0.2">
      <c r="B173" s="61"/>
      <c r="C173" s="61"/>
      <c r="D173" s="219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</row>
    <row r="174" spans="2:17" x14ac:dyDescent="0.2">
      <c r="B174" s="61"/>
      <c r="C174" s="61"/>
      <c r="D174" s="219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</row>
    <row r="175" spans="2:17" x14ac:dyDescent="0.2">
      <c r="B175" s="61"/>
      <c r="C175" s="61"/>
      <c r="D175" s="219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</row>
    <row r="176" spans="2:17" x14ac:dyDescent="0.2">
      <c r="B176" s="61"/>
      <c r="C176" s="61"/>
      <c r="D176" s="219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</row>
    <row r="177" spans="2:17" x14ac:dyDescent="0.2">
      <c r="B177" s="61"/>
      <c r="C177" s="61"/>
      <c r="D177" s="219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</row>
    <row r="178" spans="2:17" x14ac:dyDescent="0.2">
      <c r="B178" s="61"/>
      <c r="C178" s="61"/>
      <c r="D178" s="219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</row>
    <row r="179" spans="2:17" x14ac:dyDescent="0.2">
      <c r="B179" s="61"/>
      <c r="C179" s="61"/>
      <c r="D179" s="219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</row>
    <row r="180" spans="2:17" x14ac:dyDescent="0.2">
      <c r="B180" s="61"/>
      <c r="C180" s="61"/>
      <c r="D180" s="219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</row>
    <row r="181" spans="2:17" x14ac:dyDescent="0.2">
      <c r="B181" s="61"/>
      <c r="C181" s="61"/>
      <c r="D181" s="219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</row>
    <row r="182" spans="2:17" x14ac:dyDescent="0.2">
      <c r="B182" s="61"/>
      <c r="C182" s="61"/>
      <c r="D182" s="219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</row>
    <row r="183" spans="2:17" x14ac:dyDescent="0.2">
      <c r="B183" s="61"/>
      <c r="C183" s="61"/>
      <c r="D183" s="219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</row>
  </sheetData>
  <mergeCells count="2">
    <mergeCell ref="A2:D2"/>
    <mergeCell ref="A3:D3"/>
  </mergeCells>
  <printOptions horizontalCentered="1" verticalCentered="1"/>
  <pageMargins left="0.78740157480314965" right="0.78740157480314965" top="0.46" bottom="0.32" header="0.35" footer="0.51181102362204722"/>
  <pageSetup paperSize="9" scale="68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C8"/>
  <sheetViews>
    <sheetView workbookViewId="0">
      <selection activeCell="B3" sqref="B3"/>
    </sheetView>
  </sheetViews>
  <sheetFormatPr defaultRowHeight="12.75" x14ac:dyDescent="0.2"/>
  <cols>
    <col min="1" max="1" width="15.140625" customWidth="1"/>
    <col min="2" max="2" width="17" customWidth="1"/>
    <col min="3" max="3" width="10.140625" bestFit="1" customWidth="1"/>
  </cols>
  <sheetData>
    <row r="1" spans="1:3" x14ac:dyDescent="0.2">
      <c r="A1" t="s">
        <v>193</v>
      </c>
    </row>
    <row r="3" spans="1:3" x14ac:dyDescent="0.2">
      <c r="A3" t="s">
        <v>129</v>
      </c>
      <c r="B3" s="30">
        <v>42369</v>
      </c>
      <c r="C3" s="135">
        <f>DREPORTDATE</f>
        <v>42369</v>
      </c>
    </row>
    <row r="4" spans="1:3" x14ac:dyDescent="0.2">
      <c r="A4" t="s">
        <v>10</v>
      </c>
      <c r="B4">
        <v>1000000</v>
      </c>
    </row>
    <row r="5" spans="1:3" x14ac:dyDescent="0.2">
      <c r="A5" t="s">
        <v>21</v>
      </c>
      <c r="B5" t="s">
        <v>61</v>
      </c>
    </row>
    <row r="8" spans="1:3" x14ac:dyDescent="0.2">
      <c r="A8" t="s">
        <v>71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125" customFormat="1" x14ac:dyDescent="0.2"/>
    <row r="8" s="150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S180"/>
  <sheetViews>
    <sheetView workbookViewId="0">
      <selection activeCell="A5" sqref="A5"/>
    </sheetView>
  </sheetViews>
  <sheetFormatPr defaultRowHeight="11.25" outlineLevelRow="3" x14ac:dyDescent="0.2"/>
  <cols>
    <col min="1" max="1" width="52" style="176" customWidth="1"/>
    <col min="2" max="14" width="14" style="128" bestFit="1" customWidth="1"/>
    <col min="15" max="16384" width="9.140625" style="176"/>
  </cols>
  <sheetData>
    <row r="1" spans="1:19" s="83" customFormat="1" ht="12.75" x14ac:dyDescent="0.2"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9" s="83" customFormat="1" ht="18.75" x14ac:dyDescent="0.2">
      <c r="A2" s="5" t="s">
        <v>102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39"/>
      <c r="P2" s="139"/>
      <c r="Q2" s="139"/>
      <c r="R2" s="139"/>
      <c r="S2" s="139"/>
    </row>
    <row r="3" spans="1:19" s="83" customFormat="1" ht="12.75" x14ac:dyDescent="0.2">
      <c r="A3" s="62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9" s="126" customFormat="1" ht="12.75" x14ac:dyDescent="0.2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 t="s">
        <v>195</v>
      </c>
    </row>
    <row r="5" spans="1:19" s="22" customFormat="1" ht="12.75" x14ac:dyDescent="0.2">
      <c r="A5" s="130"/>
      <c r="B5" s="172">
        <v>42004</v>
      </c>
      <c r="C5" s="172">
        <v>42035</v>
      </c>
      <c r="D5" s="172">
        <v>42063</v>
      </c>
      <c r="E5" s="172">
        <v>42094</v>
      </c>
      <c r="F5" s="172">
        <v>42124</v>
      </c>
      <c r="G5" s="172">
        <v>42155</v>
      </c>
      <c r="H5" s="172">
        <v>42185</v>
      </c>
      <c r="I5" s="172">
        <v>42216</v>
      </c>
      <c r="J5" s="172">
        <v>42247</v>
      </c>
      <c r="K5" s="172">
        <v>42277</v>
      </c>
      <c r="L5" s="172">
        <v>42308</v>
      </c>
      <c r="M5" s="172">
        <v>42338</v>
      </c>
      <c r="N5" s="172">
        <v>42369</v>
      </c>
    </row>
    <row r="6" spans="1:19" s="123" customFormat="1" ht="31.5" x14ac:dyDescent="0.2">
      <c r="A6" s="165" t="s">
        <v>139</v>
      </c>
      <c r="B6" s="87">
        <f t="shared" ref="B6:N6" si="0">B$7+B$60</f>
        <v>1100833.2167026401</v>
      </c>
      <c r="C6" s="87">
        <f t="shared" si="0"/>
        <v>1113516.9943480501</v>
      </c>
      <c r="D6" s="87">
        <f t="shared" si="0"/>
        <v>1613589.2411582398</v>
      </c>
      <c r="E6" s="87">
        <f t="shared" si="0"/>
        <v>1524374.8347001199</v>
      </c>
      <c r="F6" s="87">
        <f t="shared" si="0"/>
        <v>1417489.9313508901</v>
      </c>
      <c r="G6" s="87">
        <f t="shared" si="0"/>
        <v>1424179.1743288198</v>
      </c>
      <c r="H6" s="87">
        <f t="shared" si="0"/>
        <v>1438223.1332684401</v>
      </c>
      <c r="I6" s="87">
        <f t="shared" si="0"/>
        <v>1469323.5408655198</v>
      </c>
      <c r="J6" s="87">
        <f t="shared" si="0"/>
        <v>1495051.8367279398</v>
      </c>
      <c r="K6" s="87">
        <f t="shared" si="0"/>
        <v>1521452.56465328</v>
      </c>
      <c r="L6" s="87">
        <f t="shared" si="0"/>
        <v>1588217.6533709797</v>
      </c>
      <c r="M6" s="87">
        <f t="shared" si="0"/>
        <v>1556092.7102353298</v>
      </c>
      <c r="N6" s="87">
        <f t="shared" si="0"/>
        <v>1571765.6367568998</v>
      </c>
    </row>
    <row r="7" spans="1:19" s="232" customFormat="1" ht="15" x14ac:dyDescent="0.2">
      <c r="A7" s="260" t="s">
        <v>65</v>
      </c>
      <c r="B7" s="261">
        <f t="shared" ref="B7:N7" si="1">B$8+B$32</f>
        <v>947030.46914465004</v>
      </c>
      <c r="C7" s="261">
        <f t="shared" si="1"/>
        <v>959780.28664514003</v>
      </c>
      <c r="D7" s="261">
        <f t="shared" si="1"/>
        <v>1372225.0249197898</v>
      </c>
      <c r="E7" s="261">
        <f t="shared" si="1"/>
        <v>1267244.2772156999</v>
      </c>
      <c r="F7" s="261">
        <f t="shared" si="1"/>
        <v>1185351.4015740301</v>
      </c>
      <c r="G7" s="261">
        <f t="shared" si="1"/>
        <v>1194191.28076537</v>
      </c>
      <c r="H7" s="261">
        <f t="shared" si="1"/>
        <v>1208863.5889758801</v>
      </c>
      <c r="I7" s="261">
        <f t="shared" si="1"/>
        <v>1238354.1457696299</v>
      </c>
      <c r="J7" s="261">
        <f t="shared" si="1"/>
        <v>1234215.9465560399</v>
      </c>
      <c r="K7" s="261">
        <f t="shared" si="1"/>
        <v>1259323.2166706799</v>
      </c>
      <c r="L7" s="261">
        <f t="shared" si="1"/>
        <v>1312352.5981623698</v>
      </c>
      <c r="M7" s="261">
        <f t="shared" si="1"/>
        <v>1316334.10178719</v>
      </c>
      <c r="N7" s="261">
        <f t="shared" si="1"/>
        <v>1333860.7110635799</v>
      </c>
    </row>
    <row r="8" spans="1:19" s="205" customFormat="1" ht="15" outlineLevel="1" x14ac:dyDescent="0.2">
      <c r="A8" s="262" t="s">
        <v>48</v>
      </c>
      <c r="B8" s="263">
        <f t="shared" ref="B8:N8" si="2">B$9+B$30</f>
        <v>461003.62280238996</v>
      </c>
      <c r="C8" s="263">
        <f t="shared" si="2"/>
        <v>469021.87749140995</v>
      </c>
      <c r="D8" s="263">
        <f t="shared" si="2"/>
        <v>529981.65960945992</v>
      </c>
      <c r="E8" s="263">
        <f t="shared" si="2"/>
        <v>498750.39706786</v>
      </c>
      <c r="F8" s="263">
        <f t="shared" si="2"/>
        <v>487488.14228560997</v>
      </c>
      <c r="G8" s="263">
        <f t="shared" si="2"/>
        <v>481332.51519503992</v>
      </c>
      <c r="H8" s="263">
        <f t="shared" si="2"/>
        <v>491723.3175367199</v>
      </c>
      <c r="I8" s="263">
        <f t="shared" si="2"/>
        <v>492868.42294865992</v>
      </c>
      <c r="J8" s="263">
        <f t="shared" si="2"/>
        <v>492321.69802528998</v>
      </c>
      <c r="K8" s="263">
        <f t="shared" si="2"/>
        <v>494990.07887700986</v>
      </c>
      <c r="L8" s="263">
        <f t="shared" si="2"/>
        <v>500306.26166295988</v>
      </c>
      <c r="M8" s="263">
        <f t="shared" si="2"/>
        <v>505816.22745882993</v>
      </c>
      <c r="N8" s="263">
        <f t="shared" si="2"/>
        <v>508001.12311178993</v>
      </c>
    </row>
    <row r="9" spans="1:19" s="118" customFormat="1" ht="25.5" outlineLevel="2" collapsed="1" x14ac:dyDescent="0.2">
      <c r="A9" s="250" t="s">
        <v>174</v>
      </c>
      <c r="B9" s="142">
        <f t="shared" ref="B9:N9" si="3">SUM(B$10:B$29)</f>
        <v>458226.31982980995</v>
      </c>
      <c r="C9" s="142">
        <f t="shared" si="3"/>
        <v>466244.57451882993</v>
      </c>
      <c r="D9" s="142">
        <f t="shared" si="3"/>
        <v>527204.35663687997</v>
      </c>
      <c r="E9" s="142">
        <f t="shared" si="3"/>
        <v>496006.15722589998</v>
      </c>
      <c r="F9" s="142">
        <f t="shared" si="3"/>
        <v>484743.90244364995</v>
      </c>
      <c r="G9" s="142">
        <f t="shared" si="3"/>
        <v>478588.27535307989</v>
      </c>
      <c r="H9" s="142">
        <f t="shared" si="3"/>
        <v>489012.14082537987</v>
      </c>
      <c r="I9" s="142">
        <f t="shared" si="3"/>
        <v>490157.24623731989</v>
      </c>
      <c r="J9" s="142">
        <f t="shared" si="3"/>
        <v>489610.52131394995</v>
      </c>
      <c r="K9" s="142">
        <f t="shared" si="3"/>
        <v>492311.96529628988</v>
      </c>
      <c r="L9" s="142">
        <f t="shared" si="3"/>
        <v>497628.1480822399</v>
      </c>
      <c r="M9" s="142">
        <f t="shared" si="3"/>
        <v>503138.11387810996</v>
      </c>
      <c r="N9" s="142">
        <f t="shared" si="3"/>
        <v>505356.07266168995</v>
      </c>
    </row>
    <row r="10" spans="1:19" s="60" customFormat="1" ht="12.75" hidden="1" outlineLevel="3" x14ac:dyDescent="0.2">
      <c r="A10" s="251" t="s">
        <v>2</v>
      </c>
      <c r="B10" s="69">
        <v>88.426000000000002</v>
      </c>
      <c r="C10" s="69">
        <v>88.623999999999995</v>
      </c>
      <c r="D10" s="69">
        <v>89.471000000000004</v>
      </c>
      <c r="E10" s="69">
        <v>89.983999999999995</v>
      </c>
      <c r="F10" s="69">
        <v>90.710999999999999</v>
      </c>
      <c r="G10" s="69">
        <v>90.863</v>
      </c>
      <c r="H10" s="69">
        <v>95.331000000000003</v>
      </c>
      <c r="I10" s="69">
        <v>95.566000000000003</v>
      </c>
      <c r="J10" s="69">
        <v>96.933999999999997</v>
      </c>
      <c r="K10" s="69">
        <v>97.644999999999996</v>
      </c>
      <c r="L10" s="69">
        <v>98.075000000000003</v>
      </c>
      <c r="M10" s="69">
        <v>98.408000000000001</v>
      </c>
      <c r="N10" s="69">
        <v>98.638000000000005</v>
      </c>
    </row>
    <row r="11" spans="1:19" ht="12.75" hidden="1" outlineLevel="3" x14ac:dyDescent="0.2">
      <c r="A11" s="252" t="s">
        <v>133</v>
      </c>
      <c r="B11" s="142">
        <v>50254.464999999997</v>
      </c>
      <c r="C11" s="142">
        <v>50254.464999999997</v>
      </c>
      <c r="D11" s="142">
        <v>50254.464999999997</v>
      </c>
      <c r="E11" s="142">
        <v>50254.464999999997</v>
      </c>
      <c r="F11" s="142">
        <v>56758.463000000003</v>
      </c>
      <c r="G11" s="142">
        <v>60558.463000000003</v>
      </c>
      <c r="H11" s="142">
        <v>60558.463000000003</v>
      </c>
      <c r="I11" s="142">
        <v>60558.463000000003</v>
      </c>
      <c r="J11" s="142">
        <v>60558.463000000003</v>
      </c>
      <c r="K11" s="142">
        <v>60558.463000000003</v>
      </c>
      <c r="L11" s="142">
        <v>60558.463000000003</v>
      </c>
      <c r="M11" s="142">
        <v>60558.463000000003</v>
      </c>
      <c r="N11" s="142">
        <v>60558.463000000003</v>
      </c>
      <c r="O11" s="193"/>
      <c r="P11" s="193"/>
      <c r="Q11" s="193"/>
    </row>
    <row r="12" spans="1:19" ht="12.75" hidden="1" outlineLevel="3" x14ac:dyDescent="0.2">
      <c r="A12" s="252" t="s">
        <v>179</v>
      </c>
      <c r="B12" s="142">
        <v>3849.9810000000002</v>
      </c>
      <c r="C12" s="142">
        <v>3849.9810000000002</v>
      </c>
      <c r="D12" s="142">
        <v>3849.9810000000002</v>
      </c>
      <c r="E12" s="142">
        <v>3849.9810000000002</v>
      </c>
      <c r="F12" s="142">
        <v>3849.9810000000002</v>
      </c>
      <c r="G12" s="142">
        <v>3849.9810000000002</v>
      </c>
      <c r="H12" s="142">
        <v>11549.981</v>
      </c>
      <c r="I12" s="142">
        <v>14882.981</v>
      </c>
      <c r="J12" s="142">
        <v>17382.981</v>
      </c>
      <c r="K12" s="142">
        <v>22382.981</v>
      </c>
      <c r="L12" s="142">
        <v>24382.981</v>
      </c>
      <c r="M12" s="142">
        <v>29882.981</v>
      </c>
      <c r="N12" s="142">
        <v>38882.981</v>
      </c>
      <c r="O12" s="193"/>
      <c r="P12" s="193"/>
      <c r="Q12" s="193"/>
    </row>
    <row r="13" spans="1:19" ht="12.75" hidden="1" outlineLevel="3" x14ac:dyDescent="0.2">
      <c r="A13" s="252" t="s">
        <v>29</v>
      </c>
      <c r="B13" s="142">
        <v>7337.8894799999998</v>
      </c>
      <c r="C13" s="142">
        <v>7466.3456100000003</v>
      </c>
      <c r="D13" s="142">
        <v>11296.095600000001</v>
      </c>
      <c r="E13" s="142">
        <v>9870.3322499999995</v>
      </c>
      <c r="F13" s="142">
        <v>9079.7205599999998</v>
      </c>
      <c r="G13" s="142">
        <v>9080.1809099999991</v>
      </c>
      <c r="H13" s="142">
        <v>12011.484259999999</v>
      </c>
      <c r="I13" s="142">
        <v>11952.99283238</v>
      </c>
      <c r="J13" s="142">
        <v>11750.42236395</v>
      </c>
      <c r="K13" s="142">
        <v>10228.70489388</v>
      </c>
      <c r="L13" s="142">
        <v>10882.713952829999</v>
      </c>
      <c r="M13" s="142">
        <v>11348.674875119999</v>
      </c>
      <c r="N13" s="142">
        <v>8283.7102117199993</v>
      </c>
      <c r="O13" s="193"/>
      <c r="P13" s="193"/>
      <c r="Q13" s="193"/>
    </row>
    <row r="14" spans="1:19" ht="12.75" hidden="1" outlineLevel="3" x14ac:dyDescent="0.2">
      <c r="A14" s="252" t="s">
        <v>33</v>
      </c>
      <c r="B14" s="142">
        <v>1500</v>
      </c>
      <c r="C14" s="142">
        <v>1500</v>
      </c>
      <c r="D14" s="142">
        <v>1500</v>
      </c>
      <c r="E14" s="142">
        <v>1500</v>
      </c>
      <c r="F14" s="142">
        <v>1500</v>
      </c>
      <c r="G14" s="142">
        <v>1500</v>
      </c>
      <c r="H14" s="142">
        <v>1500</v>
      </c>
      <c r="I14" s="142">
        <v>1500</v>
      </c>
      <c r="J14" s="142">
        <v>1500</v>
      </c>
      <c r="K14" s="142">
        <v>1500</v>
      </c>
      <c r="L14" s="142">
        <v>1500</v>
      </c>
      <c r="M14" s="142">
        <v>1500</v>
      </c>
      <c r="N14" s="142">
        <v>1500</v>
      </c>
      <c r="O14" s="193"/>
      <c r="P14" s="193"/>
      <c r="Q14" s="193"/>
    </row>
    <row r="15" spans="1:19" ht="12.75" hidden="1" outlineLevel="3" x14ac:dyDescent="0.2">
      <c r="A15" s="252" t="s">
        <v>79</v>
      </c>
      <c r="B15" s="142">
        <v>2617.63</v>
      </c>
      <c r="C15" s="142">
        <v>2617.63</v>
      </c>
      <c r="D15" s="142">
        <v>2617.63</v>
      </c>
      <c r="E15" s="142">
        <v>2617.63</v>
      </c>
      <c r="F15" s="142">
        <v>2617.63</v>
      </c>
      <c r="G15" s="142">
        <v>2617.63</v>
      </c>
      <c r="H15" s="142">
        <v>2617.63</v>
      </c>
      <c r="I15" s="142">
        <v>2617.63</v>
      </c>
      <c r="J15" s="142">
        <v>2617.63</v>
      </c>
      <c r="K15" s="142">
        <v>2617.63</v>
      </c>
      <c r="L15" s="142">
        <v>2617.63</v>
      </c>
      <c r="M15" s="142">
        <v>2617.63</v>
      </c>
      <c r="N15" s="142">
        <v>2617.63</v>
      </c>
      <c r="O15" s="193"/>
      <c r="P15" s="193"/>
      <c r="Q15" s="193"/>
    </row>
    <row r="16" spans="1:19" ht="12.75" hidden="1" outlineLevel="3" x14ac:dyDescent="0.2">
      <c r="A16" s="252" t="s">
        <v>125</v>
      </c>
      <c r="B16" s="142">
        <v>3250</v>
      </c>
      <c r="C16" s="142">
        <v>3250</v>
      </c>
      <c r="D16" s="142">
        <v>3250</v>
      </c>
      <c r="E16" s="142">
        <v>3250</v>
      </c>
      <c r="F16" s="142">
        <v>3250</v>
      </c>
      <c r="G16" s="142">
        <v>3250</v>
      </c>
      <c r="H16" s="142">
        <v>3250</v>
      </c>
      <c r="I16" s="142">
        <v>3250</v>
      </c>
      <c r="J16" s="142">
        <v>3250</v>
      </c>
      <c r="K16" s="142">
        <v>3250</v>
      </c>
      <c r="L16" s="142">
        <v>3250</v>
      </c>
      <c r="M16" s="142">
        <v>3250</v>
      </c>
      <c r="N16" s="142">
        <v>3250</v>
      </c>
      <c r="O16" s="193"/>
      <c r="P16" s="193"/>
      <c r="Q16" s="193"/>
    </row>
    <row r="17" spans="1:17" ht="12.75" hidden="1" outlineLevel="3" x14ac:dyDescent="0.2">
      <c r="A17" s="252" t="s">
        <v>175</v>
      </c>
      <c r="B17" s="142">
        <v>15848.84</v>
      </c>
      <c r="C17" s="142">
        <v>15848.84</v>
      </c>
      <c r="D17" s="142">
        <v>15848.84</v>
      </c>
      <c r="E17" s="142">
        <v>15848.84</v>
      </c>
      <c r="F17" s="142">
        <v>15848.84</v>
      </c>
      <c r="G17" s="142">
        <v>15848.84</v>
      </c>
      <c r="H17" s="142">
        <v>15848.84</v>
      </c>
      <c r="I17" s="142">
        <v>15848.84</v>
      </c>
      <c r="J17" s="142">
        <v>15848.84</v>
      </c>
      <c r="K17" s="142">
        <v>15848.84</v>
      </c>
      <c r="L17" s="142">
        <v>15848.84</v>
      </c>
      <c r="M17" s="142">
        <v>15848.84</v>
      </c>
      <c r="N17" s="142">
        <v>15848.84</v>
      </c>
      <c r="O17" s="193"/>
      <c r="P17" s="193"/>
      <c r="Q17" s="193"/>
    </row>
    <row r="18" spans="1:17" ht="12.75" hidden="1" outlineLevel="3" x14ac:dyDescent="0.2">
      <c r="A18" s="252" t="s">
        <v>157</v>
      </c>
      <c r="B18" s="142">
        <v>769.31632000000002</v>
      </c>
      <c r="C18" s="142">
        <v>731.30280000000005</v>
      </c>
      <c r="D18" s="142">
        <v>1256.7809199999999</v>
      </c>
      <c r="E18" s="142">
        <v>1017.97256</v>
      </c>
      <c r="F18" s="142">
        <v>926.22900000000004</v>
      </c>
      <c r="G18" s="142">
        <v>917.36591999999996</v>
      </c>
      <c r="H18" s="142">
        <v>941.65616</v>
      </c>
      <c r="I18" s="142">
        <v>947.02800000000002</v>
      </c>
      <c r="J18" s="142">
        <v>954.87019999999995</v>
      </c>
      <c r="K18" s="142">
        <v>964.77840000000003</v>
      </c>
      <c r="L18" s="142">
        <v>1001.36224</v>
      </c>
      <c r="M18" s="142">
        <v>1010.79864</v>
      </c>
      <c r="N18" s="142">
        <v>1048.92516</v>
      </c>
      <c r="O18" s="193"/>
      <c r="P18" s="193"/>
      <c r="Q18" s="193"/>
    </row>
    <row r="19" spans="1:17" ht="12.75" hidden="1" outlineLevel="3" x14ac:dyDescent="0.2">
      <c r="A19" s="252" t="s">
        <v>191</v>
      </c>
      <c r="B19" s="142">
        <v>40907.373574390003</v>
      </c>
      <c r="C19" s="142">
        <v>39005.439624830004</v>
      </c>
      <c r="D19" s="142">
        <v>42668.641798800003</v>
      </c>
      <c r="E19" s="142">
        <v>34674.632526009998</v>
      </c>
      <c r="F19" s="142">
        <v>33350.668484419999</v>
      </c>
      <c r="G19" s="142">
        <v>27739.98216598</v>
      </c>
      <c r="H19" s="142">
        <v>24080.00090132</v>
      </c>
      <c r="I19" s="142">
        <v>21891.231199999998</v>
      </c>
      <c r="J19" s="142">
        <v>21887.820528</v>
      </c>
      <c r="K19" s="142">
        <v>21890.557352</v>
      </c>
      <c r="L19" s="142">
        <v>21901.568879999999</v>
      </c>
      <c r="M19" s="142">
        <v>21909.414248000001</v>
      </c>
      <c r="N19" s="142">
        <v>21910.342336000002</v>
      </c>
      <c r="O19" s="193"/>
      <c r="P19" s="193"/>
      <c r="Q19" s="193"/>
    </row>
    <row r="20" spans="1:17" ht="12.75" hidden="1" outlineLevel="3" x14ac:dyDescent="0.2">
      <c r="A20" s="252" t="s">
        <v>56</v>
      </c>
      <c r="B20" s="142">
        <v>0</v>
      </c>
      <c r="C20" s="142">
        <v>0</v>
      </c>
      <c r="D20" s="142">
        <v>8354.6168859999998</v>
      </c>
      <c r="E20" s="142">
        <v>0</v>
      </c>
      <c r="F20" s="142">
        <v>0</v>
      </c>
      <c r="G20" s="142">
        <v>0</v>
      </c>
      <c r="H20" s="142">
        <v>0</v>
      </c>
      <c r="I20" s="142">
        <v>0</v>
      </c>
      <c r="J20" s="142">
        <v>0</v>
      </c>
      <c r="K20" s="142">
        <v>0</v>
      </c>
      <c r="L20" s="142">
        <v>0</v>
      </c>
      <c r="M20" s="142">
        <v>0</v>
      </c>
      <c r="N20" s="142">
        <v>0</v>
      </c>
      <c r="O20" s="193"/>
      <c r="P20" s="193"/>
      <c r="Q20" s="193"/>
    </row>
    <row r="21" spans="1:17" ht="12.75" hidden="1" outlineLevel="3" x14ac:dyDescent="0.2">
      <c r="A21" s="252" t="s">
        <v>43</v>
      </c>
      <c r="B21" s="142">
        <v>46585.054805569998</v>
      </c>
      <c r="C21" s="142">
        <v>47010.885777809999</v>
      </c>
      <c r="D21" s="142">
        <v>67253.908371040001</v>
      </c>
      <c r="E21" s="142">
        <v>58459.279527760002</v>
      </c>
      <c r="F21" s="142">
        <v>46938.889906290002</v>
      </c>
      <c r="G21" s="142">
        <v>42601.167679940001</v>
      </c>
      <c r="H21" s="142">
        <v>42454.815158769998</v>
      </c>
      <c r="I21" s="142">
        <v>42647.700082260002</v>
      </c>
      <c r="J21" s="142">
        <v>41847.4260736</v>
      </c>
      <c r="K21" s="142">
        <v>40804.10367656</v>
      </c>
      <c r="L21" s="142">
        <v>42413.118840160001</v>
      </c>
      <c r="M21" s="142">
        <v>43213.893801439997</v>
      </c>
      <c r="N21" s="142">
        <v>43377.236129329998</v>
      </c>
      <c r="O21" s="193"/>
      <c r="P21" s="193"/>
      <c r="Q21" s="193"/>
    </row>
    <row r="22" spans="1:17" ht="12.75" hidden="1" outlineLevel="3" x14ac:dyDescent="0.2">
      <c r="A22" s="252" t="s">
        <v>85</v>
      </c>
      <c r="B22" s="142">
        <v>2922.1828599999999</v>
      </c>
      <c r="C22" s="142">
        <v>2994.1961449999999</v>
      </c>
      <c r="D22" s="142">
        <v>5141.1772000000001</v>
      </c>
      <c r="E22" s="142">
        <v>3755.82</v>
      </c>
      <c r="F22" s="142">
        <v>3372.4931200000001</v>
      </c>
      <c r="G22" s="142">
        <v>3372.71632</v>
      </c>
      <c r="H22" s="142">
        <v>3367.4572800000001</v>
      </c>
      <c r="I22" s="142">
        <v>3462.884</v>
      </c>
      <c r="J22" s="142">
        <v>3394.67056</v>
      </c>
      <c r="K22" s="142">
        <v>3449.4070400000001</v>
      </c>
      <c r="L22" s="142">
        <v>3669.6376</v>
      </c>
      <c r="M22" s="142">
        <v>3826.5449600000002</v>
      </c>
      <c r="N22" s="142">
        <v>3845.1067200000002</v>
      </c>
      <c r="O22" s="193"/>
      <c r="P22" s="193"/>
      <c r="Q22" s="193"/>
    </row>
    <row r="23" spans="1:17" ht="12.75" hidden="1" outlineLevel="3" x14ac:dyDescent="0.2">
      <c r="A23" s="252" t="s">
        <v>141</v>
      </c>
      <c r="B23" s="142">
        <v>131379.77278984999</v>
      </c>
      <c r="C23" s="142">
        <v>130572.21256119</v>
      </c>
      <c r="D23" s="142">
        <v>152768.09686103999</v>
      </c>
      <c r="E23" s="142">
        <v>149762.56836213</v>
      </c>
      <c r="F23" s="142">
        <v>157259.88837294001</v>
      </c>
      <c r="G23" s="142">
        <v>157260.69735716001</v>
      </c>
      <c r="H23" s="142">
        <v>160836.09406529</v>
      </c>
      <c r="I23" s="142">
        <v>160601.54212268</v>
      </c>
      <c r="J23" s="142">
        <v>158620.07558840001</v>
      </c>
      <c r="K23" s="142">
        <v>158818.46693385</v>
      </c>
      <c r="L23" s="142">
        <v>159603.36956925</v>
      </c>
      <c r="M23" s="142">
        <v>160172.07735355</v>
      </c>
      <c r="N23" s="142">
        <v>160233.81210464</v>
      </c>
      <c r="O23" s="193"/>
      <c r="P23" s="193"/>
      <c r="Q23" s="193"/>
    </row>
    <row r="24" spans="1:17" ht="12.75" hidden="1" outlineLevel="3" x14ac:dyDescent="0.2">
      <c r="A24" s="252" t="s">
        <v>146</v>
      </c>
      <c r="B24" s="142">
        <v>170</v>
      </c>
      <c r="C24" s="142">
        <v>10309.263999999999</v>
      </c>
      <c r="D24" s="142">
        <v>10309.263999999999</v>
      </c>
      <c r="E24" s="142">
        <v>10309.263999999999</v>
      </c>
      <c r="F24" s="142">
        <v>0</v>
      </c>
      <c r="G24" s="142">
        <v>0</v>
      </c>
      <c r="H24" s="142">
        <v>0</v>
      </c>
      <c r="I24" s="142">
        <v>0</v>
      </c>
      <c r="J24" s="142">
        <v>0</v>
      </c>
      <c r="K24" s="142">
        <v>0</v>
      </c>
      <c r="L24" s="142">
        <v>0</v>
      </c>
      <c r="M24" s="142">
        <v>0</v>
      </c>
      <c r="N24" s="142">
        <v>0</v>
      </c>
      <c r="O24" s="193"/>
      <c r="P24" s="193"/>
      <c r="Q24" s="193"/>
    </row>
    <row r="25" spans="1:17" ht="12.75" hidden="1" outlineLevel="3" x14ac:dyDescent="0.2">
      <c r="A25" s="252" t="s">
        <v>184</v>
      </c>
      <c r="B25" s="142">
        <v>27100</v>
      </c>
      <c r="C25" s="142">
        <v>27100</v>
      </c>
      <c r="D25" s="142">
        <v>27100</v>
      </c>
      <c r="E25" s="142">
        <v>27100</v>
      </c>
      <c r="F25" s="142">
        <v>27100</v>
      </c>
      <c r="G25" s="142">
        <v>27100</v>
      </c>
      <c r="H25" s="142">
        <v>27100</v>
      </c>
      <c r="I25" s="142">
        <v>27100</v>
      </c>
      <c r="J25" s="142">
        <v>27100</v>
      </c>
      <c r="K25" s="142">
        <v>27100</v>
      </c>
      <c r="L25" s="142">
        <v>27100</v>
      </c>
      <c r="M25" s="142">
        <v>27100</v>
      </c>
      <c r="N25" s="142">
        <v>27100</v>
      </c>
      <c r="O25" s="193"/>
      <c r="P25" s="193"/>
      <c r="Q25" s="193"/>
    </row>
    <row r="26" spans="1:17" ht="12.75" hidden="1" outlineLevel="3" x14ac:dyDescent="0.2">
      <c r="A26" s="252" t="s">
        <v>39</v>
      </c>
      <c r="B26" s="142">
        <v>54624.790999999997</v>
      </c>
      <c r="C26" s="142">
        <v>54624.790999999997</v>
      </c>
      <c r="D26" s="142">
        <v>54624.790999999997</v>
      </c>
      <c r="E26" s="142">
        <v>54624.790999999997</v>
      </c>
      <c r="F26" s="142">
        <v>54624.790999999997</v>
      </c>
      <c r="G26" s="142">
        <v>54624.790999999997</v>
      </c>
      <c r="H26" s="142">
        <v>54624.790999999997</v>
      </c>
      <c r="I26" s="142">
        <v>54624.790999999997</v>
      </c>
      <c r="J26" s="142">
        <v>54624.790999999997</v>
      </c>
      <c r="K26" s="142">
        <v>54624.790999999997</v>
      </c>
      <c r="L26" s="142">
        <v>54624.790999999997</v>
      </c>
      <c r="M26" s="142">
        <v>52624.790999999997</v>
      </c>
      <c r="N26" s="142">
        <v>48624.790999999997</v>
      </c>
      <c r="O26" s="193"/>
      <c r="P26" s="193"/>
      <c r="Q26" s="193"/>
    </row>
    <row r="27" spans="1:17" ht="12.75" hidden="1" outlineLevel="3" x14ac:dyDescent="0.2">
      <c r="A27" s="252" t="s">
        <v>83</v>
      </c>
      <c r="B27" s="142">
        <v>31301.198</v>
      </c>
      <c r="C27" s="142">
        <v>31301.198</v>
      </c>
      <c r="D27" s="142">
        <v>31301.198</v>
      </c>
      <c r="E27" s="142">
        <v>31301.198</v>
      </c>
      <c r="F27" s="142">
        <v>31301.198</v>
      </c>
      <c r="G27" s="142">
        <v>31301.198</v>
      </c>
      <c r="H27" s="142">
        <v>31301.198</v>
      </c>
      <c r="I27" s="142">
        <v>31301.198</v>
      </c>
      <c r="J27" s="142">
        <v>31301.198</v>
      </c>
      <c r="K27" s="142">
        <v>31301.198</v>
      </c>
      <c r="L27" s="142">
        <v>31301.198</v>
      </c>
      <c r="M27" s="142">
        <v>31301.198</v>
      </c>
      <c r="N27" s="142">
        <v>31301.198</v>
      </c>
      <c r="O27" s="193"/>
      <c r="P27" s="193"/>
      <c r="Q27" s="193"/>
    </row>
    <row r="28" spans="1:17" ht="12.75" hidden="1" outlineLevel="3" x14ac:dyDescent="0.2">
      <c r="A28" s="252" t="s">
        <v>173</v>
      </c>
      <c r="B28" s="142">
        <v>845</v>
      </c>
      <c r="C28" s="142">
        <v>845</v>
      </c>
      <c r="D28" s="142">
        <v>845</v>
      </c>
      <c r="E28" s="142">
        <v>845</v>
      </c>
      <c r="F28" s="142">
        <v>0</v>
      </c>
      <c r="G28" s="142">
        <v>0</v>
      </c>
      <c r="H28" s="142">
        <v>0</v>
      </c>
      <c r="I28" s="142">
        <v>0</v>
      </c>
      <c r="J28" s="142">
        <v>0</v>
      </c>
      <c r="K28" s="142">
        <v>0</v>
      </c>
      <c r="L28" s="142">
        <v>0</v>
      </c>
      <c r="M28" s="142">
        <v>0</v>
      </c>
      <c r="N28" s="142">
        <v>0</v>
      </c>
      <c r="O28" s="193"/>
      <c r="P28" s="193"/>
      <c r="Q28" s="193"/>
    </row>
    <row r="29" spans="1:17" ht="12.75" hidden="1" outlineLevel="3" x14ac:dyDescent="0.2">
      <c r="A29" s="252" t="s">
        <v>134</v>
      </c>
      <c r="B29" s="142">
        <v>36874.398999999998</v>
      </c>
      <c r="C29" s="142">
        <v>36874.398999999998</v>
      </c>
      <c r="D29" s="142">
        <v>36874.398999999998</v>
      </c>
      <c r="E29" s="142">
        <v>36874.398999999998</v>
      </c>
      <c r="F29" s="142">
        <v>36874.398999999998</v>
      </c>
      <c r="G29" s="142">
        <v>36874.398999999998</v>
      </c>
      <c r="H29" s="142">
        <v>36874.398999999998</v>
      </c>
      <c r="I29" s="142">
        <v>36874.398999999998</v>
      </c>
      <c r="J29" s="142">
        <v>36874.398999999998</v>
      </c>
      <c r="K29" s="142">
        <v>36874.398999999998</v>
      </c>
      <c r="L29" s="142">
        <v>36874.398999999998</v>
      </c>
      <c r="M29" s="142">
        <v>36874.398999999998</v>
      </c>
      <c r="N29" s="142">
        <v>36874.398999999998</v>
      </c>
      <c r="O29" s="193"/>
      <c r="P29" s="193"/>
      <c r="Q29" s="193"/>
    </row>
    <row r="30" spans="1:17" ht="25.5" outlineLevel="2" collapsed="1" x14ac:dyDescent="0.2">
      <c r="A30" s="253" t="s">
        <v>109</v>
      </c>
      <c r="B30" s="142">
        <f t="shared" ref="B30:N30" si="4">SUM(B$31:B$31)</f>
        <v>2777.3029725800002</v>
      </c>
      <c r="C30" s="142">
        <f t="shared" si="4"/>
        <v>2777.3029725800002</v>
      </c>
      <c r="D30" s="142">
        <f t="shared" si="4"/>
        <v>2777.3029725800002</v>
      </c>
      <c r="E30" s="142">
        <f t="shared" si="4"/>
        <v>2744.2398419599999</v>
      </c>
      <c r="F30" s="142">
        <f t="shared" si="4"/>
        <v>2744.2398419599999</v>
      </c>
      <c r="G30" s="142">
        <f t="shared" si="4"/>
        <v>2744.2398419599999</v>
      </c>
      <c r="H30" s="142">
        <f t="shared" si="4"/>
        <v>2711.1767113400001</v>
      </c>
      <c r="I30" s="142">
        <f t="shared" si="4"/>
        <v>2711.1767113400001</v>
      </c>
      <c r="J30" s="142">
        <f t="shared" si="4"/>
        <v>2711.1767113400001</v>
      </c>
      <c r="K30" s="142">
        <f t="shared" si="4"/>
        <v>2678.1135807199998</v>
      </c>
      <c r="L30" s="142">
        <f t="shared" si="4"/>
        <v>2678.1135807199998</v>
      </c>
      <c r="M30" s="142">
        <f t="shared" si="4"/>
        <v>2678.1135807199998</v>
      </c>
      <c r="N30" s="142">
        <f t="shared" si="4"/>
        <v>2645.0504501</v>
      </c>
      <c r="O30" s="193"/>
      <c r="P30" s="193"/>
      <c r="Q30" s="193"/>
    </row>
    <row r="31" spans="1:17" ht="12.75" hidden="1" outlineLevel="3" x14ac:dyDescent="0.2">
      <c r="A31" s="252" t="s">
        <v>28</v>
      </c>
      <c r="B31" s="142">
        <v>2777.3029725800002</v>
      </c>
      <c r="C31" s="142">
        <v>2777.3029725800002</v>
      </c>
      <c r="D31" s="142">
        <v>2777.3029725800002</v>
      </c>
      <c r="E31" s="142">
        <v>2744.2398419599999</v>
      </c>
      <c r="F31" s="142">
        <v>2744.2398419599999</v>
      </c>
      <c r="G31" s="142">
        <v>2744.2398419599999</v>
      </c>
      <c r="H31" s="142">
        <v>2711.1767113400001</v>
      </c>
      <c r="I31" s="142">
        <v>2711.1767113400001</v>
      </c>
      <c r="J31" s="142">
        <v>2711.1767113400001</v>
      </c>
      <c r="K31" s="142">
        <v>2678.1135807199998</v>
      </c>
      <c r="L31" s="142">
        <v>2678.1135807199998</v>
      </c>
      <c r="M31" s="142">
        <v>2678.1135807199998</v>
      </c>
      <c r="N31" s="142">
        <v>2645.0504501</v>
      </c>
      <c r="O31" s="193"/>
      <c r="P31" s="193"/>
      <c r="Q31" s="193"/>
    </row>
    <row r="32" spans="1:17" ht="15" outlineLevel="1" x14ac:dyDescent="0.2">
      <c r="A32" s="262" t="s">
        <v>59</v>
      </c>
      <c r="B32" s="263">
        <f t="shared" ref="B32:N32" si="5">B$33+B$40+B$46+B$48+B$58</f>
        <v>486026.84634226002</v>
      </c>
      <c r="C32" s="263">
        <f t="shared" si="5"/>
        <v>490758.40915373003</v>
      </c>
      <c r="D32" s="263">
        <f t="shared" si="5"/>
        <v>842243.36531032994</v>
      </c>
      <c r="E32" s="263">
        <f t="shared" si="5"/>
        <v>768493.8801478399</v>
      </c>
      <c r="F32" s="263">
        <f t="shared" si="5"/>
        <v>697863.25928841997</v>
      </c>
      <c r="G32" s="263">
        <f t="shared" si="5"/>
        <v>712858.76557033008</v>
      </c>
      <c r="H32" s="263">
        <f t="shared" si="5"/>
        <v>717140.2714391601</v>
      </c>
      <c r="I32" s="263">
        <f t="shared" si="5"/>
        <v>745485.72282097</v>
      </c>
      <c r="J32" s="263">
        <f t="shared" si="5"/>
        <v>741894.24853074993</v>
      </c>
      <c r="K32" s="263">
        <f t="shared" si="5"/>
        <v>764333.13779366994</v>
      </c>
      <c r="L32" s="263">
        <f t="shared" si="5"/>
        <v>812046.33649940998</v>
      </c>
      <c r="M32" s="263">
        <f t="shared" si="5"/>
        <v>810517.87432835996</v>
      </c>
      <c r="N32" s="263">
        <f t="shared" si="5"/>
        <v>825859.58795178996</v>
      </c>
      <c r="O32" s="193"/>
      <c r="P32" s="193"/>
      <c r="Q32" s="193"/>
    </row>
    <row r="33" spans="1:17" ht="25.5" outlineLevel="2" collapsed="1" x14ac:dyDescent="0.2">
      <c r="A33" s="253" t="s">
        <v>160</v>
      </c>
      <c r="B33" s="142">
        <f t="shared" ref="B33:N33" si="6">SUM(B$34:B$39)</f>
        <v>169089.90330626004</v>
      </c>
      <c r="C33" s="142">
        <f t="shared" si="6"/>
        <v>167751.94215892002</v>
      </c>
      <c r="D33" s="142">
        <f t="shared" si="6"/>
        <v>287350.71957382001</v>
      </c>
      <c r="E33" s="142">
        <f t="shared" si="6"/>
        <v>297782.94825681997</v>
      </c>
      <c r="F33" s="142">
        <f t="shared" si="6"/>
        <v>274124.31893608999</v>
      </c>
      <c r="G33" s="142">
        <f t="shared" si="6"/>
        <v>269029.00394322001</v>
      </c>
      <c r="H33" s="142">
        <f t="shared" si="6"/>
        <v>273122.11071807001</v>
      </c>
      <c r="I33" s="142">
        <f t="shared" si="6"/>
        <v>289858.87528626999</v>
      </c>
      <c r="J33" s="142">
        <f t="shared" si="6"/>
        <v>294698.31058395997</v>
      </c>
      <c r="K33" s="142">
        <f t="shared" si="6"/>
        <v>310020.28147054993</v>
      </c>
      <c r="L33" s="142">
        <f t="shared" si="6"/>
        <v>324196.01844963001</v>
      </c>
      <c r="M33" s="142">
        <f t="shared" si="6"/>
        <v>332799.17861800006</v>
      </c>
      <c r="N33" s="142">
        <f t="shared" si="6"/>
        <v>337038.40088391997</v>
      </c>
      <c r="O33" s="193"/>
      <c r="P33" s="193"/>
      <c r="Q33" s="193"/>
    </row>
    <row r="34" spans="1:17" ht="12.75" hidden="1" outlineLevel="3" x14ac:dyDescent="0.2">
      <c r="A34" s="252" t="s">
        <v>20</v>
      </c>
      <c r="B34" s="142">
        <v>26156.75488</v>
      </c>
      <c r="C34" s="142">
        <v>24864.2952</v>
      </c>
      <c r="D34" s="142">
        <v>42730.55128</v>
      </c>
      <c r="E34" s="142">
        <v>34611.067040000002</v>
      </c>
      <c r="F34" s="142">
        <v>37280.717250000002</v>
      </c>
      <c r="G34" s="142">
        <v>36923.978280000003</v>
      </c>
      <c r="H34" s="142">
        <v>37901.66044</v>
      </c>
      <c r="I34" s="142">
        <v>52323.296999999999</v>
      </c>
      <c r="J34" s="142">
        <v>52756.578549999998</v>
      </c>
      <c r="K34" s="142">
        <v>53304.006600000001</v>
      </c>
      <c r="L34" s="142">
        <v>55325.263760000002</v>
      </c>
      <c r="M34" s="142">
        <v>55846.624860000004</v>
      </c>
      <c r="N34" s="142">
        <v>57953.115089999999</v>
      </c>
      <c r="O34" s="193"/>
      <c r="P34" s="193"/>
      <c r="Q34" s="193"/>
    </row>
    <row r="35" spans="1:17" ht="12.75" hidden="1" outlineLevel="3" x14ac:dyDescent="0.2">
      <c r="A35" s="252" t="s">
        <v>52</v>
      </c>
      <c r="B35" s="142">
        <v>9368.9811106899997</v>
      </c>
      <c r="C35" s="142">
        <v>8908.9269581799999</v>
      </c>
      <c r="D35" s="142">
        <v>15038.569154160001</v>
      </c>
      <c r="E35" s="142">
        <v>12584.91433532</v>
      </c>
      <c r="F35" s="142">
        <v>11803.496062849999</v>
      </c>
      <c r="G35" s="142">
        <v>11369.3360646</v>
      </c>
      <c r="H35" s="142">
        <v>11988.97451004</v>
      </c>
      <c r="I35" s="142">
        <v>12142.01317466</v>
      </c>
      <c r="J35" s="142">
        <v>12175.287977100001</v>
      </c>
      <c r="K35" s="142">
        <v>12601.7928299</v>
      </c>
      <c r="L35" s="142">
        <v>13091.09519871</v>
      </c>
      <c r="M35" s="142">
        <v>12808.414503980001</v>
      </c>
      <c r="N35" s="142">
        <v>13973.15577781</v>
      </c>
      <c r="O35" s="193"/>
      <c r="P35" s="193"/>
      <c r="Q35" s="193"/>
    </row>
    <row r="36" spans="1:17" ht="12.75" hidden="1" outlineLevel="3" x14ac:dyDescent="0.2">
      <c r="A36" s="252" t="s">
        <v>87</v>
      </c>
      <c r="B36" s="142">
        <v>7652.9919443500003</v>
      </c>
      <c r="C36" s="142">
        <v>7274.8416896700001</v>
      </c>
      <c r="D36" s="142">
        <v>12430.96650538</v>
      </c>
      <c r="E36" s="142">
        <v>10068.885193419999</v>
      </c>
      <c r="F36" s="142">
        <v>9161.4389525499992</v>
      </c>
      <c r="G36" s="142">
        <v>9073.7731956400003</v>
      </c>
      <c r="H36" s="142">
        <v>10242.7391773</v>
      </c>
      <c r="I36" s="142">
        <v>10301.170649809999</v>
      </c>
      <c r="J36" s="142">
        <v>10332.363822269999</v>
      </c>
      <c r="K36" s="142">
        <v>10439.577480440001</v>
      </c>
      <c r="L36" s="142">
        <v>10835.44023215</v>
      </c>
      <c r="M36" s="142">
        <v>11316.598174139999</v>
      </c>
      <c r="N36" s="142">
        <v>12136.79818308</v>
      </c>
      <c r="O36" s="193"/>
      <c r="P36" s="193"/>
      <c r="Q36" s="193"/>
    </row>
    <row r="37" spans="1:17" ht="12.75" hidden="1" outlineLevel="3" x14ac:dyDescent="0.2">
      <c r="A37" s="252" t="s">
        <v>123</v>
      </c>
      <c r="B37" s="142">
        <v>68318.982284140002</v>
      </c>
      <c r="C37" s="142">
        <v>69278.438447160006</v>
      </c>
      <c r="D37" s="142">
        <v>118648.11263715</v>
      </c>
      <c r="E37" s="142">
        <v>99796.481618799997</v>
      </c>
      <c r="F37" s="142">
        <v>89496.351613899998</v>
      </c>
      <c r="G37" s="142">
        <v>89170.795800830005</v>
      </c>
      <c r="H37" s="142">
        <v>89286.744173269995</v>
      </c>
      <c r="I37" s="142">
        <v>91405.103119930005</v>
      </c>
      <c r="J37" s="142">
        <v>99905.054190519993</v>
      </c>
      <c r="K37" s="142">
        <v>112221.34836911999</v>
      </c>
      <c r="L37" s="142">
        <v>118976.10529529001</v>
      </c>
      <c r="M37" s="142">
        <v>123789.21739202</v>
      </c>
      <c r="N37" s="142">
        <v>124747.12580343999</v>
      </c>
      <c r="O37" s="193"/>
      <c r="P37" s="193"/>
      <c r="Q37" s="193"/>
    </row>
    <row r="38" spans="1:17" ht="12.75" hidden="1" outlineLevel="3" x14ac:dyDescent="0.2">
      <c r="A38" s="252" t="s">
        <v>136</v>
      </c>
      <c r="B38" s="142">
        <v>57585.097236879999</v>
      </c>
      <c r="C38" s="142">
        <v>57418.168846250002</v>
      </c>
      <c r="D38" s="142">
        <v>98490.026593129995</v>
      </c>
      <c r="E38" s="142">
        <v>140711.05088801999</v>
      </c>
      <c r="F38" s="142">
        <v>126372.84398239</v>
      </c>
      <c r="G38" s="142">
        <v>122481.64889999</v>
      </c>
      <c r="H38" s="142">
        <v>123687.95599716</v>
      </c>
      <c r="I38" s="142">
        <v>123672.85656719</v>
      </c>
      <c r="J38" s="142">
        <v>119514.87602320001</v>
      </c>
      <c r="K38" s="142">
        <v>121439.17767536</v>
      </c>
      <c r="L38" s="142">
        <v>125952.81610559</v>
      </c>
      <c r="M38" s="142">
        <v>129022.37082755999</v>
      </c>
      <c r="N38" s="142">
        <v>128207.69715962</v>
      </c>
      <c r="O38" s="193"/>
      <c r="P38" s="193"/>
      <c r="Q38" s="193"/>
    </row>
    <row r="39" spans="1:17" ht="12.75" hidden="1" outlineLevel="3" x14ac:dyDescent="0.2">
      <c r="A39" s="252" t="s">
        <v>131</v>
      </c>
      <c r="B39" s="142">
        <v>7.0958502000000001</v>
      </c>
      <c r="C39" s="142">
        <v>7.27101766</v>
      </c>
      <c r="D39" s="142">
        <v>12.493404</v>
      </c>
      <c r="E39" s="142">
        <v>10.549181259999999</v>
      </c>
      <c r="F39" s="142">
        <v>9.4710743999999991</v>
      </c>
      <c r="G39" s="142">
        <v>9.4717021599999995</v>
      </c>
      <c r="H39" s="142">
        <v>14.0364203</v>
      </c>
      <c r="I39" s="142">
        <v>14.43477468</v>
      </c>
      <c r="J39" s="142">
        <v>14.150020870000001</v>
      </c>
      <c r="K39" s="142">
        <v>14.37851573</v>
      </c>
      <c r="L39" s="142">
        <v>15.29785789</v>
      </c>
      <c r="M39" s="142">
        <v>15.952860299999999</v>
      </c>
      <c r="N39" s="142">
        <v>20.508869969999999</v>
      </c>
      <c r="O39" s="193"/>
      <c r="P39" s="193"/>
      <c r="Q39" s="193"/>
    </row>
    <row r="40" spans="1:17" ht="25.5" outlineLevel="2" collapsed="1" x14ac:dyDescent="0.2">
      <c r="A40" s="253" t="s">
        <v>42</v>
      </c>
      <c r="B40" s="142">
        <f t="shared" ref="B40:N40" si="7">SUM(B$41:B$45)</f>
        <v>16372.261708800001</v>
      </c>
      <c r="C40" s="142">
        <f t="shared" si="7"/>
        <v>16651.09180763</v>
      </c>
      <c r="D40" s="142">
        <f t="shared" si="7"/>
        <v>28577.243597429999</v>
      </c>
      <c r="E40" s="142">
        <f t="shared" si="7"/>
        <v>27752.437933950001</v>
      </c>
      <c r="F40" s="142">
        <f t="shared" si="7"/>
        <v>25169.703966640001</v>
      </c>
      <c r="G40" s="142">
        <f t="shared" si="7"/>
        <v>24731.114624469999</v>
      </c>
      <c r="H40" s="142">
        <f t="shared" si="7"/>
        <v>24778.005335940001</v>
      </c>
      <c r="I40" s="142">
        <f t="shared" si="7"/>
        <v>25119.256077100003</v>
      </c>
      <c r="J40" s="142">
        <f t="shared" si="7"/>
        <v>24546.295213049998</v>
      </c>
      <c r="K40" s="142">
        <f t="shared" si="7"/>
        <v>24922.649842429997</v>
      </c>
      <c r="L40" s="142">
        <f t="shared" si="7"/>
        <v>31575.049236520004</v>
      </c>
      <c r="M40" s="142">
        <f t="shared" si="7"/>
        <v>32593.725640469998</v>
      </c>
      <c r="N40" s="142">
        <f t="shared" si="7"/>
        <v>32708.527153449999</v>
      </c>
      <c r="O40" s="193"/>
      <c r="P40" s="193"/>
      <c r="Q40" s="193"/>
    </row>
    <row r="41" spans="1:17" ht="12.75" hidden="1" outlineLevel="3" x14ac:dyDescent="0.2">
      <c r="A41" s="252" t="s">
        <v>26</v>
      </c>
      <c r="B41" s="142">
        <v>2712.1071999999999</v>
      </c>
      <c r="C41" s="142">
        <v>2578.8236000000002</v>
      </c>
      <c r="D41" s="142">
        <v>4452.8801999999996</v>
      </c>
      <c r="E41" s="142">
        <v>7496.116</v>
      </c>
      <c r="F41" s="142">
        <v>6984.0824000000002</v>
      </c>
      <c r="G41" s="142">
        <v>6748.3148000000001</v>
      </c>
      <c r="H41" s="142">
        <v>6798.4704000000002</v>
      </c>
      <c r="I41" s="142">
        <v>6659.8311999999996</v>
      </c>
      <c r="J41" s="142">
        <v>6385.3832000000002</v>
      </c>
      <c r="K41" s="142">
        <v>6431.8559999999998</v>
      </c>
      <c r="L41" s="142">
        <v>6948.5964000000004</v>
      </c>
      <c r="M41" s="142">
        <v>7158.1235999999999</v>
      </c>
      <c r="N41" s="142">
        <v>6914.0144</v>
      </c>
      <c r="O41" s="193"/>
      <c r="P41" s="193"/>
      <c r="Q41" s="193"/>
    </row>
    <row r="42" spans="1:17" ht="12.75" hidden="1" outlineLevel="3" x14ac:dyDescent="0.2">
      <c r="A42" s="252" t="s">
        <v>50</v>
      </c>
      <c r="B42" s="142">
        <v>134.63035600000001</v>
      </c>
      <c r="C42" s="142">
        <v>127.97799000000001</v>
      </c>
      <c r="D42" s="142">
        <v>219.93666099999999</v>
      </c>
      <c r="E42" s="142">
        <v>178.14519799999999</v>
      </c>
      <c r="F42" s="142">
        <v>162.09007500000001</v>
      </c>
      <c r="G42" s="142">
        <v>160.53903600000001</v>
      </c>
      <c r="H42" s="142">
        <v>164.789828</v>
      </c>
      <c r="I42" s="142">
        <v>165.72989999999999</v>
      </c>
      <c r="J42" s="142">
        <v>167.10228499999999</v>
      </c>
      <c r="K42" s="142">
        <v>168.83622</v>
      </c>
      <c r="L42" s="142">
        <v>5182.0495920000003</v>
      </c>
      <c r="M42" s="142">
        <v>5230.8829619999997</v>
      </c>
      <c r="N42" s="142">
        <v>5428.1877029999996</v>
      </c>
      <c r="O42" s="193"/>
      <c r="P42" s="193"/>
      <c r="Q42" s="193"/>
    </row>
    <row r="43" spans="1:17" ht="12.75" hidden="1" outlineLevel="3" x14ac:dyDescent="0.2">
      <c r="A43" s="252" t="s">
        <v>116</v>
      </c>
      <c r="B43" s="142">
        <v>9553.4720563400006</v>
      </c>
      <c r="C43" s="142">
        <v>9789.3081142600004</v>
      </c>
      <c r="D43" s="142">
        <v>16820.448943880001</v>
      </c>
      <c r="E43" s="142">
        <v>14202.851730030001</v>
      </c>
      <c r="F43" s="142">
        <v>12751.34650164</v>
      </c>
      <c r="G43" s="142">
        <v>12752.19167056</v>
      </c>
      <c r="H43" s="142">
        <v>12732.2777943</v>
      </c>
      <c r="I43" s="142">
        <v>13093.62052875</v>
      </c>
      <c r="J43" s="142">
        <v>12835.32357653</v>
      </c>
      <c r="K43" s="142">
        <v>13042.58868381</v>
      </c>
      <c r="L43" s="142">
        <v>13876.513529600001</v>
      </c>
      <c r="M43" s="142">
        <v>14470.65880168</v>
      </c>
      <c r="N43" s="142">
        <v>14540.944745860001</v>
      </c>
      <c r="O43" s="193"/>
      <c r="P43" s="193"/>
      <c r="Q43" s="193"/>
    </row>
    <row r="44" spans="1:17" ht="12.75" hidden="1" outlineLevel="3" x14ac:dyDescent="0.2">
      <c r="A44" s="252" t="s">
        <v>126</v>
      </c>
      <c r="B44" s="142">
        <v>164.73260006000001</v>
      </c>
      <c r="C44" s="142">
        <v>168.79917257</v>
      </c>
      <c r="D44" s="142">
        <v>290.03866575000001</v>
      </c>
      <c r="E44" s="142">
        <v>244.90286671000001</v>
      </c>
      <c r="F44" s="142">
        <v>219.87424582</v>
      </c>
      <c r="G44" s="142">
        <v>219.88881925000001</v>
      </c>
      <c r="H44" s="142">
        <v>219.54543995</v>
      </c>
      <c r="I44" s="142">
        <v>225.77615144000001</v>
      </c>
      <c r="J44" s="142">
        <v>221.32228082</v>
      </c>
      <c r="K44" s="142">
        <v>224.89619823000001</v>
      </c>
      <c r="L44" s="142">
        <v>239.27574602000001</v>
      </c>
      <c r="M44" s="142">
        <v>249.52072240000001</v>
      </c>
      <c r="N44" s="142">
        <v>216.53395599999999</v>
      </c>
      <c r="O44" s="193"/>
      <c r="P44" s="193"/>
      <c r="Q44" s="193"/>
    </row>
    <row r="45" spans="1:17" ht="12.75" hidden="1" outlineLevel="3" x14ac:dyDescent="0.2">
      <c r="A45" s="252" t="s">
        <v>25</v>
      </c>
      <c r="B45" s="142">
        <v>3807.3194963999999</v>
      </c>
      <c r="C45" s="142">
        <v>3986.1829308000001</v>
      </c>
      <c r="D45" s="142">
        <v>6793.9391267999999</v>
      </c>
      <c r="E45" s="142">
        <v>5630.4221392099998</v>
      </c>
      <c r="F45" s="142">
        <v>5052.3107441800003</v>
      </c>
      <c r="G45" s="142">
        <v>4850.1802986599996</v>
      </c>
      <c r="H45" s="142">
        <v>4862.9218736900002</v>
      </c>
      <c r="I45" s="142">
        <v>4974.2982969100003</v>
      </c>
      <c r="J45" s="142">
        <v>4937.1638707000002</v>
      </c>
      <c r="K45" s="142">
        <v>5054.4727403899997</v>
      </c>
      <c r="L45" s="142">
        <v>5328.6139689000001</v>
      </c>
      <c r="M45" s="142">
        <v>5484.5395543900004</v>
      </c>
      <c r="N45" s="142">
        <v>5608.8463485900002</v>
      </c>
      <c r="O45" s="193"/>
      <c r="P45" s="193"/>
      <c r="Q45" s="193"/>
    </row>
    <row r="46" spans="1:17" ht="38.25" outlineLevel="2" collapsed="1" x14ac:dyDescent="0.2">
      <c r="A46" s="253" t="s">
        <v>192</v>
      </c>
      <c r="B46" s="142">
        <f t="shared" ref="B46:N46" si="8">SUM(B$47:B$47)</f>
        <v>0.98336319999999999</v>
      </c>
      <c r="C46" s="142">
        <f t="shared" si="8"/>
        <v>0.93477317999999998</v>
      </c>
      <c r="D46" s="142">
        <f t="shared" si="8"/>
        <v>1.6064550799999999</v>
      </c>
      <c r="E46" s="142">
        <f t="shared" si="8"/>
        <v>1.3012030699999999</v>
      </c>
      <c r="F46" s="142">
        <f t="shared" si="8"/>
        <v>1.1839336899999999</v>
      </c>
      <c r="G46" s="142">
        <f t="shared" si="8"/>
        <v>1.1726046400000001</v>
      </c>
      <c r="H46" s="142">
        <f t="shared" si="8"/>
        <v>1.2036531500000001</v>
      </c>
      <c r="I46" s="142">
        <f t="shared" si="8"/>
        <v>1.2105196</v>
      </c>
      <c r="J46" s="142">
        <f t="shared" si="8"/>
        <v>1.2205437400000001</v>
      </c>
      <c r="K46" s="142">
        <f t="shared" si="8"/>
        <v>1.2332086900000001</v>
      </c>
      <c r="L46" s="142">
        <f t="shared" si="8"/>
        <v>1.2799712599999999</v>
      </c>
      <c r="M46" s="142">
        <f t="shared" si="8"/>
        <v>1.29203315</v>
      </c>
      <c r="N46" s="142">
        <f t="shared" si="8"/>
        <v>1.3407676100000001</v>
      </c>
      <c r="O46" s="193"/>
      <c r="P46" s="193"/>
      <c r="Q46" s="193"/>
    </row>
    <row r="47" spans="1:17" ht="12.75" hidden="1" outlineLevel="3" x14ac:dyDescent="0.2">
      <c r="A47" s="252" t="s">
        <v>170</v>
      </c>
      <c r="B47" s="142">
        <v>0.98336319999999999</v>
      </c>
      <c r="C47" s="142">
        <v>0.93477317999999998</v>
      </c>
      <c r="D47" s="142">
        <v>1.6064550799999999</v>
      </c>
      <c r="E47" s="142">
        <v>1.3012030699999999</v>
      </c>
      <c r="F47" s="142">
        <v>1.1839336899999999</v>
      </c>
      <c r="G47" s="142">
        <v>1.1726046400000001</v>
      </c>
      <c r="H47" s="142">
        <v>1.2036531500000001</v>
      </c>
      <c r="I47" s="142">
        <v>1.2105196</v>
      </c>
      <c r="J47" s="142">
        <v>1.2205437400000001</v>
      </c>
      <c r="K47" s="142">
        <v>1.2332086900000001</v>
      </c>
      <c r="L47" s="142">
        <v>1.2799712599999999</v>
      </c>
      <c r="M47" s="142">
        <v>1.29203315</v>
      </c>
      <c r="N47" s="142">
        <v>1.3407676100000001</v>
      </c>
      <c r="O47" s="193"/>
      <c r="P47" s="193"/>
      <c r="Q47" s="193"/>
    </row>
    <row r="48" spans="1:17" ht="25.5" outlineLevel="2" collapsed="1" x14ac:dyDescent="0.2">
      <c r="A48" s="253" t="s">
        <v>54</v>
      </c>
      <c r="B48" s="142">
        <f t="shared" ref="B48:N48" si="9">SUM(B$49:B$57)</f>
        <v>272509.34659999999</v>
      </c>
      <c r="C48" s="142">
        <f t="shared" si="9"/>
        <v>278381.41334999999</v>
      </c>
      <c r="D48" s="142">
        <f t="shared" si="9"/>
        <v>478331.34979999997</v>
      </c>
      <c r="E48" s="142">
        <f t="shared" si="9"/>
        <v>403245.03214999998</v>
      </c>
      <c r="F48" s="142">
        <f t="shared" si="9"/>
        <v>362218.50460000004</v>
      </c>
      <c r="G48" s="142">
        <f t="shared" si="9"/>
        <v>383156.87264999998</v>
      </c>
      <c r="H48" s="142">
        <f t="shared" si="9"/>
        <v>382944.37530000007</v>
      </c>
      <c r="I48" s="142">
        <f t="shared" si="9"/>
        <v>393492.07125000004</v>
      </c>
      <c r="J48" s="142">
        <f t="shared" si="9"/>
        <v>386127.54254999995</v>
      </c>
      <c r="K48" s="142">
        <f t="shared" si="9"/>
        <v>392280.07319999998</v>
      </c>
      <c r="L48" s="142">
        <f t="shared" si="9"/>
        <v>416985.37034999998</v>
      </c>
      <c r="M48" s="142">
        <f t="shared" si="9"/>
        <v>404877.56952473999</v>
      </c>
      <c r="N48" s="142">
        <f t="shared" si="9"/>
        <v>415269.93272281002</v>
      </c>
      <c r="O48" s="193"/>
      <c r="P48" s="193"/>
      <c r="Q48" s="193"/>
    </row>
    <row r="49" spans="1:17" ht="12.75" hidden="1" outlineLevel="3" x14ac:dyDescent="0.2">
      <c r="A49" s="252" t="s">
        <v>35</v>
      </c>
      <c r="B49" s="142">
        <v>11539.7448</v>
      </c>
      <c r="C49" s="142">
        <v>10969.541999999999</v>
      </c>
      <c r="D49" s="142">
        <v>18851.713800000001</v>
      </c>
      <c r="E49" s="142">
        <v>15269.588400000001</v>
      </c>
      <c r="F49" s="142">
        <v>13893.434999999999</v>
      </c>
      <c r="G49" s="142">
        <v>13760.488799999999</v>
      </c>
      <c r="H49" s="142">
        <v>14124.8424</v>
      </c>
      <c r="I49" s="142">
        <v>14205.42</v>
      </c>
      <c r="J49" s="142">
        <v>14323.053</v>
      </c>
      <c r="K49" s="142">
        <v>14471.675999999999</v>
      </c>
      <c r="L49" s="142">
        <v>15020.4336</v>
      </c>
      <c r="M49" s="142">
        <v>0</v>
      </c>
      <c r="N49" s="142">
        <v>0</v>
      </c>
      <c r="O49" s="193"/>
      <c r="P49" s="193"/>
      <c r="Q49" s="193"/>
    </row>
    <row r="50" spans="1:17" ht="12.75" hidden="1" outlineLevel="3" x14ac:dyDescent="0.2">
      <c r="A50" s="252" t="s">
        <v>64</v>
      </c>
      <c r="B50" s="142">
        <v>15768.556</v>
      </c>
      <c r="C50" s="142">
        <v>16157.816999999999</v>
      </c>
      <c r="D50" s="142">
        <v>27763.119999999999</v>
      </c>
      <c r="E50" s="142">
        <v>23442.625</v>
      </c>
      <c r="F50" s="142">
        <v>21046.831999999999</v>
      </c>
      <c r="G50" s="142">
        <v>21048.226999999999</v>
      </c>
      <c r="H50" s="142">
        <v>21015.358</v>
      </c>
      <c r="I50" s="142">
        <v>21611.775000000001</v>
      </c>
      <c r="J50" s="142">
        <v>21185.440999999999</v>
      </c>
      <c r="K50" s="142">
        <v>21527.544000000002</v>
      </c>
      <c r="L50" s="142">
        <v>22903.985000000001</v>
      </c>
      <c r="M50" s="142">
        <v>0</v>
      </c>
      <c r="N50" s="142">
        <v>0</v>
      </c>
      <c r="O50" s="193"/>
      <c r="P50" s="193"/>
      <c r="Q50" s="193"/>
    </row>
    <row r="51" spans="1:17" ht="12.75" hidden="1" outlineLevel="3" x14ac:dyDescent="0.2">
      <c r="A51" s="252" t="s">
        <v>94</v>
      </c>
      <c r="B51" s="142">
        <v>11037.9892</v>
      </c>
      <c r="C51" s="142">
        <v>11310.4719</v>
      </c>
      <c r="D51" s="142">
        <v>19434.184000000001</v>
      </c>
      <c r="E51" s="142">
        <v>16409.837500000001</v>
      </c>
      <c r="F51" s="142">
        <v>14732.7824</v>
      </c>
      <c r="G51" s="142">
        <v>14733.758900000001</v>
      </c>
      <c r="H51" s="142">
        <v>14710.750599999999</v>
      </c>
      <c r="I51" s="142">
        <v>15128.2425</v>
      </c>
      <c r="J51" s="142">
        <v>14829.8087</v>
      </c>
      <c r="K51" s="142">
        <v>15069.2808</v>
      </c>
      <c r="L51" s="142">
        <v>16032.789500000001</v>
      </c>
      <c r="M51" s="142">
        <v>0</v>
      </c>
      <c r="N51" s="142">
        <v>0</v>
      </c>
      <c r="O51" s="193"/>
      <c r="P51" s="193"/>
      <c r="Q51" s="193"/>
    </row>
    <row r="52" spans="1:17" ht="12.75" hidden="1" outlineLevel="3" x14ac:dyDescent="0.2">
      <c r="A52" s="252" t="s">
        <v>15</v>
      </c>
      <c r="B52" s="142">
        <v>31537.112000000001</v>
      </c>
      <c r="C52" s="142">
        <v>32315.633999999998</v>
      </c>
      <c r="D52" s="142">
        <v>55526.239999999998</v>
      </c>
      <c r="E52" s="142">
        <v>46885.25</v>
      </c>
      <c r="F52" s="142">
        <v>42093.663999999997</v>
      </c>
      <c r="G52" s="142">
        <v>42096.453999999998</v>
      </c>
      <c r="H52" s="142">
        <v>42030.716</v>
      </c>
      <c r="I52" s="142">
        <v>43223.55</v>
      </c>
      <c r="J52" s="142">
        <v>42370.881999999998</v>
      </c>
      <c r="K52" s="142">
        <v>43055.088000000003</v>
      </c>
      <c r="L52" s="142">
        <v>45807.97</v>
      </c>
      <c r="M52" s="142">
        <v>0</v>
      </c>
      <c r="N52" s="142">
        <v>0</v>
      </c>
      <c r="O52" s="193"/>
      <c r="P52" s="193"/>
      <c r="Q52" s="193"/>
    </row>
    <row r="53" spans="1:17" ht="12.75" hidden="1" outlineLevel="3" x14ac:dyDescent="0.2">
      <c r="A53" s="252" t="s">
        <v>53</v>
      </c>
      <c r="B53" s="142">
        <v>43363.529000000002</v>
      </c>
      <c r="C53" s="142">
        <v>44433.996749999998</v>
      </c>
      <c r="D53" s="142">
        <v>76348.58</v>
      </c>
      <c r="E53" s="142">
        <v>64467.21875</v>
      </c>
      <c r="F53" s="142">
        <v>57878.788</v>
      </c>
      <c r="G53" s="142">
        <v>57882.624250000001</v>
      </c>
      <c r="H53" s="142">
        <v>57792.234499999999</v>
      </c>
      <c r="I53" s="142">
        <v>59432.381249999999</v>
      </c>
      <c r="J53" s="142">
        <v>58259.962749999999</v>
      </c>
      <c r="K53" s="142">
        <v>59200.745999999999</v>
      </c>
      <c r="L53" s="142">
        <v>62985.958749999998</v>
      </c>
      <c r="M53" s="142">
        <v>0</v>
      </c>
      <c r="N53" s="142">
        <v>0</v>
      </c>
      <c r="O53" s="193"/>
      <c r="P53" s="193"/>
      <c r="Q53" s="193"/>
    </row>
    <row r="54" spans="1:17" ht="12.75" hidden="1" outlineLevel="3" x14ac:dyDescent="0.2">
      <c r="A54" s="252" t="s">
        <v>81</v>
      </c>
      <c r="B54" s="142">
        <v>76477.496599999999</v>
      </c>
      <c r="C54" s="142">
        <v>78365.412450000003</v>
      </c>
      <c r="D54" s="142">
        <v>134651.13200000001</v>
      </c>
      <c r="E54" s="142">
        <v>113696.73125</v>
      </c>
      <c r="F54" s="142">
        <v>102077.1352</v>
      </c>
      <c r="G54" s="142">
        <v>102083.90095</v>
      </c>
      <c r="H54" s="142">
        <v>101924.4863</v>
      </c>
      <c r="I54" s="142">
        <v>104817.10875</v>
      </c>
      <c r="J54" s="142">
        <v>102749.38885</v>
      </c>
      <c r="K54" s="142">
        <v>104408.58839999999</v>
      </c>
      <c r="L54" s="142">
        <v>111084.32725</v>
      </c>
      <c r="M54" s="142">
        <v>0</v>
      </c>
      <c r="N54" s="142">
        <v>0</v>
      </c>
      <c r="O54" s="193"/>
      <c r="P54" s="193"/>
      <c r="Q54" s="193"/>
    </row>
    <row r="55" spans="1:17" ht="12.75" hidden="1" outlineLevel="3" x14ac:dyDescent="0.2">
      <c r="A55" s="252" t="s">
        <v>111</v>
      </c>
      <c r="B55" s="142">
        <v>67016.362999999998</v>
      </c>
      <c r="C55" s="142">
        <v>68670.722250000006</v>
      </c>
      <c r="D55" s="142">
        <v>117993.26</v>
      </c>
      <c r="E55" s="142">
        <v>99631.15625</v>
      </c>
      <c r="F55" s="142">
        <v>89449.035999999993</v>
      </c>
      <c r="G55" s="142">
        <v>89454.964749999999</v>
      </c>
      <c r="H55" s="142">
        <v>89315.271500000003</v>
      </c>
      <c r="I55" s="142">
        <v>91850.043749999997</v>
      </c>
      <c r="J55" s="142">
        <v>90038.124249999993</v>
      </c>
      <c r="K55" s="142">
        <v>91492.062000000005</v>
      </c>
      <c r="L55" s="142">
        <v>97341.936249999999</v>
      </c>
      <c r="M55" s="142">
        <v>71653.967999999993</v>
      </c>
      <c r="N55" s="142">
        <v>72002.001000000004</v>
      </c>
      <c r="O55" s="193"/>
      <c r="P55" s="193"/>
      <c r="Q55" s="193"/>
    </row>
    <row r="56" spans="1:17" ht="12.75" hidden="1" outlineLevel="3" x14ac:dyDescent="0.2">
      <c r="A56" s="252" t="s">
        <v>153</v>
      </c>
      <c r="B56" s="142">
        <v>15768.556</v>
      </c>
      <c r="C56" s="142">
        <v>16157.816999999999</v>
      </c>
      <c r="D56" s="142">
        <v>27763.119999999999</v>
      </c>
      <c r="E56" s="142">
        <v>23442.625</v>
      </c>
      <c r="F56" s="142">
        <v>21046.831999999999</v>
      </c>
      <c r="G56" s="142">
        <v>21048.226999999999</v>
      </c>
      <c r="H56" s="142">
        <v>21015.358</v>
      </c>
      <c r="I56" s="142">
        <v>21611.775000000001</v>
      </c>
      <c r="J56" s="142">
        <v>21185.440999999999</v>
      </c>
      <c r="K56" s="142">
        <v>21527.544000000002</v>
      </c>
      <c r="L56" s="142">
        <v>22903.985000000001</v>
      </c>
      <c r="M56" s="142">
        <v>23884.655999999999</v>
      </c>
      <c r="N56" s="142">
        <v>24000.667000000001</v>
      </c>
      <c r="O56" s="193"/>
      <c r="P56" s="193"/>
      <c r="Q56" s="193"/>
    </row>
    <row r="57" spans="1:17" ht="12.75" hidden="1" outlineLevel="3" x14ac:dyDescent="0.2">
      <c r="A57" s="252" t="s">
        <v>178</v>
      </c>
      <c r="B57" s="142">
        <v>0</v>
      </c>
      <c r="C57" s="142">
        <v>0</v>
      </c>
      <c r="D57" s="142">
        <v>0</v>
      </c>
      <c r="E57" s="142">
        <v>0</v>
      </c>
      <c r="F57" s="142">
        <v>0</v>
      </c>
      <c r="G57" s="142">
        <v>21048.226999999999</v>
      </c>
      <c r="H57" s="142">
        <v>21015.358</v>
      </c>
      <c r="I57" s="142">
        <v>21611.775000000001</v>
      </c>
      <c r="J57" s="142">
        <v>21185.440999999999</v>
      </c>
      <c r="K57" s="142">
        <v>21527.544000000002</v>
      </c>
      <c r="L57" s="142">
        <v>22903.985000000001</v>
      </c>
      <c r="M57" s="142">
        <v>309338.94552473997</v>
      </c>
      <c r="N57" s="142">
        <v>319267.26472281001</v>
      </c>
      <c r="O57" s="193"/>
      <c r="P57" s="193"/>
      <c r="Q57" s="193"/>
    </row>
    <row r="58" spans="1:17" ht="12.75" outlineLevel="2" collapsed="1" x14ac:dyDescent="0.2">
      <c r="A58" s="253" t="s">
        <v>162</v>
      </c>
      <c r="B58" s="142">
        <f t="shared" ref="B58:N58" si="10">SUM(B$59:B$59)</f>
        <v>28054.351363999998</v>
      </c>
      <c r="C58" s="142">
        <f t="shared" si="10"/>
        <v>27973.027064000002</v>
      </c>
      <c r="D58" s="142">
        <f t="shared" si="10"/>
        <v>47982.445884000001</v>
      </c>
      <c r="E58" s="142">
        <f t="shared" si="10"/>
        <v>39712.160603999997</v>
      </c>
      <c r="F58" s="142">
        <f t="shared" si="10"/>
        <v>36349.547852000003</v>
      </c>
      <c r="G58" s="142">
        <f t="shared" si="10"/>
        <v>35940.601748000001</v>
      </c>
      <c r="H58" s="142">
        <f t="shared" si="10"/>
        <v>36294.576432000002</v>
      </c>
      <c r="I58" s="142">
        <f t="shared" si="10"/>
        <v>37014.309688000001</v>
      </c>
      <c r="J58" s="142">
        <f t="shared" si="10"/>
        <v>36520.879639999999</v>
      </c>
      <c r="K58" s="142">
        <f t="shared" si="10"/>
        <v>37108.900071999997</v>
      </c>
      <c r="L58" s="142">
        <f t="shared" si="10"/>
        <v>39288.618492000001</v>
      </c>
      <c r="M58" s="142">
        <f t="shared" si="10"/>
        <v>40246.108511999999</v>
      </c>
      <c r="N58" s="142">
        <f t="shared" si="10"/>
        <v>40841.386423999997</v>
      </c>
      <c r="O58" s="193"/>
      <c r="P58" s="193"/>
      <c r="Q58" s="193"/>
    </row>
    <row r="59" spans="1:17" ht="12.75" hidden="1" outlineLevel="3" x14ac:dyDescent="0.2">
      <c r="A59" s="252" t="s">
        <v>136</v>
      </c>
      <c r="B59" s="142">
        <v>28054.351363999998</v>
      </c>
      <c r="C59" s="142">
        <v>27973.027064000002</v>
      </c>
      <c r="D59" s="142">
        <v>47982.445884000001</v>
      </c>
      <c r="E59" s="142">
        <v>39712.160603999997</v>
      </c>
      <c r="F59" s="142">
        <v>36349.547852000003</v>
      </c>
      <c r="G59" s="142">
        <v>35940.601748000001</v>
      </c>
      <c r="H59" s="142">
        <v>36294.576432000002</v>
      </c>
      <c r="I59" s="142">
        <v>37014.309688000001</v>
      </c>
      <c r="J59" s="142">
        <v>36520.879639999999</v>
      </c>
      <c r="K59" s="142">
        <v>37108.900071999997</v>
      </c>
      <c r="L59" s="142">
        <v>39288.618492000001</v>
      </c>
      <c r="M59" s="142">
        <v>40246.108511999999</v>
      </c>
      <c r="N59" s="142">
        <v>40841.386423999997</v>
      </c>
      <c r="O59" s="193"/>
      <c r="P59" s="193"/>
      <c r="Q59" s="193"/>
    </row>
    <row r="60" spans="1:17" s="255" customFormat="1" ht="15" x14ac:dyDescent="0.2">
      <c r="A60" s="260" t="s">
        <v>14</v>
      </c>
      <c r="B60" s="261">
        <f t="shared" ref="B60:N60" si="11">B$61+B$78</f>
        <v>153802.74755798999</v>
      </c>
      <c r="C60" s="261">
        <f t="shared" si="11"/>
        <v>153736.70770291</v>
      </c>
      <c r="D60" s="261">
        <f t="shared" si="11"/>
        <v>241364.21623845003</v>
      </c>
      <c r="E60" s="261">
        <f t="shared" si="11"/>
        <v>257130.55748442002</v>
      </c>
      <c r="F60" s="261">
        <f t="shared" si="11"/>
        <v>232138.52977686</v>
      </c>
      <c r="G60" s="261">
        <f t="shared" si="11"/>
        <v>229987.89356344996</v>
      </c>
      <c r="H60" s="261">
        <f t="shared" si="11"/>
        <v>229359.54429255999</v>
      </c>
      <c r="I60" s="261">
        <f t="shared" si="11"/>
        <v>230969.39509588995</v>
      </c>
      <c r="J60" s="261">
        <f t="shared" si="11"/>
        <v>260835.89017190001</v>
      </c>
      <c r="K60" s="261">
        <f t="shared" si="11"/>
        <v>262129.34798260001</v>
      </c>
      <c r="L60" s="261">
        <f t="shared" si="11"/>
        <v>275865.05520860996</v>
      </c>
      <c r="M60" s="261">
        <f t="shared" si="11"/>
        <v>239758.60844813997</v>
      </c>
      <c r="N60" s="261">
        <f t="shared" si="11"/>
        <v>237904.92569331999</v>
      </c>
      <c r="O60" s="254"/>
      <c r="P60" s="254"/>
      <c r="Q60" s="254"/>
    </row>
    <row r="61" spans="1:17" ht="15" outlineLevel="1" x14ac:dyDescent="0.2">
      <c r="A61" s="262" t="s">
        <v>48</v>
      </c>
      <c r="B61" s="263">
        <f t="shared" ref="B61:N61" si="12">B$62+B$72+B$76</f>
        <v>27863.284562589997</v>
      </c>
      <c r="C61" s="263">
        <f t="shared" si="12"/>
        <v>27816.577148320001</v>
      </c>
      <c r="D61" s="263">
        <f t="shared" si="12"/>
        <v>27554.077148320001</v>
      </c>
      <c r="E61" s="263">
        <f t="shared" si="12"/>
        <v>27188.424148320002</v>
      </c>
      <c r="F61" s="263">
        <f t="shared" si="12"/>
        <v>26804.869734039999</v>
      </c>
      <c r="G61" s="263">
        <f t="shared" si="12"/>
        <v>26804.869734039999</v>
      </c>
      <c r="H61" s="263">
        <f t="shared" si="12"/>
        <v>26804.869734039999</v>
      </c>
      <c r="I61" s="263">
        <f t="shared" si="12"/>
        <v>26138.66231982</v>
      </c>
      <c r="J61" s="263">
        <f t="shared" si="12"/>
        <v>26138.66231982</v>
      </c>
      <c r="K61" s="263">
        <f t="shared" si="12"/>
        <v>25768.66231982</v>
      </c>
      <c r="L61" s="263">
        <f t="shared" si="12"/>
        <v>25459.454905539998</v>
      </c>
      <c r="M61" s="263">
        <f t="shared" si="12"/>
        <v>25459.454905539998</v>
      </c>
      <c r="N61" s="263">
        <f t="shared" si="12"/>
        <v>21459.454905539998</v>
      </c>
      <c r="O61" s="193"/>
      <c r="P61" s="193"/>
      <c r="Q61" s="193"/>
    </row>
    <row r="62" spans="1:17" ht="25.5" outlineLevel="2" collapsed="1" x14ac:dyDescent="0.2">
      <c r="A62" s="253" t="s">
        <v>174</v>
      </c>
      <c r="B62" s="142">
        <f t="shared" ref="B62:N62" si="13">SUM(B$63:B$71)</f>
        <v>21567.011599999998</v>
      </c>
      <c r="C62" s="142">
        <f t="shared" si="13"/>
        <v>21567.011599999998</v>
      </c>
      <c r="D62" s="142">
        <f t="shared" si="13"/>
        <v>21567.011599999998</v>
      </c>
      <c r="E62" s="142">
        <f t="shared" si="13"/>
        <v>21201.3586</v>
      </c>
      <c r="F62" s="142">
        <f t="shared" si="13"/>
        <v>21127.011599999998</v>
      </c>
      <c r="G62" s="142">
        <f t="shared" si="13"/>
        <v>21127.011599999998</v>
      </c>
      <c r="H62" s="142">
        <f t="shared" si="13"/>
        <v>21127.011599999998</v>
      </c>
      <c r="I62" s="142">
        <f t="shared" si="13"/>
        <v>20770.011599999998</v>
      </c>
      <c r="J62" s="142">
        <f t="shared" si="13"/>
        <v>20770.011599999998</v>
      </c>
      <c r="K62" s="142">
        <f t="shared" si="13"/>
        <v>20400.011599999998</v>
      </c>
      <c r="L62" s="142">
        <f t="shared" si="13"/>
        <v>20400.011599999998</v>
      </c>
      <c r="M62" s="142">
        <f t="shared" si="13"/>
        <v>20400.011599999998</v>
      </c>
      <c r="N62" s="142">
        <f t="shared" si="13"/>
        <v>16400.011599999998</v>
      </c>
      <c r="O62" s="193"/>
      <c r="P62" s="193"/>
      <c r="Q62" s="193"/>
    </row>
    <row r="63" spans="1:17" ht="12.75" hidden="1" outlineLevel="3" x14ac:dyDescent="0.2">
      <c r="A63" s="252" t="s">
        <v>104</v>
      </c>
      <c r="B63" s="142">
        <v>1.1599999999999999E-2</v>
      </c>
      <c r="C63" s="142">
        <v>1.1599999999999999E-2</v>
      </c>
      <c r="D63" s="142">
        <v>1.1599999999999999E-2</v>
      </c>
      <c r="E63" s="142">
        <v>1.1599999999999999E-2</v>
      </c>
      <c r="F63" s="142">
        <v>1.1599999999999999E-2</v>
      </c>
      <c r="G63" s="142">
        <v>1.1599999999999999E-2</v>
      </c>
      <c r="H63" s="142">
        <v>1.1599999999999999E-2</v>
      </c>
      <c r="I63" s="142">
        <v>1.1599999999999999E-2</v>
      </c>
      <c r="J63" s="142">
        <v>1.1599999999999999E-2</v>
      </c>
      <c r="K63" s="142">
        <v>1.1599999999999999E-2</v>
      </c>
      <c r="L63" s="142">
        <v>1.1599999999999999E-2</v>
      </c>
      <c r="M63" s="142">
        <v>1.1599999999999999E-2</v>
      </c>
      <c r="N63" s="142">
        <v>1.1599999999999999E-2</v>
      </c>
      <c r="O63" s="193"/>
      <c r="P63" s="193"/>
      <c r="Q63" s="193"/>
    </row>
    <row r="64" spans="1:17" ht="12.75" hidden="1" outlineLevel="3" x14ac:dyDescent="0.2">
      <c r="A64" s="252" t="s">
        <v>70</v>
      </c>
      <c r="B64" s="142">
        <v>1000</v>
      </c>
      <c r="C64" s="142">
        <v>1000</v>
      </c>
      <c r="D64" s="142">
        <v>1000</v>
      </c>
      <c r="E64" s="142">
        <v>1000</v>
      </c>
      <c r="F64" s="142">
        <v>1000</v>
      </c>
      <c r="G64" s="142">
        <v>1000</v>
      </c>
      <c r="H64" s="142">
        <v>1000</v>
      </c>
      <c r="I64" s="142">
        <v>1000</v>
      </c>
      <c r="J64" s="142">
        <v>1000</v>
      </c>
      <c r="K64" s="142">
        <v>1000</v>
      </c>
      <c r="L64" s="142">
        <v>1000</v>
      </c>
      <c r="M64" s="142">
        <v>1000</v>
      </c>
      <c r="N64" s="142">
        <v>1000</v>
      </c>
      <c r="O64" s="193"/>
      <c r="P64" s="193"/>
      <c r="Q64" s="193"/>
    </row>
    <row r="65" spans="1:17" ht="12.75" hidden="1" outlineLevel="3" x14ac:dyDescent="0.2">
      <c r="A65" s="252" t="s">
        <v>97</v>
      </c>
      <c r="B65" s="142">
        <v>3000</v>
      </c>
      <c r="C65" s="142">
        <v>3000</v>
      </c>
      <c r="D65" s="142">
        <v>3000</v>
      </c>
      <c r="E65" s="142">
        <v>3000</v>
      </c>
      <c r="F65" s="142">
        <v>3000</v>
      </c>
      <c r="G65" s="142">
        <v>3000</v>
      </c>
      <c r="H65" s="142">
        <v>3000</v>
      </c>
      <c r="I65" s="142">
        <v>3000</v>
      </c>
      <c r="J65" s="142">
        <v>3000</v>
      </c>
      <c r="K65" s="142">
        <v>3000</v>
      </c>
      <c r="L65" s="142">
        <v>3000</v>
      </c>
      <c r="M65" s="142">
        <v>3000</v>
      </c>
      <c r="N65" s="142">
        <v>3000</v>
      </c>
      <c r="O65" s="193"/>
      <c r="P65" s="193"/>
      <c r="Q65" s="193"/>
    </row>
    <row r="66" spans="1:17" ht="12.75" hidden="1" outlineLevel="3" x14ac:dyDescent="0.2">
      <c r="A66" s="252" t="s">
        <v>1</v>
      </c>
      <c r="B66" s="142">
        <v>3200</v>
      </c>
      <c r="C66" s="142">
        <v>3200</v>
      </c>
      <c r="D66" s="142">
        <v>3200</v>
      </c>
      <c r="E66" s="142">
        <v>3200</v>
      </c>
      <c r="F66" s="142">
        <v>3200</v>
      </c>
      <c r="G66" s="142">
        <v>3200</v>
      </c>
      <c r="H66" s="142">
        <v>3200</v>
      </c>
      <c r="I66" s="142">
        <v>3200</v>
      </c>
      <c r="J66" s="142">
        <v>3200</v>
      </c>
      <c r="K66" s="142">
        <v>3200</v>
      </c>
      <c r="L66" s="142">
        <v>3200</v>
      </c>
      <c r="M66" s="142">
        <v>3200</v>
      </c>
      <c r="N66" s="142">
        <v>3200</v>
      </c>
      <c r="O66" s="193"/>
      <c r="P66" s="193"/>
      <c r="Q66" s="193"/>
    </row>
    <row r="67" spans="1:17" ht="12.75" hidden="1" outlineLevel="3" x14ac:dyDescent="0.2">
      <c r="A67" s="252" t="s">
        <v>140</v>
      </c>
      <c r="B67" s="142">
        <v>4800</v>
      </c>
      <c r="C67" s="142">
        <v>4800</v>
      </c>
      <c r="D67" s="142">
        <v>4800</v>
      </c>
      <c r="E67" s="142">
        <v>4800</v>
      </c>
      <c r="F67" s="142">
        <v>4800</v>
      </c>
      <c r="G67" s="142">
        <v>4800</v>
      </c>
      <c r="H67" s="142">
        <v>4800</v>
      </c>
      <c r="I67" s="142">
        <v>4800</v>
      </c>
      <c r="J67" s="142">
        <v>4800</v>
      </c>
      <c r="K67" s="142">
        <v>4800</v>
      </c>
      <c r="L67" s="142">
        <v>4800</v>
      </c>
      <c r="M67" s="142">
        <v>4800</v>
      </c>
      <c r="N67" s="142">
        <v>4800</v>
      </c>
      <c r="O67" s="193"/>
      <c r="P67" s="193"/>
      <c r="Q67" s="193"/>
    </row>
    <row r="68" spans="1:17" ht="12.75" hidden="1" outlineLevel="3" x14ac:dyDescent="0.2">
      <c r="A68" s="252" t="s">
        <v>93</v>
      </c>
      <c r="B68" s="142">
        <v>4250</v>
      </c>
      <c r="C68" s="142">
        <v>4250</v>
      </c>
      <c r="D68" s="142">
        <v>4250</v>
      </c>
      <c r="E68" s="142">
        <v>4250</v>
      </c>
      <c r="F68" s="142">
        <v>4250</v>
      </c>
      <c r="G68" s="142">
        <v>4250</v>
      </c>
      <c r="H68" s="142">
        <v>4250</v>
      </c>
      <c r="I68" s="142">
        <v>4250</v>
      </c>
      <c r="J68" s="142">
        <v>4250</v>
      </c>
      <c r="K68" s="142">
        <v>4250</v>
      </c>
      <c r="L68" s="142">
        <v>4250</v>
      </c>
      <c r="M68" s="142">
        <v>4250</v>
      </c>
      <c r="N68" s="142">
        <v>250</v>
      </c>
      <c r="O68" s="193"/>
      <c r="P68" s="193"/>
      <c r="Q68" s="193"/>
    </row>
    <row r="69" spans="1:17" ht="12.75" hidden="1" outlineLevel="3" x14ac:dyDescent="0.2">
      <c r="A69" s="252" t="s">
        <v>0</v>
      </c>
      <c r="B69" s="142">
        <v>4150</v>
      </c>
      <c r="C69" s="142">
        <v>4150</v>
      </c>
      <c r="D69" s="142">
        <v>4150</v>
      </c>
      <c r="E69" s="142">
        <v>4150</v>
      </c>
      <c r="F69" s="142">
        <v>4150</v>
      </c>
      <c r="G69" s="142">
        <v>4150</v>
      </c>
      <c r="H69" s="142">
        <v>4150</v>
      </c>
      <c r="I69" s="142">
        <v>4150</v>
      </c>
      <c r="J69" s="142">
        <v>4150</v>
      </c>
      <c r="K69" s="142">
        <v>4150</v>
      </c>
      <c r="L69" s="142">
        <v>4150</v>
      </c>
      <c r="M69" s="142">
        <v>4150</v>
      </c>
      <c r="N69" s="142">
        <v>4150</v>
      </c>
      <c r="O69" s="193"/>
      <c r="P69" s="193"/>
      <c r="Q69" s="193"/>
    </row>
    <row r="70" spans="1:17" ht="12.75" hidden="1" outlineLevel="3" x14ac:dyDescent="0.2">
      <c r="A70" s="252" t="s">
        <v>119</v>
      </c>
      <c r="B70" s="142">
        <v>440</v>
      </c>
      <c r="C70" s="142">
        <v>440</v>
      </c>
      <c r="D70" s="142">
        <v>440</v>
      </c>
      <c r="E70" s="142">
        <v>74.346999999999994</v>
      </c>
      <c r="F70" s="142">
        <v>0</v>
      </c>
      <c r="G70" s="142">
        <v>0</v>
      </c>
      <c r="H70" s="142">
        <v>0</v>
      </c>
      <c r="I70" s="142">
        <v>0</v>
      </c>
      <c r="J70" s="142">
        <v>0</v>
      </c>
      <c r="K70" s="142">
        <v>0</v>
      </c>
      <c r="L70" s="142">
        <v>0</v>
      </c>
      <c r="M70" s="142">
        <v>0</v>
      </c>
      <c r="N70" s="142">
        <v>0</v>
      </c>
      <c r="O70" s="193"/>
      <c r="P70" s="193"/>
      <c r="Q70" s="193"/>
    </row>
    <row r="71" spans="1:17" ht="12.75" hidden="1" outlineLevel="3" x14ac:dyDescent="0.2">
      <c r="A71" s="252" t="s">
        <v>169</v>
      </c>
      <c r="B71" s="142">
        <v>727</v>
      </c>
      <c r="C71" s="142">
        <v>727</v>
      </c>
      <c r="D71" s="142">
        <v>727</v>
      </c>
      <c r="E71" s="142">
        <v>727</v>
      </c>
      <c r="F71" s="142">
        <v>727</v>
      </c>
      <c r="G71" s="142">
        <v>727</v>
      </c>
      <c r="H71" s="142">
        <v>727</v>
      </c>
      <c r="I71" s="142">
        <v>370</v>
      </c>
      <c r="J71" s="142">
        <v>370</v>
      </c>
      <c r="K71" s="142">
        <v>0</v>
      </c>
      <c r="L71" s="142">
        <v>0</v>
      </c>
      <c r="M71" s="142">
        <v>0</v>
      </c>
      <c r="N71" s="142">
        <v>0</v>
      </c>
      <c r="O71" s="193"/>
      <c r="P71" s="193"/>
      <c r="Q71" s="193"/>
    </row>
    <row r="72" spans="1:17" ht="25.5" outlineLevel="2" collapsed="1" x14ac:dyDescent="0.2">
      <c r="A72" s="253" t="s">
        <v>109</v>
      </c>
      <c r="B72" s="142">
        <f t="shared" ref="B72:N72" si="14">SUM(B$73:B$75)</f>
        <v>6295.3183125900005</v>
      </c>
      <c r="C72" s="142">
        <f t="shared" si="14"/>
        <v>6248.6108983200011</v>
      </c>
      <c r="D72" s="142">
        <f t="shared" si="14"/>
        <v>5986.1108983200011</v>
      </c>
      <c r="E72" s="142">
        <f t="shared" si="14"/>
        <v>5986.1108983200011</v>
      </c>
      <c r="F72" s="142">
        <f t="shared" si="14"/>
        <v>5676.9034840400009</v>
      </c>
      <c r="G72" s="142">
        <f t="shared" si="14"/>
        <v>5676.9034840400009</v>
      </c>
      <c r="H72" s="142">
        <f t="shared" si="14"/>
        <v>5676.9034840400009</v>
      </c>
      <c r="I72" s="142">
        <f t="shared" si="14"/>
        <v>5367.696069820001</v>
      </c>
      <c r="J72" s="142">
        <f t="shared" si="14"/>
        <v>5367.696069820001</v>
      </c>
      <c r="K72" s="142">
        <f t="shared" si="14"/>
        <v>5367.696069820001</v>
      </c>
      <c r="L72" s="142">
        <f t="shared" si="14"/>
        <v>5058.4886555400008</v>
      </c>
      <c r="M72" s="142">
        <f t="shared" si="14"/>
        <v>5058.4886555400008</v>
      </c>
      <c r="N72" s="142">
        <f t="shared" si="14"/>
        <v>5058.4886555400008</v>
      </c>
      <c r="O72" s="193"/>
      <c r="P72" s="193"/>
      <c r="Q72" s="193"/>
    </row>
    <row r="73" spans="1:17" ht="12.75" hidden="1" outlineLevel="3" x14ac:dyDescent="0.2">
      <c r="A73" s="252" t="s">
        <v>47</v>
      </c>
      <c r="B73" s="142">
        <v>2100</v>
      </c>
      <c r="C73" s="142">
        <v>2100</v>
      </c>
      <c r="D73" s="142">
        <v>1837.5</v>
      </c>
      <c r="E73" s="142">
        <v>1837.5</v>
      </c>
      <c r="F73" s="142">
        <v>1575</v>
      </c>
      <c r="G73" s="142">
        <v>1575</v>
      </c>
      <c r="H73" s="142">
        <v>1575</v>
      </c>
      <c r="I73" s="142">
        <v>1312.5</v>
      </c>
      <c r="J73" s="142">
        <v>1312.5</v>
      </c>
      <c r="K73" s="142">
        <v>1312.5</v>
      </c>
      <c r="L73" s="142">
        <v>1050</v>
      </c>
      <c r="M73" s="142">
        <v>1050</v>
      </c>
      <c r="N73" s="142">
        <v>1050</v>
      </c>
      <c r="O73" s="193"/>
      <c r="P73" s="193"/>
      <c r="Q73" s="193"/>
    </row>
    <row r="74" spans="1:17" ht="12.75" hidden="1" outlineLevel="3" x14ac:dyDescent="0.2">
      <c r="A74" s="252" t="s">
        <v>117</v>
      </c>
      <c r="B74" s="142">
        <v>4009.8623181500002</v>
      </c>
      <c r="C74" s="142">
        <v>3972.3623181500002</v>
      </c>
      <c r="D74" s="142">
        <v>3972.3623181500002</v>
      </c>
      <c r="E74" s="142">
        <v>3972.3623181500002</v>
      </c>
      <c r="F74" s="142">
        <v>3934.8623181500002</v>
      </c>
      <c r="G74" s="142">
        <v>3934.8623181500002</v>
      </c>
      <c r="H74" s="142">
        <v>3934.8623181500002</v>
      </c>
      <c r="I74" s="142">
        <v>3897.3623181500002</v>
      </c>
      <c r="J74" s="142">
        <v>3897.3623181500002</v>
      </c>
      <c r="K74" s="142">
        <v>3897.3623181500002</v>
      </c>
      <c r="L74" s="142">
        <v>3859.8623181500002</v>
      </c>
      <c r="M74" s="142">
        <v>3859.8623181500002</v>
      </c>
      <c r="N74" s="142">
        <v>3859.8623181500002</v>
      </c>
      <c r="O74" s="193"/>
      <c r="P74" s="193"/>
      <c r="Q74" s="193"/>
    </row>
    <row r="75" spans="1:17" ht="12.75" hidden="1" outlineLevel="3" x14ac:dyDescent="0.2">
      <c r="A75" s="252" t="s">
        <v>86</v>
      </c>
      <c r="B75" s="142">
        <v>185.45599444000001</v>
      </c>
      <c r="C75" s="142">
        <v>176.24858017</v>
      </c>
      <c r="D75" s="142">
        <v>176.24858017</v>
      </c>
      <c r="E75" s="142">
        <v>176.24858017</v>
      </c>
      <c r="F75" s="142">
        <v>167.04116589</v>
      </c>
      <c r="G75" s="142">
        <v>167.04116589</v>
      </c>
      <c r="H75" s="142">
        <v>167.04116589</v>
      </c>
      <c r="I75" s="142">
        <v>157.83375167</v>
      </c>
      <c r="J75" s="142">
        <v>157.83375167</v>
      </c>
      <c r="K75" s="142">
        <v>157.83375167</v>
      </c>
      <c r="L75" s="142">
        <v>148.62633739</v>
      </c>
      <c r="M75" s="142">
        <v>148.62633739</v>
      </c>
      <c r="N75" s="142">
        <v>148.62633739</v>
      </c>
      <c r="O75" s="193"/>
      <c r="P75" s="193"/>
      <c r="Q75" s="193"/>
    </row>
    <row r="76" spans="1:17" ht="12.75" outlineLevel="2" collapsed="1" x14ac:dyDescent="0.2">
      <c r="A76" s="253" t="s">
        <v>127</v>
      </c>
      <c r="B76" s="142">
        <f t="shared" ref="B76:N76" si="15">SUM(B$77:B$77)</f>
        <v>0.95465</v>
      </c>
      <c r="C76" s="142">
        <f t="shared" si="15"/>
        <v>0.95465</v>
      </c>
      <c r="D76" s="142">
        <f t="shared" si="15"/>
        <v>0.95465</v>
      </c>
      <c r="E76" s="142">
        <f t="shared" si="15"/>
        <v>0.95465</v>
      </c>
      <c r="F76" s="142">
        <f t="shared" si="15"/>
        <v>0.95465</v>
      </c>
      <c r="G76" s="142">
        <f t="shared" si="15"/>
        <v>0.95465</v>
      </c>
      <c r="H76" s="142">
        <f t="shared" si="15"/>
        <v>0.95465</v>
      </c>
      <c r="I76" s="142">
        <f t="shared" si="15"/>
        <v>0.95465</v>
      </c>
      <c r="J76" s="142">
        <f t="shared" si="15"/>
        <v>0.95465</v>
      </c>
      <c r="K76" s="142">
        <f t="shared" si="15"/>
        <v>0.95465</v>
      </c>
      <c r="L76" s="142">
        <f t="shared" si="15"/>
        <v>0.95465</v>
      </c>
      <c r="M76" s="142">
        <f t="shared" si="15"/>
        <v>0.95465</v>
      </c>
      <c r="N76" s="142">
        <f t="shared" si="15"/>
        <v>0.95465</v>
      </c>
      <c r="O76" s="193"/>
      <c r="P76" s="193"/>
      <c r="Q76" s="193"/>
    </row>
    <row r="77" spans="1:17" ht="12.75" hidden="1" outlineLevel="3" x14ac:dyDescent="0.2">
      <c r="A77" s="252" t="s">
        <v>66</v>
      </c>
      <c r="B77" s="142">
        <v>0.95465</v>
      </c>
      <c r="C77" s="142">
        <v>0.95465</v>
      </c>
      <c r="D77" s="142">
        <v>0.95465</v>
      </c>
      <c r="E77" s="142">
        <v>0.95465</v>
      </c>
      <c r="F77" s="142">
        <v>0.95465</v>
      </c>
      <c r="G77" s="142">
        <v>0.95465</v>
      </c>
      <c r="H77" s="142">
        <v>0.95465</v>
      </c>
      <c r="I77" s="142">
        <v>0.95465</v>
      </c>
      <c r="J77" s="142">
        <v>0.95465</v>
      </c>
      <c r="K77" s="142">
        <v>0.95465</v>
      </c>
      <c r="L77" s="142">
        <v>0.95465</v>
      </c>
      <c r="M77" s="142">
        <v>0.95465</v>
      </c>
      <c r="N77" s="142">
        <v>0.95465</v>
      </c>
      <c r="O77" s="193"/>
      <c r="P77" s="193"/>
      <c r="Q77" s="193"/>
    </row>
    <row r="78" spans="1:17" ht="15" outlineLevel="1" x14ac:dyDescent="0.2">
      <c r="A78" s="262" t="s">
        <v>59</v>
      </c>
      <c r="B78" s="263">
        <f t="shared" ref="B78:N78" si="16">B$79+B$84+B$86+B$97+B$100</f>
        <v>125939.46299539998</v>
      </c>
      <c r="C78" s="263">
        <f t="shared" si="16"/>
        <v>125920.13055459</v>
      </c>
      <c r="D78" s="263">
        <f t="shared" si="16"/>
        <v>213810.13909013002</v>
      </c>
      <c r="E78" s="263">
        <f t="shared" si="16"/>
        <v>229942.1333361</v>
      </c>
      <c r="F78" s="263">
        <f t="shared" si="16"/>
        <v>205333.66004282</v>
      </c>
      <c r="G78" s="263">
        <f t="shared" si="16"/>
        <v>203183.02382940997</v>
      </c>
      <c r="H78" s="263">
        <f t="shared" si="16"/>
        <v>202554.67455852</v>
      </c>
      <c r="I78" s="263">
        <f t="shared" si="16"/>
        <v>204830.73277606996</v>
      </c>
      <c r="J78" s="263">
        <f t="shared" si="16"/>
        <v>234697.22785208002</v>
      </c>
      <c r="K78" s="263">
        <f t="shared" si="16"/>
        <v>236360.68566278002</v>
      </c>
      <c r="L78" s="263">
        <f t="shared" si="16"/>
        <v>250405.60030306998</v>
      </c>
      <c r="M78" s="263">
        <f t="shared" si="16"/>
        <v>214299.15354259999</v>
      </c>
      <c r="N78" s="263">
        <f t="shared" si="16"/>
        <v>216445.47078777998</v>
      </c>
      <c r="O78" s="193"/>
      <c r="P78" s="193"/>
      <c r="Q78" s="193"/>
    </row>
    <row r="79" spans="1:17" ht="25.5" outlineLevel="2" collapsed="1" x14ac:dyDescent="0.2">
      <c r="A79" s="253" t="s">
        <v>160</v>
      </c>
      <c r="B79" s="142">
        <f t="shared" ref="B79:N79" si="17">SUM(B$80:B$83)</f>
        <v>40110.556680459995</v>
      </c>
      <c r="C79" s="142">
        <f t="shared" si="17"/>
        <v>38596.58938587</v>
      </c>
      <c r="D79" s="142">
        <f t="shared" si="17"/>
        <v>66282.586657709995</v>
      </c>
      <c r="E79" s="142">
        <f t="shared" si="17"/>
        <v>106312.32752835999</v>
      </c>
      <c r="F79" s="142">
        <f t="shared" si="17"/>
        <v>94927.215155429993</v>
      </c>
      <c r="G79" s="142">
        <f t="shared" si="17"/>
        <v>93935.917662840002</v>
      </c>
      <c r="H79" s="142">
        <f t="shared" si="17"/>
        <v>93384.909637089993</v>
      </c>
      <c r="I79" s="142">
        <f t="shared" si="17"/>
        <v>93164.808567759988</v>
      </c>
      <c r="J79" s="142">
        <f t="shared" si="17"/>
        <v>127066.48180824</v>
      </c>
      <c r="K79" s="142">
        <f t="shared" si="17"/>
        <v>127712.50682209</v>
      </c>
      <c r="L79" s="142">
        <f t="shared" si="17"/>
        <v>135598.63903341998</v>
      </c>
      <c r="M79" s="142">
        <f t="shared" si="17"/>
        <v>139141.70201312</v>
      </c>
      <c r="N79" s="142">
        <f t="shared" si="17"/>
        <v>140830.17111072</v>
      </c>
      <c r="O79" s="193"/>
      <c r="P79" s="193"/>
      <c r="Q79" s="193"/>
    </row>
    <row r="80" spans="1:17" ht="12.75" hidden="1" outlineLevel="3" x14ac:dyDescent="0.2">
      <c r="A80" s="252" t="s">
        <v>60</v>
      </c>
      <c r="B80" s="142">
        <v>451.45045025000002</v>
      </c>
      <c r="C80" s="142">
        <v>443.14202783000002</v>
      </c>
      <c r="D80" s="142">
        <v>761.50323691000006</v>
      </c>
      <c r="E80" s="142">
        <v>578.62036802</v>
      </c>
      <c r="F80" s="142">
        <v>498.71163476999999</v>
      </c>
      <c r="G80" s="142">
        <v>496.13428193999999</v>
      </c>
      <c r="H80" s="142">
        <v>502.88343628000001</v>
      </c>
      <c r="I80" s="142">
        <v>510.90971471</v>
      </c>
      <c r="J80" s="142">
        <v>508.58934958999998</v>
      </c>
      <c r="K80" s="142">
        <v>468.15712844000001</v>
      </c>
      <c r="L80" s="142">
        <v>435.86215127999998</v>
      </c>
      <c r="M80" s="142">
        <v>446.37364781000002</v>
      </c>
      <c r="N80" s="142">
        <v>456.63837268999998</v>
      </c>
      <c r="O80" s="193"/>
      <c r="P80" s="193"/>
      <c r="Q80" s="193"/>
    </row>
    <row r="81" spans="1:17" ht="12.75" hidden="1" outlineLevel="3" x14ac:dyDescent="0.2">
      <c r="A81" s="252" t="s">
        <v>52</v>
      </c>
      <c r="B81" s="142">
        <v>1392.50725657</v>
      </c>
      <c r="C81" s="142">
        <v>1412.0304046900001</v>
      </c>
      <c r="D81" s="142">
        <v>2480.4648007400001</v>
      </c>
      <c r="E81" s="142">
        <v>2032.1449783999999</v>
      </c>
      <c r="F81" s="142">
        <v>1872.2520704000001</v>
      </c>
      <c r="G81" s="142">
        <v>1837.1248405700001</v>
      </c>
      <c r="H81" s="142">
        <v>1740.2125796600001</v>
      </c>
      <c r="I81" s="142">
        <v>1805.00773488</v>
      </c>
      <c r="J81" s="142">
        <v>1815.1794477599999</v>
      </c>
      <c r="K81" s="142">
        <v>1795.98790798</v>
      </c>
      <c r="L81" s="142">
        <v>1923.4588565700001</v>
      </c>
      <c r="M81" s="142">
        <v>1991.1862667299999</v>
      </c>
      <c r="N81" s="142">
        <v>3046.5112874199999</v>
      </c>
      <c r="O81" s="193"/>
      <c r="P81" s="193"/>
      <c r="Q81" s="193"/>
    </row>
    <row r="82" spans="1:17" ht="12.75" hidden="1" outlineLevel="3" x14ac:dyDescent="0.2">
      <c r="A82" s="252" t="s">
        <v>123</v>
      </c>
      <c r="B82" s="142">
        <v>5807.7372910499998</v>
      </c>
      <c r="C82" s="142">
        <v>6013.9123383899996</v>
      </c>
      <c r="D82" s="142">
        <v>10333.3866153</v>
      </c>
      <c r="E82" s="142">
        <v>8725.3056357700007</v>
      </c>
      <c r="F82" s="142">
        <v>7749.6186469900003</v>
      </c>
      <c r="G82" s="142">
        <v>7750.1322976000001</v>
      </c>
      <c r="H82" s="142">
        <v>7738.0296583299996</v>
      </c>
      <c r="I82" s="142">
        <v>7957.6353597899997</v>
      </c>
      <c r="J82" s="142">
        <v>7800.6556339899998</v>
      </c>
      <c r="K82" s="142">
        <v>7926.6208047999999</v>
      </c>
      <c r="L82" s="142">
        <v>8814.5348346200008</v>
      </c>
      <c r="M82" s="142">
        <v>9247.0433740600001</v>
      </c>
      <c r="N82" s="142">
        <v>9418.9829975699995</v>
      </c>
      <c r="O82" s="193"/>
      <c r="P82" s="193"/>
      <c r="Q82" s="193"/>
    </row>
    <row r="83" spans="1:17" ht="12.75" hidden="1" outlineLevel="3" x14ac:dyDescent="0.2">
      <c r="A83" s="252" t="s">
        <v>136</v>
      </c>
      <c r="B83" s="142">
        <v>32458.861682589999</v>
      </c>
      <c r="C83" s="142">
        <v>30727.504614959998</v>
      </c>
      <c r="D83" s="142">
        <v>52707.232004760001</v>
      </c>
      <c r="E83" s="142">
        <v>94976.25654617</v>
      </c>
      <c r="F83" s="142">
        <v>84806.632803269997</v>
      </c>
      <c r="G83" s="142">
        <v>83852.526242730004</v>
      </c>
      <c r="H83" s="142">
        <v>83403.783962820002</v>
      </c>
      <c r="I83" s="142">
        <v>82891.255758379993</v>
      </c>
      <c r="J83" s="142">
        <v>116942.0573769</v>
      </c>
      <c r="K83" s="142">
        <v>117521.74098087</v>
      </c>
      <c r="L83" s="142">
        <v>124424.78319094999</v>
      </c>
      <c r="M83" s="142">
        <v>127457.09872451999</v>
      </c>
      <c r="N83" s="142">
        <v>127908.03845304</v>
      </c>
      <c r="O83" s="193"/>
      <c r="P83" s="193"/>
      <c r="Q83" s="193"/>
    </row>
    <row r="84" spans="1:17" ht="25.5" outlineLevel="2" collapsed="1" x14ac:dyDescent="0.2">
      <c r="A84" s="253" t="s">
        <v>42</v>
      </c>
      <c r="B84" s="142">
        <f t="shared" ref="B84:N84" si="18">SUM(B$85:B$85)</f>
        <v>3842.7124724099999</v>
      </c>
      <c r="C84" s="142">
        <f t="shared" si="18"/>
        <v>3543.81596003</v>
      </c>
      <c r="D84" s="142">
        <f t="shared" si="18"/>
        <v>6089.1510131799996</v>
      </c>
      <c r="E84" s="142">
        <f t="shared" si="18"/>
        <v>5141.5577129000003</v>
      </c>
      <c r="F84" s="142">
        <f t="shared" si="18"/>
        <v>4616.1000059400003</v>
      </c>
      <c r="G84" s="142">
        <f t="shared" si="18"/>
        <v>4616.4059645500001</v>
      </c>
      <c r="H84" s="142">
        <f t="shared" si="18"/>
        <v>4609.1969655399998</v>
      </c>
      <c r="I84" s="142">
        <f t="shared" si="18"/>
        <v>4213.3388668699999</v>
      </c>
      <c r="J84" s="142">
        <f t="shared" si="18"/>
        <v>4130.2226206400001</v>
      </c>
      <c r="K84" s="142">
        <f t="shared" si="18"/>
        <v>4196.9175527400002</v>
      </c>
      <c r="L84" s="142">
        <f t="shared" si="18"/>
        <v>4465.2625805500002</v>
      </c>
      <c r="M84" s="142">
        <f t="shared" si="18"/>
        <v>4656.4499883300005</v>
      </c>
      <c r="N84" s="142">
        <f t="shared" si="18"/>
        <v>4679.0669948200002</v>
      </c>
      <c r="O84" s="193"/>
      <c r="P84" s="193"/>
      <c r="Q84" s="193"/>
    </row>
    <row r="85" spans="1:17" ht="12.75" hidden="1" outlineLevel="3" x14ac:dyDescent="0.2">
      <c r="A85" s="252" t="s">
        <v>26</v>
      </c>
      <c r="B85" s="142">
        <v>3842.7124724099999</v>
      </c>
      <c r="C85" s="142">
        <v>3543.81596003</v>
      </c>
      <c r="D85" s="142">
        <v>6089.1510131799996</v>
      </c>
      <c r="E85" s="142">
        <v>5141.5577129000003</v>
      </c>
      <c r="F85" s="142">
        <v>4616.1000059400003</v>
      </c>
      <c r="G85" s="142">
        <v>4616.4059645500001</v>
      </c>
      <c r="H85" s="142">
        <v>4609.1969655399998</v>
      </c>
      <c r="I85" s="142">
        <v>4213.3388668699999</v>
      </c>
      <c r="J85" s="142">
        <v>4130.2226206400001</v>
      </c>
      <c r="K85" s="142">
        <v>4196.9175527400002</v>
      </c>
      <c r="L85" s="142">
        <v>4465.2625805500002</v>
      </c>
      <c r="M85" s="142">
        <v>4656.4499883300005</v>
      </c>
      <c r="N85" s="142">
        <v>4679.0669948200002</v>
      </c>
      <c r="O85" s="193"/>
      <c r="P85" s="193"/>
      <c r="Q85" s="193"/>
    </row>
    <row r="86" spans="1:17" ht="38.25" outlineLevel="2" collapsed="1" x14ac:dyDescent="0.2">
      <c r="A86" s="253" t="s">
        <v>192</v>
      </c>
      <c r="B86" s="142">
        <f t="shared" ref="B86:N86" si="19">SUM(B$87:B$96)</f>
        <v>51616.024108979997</v>
      </c>
      <c r="C86" s="142">
        <f t="shared" si="19"/>
        <v>52711.165176769995</v>
      </c>
      <c r="D86" s="142">
        <f t="shared" si="19"/>
        <v>88060.389034980006</v>
      </c>
      <c r="E86" s="142">
        <f t="shared" si="19"/>
        <v>73470.192470309994</v>
      </c>
      <c r="F86" s="142">
        <f t="shared" si="19"/>
        <v>65326.898179219999</v>
      </c>
      <c r="G86" s="142">
        <f t="shared" si="19"/>
        <v>64191.853460300001</v>
      </c>
      <c r="H86" s="142">
        <f t="shared" si="19"/>
        <v>64157.672059769997</v>
      </c>
      <c r="I86" s="142">
        <f t="shared" si="19"/>
        <v>65923.633365589994</v>
      </c>
      <c r="J86" s="142">
        <f t="shared" si="19"/>
        <v>62775.108583380003</v>
      </c>
      <c r="K86" s="142">
        <f t="shared" si="19"/>
        <v>63068.32553735</v>
      </c>
      <c r="L86" s="142">
        <f t="shared" si="19"/>
        <v>66325.594341420001</v>
      </c>
      <c r="M86" s="142">
        <f t="shared" si="19"/>
        <v>67831.79942738</v>
      </c>
      <c r="N86" s="142">
        <f t="shared" si="19"/>
        <v>68227.550551149994</v>
      </c>
      <c r="O86" s="193"/>
      <c r="P86" s="193"/>
      <c r="Q86" s="193"/>
    </row>
    <row r="87" spans="1:17" ht="12.75" hidden="1" outlineLevel="3" x14ac:dyDescent="0.2">
      <c r="A87" s="252" t="s">
        <v>145</v>
      </c>
      <c r="B87" s="142">
        <v>1435.4757070400001</v>
      </c>
      <c r="C87" s="142">
        <v>1364.5458657199999</v>
      </c>
      <c r="D87" s="142">
        <v>2345.0412175400002</v>
      </c>
      <c r="E87" s="142">
        <v>1424.5845717</v>
      </c>
      <c r="F87" s="142">
        <v>1296.1955902499999</v>
      </c>
      <c r="G87" s="142">
        <v>1283.7923020600001</v>
      </c>
      <c r="H87" s="142">
        <v>1317.7848697500001</v>
      </c>
      <c r="I87" s="142">
        <v>1325.3024008499999</v>
      </c>
      <c r="J87" s="142">
        <v>1336.2770356999999</v>
      </c>
      <c r="K87" s="142">
        <v>900.09526631999995</v>
      </c>
      <c r="L87" s="142">
        <v>934.22635922999996</v>
      </c>
      <c r="M87" s="142">
        <v>943.03010003999998</v>
      </c>
      <c r="N87" s="142">
        <v>978.60044465999999</v>
      </c>
      <c r="O87" s="193"/>
      <c r="P87" s="193"/>
      <c r="Q87" s="193"/>
    </row>
    <row r="88" spans="1:17" ht="12.75" hidden="1" outlineLevel="3" x14ac:dyDescent="0.2">
      <c r="A88" s="252" t="s">
        <v>100</v>
      </c>
      <c r="B88" s="142">
        <v>2384.2056671999999</v>
      </c>
      <c r="C88" s="142">
        <v>2443.0619304000002</v>
      </c>
      <c r="D88" s="142">
        <v>4197.7837440000003</v>
      </c>
      <c r="E88" s="142">
        <v>3544.5248999999999</v>
      </c>
      <c r="F88" s="142">
        <v>2651.9008319999998</v>
      </c>
      <c r="G88" s="142">
        <v>2652.0766020000001</v>
      </c>
      <c r="H88" s="142">
        <v>2647.9351080000001</v>
      </c>
      <c r="I88" s="142">
        <v>2723.08365</v>
      </c>
      <c r="J88" s="142">
        <v>2669.3655659999999</v>
      </c>
      <c r="K88" s="142">
        <v>2712.4705439999998</v>
      </c>
      <c r="L88" s="142">
        <v>2308.7216880000001</v>
      </c>
      <c r="M88" s="142">
        <v>2407.5733248000001</v>
      </c>
      <c r="N88" s="142">
        <v>2419.2672336000001</v>
      </c>
      <c r="O88" s="193"/>
      <c r="P88" s="193"/>
      <c r="Q88" s="193"/>
    </row>
    <row r="89" spans="1:17" ht="12.75" hidden="1" outlineLevel="3" x14ac:dyDescent="0.2">
      <c r="A89" s="252" t="s">
        <v>187</v>
      </c>
      <c r="B89" s="142">
        <v>225.26511274999999</v>
      </c>
      <c r="C89" s="142">
        <v>230.82598483999999</v>
      </c>
      <c r="D89" s="142">
        <v>396.61604758999999</v>
      </c>
      <c r="E89" s="142">
        <v>167.44736495999999</v>
      </c>
      <c r="F89" s="142">
        <v>150.33455337000001</v>
      </c>
      <c r="G89" s="142">
        <v>150.34451766000001</v>
      </c>
      <c r="H89" s="142">
        <v>150.10973902999999</v>
      </c>
      <c r="I89" s="142">
        <v>154.36986156</v>
      </c>
      <c r="J89" s="142">
        <v>151.32461792000001</v>
      </c>
      <c r="K89" s="142">
        <v>0</v>
      </c>
      <c r="L89" s="142">
        <v>0</v>
      </c>
      <c r="M89" s="142">
        <v>0</v>
      </c>
      <c r="N89" s="142">
        <v>0</v>
      </c>
      <c r="O89" s="193"/>
      <c r="P89" s="193"/>
      <c r="Q89" s="193"/>
    </row>
    <row r="90" spans="1:17" ht="12.75" hidden="1" outlineLevel="3" x14ac:dyDescent="0.2">
      <c r="A90" s="252" t="s">
        <v>121</v>
      </c>
      <c r="B90" s="142">
        <v>980.87830241999995</v>
      </c>
      <c r="C90" s="142">
        <v>932.4110647</v>
      </c>
      <c r="D90" s="142">
        <v>1602.3956638899999</v>
      </c>
      <c r="E90" s="142">
        <v>1189.7554226300001</v>
      </c>
      <c r="F90" s="142">
        <v>1082.5301374999999</v>
      </c>
      <c r="G90" s="142">
        <v>1072.17141281</v>
      </c>
      <c r="H90" s="142">
        <v>1100.56063064</v>
      </c>
      <c r="I90" s="142">
        <v>1106.8389686099999</v>
      </c>
      <c r="J90" s="142">
        <v>1116.0045398</v>
      </c>
      <c r="K90" s="142">
        <v>1025.07704397</v>
      </c>
      <c r="L90" s="142">
        <v>1063.9473737400001</v>
      </c>
      <c r="M90" s="142">
        <v>1073.97354868</v>
      </c>
      <c r="N90" s="142">
        <v>1114.48297594</v>
      </c>
      <c r="O90" s="193"/>
      <c r="P90" s="193"/>
      <c r="Q90" s="193"/>
    </row>
    <row r="91" spans="1:17" ht="12.75" hidden="1" outlineLevel="3" x14ac:dyDescent="0.2">
      <c r="A91" s="252" t="s">
        <v>112</v>
      </c>
      <c r="B91" s="142">
        <v>2316.92653698</v>
      </c>
      <c r="C91" s="142">
        <v>2374.1219542899998</v>
      </c>
      <c r="D91" s="142">
        <v>3059.4959072900001</v>
      </c>
      <c r="E91" s="142">
        <v>2583.37734533</v>
      </c>
      <c r="F91" s="142">
        <v>2319.3609495400001</v>
      </c>
      <c r="G91" s="142">
        <v>1546.34314709</v>
      </c>
      <c r="H91" s="142">
        <v>1543.9283711200001</v>
      </c>
      <c r="I91" s="142">
        <v>1587.74514204</v>
      </c>
      <c r="J91" s="142">
        <v>778.21194375000005</v>
      </c>
      <c r="K91" s="142">
        <v>790.77852853000002</v>
      </c>
      <c r="L91" s="142">
        <v>841.33979965000003</v>
      </c>
      <c r="M91" s="142">
        <v>0</v>
      </c>
      <c r="N91" s="142">
        <v>0</v>
      </c>
      <c r="O91" s="193"/>
      <c r="P91" s="193"/>
      <c r="Q91" s="193"/>
    </row>
    <row r="92" spans="1:17" ht="12.75" hidden="1" outlineLevel="3" x14ac:dyDescent="0.2">
      <c r="A92" s="252" t="s">
        <v>103</v>
      </c>
      <c r="B92" s="142">
        <v>7884.2780000000002</v>
      </c>
      <c r="C92" s="142">
        <v>8078.9084999999995</v>
      </c>
      <c r="D92" s="142">
        <v>13881.56</v>
      </c>
      <c r="E92" s="142">
        <v>11721.3125</v>
      </c>
      <c r="F92" s="142">
        <v>10523.415999999999</v>
      </c>
      <c r="G92" s="142">
        <v>10524.113499999999</v>
      </c>
      <c r="H92" s="142">
        <v>10507.679</v>
      </c>
      <c r="I92" s="142">
        <v>10805.887500000001</v>
      </c>
      <c r="J92" s="142">
        <v>10592.720499999999</v>
      </c>
      <c r="K92" s="142">
        <v>10763.772000000001</v>
      </c>
      <c r="L92" s="142">
        <v>11451.9925</v>
      </c>
      <c r="M92" s="142">
        <v>11942.328</v>
      </c>
      <c r="N92" s="142">
        <v>12000.333500000001</v>
      </c>
      <c r="O92" s="193"/>
      <c r="P92" s="193"/>
      <c r="Q92" s="193"/>
    </row>
    <row r="93" spans="1:17" ht="12.75" hidden="1" outlineLevel="3" x14ac:dyDescent="0.2">
      <c r="A93" s="252" t="s">
        <v>138</v>
      </c>
      <c r="B93" s="142">
        <v>1340.32726</v>
      </c>
      <c r="C93" s="142">
        <v>1373.4144449999999</v>
      </c>
      <c r="D93" s="142">
        <v>2359.8652000000002</v>
      </c>
      <c r="E93" s="142">
        <v>1992.6231250000001</v>
      </c>
      <c r="F93" s="142">
        <v>1653.0181852799999</v>
      </c>
      <c r="G93" s="142">
        <v>1653.1277485799999</v>
      </c>
      <c r="H93" s="142">
        <v>1650.5462173200001</v>
      </c>
      <c r="I93" s="142">
        <v>1697.3888085000001</v>
      </c>
      <c r="J93" s="142">
        <v>1663.9045361399999</v>
      </c>
      <c r="K93" s="142">
        <v>1690.7733057600001</v>
      </c>
      <c r="L93" s="142">
        <v>1650.9192387999999</v>
      </c>
      <c r="M93" s="142">
        <v>1721.6060044799999</v>
      </c>
      <c r="N93" s="142">
        <v>1729.9680773600001</v>
      </c>
      <c r="O93" s="193"/>
      <c r="P93" s="193"/>
      <c r="Q93" s="193"/>
    </row>
    <row r="94" spans="1:17" ht="12.75" hidden="1" outlineLevel="3" x14ac:dyDescent="0.2">
      <c r="A94" s="252" t="s">
        <v>115</v>
      </c>
      <c r="B94" s="142">
        <v>24474.752557250002</v>
      </c>
      <c r="C94" s="142">
        <v>25078.933856740001</v>
      </c>
      <c r="D94" s="142">
        <v>43091.80195175</v>
      </c>
      <c r="E94" s="142">
        <v>36385.85842402</v>
      </c>
      <c r="F94" s="142">
        <v>32667.29086125</v>
      </c>
      <c r="G94" s="142">
        <v>32669.456074080001</v>
      </c>
      <c r="H94" s="142">
        <v>32618.43931378</v>
      </c>
      <c r="I94" s="142">
        <v>33544.152390859999</v>
      </c>
      <c r="J94" s="142">
        <v>32882.429202209998</v>
      </c>
      <c r="K94" s="142">
        <v>33413.415443060003</v>
      </c>
      <c r="L94" s="142">
        <v>35549.822409220003</v>
      </c>
      <c r="M94" s="142">
        <v>37071.94530146</v>
      </c>
      <c r="N94" s="142">
        <v>37252.00874664</v>
      </c>
      <c r="O94" s="193"/>
      <c r="P94" s="193"/>
      <c r="Q94" s="193"/>
    </row>
    <row r="95" spans="1:17" ht="12.75" hidden="1" outlineLevel="3" x14ac:dyDescent="0.2">
      <c r="A95" s="252" t="s">
        <v>96</v>
      </c>
      <c r="B95" s="142">
        <v>3086.1035161499999</v>
      </c>
      <c r="C95" s="142">
        <v>3162.28675961</v>
      </c>
      <c r="D95" s="142">
        <v>5433.5896229999998</v>
      </c>
      <c r="E95" s="142">
        <v>4588.0147453099999</v>
      </c>
      <c r="F95" s="142">
        <v>4119.1281078000002</v>
      </c>
      <c r="G95" s="142">
        <v>3776.11769951</v>
      </c>
      <c r="H95" s="142">
        <v>3770.2208981899998</v>
      </c>
      <c r="I95" s="142">
        <v>3877.2199718000002</v>
      </c>
      <c r="J95" s="142">
        <v>3800.7343199000002</v>
      </c>
      <c r="K95" s="142">
        <v>3862.1086671799999</v>
      </c>
      <c r="L95" s="142">
        <v>4109.04648395</v>
      </c>
      <c r="M95" s="142">
        <v>3895.4381145000002</v>
      </c>
      <c r="N95" s="142">
        <v>3914.35878353</v>
      </c>
      <c r="O95" s="193"/>
      <c r="P95" s="193"/>
      <c r="Q95" s="193"/>
    </row>
    <row r="96" spans="1:17" ht="12.75" hidden="1" outlineLevel="3" x14ac:dyDescent="0.2">
      <c r="A96" s="252" t="s">
        <v>98</v>
      </c>
      <c r="B96" s="142">
        <v>7487.8114491899996</v>
      </c>
      <c r="C96" s="142">
        <v>7672.6548154700004</v>
      </c>
      <c r="D96" s="142">
        <v>11692.23967992</v>
      </c>
      <c r="E96" s="142">
        <v>9872.6940713599997</v>
      </c>
      <c r="F96" s="142">
        <v>8863.7229622300001</v>
      </c>
      <c r="G96" s="142">
        <v>8864.3104565100002</v>
      </c>
      <c r="H96" s="142">
        <v>8850.4679119400007</v>
      </c>
      <c r="I96" s="142">
        <v>9101.6446713700007</v>
      </c>
      <c r="J96" s="142">
        <v>7784.1363219599998</v>
      </c>
      <c r="K96" s="142">
        <v>7909.8347385300003</v>
      </c>
      <c r="L96" s="142">
        <v>8415.5784888300004</v>
      </c>
      <c r="M96" s="142">
        <v>8775.9050334200001</v>
      </c>
      <c r="N96" s="142">
        <v>8818.5307894199996</v>
      </c>
      <c r="O96" s="193"/>
      <c r="P96" s="193"/>
      <c r="Q96" s="193"/>
    </row>
    <row r="97" spans="1:17" ht="25.5" outlineLevel="2" collapsed="1" x14ac:dyDescent="0.2">
      <c r="A97" s="253" t="s">
        <v>54</v>
      </c>
      <c r="B97" s="142">
        <f t="shared" ref="B97:N97" si="20">SUM(B$98:B$99)</f>
        <v>28509.549247999999</v>
      </c>
      <c r="C97" s="142">
        <f t="shared" si="20"/>
        <v>29213.333136000001</v>
      </c>
      <c r="D97" s="142">
        <f t="shared" si="20"/>
        <v>50195.720959999999</v>
      </c>
      <c r="E97" s="142">
        <f t="shared" si="20"/>
        <v>42384.266000000003</v>
      </c>
      <c r="F97" s="142">
        <f t="shared" si="20"/>
        <v>38052.672256000005</v>
      </c>
      <c r="G97" s="142">
        <f t="shared" si="20"/>
        <v>38055.194415999998</v>
      </c>
      <c r="H97" s="142">
        <f t="shared" si="20"/>
        <v>37995.767264000002</v>
      </c>
      <c r="I97" s="142">
        <f t="shared" si="20"/>
        <v>39074.089200000002</v>
      </c>
      <c r="J97" s="142">
        <f t="shared" si="20"/>
        <v>38303.277328000004</v>
      </c>
      <c r="K97" s="142">
        <f t="shared" si="20"/>
        <v>38921.799551999997</v>
      </c>
      <c r="L97" s="142">
        <f t="shared" si="20"/>
        <v>41410.404880000002</v>
      </c>
      <c r="M97" s="142">
        <f t="shared" si="20"/>
        <v>0</v>
      </c>
      <c r="N97" s="142">
        <f t="shared" si="20"/>
        <v>0</v>
      </c>
      <c r="O97" s="193"/>
      <c r="P97" s="193"/>
      <c r="Q97" s="193"/>
    </row>
    <row r="98" spans="1:17" ht="12.75" hidden="1" outlineLevel="3" x14ac:dyDescent="0.2">
      <c r="A98" s="171" t="s">
        <v>36</v>
      </c>
      <c r="B98" s="142">
        <v>8672.7057999999997</v>
      </c>
      <c r="C98" s="142">
        <v>8886.7993499999993</v>
      </c>
      <c r="D98" s="142">
        <v>15269.716</v>
      </c>
      <c r="E98" s="142">
        <v>12893.44375</v>
      </c>
      <c r="F98" s="142">
        <v>11575.757600000001</v>
      </c>
      <c r="G98" s="142">
        <v>11576.52485</v>
      </c>
      <c r="H98" s="142">
        <v>11558.446900000001</v>
      </c>
      <c r="I98" s="142">
        <v>11886.47625</v>
      </c>
      <c r="J98" s="142">
        <v>11651.992550000001</v>
      </c>
      <c r="K98" s="142">
        <v>11840.1492</v>
      </c>
      <c r="L98" s="142">
        <v>12597.19175</v>
      </c>
      <c r="M98" s="142">
        <v>0</v>
      </c>
      <c r="N98" s="142">
        <v>0</v>
      </c>
      <c r="O98" s="193"/>
      <c r="P98" s="193"/>
      <c r="Q98" s="193"/>
    </row>
    <row r="99" spans="1:17" ht="12.75" hidden="1" outlineLevel="3" x14ac:dyDescent="0.2">
      <c r="A99" s="171" t="s">
        <v>130</v>
      </c>
      <c r="B99" s="142">
        <v>19836.843448</v>
      </c>
      <c r="C99" s="142">
        <v>20326.533786</v>
      </c>
      <c r="D99" s="142">
        <v>34926.004959999998</v>
      </c>
      <c r="E99" s="142">
        <v>29490.822250000001</v>
      </c>
      <c r="F99" s="142">
        <v>26476.914656000001</v>
      </c>
      <c r="G99" s="142">
        <v>26478.669566</v>
      </c>
      <c r="H99" s="142">
        <v>26437.320363999999</v>
      </c>
      <c r="I99" s="142">
        <v>27187.612949999999</v>
      </c>
      <c r="J99" s="142">
        <v>26651.284778000001</v>
      </c>
      <c r="K99" s="142">
        <v>27081.650352000001</v>
      </c>
      <c r="L99" s="142">
        <v>28813.21313</v>
      </c>
      <c r="M99" s="142">
        <v>0</v>
      </c>
      <c r="N99" s="142">
        <v>0</v>
      </c>
      <c r="O99" s="193"/>
      <c r="P99" s="193"/>
      <c r="Q99" s="193"/>
    </row>
    <row r="100" spans="1:17" ht="12.75" outlineLevel="2" collapsed="1" x14ac:dyDescent="0.2">
      <c r="A100" s="210" t="s">
        <v>162</v>
      </c>
      <c r="B100" s="142">
        <f t="shared" ref="B100:N100" si="21">SUM(B$101:B$101)</f>
        <v>1860.62048555</v>
      </c>
      <c r="C100" s="142">
        <f t="shared" si="21"/>
        <v>1855.2268959200001</v>
      </c>
      <c r="D100" s="142">
        <f t="shared" si="21"/>
        <v>3182.29142426</v>
      </c>
      <c r="E100" s="142">
        <f t="shared" si="21"/>
        <v>2633.7896245299999</v>
      </c>
      <c r="F100" s="142">
        <f t="shared" si="21"/>
        <v>2410.7744462300002</v>
      </c>
      <c r="G100" s="142">
        <f t="shared" si="21"/>
        <v>2383.6523257200001</v>
      </c>
      <c r="H100" s="142">
        <f t="shared" si="21"/>
        <v>2407.12863212</v>
      </c>
      <c r="I100" s="142">
        <f t="shared" si="21"/>
        <v>2454.8627758500002</v>
      </c>
      <c r="J100" s="142">
        <f t="shared" si="21"/>
        <v>2422.1375118199999</v>
      </c>
      <c r="K100" s="142">
        <f t="shared" si="21"/>
        <v>2461.1361986000002</v>
      </c>
      <c r="L100" s="142">
        <f t="shared" si="21"/>
        <v>2605.69946768</v>
      </c>
      <c r="M100" s="142">
        <f t="shared" si="21"/>
        <v>2669.2021137699999</v>
      </c>
      <c r="N100" s="142">
        <f t="shared" si="21"/>
        <v>2708.68213109</v>
      </c>
      <c r="O100" s="193"/>
      <c r="P100" s="193"/>
      <c r="Q100" s="193"/>
    </row>
    <row r="101" spans="1:17" ht="12.75" hidden="1" outlineLevel="3" x14ac:dyDescent="0.2">
      <c r="A101" s="171" t="s">
        <v>136</v>
      </c>
      <c r="B101" s="142">
        <v>1860.62048555</v>
      </c>
      <c r="C101" s="142">
        <v>1855.2268959200001</v>
      </c>
      <c r="D101" s="142">
        <v>3182.29142426</v>
      </c>
      <c r="E101" s="142">
        <v>2633.7896245299999</v>
      </c>
      <c r="F101" s="142">
        <v>2410.7744462300002</v>
      </c>
      <c r="G101" s="142">
        <v>2383.6523257200001</v>
      </c>
      <c r="H101" s="142">
        <v>2407.12863212</v>
      </c>
      <c r="I101" s="142">
        <v>2454.8627758500002</v>
      </c>
      <c r="J101" s="142">
        <v>2422.1375118199999</v>
      </c>
      <c r="K101" s="142">
        <v>2461.1361986000002</v>
      </c>
      <c r="L101" s="142">
        <v>2605.69946768</v>
      </c>
      <c r="M101" s="142">
        <v>2669.2021137699999</v>
      </c>
      <c r="N101" s="142">
        <v>2708.68213109</v>
      </c>
      <c r="O101" s="193"/>
      <c r="P101" s="193"/>
      <c r="Q101" s="193"/>
    </row>
    <row r="102" spans="1:17" x14ac:dyDescent="0.2">
      <c r="B102" s="147"/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93"/>
      <c r="P102" s="193"/>
      <c r="Q102" s="193"/>
    </row>
    <row r="103" spans="1:17" x14ac:dyDescent="0.2">
      <c r="B103" s="147"/>
      <c r="C103" s="147"/>
      <c r="D103" s="147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93"/>
      <c r="P103" s="193"/>
      <c r="Q103" s="193"/>
    </row>
    <row r="104" spans="1:17" x14ac:dyDescent="0.2">
      <c r="B104" s="147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  <c r="O104" s="193"/>
      <c r="P104" s="193"/>
      <c r="Q104" s="193"/>
    </row>
    <row r="105" spans="1:17" x14ac:dyDescent="0.2"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93"/>
      <c r="P105" s="193"/>
      <c r="Q105" s="193"/>
    </row>
    <row r="106" spans="1:17" x14ac:dyDescent="0.2">
      <c r="B106" s="147"/>
      <c r="C106" s="147"/>
      <c r="D106" s="147"/>
      <c r="E106" s="147"/>
      <c r="F106" s="147"/>
      <c r="G106" s="147"/>
      <c r="H106" s="147"/>
      <c r="I106" s="147"/>
      <c r="J106" s="147"/>
      <c r="K106" s="147"/>
      <c r="L106" s="147"/>
      <c r="M106" s="147"/>
      <c r="N106" s="147"/>
      <c r="O106" s="193"/>
      <c r="P106" s="193"/>
      <c r="Q106" s="193"/>
    </row>
    <row r="107" spans="1:17" x14ac:dyDescent="0.2">
      <c r="B107" s="147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93"/>
      <c r="P107" s="193"/>
      <c r="Q107" s="193"/>
    </row>
    <row r="108" spans="1:17" x14ac:dyDescent="0.2">
      <c r="B108" s="147"/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O108" s="193"/>
      <c r="P108" s="193"/>
      <c r="Q108" s="193"/>
    </row>
    <row r="109" spans="1:17" x14ac:dyDescent="0.2">
      <c r="B109" s="147"/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93"/>
      <c r="P109" s="193"/>
      <c r="Q109" s="193"/>
    </row>
    <row r="110" spans="1:17" x14ac:dyDescent="0.2">
      <c r="B110" s="147"/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93"/>
      <c r="P110" s="193"/>
      <c r="Q110" s="193"/>
    </row>
    <row r="111" spans="1:17" x14ac:dyDescent="0.2">
      <c r="B111" s="147"/>
      <c r="C111" s="147"/>
      <c r="D111" s="147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93"/>
      <c r="P111" s="193"/>
      <c r="Q111" s="193"/>
    </row>
    <row r="112" spans="1:17" x14ac:dyDescent="0.2">
      <c r="B112" s="147"/>
      <c r="C112" s="147"/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93"/>
      <c r="P112" s="193"/>
      <c r="Q112" s="193"/>
    </row>
    <row r="113" spans="2:17" x14ac:dyDescent="0.2">
      <c r="B113" s="147"/>
      <c r="C113" s="147"/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O113" s="193"/>
      <c r="P113" s="193"/>
      <c r="Q113" s="193"/>
    </row>
    <row r="114" spans="2:17" x14ac:dyDescent="0.2">
      <c r="B114" s="147"/>
      <c r="C114" s="147"/>
      <c r="D114" s="147"/>
      <c r="E114" s="147"/>
      <c r="F114" s="147"/>
      <c r="G114" s="147"/>
      <c r="H114" s="147"/>
      <c r="I114" s="147"/>
      <c r="J114" s="147"/>
      <c r="K114" s="147"/>
      <c r="L114" s="147"/>
      <c r="M114" s="147"/>
      <c r="N114" s="147"/>
      <c r="O114" s="193"/>
      <c r="P114" s="193"/>
      <c r="Q114" s="193"/>
    </row>
    <row r="115" spans="2:17" x14ac:dyDescent="0.2">
      <c r="B115" s="147"/>
      <c r="C115" s="147"/>
      <c r="D115" s="147"/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O115" s="193"/>
      <c r="P115" s="193"/>
      <c r="Q115" s="193"/>
    </row>
    <row r="116" spans="2:17" x14ac:dyDescent="0.2">
      <c r="B116" s="147"/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93"/>
      <c r="P116" s="193"/>
      <c r="Q116" s="193"/>
    </row>
    <row r="117" spans="2:17" x14ac:dyDescent="0.2">
      <c r="B117" s="147"/>
      <c r="C117" s="147"/>
      <c r="D117" s="147"/>
      <c r="E117" s="147"/>
      <c r="F117" s="147"/>
      <c r="G117" s="147"/>
      <c r="H117" s="147"/>
      <c r="I117" s="147"/>
      <c r="J117" s="147"/>
      <c r="K117" s="147"/>
      <c r="L117" s="147"/>
      <c r="M117" s="147"/>
      <c r="N117" s="147"/>
      <c r="O117" s="193"/>
      <c r="P117" s="193"/>
      <c r="Q117" s="193"/>
    </row>
    <row r="118" spans="2:17" x14ac:dyDescent="0.2">
      <c r="B118" s="147"/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7"/>
      <c r="N118" s="147"/>
      <c r="O118" s="193"/>
      <c r="P118" s="193"/>
      <c r="Q118" s="193"/>
    </row>
    <row r="119" spans="2:17" x14ac:dyDescent="0.2">
      <c r="B119" s="147"/>
      <c r="C119" s="147"/>
      <c r="D119" s="147"/>
      <c r="E119" s="147"/>
      <c r="F119" s="147"/>
      <c r="G119" s="147"/>
      <c r="H119" s="147"/>
      <c r="I119" s="147"/>
      <c r="J119" s="147"/>
      <c r="K119" s="147"/>
      <c r="L119" s="147"/>
      <c r="M119" s="147"/>
      <c r="N119" s="147"/>
      <c r="O119" s="193"/>
      <c r="P119" s="193"/>
      <c r="Q119" s="193"/>
    </row>
    <row r="120" spans="2:17" x14ac:dyDescent="0.2">
      <c r="B120" s="147"/>
      <c r="C120" s="147"/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93"/>
      <c r="P120" s="193"/>
      <c r="Q120" s="193"/>
    </row>
    <row r="121" spans="2:17" x14ac:dyDescent="0.2">
      <c r="B121" s="147"/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93"/>
      <c r="P121" s="193"/>
      <c r="Q121" s="193"/>
    </row>
    <row r="122" spans="2:17" x14ac:dyDescent="0.2">
      <c r="B122" s="147"/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93"/>
      <c r="P122" s="193"/>
      <c r="Q122" s="193"/>
    </row>
    <row r="123" spans="2:17" x14ac:dyDescent="0.2">
      <c r="B123" s="147"/>
      <c r="C123" s="147"/>
      <c r="D123" s="147"/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O123" s="193"/>
      <c r="P123" s="193"/>
      <c r="Q123" s="193"/>
    </row>
    <row r="124" spans="2:17" x14ac:dyDescent="0.2">
      <c r="B124" s="147"/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93"/>
      <c r="P124" s="193"/>
      <c r="Q124" s="193"/>
    </row>
    <row r="125" spans="2:17" x14ac:dyDescent="0.2">
      <c r="B125" s="147"/>
      <c r="C125" s="147"/>
      <c r="D125" s="147"/>
      <c r="E125" s="147"/>
      <c r="F125" s="147"/>
      <c r="G125" s="147"/>
      <c r="H125" s="147"/>
      <c r="I125" s="147"/>
      <c r="J125" s="147"/>
      <c r="K125" s="147"/>
      <c r="L125" s="147"/>
      <c r="M125" s="147"/>
      <c r="N125" s="147"/>
      <c r="O125" s="193"/>
      <c r="P125" s="193"/>
      <c r="Q125" s="193"/>
    </row>
    <row r="126" spans="2:17" x14ac:dyDescent="0.2">
      <c r="B126" s="147"/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93"/>
      <c r="P126" s="193"/>
      <c r="Q126" s="193"/>
    </row>
    <row r="127" spans="2:17" x14ac:dyDescent="0.2">
      <c r="B127" s="147"/>
      <c r="C127" s="147"/>
      <c r="D127" s="147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93"/>
      <c r="P127" s="193"/>
      <c r="Q127" s="193"/>
    </row>
    <row r="128" spans="2:17" x14ac:dyDescent="0.2">
      <c r="B128" s="147"/>
      <c r="C128" s="147"/>
      <c r="D128" s="147"/>
      <c r="E128" s="147"/>
      <c r="F128" s="147"/>
      <c r="G128" s="147"/>
      <c r="H128" s="147"/>
      <c r="I128" s="147"/>
      <c r="J128" s="147"/>
      <c r="K128" s="147"/>
      <c r="L128" s="147"/>
      <c r="M128" s="147"/>
      <c r="N128" s="147"/>
      <c r="O128" s="193"/>
      <c r="P128" s="193"/>
      <c r="Q128" s="193"/>
    </row>
    <row r="129" spans="2:17" x14ac:dyDescent="0.2">
      <c r="B129" s="147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93"/>
      <c r="P129" s="193"/>
      <c r="Q129" s="193"/>
    </row>
    <row r="130" spans="2:17" x14ac:dyDescent="0.2">
      <c r="B130" s="147"/>
      <c r="C130" s="147"/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93"/>
      <c r="P130" s="193"/>
      <c r="Q130" s="193"/>
    </row>
    <row r="131" spans="2:17" x14ac:dyDescent="0.2">
      <c r="B131" s="147"/>
      <c r="C131" s="147"/>
      <c r="D131" s="147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93"/>
      <c r="P131" s="193"/>
      <c r="Q131" s="193"/>
    </row>
    <row r="132" spans="2:17" x14ac:dyDescent="0.2">
      <c r="B132" s="147"/>
      <c r="C132" s="147"/>
      <c r="D132" s="147"/>
      <c r="E132" s="147"/>
      <c r="F132" s="147"/>
      <c r="G132" s="147"/>
      <c r="H132" s="147"/>
      <c r="I132" s="147"/>
      <c r="J132" s="147"/>
      <c r="K132" s="147"/>
      <c r="L132" s="147"/>
      <c r="M132" s="147"/>
      <c r="N132" s="147"/>
      <c r="O132" s="193"/>
      <c r="P132" s="193"/>
      <c r="Q132" s="193"/>
    </row>
    <row r="133" spans="2:17" x14ac:dyDescent="0.2">
      <c r="B133" s="147"/>
      <c r="C133" s="147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93"/>
      <c r="P133" s="193"/>
      <c r="Q133" s="193"/>
    </row>
    <row r="134" spans="2:17" x14ac:dyDescent="0.2">
      <c r="B134" s="147"/>
      <c r="C134" s="147"/>
      <c r="D134" s="147"/>
      <c r="E134" s="147"/>
      <c r="F134" s="147"/>
      <c r="G134" s="147"/>
      <c r="H134" s="147"/>
      <c r="I134" s="147"/>
      <c r="J134" s="147"/>
      <c r="K134" s="147"/>
      <c r="L134" s="147"/>
      <c r="M134" s="147"/>
      <c r="N134" s="147"/>
      <c r="O134" s="193"/>
      <c r="P134" s="193"/>
      <c r="Q134" s="193"/>
    </row>
    <row r="135" spans="2:17" x14ac:dyDescent="0.2">
      <c r="B135" s="147"/>
      <c r="C135" s="147"/>
      <c r="D135" s="147"/>
      <c r="E135" s="147"/>
      <c r="F135" s="147"/>
      <c r="G135" s="147"/>
      <c r="H135" s="147"/>
      <c r="I135" s="147"/>
      <c r="J135" s="147"/>
      <c r="K135" s="147"/>
      <c r="L135" s="147"/>
      <c r="M135" s="147"/>
      <c r="N135" s="147"/>
      <c r="O135" s="193"/>
      <c r="P135" s="193"/>
      <c r="Q135" s="193"/>
    </row>
    <row r="136" spans="2:17" x14ac:dyDescent="0.2">
      <c r="B136" s="147"/>
      <c r="C136" s="147"/>
      <c r="D136" s="147"/>
      <c r="E136" s="147"/>
      <c r="F136" s="147"/>
      <c r="G136" s="147"/>
      <c r="H136" s="147"/>
      <c r="I136" s="147"/>
      <c r="J136" s="147"/>
      <c r="K136" s="147"/>
      <c r="L136" s="147"/>
      <c r="M136" s="147"/>
      <c r="N136" s="147"/>
      <c r="O136" s="193"/>
      <c r="P136" s="193"/>
      <c r="Q136" s="193"/>
    </row>
    <row r="137" spans="2:17" x14ac:dyDescent="0.2">
      <c r="B137" s="147"/>
      <c r="C137" s="147"/>
      <c r="D137" s="147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93"/>
      <c r="P137" s="193"/>
      <c r="Q137" s="193"/>
    </row>
    <row r="138" spans="2:17" x14ac:dyDescent="0.2">
      <c r="B138" s="147"/>
      <c r="C138" s="147"/>
      <c r="D138" s="147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93"/>
      <c r="P138" s="193"/>
      <c r="Q138" s="193"/>
    </row>
    <row r="139" spans="2:17" x14ac:dyDescent="0.2">
      <c r="B139" s="147"/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93"/>
      <c r="P139" s="193"/>
      <c r="Q139" s="193"/>
    </row>
    <row r="140" spans="2:17" x14ac:dyDescent="0.2">
      <c r="B140" s="147"/>
      <c r="C140" s="147"/>
      <c r="D140" s="147"/>
      <c r="E140" s="147"/>
      <c r="F140" s="147"/>
      <c r="G140" s="147"/>
      <c r="H140" s="147"/>
      <c r="I140" s="147"/>
      <c r="J140" s="147"/>
      <c r="K140" s="147"/>
      <c r="L140" s="147"/>
      <c r="M140" s="147"/>
      <c r="N140" s="147"/>
      <c r="O140" s="193"/>
      <c r="P140" s="193"/>
      <c r="Q140" s="193"/>
    </row>
    <row r="141" spans="2:17" x14ac:dyDescent="0.2">
      <c r="B141" s="147"/>
      <c r="C141" s="147"/>
      <c r="D141" s="147"/>
      <c r="E141" s="147"/>
      <c r="F141" s="147"/>
      <c r="G141" s="147"/>
      <c r="H141" s="147"/>
      <c r="I141" s="147"/>
      <c r="J141" s="147"/>
      <c r="K141" s="147"/>
      <c r="L141" s="147"/>
      <c r="M141" s="147"/>
      <c r="N141" s="147"/>
      <c r="O141" s="193"/>
      <c r="P141" s="193"/>
      <c r="Q141" s="193"/>
    </row>
    <row r="142" spans="2:17" x14ac:dyDescent="0.2">
      <c r="B142" s="147"/>
      <c r="C142" s="147"/>
      <c r="D142" s="147"/>
      <c r="E142" s="147"/>
      <c r="F142" s="147"/>
      <c r="G142" s="147"/>
      <c r="H142" s="147"/>
      <c r="I142" s="147"/>
      <c r="J142" s="147"/>
      <c r="K142" s="147"/>
      <c r="L142" s="147"/>
      <c r="M142" s="147"/>
      <c r="N142" s="147"/>
      <c r="O142" s="193"/>
      <c r="P142" s="193"/>
      <c r="Q142" s="193"/>
    </row>
    <row r="143" spans="2:17" x14ac:dyDescent="0.2">
      <c r="B143" s="147"/>
      <c r="C143" s="147"/>
      <c r="D143" s="147"/>
      <c r="E143" s="147"/>
      <c r="F143" s="147"/>
      <c r="G143" s="147"/>
      <c r="H143" s="147"/>
      <c r="I143" s="147"/>
      <c r="J143" s="147"/>
      <c r="K143" s="147"/>
      <c r="L143" s="147"/>
      <c r="M143" s="147"/>
      <c r="N143" s="147"/>
      <c r="O143" s="193"/>
      <c r="P143" s="193"/>
      <c r="Q143" s="193"/>
    </row>
    <row r="144" spans="2:17" x14ac:dyDescent="0.2">
      <c r="B144" s="147"/>
      <c r="C144" s="147"/>
      <c r="D144" s="147"/>
      <c r="E144" s="147"/>
      <c r="F144" s="147"/>
      <c r="G144" s="147"/>
      <c r="H144" s="147"/>
      <c r="I144" s="147"/>
      <c r="J144" s="147"/>
      <c r="K144" s="147"/>
      <c r="L144" s="147"/>
      <c r="M144" s="147"/>
      <c r="N144" s="147"/>
      <c r="O144" s="193"/>
      <c r="P144" s="193"/>
      <c r="Q144" s="193"/>
    </row>
    <row r="145" spans="2:17" x14ac:dyDescent="0.2">
      <c r="B145" s="147"/>
      <c r="C145" s="147"/>
      <c r="D145" s="147"/>
      <c r="E145" s="147"/>
      <c r="F145" s="147"/>
      <c r="G145" s="147"/>
      <c r="H145" s="147"/>
      <c r="I145" s="147"/>
      <c r="J145" s="147"/>
      <c r="K145" s="147"/>
      <c r="L145" s="147"/>
      <c r="M145" s="147"/>
      <c r="N145" s="147"/>
      <c r="O145" s="193"/>
      <c r="P145" s="193"/>
      <c r="Q145" s="193"/>
    </row>
    <row r="146" spans="2:17" x14ac:dyDescent="0.2">
      <c r="B146" s="147"/>
      <c r="C146" s="147"/>
      <c r="D146" s="147"/>
      <c r="E146" s="147"/>
      <c r="F146" s="147"/>
      <c r="G146" s="147"/>
      <c r="H146" s="147"/>
      <c r="I146" s="147"/>
      <c r="J146" s="147"/>
      <c r="K146" s="147"/>
      <c r="L146" s="147"/>
      <c r="M146" s="147"/>
      <c r="N146" s="147"/>
      <c r="O146" s="193"/>
      <c r="P146" s="193"/>
      <c r="Q146" s="193"/>
    </row>
    <row r="147" spans="2:17" x14ac:dyDescent="0.2">
      <c r="B147" s="147"/>
      <c r="C147" s="147"/>
      <c r="D147" s="147"/>
      <c r="E147" s="147"/>
      <c r="F147" s="147"/>
      <c r="G147" s="147"/>
      <c r="H147" s="147"/>
      <c r="I147" s="147"/>
      <c r="J147" s="147"/>
      <c r="K147" s="147"/>
      <c r="L147" s="147"/>
      <c r="M147" s="147"/>
      <c r="N147" s="147"/>
      <c r="O147" s="193"/>
      <c r="P147" s="193"/>
      <c r="Q147" s="193"/>
    </row>
    <row r="148" spans="2:17" x14ac:dyDescent="0.2">
      <c r="B148" s="147"/>
      <c r="C148" s="147"/>
      <c r="D148" s="147"/>
      <c r="E148" s="147"/>
      <c r="F148" s="147"/>
      <c r="G148" s="147"/>
      <c r="H148" s="147"/>
      <c r="I148" s="147"/>
      <c r="J148" s="147"/>
      <c r="K148" s="147"/>
      <c r="L148" s="147"/>
      <c r="M148" s="147"/>
      <c r="N148" s="147"/>
      <c r="O148" s="193"/>
      <c r="P148" s="193"/>
      <c r="Q148" s="193"/>
    </row>
    <row r="149" spans="2:17" x14ac:dyDescent="0.2">
      <c r="B149" s="147"/>
      <c r="C149" s="147"/>
      <c r="D149" s="147"/>
      <c r="E149" s="147"/>
      <c r="F149" s="147"/>
      <c r="G149" s="147"/>
      <c r="H149" s="147"/>
      <c r="I149" s="147"/>
      <c r="J149" s="147"/>
      <c r="K149" s="147"/>
      <c r="L149" s="147"/>
      <c r="M149" s="147"/>
      <c r="N149" s="147"/>
      <c r="O149" s="193"/>
      <c r="P149" s="193"/>
      <c r="Q149" s="193"/>
    </row>
    <row r="150" spans="2:17" x14ac:dyDescent="0.2">
      <c r="B150" s="147"/>
      <c r="C150" s="147"/>
      <c r="D150" s="147"/>
      <c r="E150" s="147"/>
      <c r="F150" s="147"/>
      <c r="G150" s="147"/>
      <c r="H150" s="147"/>
      <c r="I150" s="147"/>
      <c r="J150" s="147"/>
      <c r="K150" s="147"/>
      <c r="L150" s="147"/>
      <c r="M150" s="147"/>
      <c r="N150" s="147"/>
      <c r="O150" s="193"/>
      <c r="P150" s="193"/>
      <c r="Q150" s="193"/>
    </row>
    <row r="151" spans="2:17" x14ac:dyDescent="0.2">
      <c r="B151" s="147"/>
      <c r="C151" s="147"/>
      <c r="D151" s="147"/>
      <c r="E151" s="147"/>
      <c r="F151" s="147"/>
      <c r="G151" s="147"/>
      <c r="H151" s="147"/>
      <c r="I151" s="147"/>
      <c r="J151" s="147"/>
      <c r="K151" s="147"/>
      <c r="L151" s="147"/>
      <c r="M151" s="147"/>
      <c r="N151" s="147"/>
      <c r="O151" s="193"/>
      <c r="P151" s="193"/>
      <c r="Q151" s="193"/>
    </row>
    <row r="152" spans="2:17" x14ac:dyDescent="0.2">
      <c r="B152" s="147"/>
      <c r="C152" s="147"/>
      <c r="D152" s="147"/>
      <c r="E152" s="147"/>
      <c r="F152" s="147"/>
      <c r="G152" s="147"/>
      <c r="H152" s="147"/>
      <c r="I152" s="147"/>
      <c r="J152" s="147"/>
      <c r="K152" s="147"/>
      <c r="L152" s="147"/>
      <c r="M152" s="147"/>
      <c r="N152" s="147"/>
      <c r="O152" s="193"/>
      <c r="P152" s="193"/>
      <c r="Q152" s="193"/>
    </row>
    <row r="153" spans="2:17" x14ac:dyDescent="0.2">
      <c r="B153" s="147"/>
      <c r="C153" s="147"/>
      <c r="D153" s="147"/>
      <c r="E153" s="147"/>
      <c r="F153" s="147"/>
      <c r="G153" s="147"/>
      <c r="H153" s="147"/>
      <c r="I153" s="147"/>
      <c r="J153" s="147"/>
      <c r="K153" s="147"/>
      <c r="L153" s="147"/>
      <c r="M153" s="147"/>
      <c r="N153" s="147"/>
      <c r="O153" s="193"/>
      <c r="P153" s="193"/>
      <c r="Q153" s="193"/>
    </row>
    <row r="154" spans="2:17" x14ac:dyDescent="0.2">
      <c r="B154" s="147"/>
      <c r="C154" s="147"/>
      <c r="D154" s="147"/>
      <c r="E154" s="147"/>
      <c r="F154" s="147"/>
      <c r="G154" s="147"/>
      <c r="H154" s="147"/>
      <c r="I154" s="147"/>
      <c r="J154" s="147"/>
      <c r="K154" s="147"/>
      <c r="L154" s="147"/>
      <c r="M154" s="147"/>
      <c r="N154" s="147"/>
      <c r="O154" s="193"/>
      <c r="P154" s="193"/>
      <c r="Q154" s="193"/>
    </row>
    <row r="155" spans="2:17" x14ac:dyDescent="0.2">
      <c r="B155" s="147"/>
      <c r="C155" s="147"/>
      <c r="D155" s="147"/>
      <c r="E155" s="147"/>
      <c r="F155" s="147"/>
      <c r="G155" s="147"/>
      <c r="H155" s="147"/>
      <c r="I155" s="147"/>
      <c r="J155" s="147"/>
      <c r="K155" s="147"/>
      <c r="L155" s="147"/>
      <c r="M155" s="147"/>
      <c r="N155" s="147"/>
      <c r="O155" s="193"/>
      <c r="P155" s="193"/>
      <c r="Q155" s="193"/>
    </row>
    <row r="156" spans="2:17" x14ac:dyDescent="0.2">
      <c r="B156" s="147"/>
      <c r="C156" s="147"/>
      <c r="D156" s="147"/>
      <c r="E156" s="147"/>
      <c r="F156" s="147"/>
      <c r="G156" s="147"/>
      <c r="H156" s="147"/>
      <c r="I156" s="147"/>
      <c r="J156" s="147"/>
      <c r="K156" s="147"/>
      <c r="L156" s="147"/>
      <c r="M156" s="147"/>
      <c r="N156" s="147"/>
      <c r="O156" s="193"/>
      <c r="P156" s="193"/>
      <c r="Q156" s="193"/>
    </row>
    <row r="157" spans="2:17" x14ac:dyDescent="0.2">
      <c r="B157" s="147"/>
      <c r="C157" s="147"/>
      <c r="D157" s="147"/>
      <c r="E157" s="147"/>
      <c r="F157" s="147"/>
      <c r="G157" s="147"/>
      <c r="H157" s="147"/>
      <c r="I157" s="147"/>
      <c r="J157" s="147"/>
      <c r="K157" s="147"/>
      <c r="L157" s="147"/>
      <c r="M157" s="147"/>
      <c r="N157" s="147"/>
      <c r="O157" s="193"/>
      <c r="P157" s="193"/>
      <c r="Q157" s="193"/>
    </row>
    <row r="158" spans="2:17" x14ac:dyDescent="0.2">
      <c r="B158" s="147"/>
      <c r="C158" s="147"/>
      <c r="D158" s="147"/>
      <c r="E158" s="147"/>
      <c r="F158" s="147"/>
      <c r="G158" s="147"/>
      <c r="H158" s="147"/>
      <c r="I158" s="147"/>
      <c r="J158" s="147"/>
      <c r="K158" s="147"/>
      <c r="L158" s="147"/>
      <c r="M158" s="147"/>
      <c r="N158" s="147"/>
      <c r="O158" s="193"/>
      <c r="P158" s="193"/>
      <c r="Q158" s="193"/>
    </row>
    <row r="159" spans="2:17" x14ac:dyDescent="0.2">
      <c r="B159" s="147"/>
      <c r="C159" s="147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93"/>
      <c r="P159" s="193"/>
      <c r="Q159" s="193"/>
    </row>
    <row r="160" spans="2:17" x14ac:dyDescent="0.2">
      <c r="B160" s="147"/>
      <c r="C160" s="147"/>
      <c r="D160" s="147"/>
      <c r="E160" s="147"/>
      <c r="F160" s="147"/>
      <c r="G160" s="147"/>
      <c r="H160" s="147"/>
      <c r="I160" s="147"/>
      <c r="J160" s="147"/>
      <c r="K160" s="147"/>
      <c r="L160" s="147"/>
      <c r="M160" s="147"/>
      <c r="N160" s="147"/>
      <c r="O160" s="193"/>
      <c r="P160" s="193"/>
      <c r="Q160" s="193"/>
    </row>
    <row r="161" spans="2:17" x14ac:dyDescent="0.2">
      <c r="B161" s="147"/>
      <c r="C161" s="147"/>
      <c r="D161" s="147"/>
      <c r="E161" s="147"/>
      <c r="F161" s="147"/>
      <c r="G161" s="147"/>
      <c r="H161" s="147"/>
      <c r="I161" s="147"/>
      <c r="J161" s="147"/>
      <c r="K161" s="147"/>
      <c r="L161" s="147"/>
      <c r="M161" s="147"/>
      <c r="N161" s="147"/>
      <c r="O161" s="193"/>
      <c r="P161" s="193"/>
      <c r="Q161" s="193"/>
    </row>
    <row r="162" spans="2:17" x14ac:dyDescent="0.2">
      <c r="B162" s="147"/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93"/>
      <c r="P162" s="193"/>
      <c r="Q162" s="193"/>
    </row>
    <row r="163" spans="2:17" x14ac:dyDescent="0.2">
      <c r="B163" s="147"/>
      <c r="C163" s="147"/>
      <c r="D163" s="147"/>
      <c r="E163" s="147"/>
      <c r="F163" s="147"/>
      <c r="G163" s="147"/>
      <c r="H163" s="147"/>
      <c r="I163" s="147"/>
      <c r="J163" s="147"/>
      <c r="K163" s="147"/>
      <c r="L163" s="147"/>
      <c r="M163" s="147"/>
      <c r="N163" s="147"/>
      <c r="O163" s="193"/>
      <c r="P163" s="193"/>
      <c r="Q163" s="193"/>
    </row>
    <row r="164" spans="2:17" x14ac:dyDescent="0.2">
      <c r="B164" s="147"/>
      <c r="C164" s="147"/>
      <c r="D164" s="147"/>
      <c r="E164" s="147"/>
      <c r="F164" s="147"/>
      <c r="G164" s="147"/>
      <c r="H164" s="147"/>
      <c r="I164" s="147"/>
      <c r="J164" s="147"/>
      <c r="K164" s="147"/>
      <c r="L164" s="147"/>
      <c r="M164" s="147"/>
      <c r="N164" s="147"/>
      <c r="O164" s="193"/>
      <c r="P164" s="193"/>
      <c r="Q164" s="193"/>
    </row>
    <row r="165" spans="2:17" x14ac:dyDescent="0.2">
      <c r="B165" s="147"/>
      <c r="C165" s="147"/>
      <c r="D165" s="147"/>
      <c r="E165" s="147"/>
      <c r="F165" s="147"/>
      <c r="G165" s="147"/>
      <c r="H165" s="147"/>
      <c r="I165" s="147"/>
      <c r="J165" s="147"/>
      <c r="K165" s="147"/>
      <c r="L165" s="147"/>
      <c r="M165" s="147"/>
      <c r="N165" s="147"/>
      <c r="O165" s="193"/>
      <c r="P165" s="193"/>
      <c r="Q165" s="193"/>
    </row>
    <row r="166" spans="2:17" x14ac:dyDescent="0.2">
      <c r="B166" s="147"/>
      <c r="C166" s="147"/>
      <c r="D166" s="147"/>
      <c r="E166" s="147"/>
      <c r="F166" s="147"/>
      <c r="G166" s="147"/>
      <c r="H166" s="147"/>
      <c r="I166" s="147"/>
      <c r="J166" s="147"/>
      <c r="K166" s="147"/>
      <c r="L166" s="147"/>
      <c r="M166" s="147"/>
      <c r="N166" s="147"/>
      <c r="O166" s="193"/>
      <c r="P166" s="193"/>
      <c r="Q166" s="193"/>
    </row>
    <row r="167" spans="2:17" x14ac:dyDescent="0.2">
      <c r="B167" s="147"/>
      <c r="C167" s="147"/>
      <c r="D167" s="147"/>
      <c r="E167" s="147"/>
      <c r="F167" s="147"/>
      <c r="G167" s="147"/>
      <c r="H167" s="147"/>
      <c r="I167" s="147"/>
      <c r="J167" s="147"/>
      <c r="K167" s="147"/>
      <c r="L167" s="147"/>
      <c r="M167" s="147"/>
      <c r="N167" s="147"/>
      <c r="O167" s="193"/>
      <c r="P167" s="193"/>
      <c r="Q167" s="193"/>
    </row>
    <row r="168" spans="2:17" x14ac:dyDescent="0.2">
      <c r="B168" s="147"/>
      <c r="C168" s="147"/>
      <c r="D168" s="147"/>
      <c r="E168" s="147"/>
      <c r="F168" s="147"/>
      <c r="G168" s="147"/>
      <c r="H168" s="147"/>
      <c r="I168" s="147"/>
      <c r="J168" s="147"/>
      <c r="K168" s="147"/>
      <c r="L168" s="147"/>
      <c r="M168" s="147"/>
      <c r="N168" s="147"/>
      <c r="O168" s="193"/>
      <c r="P168" s="193"/>
      <c r="Q168" s="193"/>
    </row>
    <row r="169" spans="2:17" x14ac:dyDescent="0.2">
      <c r="B169" s="147"/>
      <c r="C169" s="147"/>
      <c r="D169" s="147"/>
      <c r="E169" s="147"/>
      <c r="F169" s="147"/>
      <c r="G169" s="147"/>
      <c r="H169" s="147"/>
      <c r="I169" s="147"/>
      <c r="J169" s="147"/>
      <c r="K169" s="147"/>
      <c r="L169" s="147"/>
      <c r="M169" s="147"/>
      <c r="N169" s="147"/>
      <c r="O169" s="193"/>
      <c r="P169" s="193"/>
      <c r="Q169" s="193"/>
    </row>
    <row r="170" spans="2:17" x14ac:dyDescent="0.2">
      <c r="B170" s="147"/>
      <c r="C170" s="147"/>
      <c r="D170" s="147"/>
      <c r="E170" s="147"/>
      <c r="F170" s="147"/>
      <c r="G170" s="147"/>
      <c r="H170" s="147"/>
      <c r="I170" s="147"/>
      <c r="J170" s="147"/>
      <c r="K170" s="147"/>
      <c r="L170" s="147"/>
      <c r="M170" s="147"/>
      <c r="N170" s="147"/>
      <c r="O170" s="193"/>
      <c r="P170" s="193"/>
      <c r="Q170" s="193"/>
    </row>
    <row r="171" spans="2:17" x14ac:dyDescent="0.2">
      <c r="B171" s="147"/>
      <c r="C171" s="147"/>
      <c r="D171" s="147"/>
      <c r="E171" s="147"/>
      <c r="F171" s="147"/>
      <c r="G171" s="147"/>
      <c r="H171" s="147"/>
      <c r="I171" s="147"/>
      <c r="J171" s="147"/>
      <c r="K171" s="147"/>
      <c r="L171" s="147"/>
      <c r="M171" s="147"/>
      <c r="N171" s="147"/>
      <c r="O171" s="193"/>
      <c r="P171" s="193"/>
      <c r="Q171" s="193"/>
    </row>
    <row r="172" spans="2:17" x14ac:dyDescent="0.2">
      <c r="B172" s="147"/>
      <c r="C172" s="147"/>
      <c r="D172" s="147"/>
      <c r="E172" s="147"/>
      <c r="F172" s="147"/>
      <c r="G172" s="147"/>
      <c r="H172" s="147"/>
      <c r="I172" s="147"/>
      <c r="J172" s="147"/>
      <c r="K172" s="147"/>
      <c r="L172" s="147"/>
      <c r="M172" s="147"/>
      <c r="N172" s="147"/>
      <c r="O172" s="193"/>
      <c r="P172" s="193"/>
      <c r="Q172" s="193"/>
    </row>
    <row r="173" spans="2:17" x14ac:dyDescent="0.2">
      <c r="B173" s="147"/>
      <c r="C173" s="147"/>
      <c r="D173" s="147"/>
      <c r="E173" s="147"/>
      <c r="F173" s="147"/>
      <c r="G173" s="147"/>
      <c r="H173" s="147"/>
      <c r="I173" s="147"/>
      <c r="J173" s="147"/>
      <c r="K173" s="147"/>
      <c r="L173" s="147"/>
      <c r="M173" s="147"/>
      <c r="N173" s="147"/>
      <c r="O173" s="193"/>
      <c r="P173" s="193"/>
      <c r="Q173" s="193"/>
    </row>
    <row r="174" spans="2:17" x14ac:dyDescent="0.2">
      <c r="B174" s="147"/>
      <c r="C174" s="147"/>
      <c r="D174" s="147"/>
      <c r="E174" s="147"/>
      <c r="F174" s="147"/>
      <c r="G174" s="147"/>
      <c r="H174" s="147"/>
      <c r="I174" s="147"/>
      <c r="J174" s="147"/>
      <c r="K174" s="147"/>
      <c r="L174" s="147"/>
      <c r="M174" s="147"/>
      <c r="N174" s="147"/>
      <c r="O174" s="193"/>
      <c r="P174" s="193"/>
      <c r="Q174" s="193"/>
    </row>
    <row r="175" spans="2:17" x14ac:dyDescent="0.2">
      <c r="B175" s="147"/>
      <c r="C175" s="147"/>
      <c r="D175" s="147"/>
      <c r="E175" s="147"/>
      <c r="F175" s="147"/>
      <c r="G175" s="147"/>
      <c r="H175" s="147"/>
      <c r="I175" s="147"/>
      <c r="J175" s="147"/>
      <c r="K175" s="147"/>
      <c r="L175" s="147"/>
      <c r="M175" s="147"/>
      <c r="N175" s="147"/>
      <c r="O175" s="193"/>
      <c r="P175" s="193"/>
      <c r="Q175" s="193"/>
    </row>
    <row r="176" spans="2:17" x14ac:dyDescent="0.2">
      <c r="B176" s="147"/>
      <c r="C176" s="147"/>
      <c r="D176" s="147"/>
      <c r="E176" s="147"/>
      <c r="F176" s="147"/>
      <c r="G176" s="147"/>
      <c r="H176" s="147"/>
      <c r="I176" s="147"/>
      <c r="J176" s="147"/>
      <c r="K176" s="147"/>
      <c r="L176" s="147"/>
      <c r="M176" s="147"/>
      <c r="N176" s="147"/>
      <c r="O176" s="193"/>
      <c r="P176" s="193"/>
      <c r="Q176" s="193"/>
    </row>
    <row r="177" spans="2:17" x14ac:dyDescent="0.2">
      <c r="B177" s="147"/>
      <c r="C177" s="147"/>
      <c r="D177" s="147"/>
      <c r="E177" s="147"/>
      <c r="F177" s="147"/>
      <c r="G177" s="147"/>
      <c r="H177" s="147"/>
      <c r="I177" s="147"/>
      <c r="J177" s="147"/>
      <c r="K177" s="147"/>
      <c r="L177" s="147"/>
      <c r="M177" s="147"/>
      <c r="N177" s="147"/>
      <c r="O177" s="193"/>
      <c r="P177" s="193"/>
      <c r="Q177" s="193"/>
    </row>
    <row r="178" spans="2:17" x14ac:dyDescent="0.2">
      <c r="B178" s="147"/>
      <c r="C178" s="147"/>
      <c r="D178" s="147"/>
      <c r="E178" s="147"/>
      <c r="F178" s="147"/>
      <c r="G178" s="147"/>
      <c r="H178" s="147"/>
      <c r="I178" s="147"/>
      <c r="J178" s="147"/>
      <c r="K178" s="147"/>
      <c r="L178" s="147"/>
      <c r="M178" s="147"/>
      <c r="N178" s="147"/>
      <c r="O178" s="193"/>
      <c r="P178" s="193"/>
      <c r="Q178" s="193"/>
    </row>
    <row r="179" spans="2:17" x14ac:dyDescent="0.2">
      <c r="B179" s="147"/>
      <c r="C179" s="147"/>
      <c r="D179" s="147"/>
      <c r="E179" s="147"/>
      <c r="F179" s="147"/>
      <c r="G179" s="147"/>
      <c r="H179" s="147"/>
      <c r="I179" s="147"/>
      <c r="J179" s="147"/>
      <c r="K179" s="147"/>
      <c r="L179" s="147"/>
      <c r="M179" s="147"/>
      <c r="N179" s="147"/>
      <c r="O179" s="193"/>
      <c r="P179" s="193"/>
      <c r="Q179" s="193"/>
    </row>
    <row r="180" spans="2:17" x14ac:dyDescent="0.2">
      <c r="B180" s="147"/>
      <c r="C180" s="147"/>
      <c r="D180" s="147"/>
      <c r="E180" s="147"/>
      <c r="F180" s="147"/>
      <c r="G180" s="147"/>
      <c r="H180" s="147"/>
      <c r="I180" s="147"/>
      <c r="J180" s="147"/>
      <c r="K180" s="147"/>
      <c r="L180" s="147"/>
      <c r="M180" s="147"/>
      <c r="N180" s="147"/>
      <c r="O180" s="193"/>
      <c r="P180" s="193"/>
      <c r="Q180" s="193"/>
    </row>
  </sheetData>
  <mergeCells count="1">
    <mergeCell ref="A2:N2"/>
  </mergeCells>
  <printOptions horizontalCentered="1"/>
  <pageMargins left="0.39370078740157483" right="0.39370078740157483" top="1.3385826771653544" bottom="0.98425196850393704" header="0.51181102362204722" footer="0.51181102362204722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S180"/>
  <sheetViews>
    <sheetView workbookViewId="0">
      <selection activeCell="A5" sqref="A5"/>
    </sheetView>
  </sheetViews>
  <sheetFormatPr defaultRowHeight="11.25" outlineLevelRow="3" x14ac:dyDescent="0.2"/>
  <cols>
    <col min="1" max="1" width="52" style="176" customWidth="1"/>
    <col min="2" max="14" width="12.7109375" style="128" customWidth="1"/>
    <col min="15" max="16384" width="9.140625" style="176"/>
  </cols>
  <sheetData>
    <row r="1" spans="1:19" s="83" customFormat="1" ht="12.75" x14ac:dyDescent="0.2"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9" s="83" customFormat="1" ht="18.75" x14ac:dyDescent="0.2">
      <c r="A2" s="5" t="s">
        <v>102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39"/>
      <c r="P2" s="139"/>
      <c r="Q2" s="139"/>
      <c r="R2" s="139"/>
      <c r="S2" s="139"/>
    </row>
    <row r="3" spans="1:19" s="83" customFormat="1" ht="12.75" x14ac:dyDescent="0.2">
      <c r="A3" s="62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9" s="126" customFormat="1" ht="12.75" x14ac:dyDescent="0.2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 t="s">
        <v>194</v>
      </c>
    </row>
    <row r="5" spans="1:19" s="22" customFormat="1" ht="12.75" x14ac:dyDescent="0.2">
      <c r="A5" s="130"/>
      <c r="B5" s="172">
        <v>42004</v>
      </c>
      <c r="C5" s="172">
        <v>42035</v>
      </c>
      <c r="D5" s="172">
        <v>42063</v>
      </c>
      <c r="E5" s="172">
        <v>42094</v>
      </c>
      <c r="F5" s="172">
        <v>42124</v>
      </c>
      <c r="G5" s="172">
        <v>42155</v>
      </c>
      <c r="H5" s="172">
        <v>42185</v>
      </c>
      <c r="I5" s="172">
        <v>42216</v>
      </c>
      <c r="J5" s="172">
        <v>42247</v>
      </c>
      <c r="K5" s="172">
        <v>42277</v>
      </c>
      <c r="L5" s="172">
        <v>42308</v>
      </c>
      <c r="M5" s="172">
        <v>42338</v>
      </c>
      <c r="N5" s="172">
        <v>42369</v>
      </c>
    </row>
    <row r="6" spans="1:19" s="123" customFormat="1" ht="31.5" x14ac:dyDescent="0.2">
      <c r="A6" s="165" t="s">
        <v>139</v>
      </c>
      <c r="B6" s="87">
        <f t="shared" ref="B6:N6" si="0">B$7+B$60</f>
        <v>69811.92296293001</v>
      </c>
      <c r="C6" s="87">
        <f t="shared" si="0"/>
        <v>68915.06410453</v>
      </c>
      <c r="D6" s="87">
        <f t="shared" si="0"/>
        <v>58119.881380560008</v>
      </c>
      <c r="E6" s="87">
        <f t="shared" si="0"/>
        <v>65025.773977910008</v>
      </c>
      <c r="F6" s="87">
        <f t="shared" si="0"/>
        <v>67349.325131220001</v>
      </c>
      <c r="G6" s="87">
        <f t="shared" si="0"/>
        <v>67662.666994760002</v>
      </c>
      <c r="H6" s="87">
        <f t="shared" si="0"/>
        <v>68436.765781770009</v>
      </c>
      <c r="I6" s="87">
        <f t="shared" si="0"/>
        <v>67987.175549840002</v>
      </c>
      <c r="J6" s="87">
        <f t="shared" si="0"/>
        <v>70569.776514409998</v>
      </c>
      <c r="K6" s="87">
        <f t="shared" si="0"/>
        <v>70674.69306551</v>
      </c>
      <c r="L6" s="87">
        <f t="shared" si="0"/>
        <v>69342.415888360003</v>
      </c>
      <c r="M6" s="87">
        <f t="shared" si="0"/>
        <v>65150.308643059994</v>
      </c>
      <c r="N6" s="87">
        <f t="shared" si="0"/>
        <v>65488.414832580005</v>
      </c>
    </row>
    <row r="7" spans="1:19" s="232" customFormat="1" ht="15" x14ac:dyDescent="0.2">
      <c r="A7" s="260" t="s">
        <v>65</v>
      </c>
      <c r="B7" s="261">
        <f t="shared" ref="B7:N7" si="1">B$8+B$32</f>
        <v>60058.160629950005</v>
      </c>
      <c r="C7" s="261">
        <f t="shared" si="1"/>
        <v>59400.368666229995</v>
      </c>
      <c r="D7" s="261">
        <f t="shared" si="1"/>
        <v>49426.18210476001</v>
      </c>
      <c r="E7" s="261">
        <f t="shared" si="1"/>
        <v>54057.268638370006</v>
      </c>
      <c r="F7" s="261">
        <f t="shared" si="1"/>
        <v>56319.706527419999</v>
      </c>
      <c r="G7" s="261">
        <f t="shared" si="1"/>
        <v>56735.955991310002</v>
      </c>
      <c r="H7" s="261">
        <f t="shared" si="1"/>
        <v>57522.864420110003</v>
      </c>
      <c r="I7" s="261">
        <f t="shared" si="1"/>
        <v>57299.974008289995</v>
      </c>
      <c r="J7" s="261">
        <f t="shared" si="1"/>
        <v>58257.741557410001</v>
      </c>
      <c r="K7" s="261">
        <f t="shared" si="1"/>
        <v>58498.22983389</v>
      </c>
      <c r="L7" s="261">
        <f t="shared" si="1"/>
        <v>57298.002865540002</v>
      </c>
      <c r="M7" s="261">
        <f t="shared" si="1"/>
        <v>55112.123104689992</v>
      </c>
      <c r="N7" s="261">
        <f t="shared" si="1"/>
        <v>55575.985078350001</v>
      </c>
    </row>
    <row r="8" spans="1:19" s="205" customFormat="1" ht="15" outlineLevel="1" x14ac:dyDescent="0.2">
      <c r="A8" s="262" t="s">
        <v>48</v>
      </c>
      <c r="B8" s="263">
        <f t="shared" ref="B8:N8" si="2">B$9+B$30</f>
        <v>29235.627080110004</v>
      </c>
      <c r="C8" s="263">
        <f t="shared" si="2"/>
        <v>29027.552266979998</v>
      </c>
      <c r="D8" s="263">
        <f t="shared" si="2"/>
        <v>19089.412847200001</v>
      </c>
      <c r="E8" s="263">
        <f t="shared" si="2"/>
        <v>21275.364728390003</v>
      </c>
      <c r="F8" s="263">
        <f t="shared" si="2"/>
        <v>23162.06744481</v>
      </c>
      <c r="G8" s="263">
        <f t="shared" si="2"/>
        <v>22868.078874129998</v>
      </c>
      <c r="H8" s="263">
        <f t="shared" si="2"/>
        <v>23398.284127999999</v>
      </c>
      <c r="I8" s="263">
        <f t="shared" si="2"/>
        <v>22805.550351710001</v>
      </c>
      <c r="J8" s="263">
        <f t="shared" si="2"/>
        <v>23238.680659369998</v>
      </c>
      <c r="K8" s="263">
        <f t="shared" si="2"/>
        <v>22993.337227759999</v>
      </c>
      <c r="L8" s="263">
        <f t="shared" si="2"/>
        <v>21843.633833250002</v>
      </c>
      <c r="M8" s="263">
        <f t="shared" si="2"/>
        <v>21177.454992739997</v>
      </c>
      <c r="N8" s="263">
        <f t="shared" si="2"/>
        <v>21166.125221090002</v>
      </c>
    </row>
    <row r="9" spans="1:19" s="118" customFormat="1" ht="25.5" outlineLevel="2" collapsed="1" x14ac:dyDescent="0.2">
      <c r="A9" s="250" t="s">
        <v>174</v>
      </c>
      <c r="B9" s="142">
        <f t="shared" ref="B9:N9" si="3">SUM(B$10:B$29)</f>
        <v>29059.497891580002</v>
      </c>
      <c r="C9" s="142">
        <f t="shared" si="3"/>
        <v>28855.666239769998</v>
      </c>
      <c r="D9" s="142">
        <f t="shared" si="3"/>
        <v>18989.37715335</v>
      </c>
      <c r="E9" s="142">
        <f t="shared" si="3"/>
        <v>21158.302759350001</v>
      </c>
      <c r="F9" s="142">
        <f t="shared" si="3"/>
        <v>23031.680133220001</v>
      </c>
      <c r="G9" s="142">
        <f t="shared" si="3"/>
        <v>22737.700204139997</v>
      </c>
      <c r="H9" s="142">
        <f t="shared" si="3"/>
        <v>23269.274823879998</v>
      </c>
      <c r="I9" s="142">
        <f t="shared" si="3"/>
        <v>22680.10129853</v>
      </c>
      <c r="J9" s="142">
        <f t="shared" si="3"/>
        <v>23110.707080189997</v>
      </c>
      <c r="K9" s="142">
        <f t="shared" si="3"/>
        <v>22868.93318145</v>
      </c>
      <c r="L9" s="142">
        <f t="shared" si="3"/>
        <v>21726.705989440001</v>
      </c>
      <c r="M9" s="142">
        <f t="shared" si="3"/>
        <v>21065.328044759997</v>
      </c>
      <c r="N9" s="142">
        <f t="shared" si="3"/>
        <v>21055.917848520003</v>
      </c>
    </row>
    <row r="10" spans="1:19" s="60" customFormat="1" ht="12.75" hidden="1" outlineLevel="3" x14ac:dyDescent="0.2">
      <c r="A10" s="251" t="s">
        <v>2</v>
      </c>
      <c r="B10" s="69">
        <v>5.6077424000000002</v>
      </c>
      <c r="C10" s="69">
        <v>5.4848993500000001</v>
      </c>
      <c r="D10" s="69">
        <v>3.2226565300000001</v>
      </c>
      <c r="E10" s="69">
        <v>3.8384779899999999</v>
      </c>
      <c r="F10" s="69">
        <v>4.3099598099999996</v>
      </c>
      <c r="G10" s="69">
        <v>4.3168956700000001</v>
      </c>
      <c r="H10" s="69">
        <v>4.5362539100000001</v>
      </c>
      <c r="I10" s="69">
        <v>4.4219412800000004</v>
      </c>
      <c r="J10" s="69">
        <v>4.5755006900000001</v>
      </c>
      <c r="K10" s="69">
        <v>4.5358169999999998</v>
      </c>
      <c r="L10" s="69">
        <v>4.2820059500000003</v>
      </c>
      <c r="M10" s="69">
        <v>4.1201347000000004</v>
      </c>
      <c r="N10" s="69">
        <v>4.1098024500000001</v>
      </c>
    </row>
    <row r="11" spans="1:19" ht="12.75" hidden="1" outlineLevel="3" x14ac:dyDescent="0.2">
      <c r="A11" s="252" t="s">
        <v>133</v>
      </c>
      <c r="B11" s="142">
        <v>3187.0048849599998</v>
      </c>
      <c r="C11" s="142">
        <v>3110.2261524300002</v>
      </c>
      <c r="D11" s="142">
        <v>1810.1159019300001</v>
      </c>
      <c r="E11" s="142">
        <v>2143.7217461800001</v>
      </c>
      <c r="F11" s="142">
        <v>2696.7698986700002</v>
      </c>
      <c r="G11" s="142">
        <v>2877.12893824</v>
      </c>
      <c r="H11" s="142">
        <v>2881.6289020700001</v>
      </c>
      <c r="I11" s="142">
        <v>2802.1050099099998</v>
      </c>
      <c r="J11" s="142">
        <v>2858.4943311100001</v>
      </c>
      <c r="K11" s="142">
        <v>2813.06882941</v>
      </c>
      <c r="L11" s="142">
        <v>2644.0142621499999</v>
      </c>
      <c r="M11" s="142">
        <v>2535.4546868900002</v>
      </c>
      <c r="N11" s="142">
        <v>2523.1991677199999</v>
      </c>
      <c r="O11" s="193"/>
      <c r="P11" s="193"/>
      <c r="Q11" s="193"/>
    </row>
    <row r="12" spans="1:19" ht="12.75" hidden="1" outlineLevel="3" x14ac:dyDescent="0.2">
      <c r="A12" s="252" t="s">
        <v>179</v>
      </c>
      <c r="B12" s="142">
        <v>244.15558407</v>
      </c>
      <c r="C12" s="142">
        <v>238.27358609000001</v>
      </c>
      <c r="D12" s="142">
        <v>138.67249068999999</v>
      </c>
      <c r="E12" s="142">
        <v>164.22994438000001</v>
      </c>
      <c r="F12" s="142">
        <v>182.92448954</v>
      </c>
      <c r="G12" s="142">
        <v>182.91236598</v>
      </c>
      <c r="H12" s="142">
        <v>549.59715652</v>
      </c>
      <c r="I12" s="142">
        <v>688.65148743999998</v>
      </c>
      <c r="J12" s="142">
        <v>820.51541903999998</v>
      </c>
      <c r="K12" s="142">
        <v>1039.73685989</v>
      </c>
      <c r="L12" s="142">
        <v>1064.57374121</v>
      </c>
      <c r="M12" s="142">
        <v>1251.13717359</v>
      </c>
      <c r="N12" s="142">
        <v>1620.07918365</v>
      </c>
      <c r="O12" s="193"/>
      <c r="P12" s="193"/>
      <c r="Q12" s="193"/>
    </row>
    <row r="13" spans="1:19" ht="12.75" hidden="1" outlineLevel="3" x14ac:dyDescent="0.2">
      <c r="A13" s="252" t="s">
        <v>29</v>
      </c>
      <c r="B13" s="142">
        <v>465.34948921</v>
      </c>
      <c r="C13" s="142">
        <v>462.08875927000003</v>
      </c>
      <c r="D13" s="142">
        <v>406.87414095000003</v>
      </c>
      <c r="E13" s="142">
        <v>421.04210812999997</v>
      </c>
      <c r="F13" s="142">
        <v>431.40557021000001</v>
      </c>
      <c r="G13" s="142">
        <v>431.39884941000003</v>
      </c>
      <c r="H13" s="142">
        <v>571.55744193999999</v>
      </c>
      <c r="I13" s="142">
        <v>553.07779358000005</v>
      </c>
      <c r="J13" s="142">
        <v>554.64610644000004</v>
      </c>
      <c r="K13" s="142">
        <v>475.14499999999998</v>
      </c>
      <c r="L13" s="142">
        <v>475.14499999999998</v>
      </c>
      <c r="M13" s="142">
        <v>475.14499999999998</v>
      </c>
      <c r="N13" s="142">
        <v>345.14499999999998</v>
      </c>
      <c r="O13" s="193"/>
      <c r="P13" s="193"/>
      <c r="Q13" s="193"/>
    </row>
    <row r="14" spans="1:19" ht="12.75" hidden="1" outlineLevel="3" x14ac:dyDescent="0.2">
      <c r="A14" s="252" t="s">
        <v>33</v>
      </c>
      <c r="B14" s="142">
        <v>95.126021690000002</v>
      </c>
      <c r="C14" s="142">
        <v>92.834322850000007</v>
      </c>
      <c r="D14" s="142">
        <v>54.028509759999999</v>
      </c>
      <c r="E14" s="142">
        <v>63.986008390000002</v>
      </c>
      <c r="F14" s="142">
        <v>71.26963336</v>
      </c>
      <c r="G14" s="142">
        <v>71.264909869999997</v>
      </c>
      <c r="H14" s="142">
        <v>71.376371509999998</v>
      </c>
      <c r="I14" s="142">
        <v>69.406608199999994</v>
      </c>
      <c r="J14" s="142">
        <v>70.803340840000004</v>
      </c>
      <c r="K14" s="142">
        <v>69.678176010000001</v>
      </c>
      <c r="L14" s="142">
        <v>65.490786869999994</v>
      </c>
      <c r="M14" s="142">
        <v>62.801825569999998</v>
      </c>
      <c r="N14" s="142">
        <v>62.49826307</v>
      </c>
      <c r="O14" s="193"/>
      <c r="P14" s="193"/>
      <c r="Q14" s="193"/>
    </row>
    <row r="15" spans="1:19" ht="12.75" hidden="1" outlineLevel="3" x14ac:dyDescent="0.2">
      <c r="A15" s="252" t="s">
        <v>79</v>
      </c>
      <c r="B15" s="142">
        <v>166.00315209999999</v>
      </c>
      <c r="C15" s="142">
        <v>162.00393901999999</v>
      </c>
      <c r="D15" s="142">
        <v>94.284432010000003</v>
      </c>
      <c r="E15" s="142">
        <v>111.66113009999999</v>
      </c>
      <c r="F15" s="142">
        <v>124.37168690999999</v>
      </c>
      <c r="G15" s="142">
        <v>124.36344400999999</v>
      </c>
      <c r="H15" s="142">
        <v>124.55795424</v>
      </c>
      <c r="I15" s="142">
        <v>121.12054655</v>
      </c>
      <c r="J15" s="142">
        <v>123.55796606</v>
      </c>
      <c r="K15" s="142">
        <v>121.59445592</v>
      </c>
      <c r="L15" s="142">
        <v>114.28709895</v>
      </c>
      <c r="M15" s="142">
        <v>109.59462845</v>
      </c>
      <c r="N15" s="142">
        <v>109.06488557</v>
      </c>
      <c r="O15" s="193"/>
      <c r="P15" s="193"/>
      <c r="Q15" s="193"/>
    </row>
    <row r="16" spans="1:19" ht="12.75" hidden="1" outlineLevel="3" x14ac:dyDescent="0.2">
      <c r="A16" s="252" t="s">
        <v>125</v>
      </c>
      <c r="B16" s="142">
        <v>206.10638032</v>
      </c>
      <c r="C16" s="142">
        <v>201.14103284999999</v>
      </c>
      <c r="D16" s="142">
        <v>117.06177116000001</v>
      </c>
      <c r="E16" s="142">
        <v>138.63635152000001</v>
      </c>
      <c r="F16" s="142">
        <v>154.41753893999999</v>
      </c>
      <c r="G16" s="142">
        <v>154.40730471000001</v>
      </c>
      <c r="H16" s="142">
        <v>154.64880493999999</v>
      </c>
      <c r="I16" s="142">
        <v>150.38098443999999</v>
      </c>
      <c r="J16" s="142">
        <v>153.40723849</v>
      </c>
      <c r="K16" s="142">
        <v>150.96938137000001</v>
      </c>
      <c r="L16" s="142">
        <v>141.89670487000001</v>
      </c>
      <c r="M16" s="142">
        <v>136.07062207999999</v>
      </c>
      <c r="N16" s="142">
        <v>135.41290332</v>
      </c>
      <c r="O16" s="193"/>
      <c r="P16" s="193"/>
      <c r="Q16" s="193"/>
    </row>
    <row r="17" spans="1:17" ht="12.75" hidden="1" outlineLevel="3" x14ac:dyDescent="0.2">
      <c r="A17" s="252" t="s">
        <v>175</v>
      </c>
      <c r="B17" s="142">
        <v>1005.09139835</v>
      </c>
      <c r="C17" s="142">
        <v>980.87755293999999</v>
      </c>
      <c r="D17" s="142">
        <v>570.85947114999999</v>
      </c>
      <c r="E17" s="142">
        <v>676.06933948999995</v>
      </c>
      <c r="F17" s="142">
        <v>753.02734396999995</v>
      </c>
      <c r="G17" s="142">
        <v>752.97743605999995</v>
      </c>
      <c r="H17" s="142">
        <v>754.15512789000002</v>
      </c>
      <c r="I17" s="142">
        <v>733.3428189</v>
      </c>
      <c r="J17" s="142">
        <v>748.10054695999997</v>
      </c>
      <c r="K17" s="142">
        <v>736.21217543</v>
      </c>
      <c r="L17" s="142">
        <v>691.96866833000001</v>
      </c>
      <c r="M17" s="142">
        <v>663.55739015999995</v>
      </c>
      <c r="N17" s="142">
        <v>660.34998111000004</v>
      </c>
      <c r="O17" s="193"/>
      <c r="P17" s="193"/>
      <c r="Q17" s="193"/>
    </row>
    <row r="18" spans="1:17" ht="12.75" hidden="1" outlineLevel="3" x14ac:dyDescent="0.2">
      <c r="A18" s="252" t="s">
        <v>157</v>
      </c>
      <c r="B18" s="142">
        <v>48.788000629999999</v>
      </c>
      <c r="C18" s="142">
        <v>45.260000159999997</v>
      </c>
      <c r="D18" s="142">
        <v>45.268000139999998</v>
      </c>
      <c r="E18" s="142">
        <v>43.424000509999999</v>
      </c>
      <c r="F18" s="142">
        <v>44.008000819999999</v>
      </c>
      <c r="G18" s="142">
        <v>43.583999740000003</v>
      </c>
      <c r="H18" s="142">
        <v>44.807999940000002</v>
      </c>
      <c r="I18" s="142">
        <v>43.820000899999997</v>
      </c>
      <c r="J18" s="142">
        <v>45.072000150000001</v>
      </c>
      <c r="K18" s="142">
        <v>44.81599945</v>
      </c>
      <c r="L18" s="142">
        <v>43.720000689999999</v>
      </c>
      <c r="M18" s="142">
        <v>42.319999920000001</v>
      </c>
      <c r="N18" s="142">
        <v>43.704000389999997</v>
      </c>
      <c r="O18" s="193"/>
      <c r="P18" s="193"/>
      <c r="Q18" s="193"/>
    </row>
    <row r="19" spans="1:17" ht="12.75" hidden="1" outlineLevel="3" x14ac:dyDescent="0.2">
      <c r="A19" s="252" t="s">
        <v>191</v>
      </c>
      <c r="B19" s="142">
        <v>2594.2371371499999</v>
      </c>
      <c r="C19" s="142">
        <v>2414.0290500999999</v>
      </c>
      <c r="D19" s="142">
        <v>1536.8820867100001</v>
      </c>
      <c r="E19" s="142">
        <v>1479.1275518899999</v>
      </c>
      <c r="F19" s="142">
        <v>1584.5932767700001</v>
      </c>
      <c r="G19" s="142">
        <v>1317.9248858599999</v>
      </c>
      <c r="H19" s="142">
        <v>1145.8287268300001</v>
      </c>
      <c r="I19" s="142">
        <v>1012.930738</v>
      </c>
      <c r="J19" s="142">
        <v>1033.1538780999999</v>
      </c>
      <c r="K19" s="142">
        <v>1016.86273881</v>
      </c>
      <c r="L19" s="142">
        <v>956.23398637000003</v>
      </c>
      <c r="M19" s="142">
        <v>917.30080797999995</v>
      </c>
      <c r="N19" s="142">
        <v>912.90555955000002</v>
      </c>
      <c r="O19" s="193"/>
      <c r="P19" s="193"/>
      <c r="Q19" s="193"/>
    </row>
    <row r="20" spans="1:17" ht="12.75" hidden="1" outlineLevel="3" x14ac:dyDescent="0.2">
      <c r="A20" s="252" t="s">
        <v>56</v>
      </c>
      <c r="B20" s="142">
        <v>0</v>
      </c>
      <c r="C20" s="142">
        <v>0</v>
      </c>
      <c r="D20" s="142">
        <v>300.92500000000001</v>
      </c>
      <c r="E20" s="142">
        <v>0</v>
      </c>
      <c r="F20" s="142">
        <v>0</v>
      </c>
      <c r="G20" s="142">
        <v>0</v>
      </c>
      <c r="H20" s="142">
        <v>0</v>
      </c>
      <c r="I20" s="142">
        <v>0</v>
      </c>
      <c r="J20" s="142">
        <v>0</v>
      </c>
      <c r="K20" s="142">
        <v>0</v>
      </c>
      <c r="L20" s="142">
        <v>0</v>
      </c>
      <c r="M20" s="142">
        <v>0</v>
      </c>
      <c r="N20" s="142">
        <v>0</v>
      </c>
      <c r="O20" s="193"/>
      <c r="P20" s="193"/>
      <c r="Q20" s="193"/>
    </row>
    <row r="21" spans="1:17" ht="12.75" hidden="1" outlineLevel="3" x14ac:dyDescent="0.2">
      <c r="A21" s="252" t="s">
        <v>43</v>
      </c>
      <c r="B21" s="142">
        <v>2954.3006224400001</v>
      </c>
      <c r="C21" s="142">
        <v>2909.4824986499998</v>
      </c>
      <c r="D21" s="142">
        <v>2422.4189633800002</v>
      </c>
      <c r="E21" s="142">
        <v>2493.7173003299999</v>
      </c>
      <c r="F21" s="142">
        <v>2230.2116492499999</v>
      </c>
      <c r="G21" s="142">
        <v>2023.9789166</v>
      </c>
      <c r="H21" s="142">
        <v>2020.1804394000001</v>
      </c>
      <c r="I21" s="142">
        <v>1973.3548069200001</v>
      </c>
      <c r="J21" s="142">
        <v>1975.2917144099999</v>
      </c>
      <c r="K21" s="142">
        <v>1895.43701207</v>
      </c>
      <c r="L21" s="142">
        <v>1851.7790175</v>
      </c>
      <c r="M21" s="142">
        <v>1809.2742805800001</v>
      </c>
      <c r="N21" s="142">
        <v>1807.33460988</v>
      </c>
      <c r="O21" s="193"/>
      <c r="P21" s="193"/>
      <c r="Q21" s="193"/>
    </row>
    <row r="22" spans="1:17" ht="12.75" hidden="1" outlineLevel="3" x14ac:dyDescent="0.2">
      <c r="A22" s="252" t="s">
        <v>85</v>
      </c>
      <c r="B22" s="142">
        <v>185.31708674000001</v>
      </c>
      <c r="C22" s="142">
        <v>185.30944774</v>
      </c>
      <c r="D22" s="142">
        <v>185.18009502999999</v>
      </c>
      <c r="E22" s="142">
        <v>160.21328668999999</v>
      </c>
      <c r="F22" s="142">
        <v>160.23756544</v>
      </c>
      <c r="G22" s="142">
        <v>160.23754969999999</v>
      </c>
      <c r="H22" s="142">
        <v>160.23792123999999</v>
      </c>
      <c r="I22" s="142">
        <v>160.23135536000001</v>
      </c>
      <c r="J22" s="142">
        <v>160.23601113999999</v>
      </c>
      <c r="K22" s="142">
        <v>160.23226059000001</v>
      </c>
      <c r="L22" s="142">
        <v>160.21830262</v>
      </c>
      <c r="M22" s="142">
        <v>160.20933941999999</v>
      </c>
      <c r="N22" s="142">
        <v>160.20832754</v>
      </c>
      <c r="O22" s="193"/>
      <c r="P22" s="193"/>
      <c r="Q22" s="193"/>
    </row>
    <row r="23" spans="1:17" ht="12.75" hidden="1" outlineLevel="3" x14ac:dyDescent="0.2">
      <c r="A23" s="252" t="s">
        <v>141</v>
      </c>
      <c r="B23" s="142">
        <v>8331.75674368</v>
      </c>
      <c r="C23" s="142">
        <v>8081.0552910799997</v>
      </c>
      <c r="D23" s="142">
        <v>5502.5550752400004</v>
      </c>
      <c r="E23" s="142">
        <v>6388.4726373900003</v>
      </c>
      <c r="F23" s="142">
        <v>7471.9030575200004</v>
      </c>
      <c r="G23" s="142">
        <v>7471.4462817699996</v>
      </c>
      <c r="H23" s="142">
        <v>7653.2645346500003</v>
      </c>
      <c r="I23" s="142">
        <v>7431.2055407199996</v>
      </c>
      <c r="J23" s="142">
        <v>7487.2208507799996</v>
      </c>
      <c r="K23" s="142">
        <v>7377.4540623100002</v>
      </c>
      <c r="L23" s="142">
        <v>6968.3668396200001</v>
      </c>
      <c r="M23" s="142">
        <v>6706.0659090999998</v>
      </c>
      <c r="N23" s="142">
        <v>6676.2232943400004</v>
      </c>
      <c r="O23" s="193"/>
      <c r="P23" s="193"/>
      <c r="Q23" s="193"/>
    </row>
    <row r="24" spans="1:17" ht="12.75" hidden="1" outlineLevel="3" x14ac:dyDescent="0.2">
      <c r="A24" s="252" t="s">
        <v>146</v>
      </c>
      <c r="B24" s="142">
        <v>10.780949120000001</v>
      </c>
      <c r="C24" s="142">
        <v>638.03569503999995</v>
      </c>
      <c r="D24" s="142">
        <v>371.32944712</v>
      </c>
      <c r="E24" s="142">
        <v>439.76576855000002</v>
      </c>
      <c r="F24" s="142">
        <v>0</v>
      </c>
      <c r="G24" s="142">
        <v>0</v>
      </c>
      <c r="H24" s="142">
        <v>0</v>
      </c>
      <c r="I24" s="142">
        <v>0</v>
      </c>
      <c r="J24" s="142">
        <v>0</v>
      </c>
      <c r="K24" s="142">
        <v>0</v>
      </c>
      <c r="L24" s="142">
        <v>0</v>
      </c>
      <c r="M24" s="142">
        <v>0</v>
      </c>
      <c r="N24" s="142">
        <v>0</v>
      </c>
      <c r="O24" s="193"/>
      <c r="P24" s="193"/>
      <c r="Q24" s="193"/>
    </row>
    <row r="25" spans="1:17" ht="12.75" hidden="1" outlineLevel="3" x14ac:dyDescent="0.2">
      <c r="A25" s="252" t="s">
        <v>184</v>
      </c>
      <c r="B25" s="142">
        <v>1718.6101251499999</v>
      </c>
      <c r="C25" s="142">
        <v>1677.2067662100001</v>
      </c>
      <c r="D25" s="142">
        <v>976.11507639000001</v>
      </c>
      <c r="E25" s="142">
        <v>1156.0138849499999</v>
      </c>
      <c r="F25" s="142">
        <v>1287.60470932</v>
      </c>
      <c r="G25" s="142">
        <v>1287.5193716000001</v>
      </c>
      <c r="H25" s="142">
        <v>1289.5331119299999</v>
      </c>
      <c r="I25" s="142">
        <v>1253.9460548699999</v>
      </c>
      <c r="J25" s="142">
        <v>1279.1803578700001</v>
      </c>
      <c r="K25" s="142">
        <v>1258.8523800200001</v>
      </c>
      <c r="L25" s="142">
        <v>1183.20021602</v>
      </c>
      <c r="M25" s="142">
        <v>1134.61964868</v>
      </c>
      <c r="N25" s="142">
        <v>1129.1352861099999</v>
      </c>
      <c r="O25" s="193"/>
      <c r="P25" s="193"/>
      <c r="Q25" s="193"/>
    </row>
    <row r="26" spans="1:17" ht="12.75" hidden="1" outlineLevel="3" x14ac:dyDescent="0.2">
      <c r="A26" s="252" t="s">
        <v>39</v>
      </c>
      <c r="B26" s="142">
        <v>3464.15936887</v>
      </c>
      <c r="C26" s="142">
        <v>3380.7036556899998</v>
      </c>
      <c r="D26" s="142">
        <v>1967.5307026099999</v>
      </c>
      <c r="E26" s="142">
        <v>2330.1482235899998</v>
      </c>
      <c r="F26" s="142">
        <v>2595.3925512599999</v>
      </c>
      <c r="G26" s="142">
        <v>2595.2205380199998</v>
      </c>
      <c r="H26" s="142">
        <v>2599.2795839999999</v>
      </c>
      <c r="I26" s="142">
        <v>2527.5476447699998</v>
      </c>
      <c r="J26" s="142">
        <v>2578.4117970799998</v>
      </c>
      <c r="K26" s="142">
        <v>2537.4372013500001</v>
      </c>
      <c r="L26" s="142">
        <v>2384.94702998</v>
      </c>
      <c r="M26" s="142">
        <v>2203.2886301799999</v>
      </c>
      <c r="N26" s="142">
        <v>2025.9766530700001</v>
      </c>
      <c r="O26" s="193"/>
      <c r="P26" s="193"/>
      <c r="Q26" s="193"/>
    </row>
    <row r="27" spans="1:17" ht="12.75" hidden="1" outlineLevel="3" x14ac:dyDescent="0.2">
      <c r="A27" s="252" t="s">
        <v>83</v>
      </c>
      <c r="B27" s="142">
        <v>1985.03895984</v>
      </c>
      <c r="C27" s="142">
        <v>1937.2170138900001</v>
      </c>
      <c r="D27" s="142">
        <v>1127.4380544799999</v>
      </c>
      <c r="E27" s="142">
        <v>1335.22581195</v>
      </c>
      <c r="F27" s="142">
        <v>1487.2166034100001</v>
      </c>
      <c r="G27" s="142">
        <v>1487.11803614</v>
      </c>
      <c r="H27" s="142">
        <v>1489.44395809</v>
      </c>
      <c r="I27" s="142">
        <v>1448.3399905900001</v>
      </c>
      <c r="J27" s="142">
        <v>1477.4862605200001</v>
      </c>
      <c r="K27" s="142">
        <v>1454.0069225</v>
      </c>
      <c r="L27" s="142">
        <v>1366.6267245399999</v>
      </c>
      <c r="M27" s="142">
        <v>1310.51491803</v>
      </c>
      <c r="N27" s="142">
        <v>1304.18033797</v>
      </c>
      <c r="O27" s="193"/>
      <c r="P27" s="193"/>
      <c r="Q27" s="193"/>
    </row>
    <row r="28" spans="1:17" ht="12.75" hidden="1" outlineLevel="3" x14ac:dyDescent="0.2">
      <c r="A28" s="252" t="s">
        <v>173</v>
      </c>
      <c r="B28" s="142">
        <v>53.58765889</v>
      </c>
      <c r="C28" s="142">
        <v>52.296668539999999</v>
      </c>
      <c r="D28" s="142">
        <v>30.4360605</v>
      </c>
      <c r="E28" s="142">
        <v>36.045451389999997</v>
      </c>
      <c r="F28" s="142">
        <v>0</v>
      </c>
      <c r="G28" s="142">
        <v>0</v>
      </c>
      <c r="H28" s="142">
        <v>0</v>
      </c>
      <c r="I28" s="142">
        <v>0</v>
      </c>
      <c r="J28" s="142">
        <v>0</v>
      </c>
      <c r="K28" s="142">
        <v>0</v>
      </c>
      <c r="L28" s="142">
        <v>0</v>
      </c>
      <c r="M28" s="142">
        <v>0</v>
      </c>
      <c r="N28" s="142">
        <v>0</v>
      </c>
      <c r="O28" s="193"/>
      <c r="P28" s="193"/>
      <c r="Q28" s="193"/>
    </row>
    <row r="29" spans="1:17" ht="12.75" hidden="1" outlineLevel="3" x14ac:dyDescent="0.2">
      <c r="A29" s="252" t="s">
        <v>134</v>
      </c>
      <c r="B29" s="142">
        <v>2338.4765859700001</v>
      </c>
      <c r="C29" s="142">
        <v>2282.1399078700001</v>
      </c>
      <c r="D29" s="142">
        <v>1328.17921757</v>
      </c>
      <c r="E29" s="142">
        <v>1572.96373593</v>
      </c>
      <c r="F29" s="142">
        <v>1752.0165980199999</v>
      </c>
      <c r="G29" s="142">
        <v>1751.9004807599999</v>
      </c>
      <c r="H29" s="142">
        <v>1754.6405347800001</v>
      </c>
      <c r="I29" s="142">
        <v>1706.2179761</v>
      </c>
      <c r="J29" s="142">
        <v>1740.5537605100001</v>
      </c>
      <c r="K29" s="142">
        <v>1712.8939093199999</v>
      </c>
      <c r="L29" s="142">
        <v>1609.9556037699999</v>
      </c>
      <c r="M29" s="142">
        <v>1543.8530494300001</v>
      </c>
      <c r="N29" s="142">
        <v>1536.3905927799999</v>
      </c>
      <c r="O29" s="193"/>
      <c r="P29" s="193"/>
      <c r="Q29" s="193"/>
    </row>
    <row r="30" spans="1:17" ht="25.5" outlineLevel="2" collapsed="1" x14ac:dyDescent="0.2">
      <c r="A30" s="253" t="s">
        <v>109</v>
      </c>
      <c r="B30" s="142">
        <f t="shared" ref="B30:N30" si="4">SUM(B$31:B$31)</f>
        <v>176.12918852999999</v>
      </c>
      <c r="C30" s="142">
        <f t="shared" si="4"/>
        <v>171.88602721000001</v>
      </c>
      <c r="D30" s="142">
        <f t="shared" si="4"/>
        <v>100.03569385</v>
      </c>
      <c r="E30" s="142">
        <f t="shared" si="4"/>
        <v>117.06196903999999</v>
      </c>
      <c r="F30" s="142">
        <f t="shared" si="4"/>
        <v>130.38731159</v>
      </c>
      <c r="G30" s="142">
        <f t="shared" si="4"/>
        <v>130.37866998999999</v>
      </c>
      <c r="H30" s="142">
        <f t="shared" si="4"/>
        <v>129.00930412</v>
      </c>
      <c r="I30" s="142">
        <f t="shared" si="4"/>
        <v>125.44905318000001</v>
      </c>
      <c r="J30" s="142">
        <f t="shared" si="4"/>
        <v>127.97357918</v>
      </c>
      <c r="K30" s="142">
        <f t="shared" si="4"/>
        <v>124.40404631</v>
      </c>
      <c r="L30" s="142">
        <f t="shared" si="4"/>
        <v>116.92784381</v>
      </c>
      <c r="M30" s="142">
        <f t="shared" si="4"/>
        <v>112.12694798</v>
      </c>
      <c r="N30" s="142">
        <f t="shared" si="4"/>
        <v>110.20737257</v>
      </c>
      <c r="O30" s="193"/>
      <c r="P30" s="193"/>
      <c r="Q30" s="193"/>
    </row>
    <row r="31" spans="1:17" ht="12.75" hidden="1" outlineLevel="3" x14ac:dyDescent="0.2">
      <c r="A31" s="252" t="s">
        <v>28</v>
      </c>
      <c r="B31" s="142">
        <v>176.12918852999999</v>
      </c>
      <c r="C31" s="142">
        <v>171.88602721000001</v>
      </c>
      <c r="D31" s="142">
        <v>100.03569385</v>
      </c>
      <c r="E31" s="142">
        <v>117.06196903999999</v>
      </c>
      <c r="F31" s="142">
        <v>130.38731159</v>
      </c>
      <c r="G31" s="142">
        <v>130.37866998999999</v>
      </c>
      <c r="H31" s="142">
        <v>129.00930412</v>
      </c>
      <c r="I31" s="142">
        <v>125.44905318000001</v>
      </c>
      <c r="J31" s="142">
        <v>127.97357918</v>
      </c>
      <c r="K31" s="142">
        <v>124.40404631</v>
      </c>
      <c r="L31" s="142">
        <v>116.92784381</v>
      </c>
      <c r="M31" s="142">
        <v>112.12694798</v>
      </c>
      <c r="N31" s="142">
        <v>110.20737257</v>
      </c>
      <c r="O31" s="193"/>
      <c r="P31" s="193"/>
      <c r="Q31" s="193"/>
    </row>
    <row r="32" spans="1:17" ht="15" outlineLevel="1" x14ac:dyDescent="0.2">
      <c r="A32" s="262" t="s">
        <v>59</v>
      </c>
      <c r="B32" s="263">
        <f t="shared" ref="B32:N32" si="5">B$33+B$40+B$46+B$48+B$58</f>
        <v>30822.533549840002</v>
      </c>
      <c r="C32" s="263">
        <f t="shared" si="5"/>
        <v>30372.816399249998</v>
      </c>
      <c r="D32" s="263">
        <f t="shared" si="5"/>
        <v>30336.769257560005</v>
      </c>
      <c r="E32" s="263">
        <f t="shared" si="5"/>
        <v>32781.903909979999</v>
      </c>
      <c r="F32" s="263">
        <f t="shared" si="5"/>
        <v>33157.639082610003</v>
      </c>
      <c r="G32" s="263">
        <f t="shared" si="5"/>
        <v>33867.877117180004</v>
      </c>
      <c r="H32" s="263">
        <f t="shared" si="5"/>
        <v>34124.580292110004</v>
      </c>
      <c r="I32" s="263">
        <f t="shared" si="5"/>
        <v>34494.423656579995</v>
      </c>
      <c r="J32" s="263">
        <f t="shared" si="5"/>
        <v>35019.060898039999</v>
      </c>
      <c r="K32" s="263">
        <f t="shared" si="5"/>
        <v>35504.892606130001</v>
      </c>
      <c r="L32" s="263">
        <f t="shared" si="5"/>
        <v>35454.36903229</v>
      </c>
      <c r="M32" s="263">
        <f t="shared" si="5"/>
        <v>33934.668111949999</v>
      </c>
      <c r="N32" s="263">
        <f t="shared" si="5"/>
        <v>34409.859857260002</v>
      </c>
      <c r="O32" s="193"/>
      <c r="P32" s="193"/>
      <c r="Q32" s="193"/>
    </row>
    <row r="33" spans="1:17" ht="25.5" outlineLevel="2" collapsed="1" x14ac:dyDescent="0.2">
      <c r="A33" s="253" t="s">
        <v>160</v>
      </c>
      <c r="B33" s="142">
        <f t="shared" ref="B33:N33" si="6">SUM(B$34:B$39)</f>
        <v>10723.233205780001</v>
      </c>
      <c r="C33" s="142">
        <f t="shared" si="6"/>
        <v>10382.09197188</v>
      </c>
      <c r="D33" s="142">
        <f t="shared" si="6"/>
        <v>10350.08743879</v>
      </c>
      <c r="E33" s="142">
        <f t="shared" si="6"/>
        <v>12702.628150930001</v>
      </c>
      <c r="F33" s="142">
        <f t="shared" si="6"/>
        <v>13024.493136820001</v>
      </c>
      <c r="G33" s="142">
        <f t="shared" si="6"/>
        <v>12781.551811630001</v>
      </c>
      <c r="H33" s="142">
        <f t="shared" si="6"/>
        <v>12996.310161239999</v>
      </c>
      <c r="I33" s="142">
        <f t="shared" si="6"/>
        <v>13412.08092746</v>
      </c>
      <c r="J33" s="142">
        <f t="shared" si="6"/>
        <v>13910.4166198</v>
      </c>
      <c r="K33" s="142">
        <f t="shared" si="6"/>
        <v>14401.098493669999</v>
      </c>
      <c r="L33" s="142">
        <f t="shared" si="6"/>
        <v>14154.568231249998</v>
      </c>
      <c r="M33" s="142">
        <f t="shared" si="6"/>
        <v>13933.597311089999</v>
      </c>
      <c r="N33" s="142">
        <f t="shared" si="6"/>
        <v>14042.87642853</v>
      </c>
      <c r="O33" s="193"/>
      <c r="P33" s="193"/>
      <c r="Q33" s="193"/>
    </row>
    <row r="34" spans="1:17" ht="12.75" hidden="1" outlineLevel="3" x14ac:dyDescent="0.2">
      <c r="A34" s="252" t="s">
        <v>20</v>
      </c>
      <c r="B34" s="142">
        <v>1658.79202128</v>
      </c>
      <c r="C34" s="142">
        <v>1538.84000543</v>
      </c>
      <c r="D34" s="142">
        <v>1539.1120046999999</v>
      </c>
      <c r="E34" s="142">
        <v>1476.41601741</v>
      </c>
      <c r="F34" s="142">
        <v>1771.3220331699999</v>
      </c>
      <c r="G34" s="142">
        <v>1754.2559893600001</v>
      </c>
      <c r="H34" s="142">
        <v>1803.5219975800001</v>
      </c>
      <c r="I34" s="142">
        <v>2421.0550498500002</v>
      </c>
      <c r="J34" s="142">
        <v>2490.2280084700001</v>
      </c>
      <c r="K34" s="142">
        <v>2476.0839694599999</v>
      </c>
      <c r="L34" s="142">
        <v>2415.53003812</v>
      </c>
      <c r="M34" s="142">
        <v>2338.1799955500001</v>
      </c>
      <c r="N34" s="142">
        <v>2414.6460216999999</v>
      </c>
      <c r="O34" s="193"/>
      <c r="P34" s="193"/>
      <c r="Q34" s="193"/>
    </row>
    <row r="35" spans="1:17" ht="12.75" hidden="1" outlineLevel="3" x14ac:dyDescent="0.2">
      <c r="A35" s="252" t="s">
        <v>52</v>
      </c>
      <c r="B35" s="142">
        <v>594.15593354999999</v>
      </c>
      <c r="C35" s="142">
        <v>551.36946766999995</v>
      </c>
      <c r="D35" s="142">
        <v>541.67432024000004</v>
      </c>
      <c r="E35" s="142">
        <v>536.83895618999998</v>
      </c>
      <c r="F35" s="142">
        <v>560.82055781999998</v>
      </c>
      <c r="G35" s="142">
        <v>540.15647324999998</v>
      </c>
      <c r="H35" s="142">
        <v>570.48633241000005</v>
      </c>
      <c r="I35" s="142">
        <v>561.82396747999996</v>
      </c>
      <c r="J35" s="142">
        <v>574.70070966000003</v>
      </c>
      <c r="K35" s="142">
        <v>585.37995926999997</v>
      </c>
      <c r="L35" s="142">
        <v>571.56408366999995</v>
      </c>
      <c r="M35" s="142">
        <v>536.26120904000004</v>
      </c>
      <c r="N35" s="142">
        <v>582.19864380000001</v>
      </c>
      <c r="O35" s="193"/>
      <c r="P35" s="193"/>
      <c r="Q35" s="193"/>
    </row>
    <row r="36" spans="1:17" ht="12.75" hidden="1" outlineLevel="3" x14ac:dyDescent="0.2">
      <c r="A36" s="252" t="s">
        <v>87</v>
      </c>
      <c r="B36" s="142">
        <v>485.33245176999998</v>
      </c>
      <c r="C36" s="142">
        <v>450.23666809000002</v>
      </c>
      <c r="D36" s="142">
        <v>447.75106348000003</v>
      </c>
      <c r="E36" s="142">
        <v>429.51184832000001</v>
      </c>
      <c r="F36" s="142">
        <v>435.28826344999999</v>
      </c>
      <c r="G36" s="142">
        <v>431.09441929000002</v>
      </c>
      <c r="H36" s="142">
        <v>487.39303784999998</v>
      </c>
      <c r="I36" s="142">
        <v>476.64621019999998</v>
      </c>
      <c r="J36" s="142">
        <v>487.71058493999999</v>
      </c>
      <c r="K36" s="142">
        <v>484.94047813999998</v>
      </c>
      <c r="L36" s="142">
        <v>473.08100456</v>
      </c>
      <c r="M36" s="142">
        <v>473.80201641000002</v>
      </c>
      <c r="N36" s="142">
        <v>505.68587043000002</v>
      </c>
      <c r="O36" s="193"/>
      <c r="P36" s="193"/>
      <c r="Q36" s="193"/>
    </row>
    <row r="37" spans="1:17" ht="12.75" hidden="1" outlineLevel="3" x14ac:dyDescent="0.2">
      <c r="A37" s="252" t="s">
        <v>123</v>
      </c>
      <c r="B37" s="142">
        <v>4332.6086601799998</v>
      </c>
      <c r="C37" s="142">
        <v>4287.6112811000003</v>
      </c>
      <c r="D37" s="142">
        <v>4273.5871414000003</v>
      </c>
      <c r="E37" s="142">
        <v>4257.0523402899998</v>
      </c>
      <c r="F37" s="142">
        <v>4252.2481109700002</v>
      </c>
      <c r="G37" s="142">
        <v>4236.4991503000001</v>
      </c>
      <c r="H37" s="142">
        <v>4248.6425486199996</v>
      </c>
      <c r="I37" s="142">
        <v>4229.4121200099999</v>
      </c>
      <c r="J37" s="142">
        <v>4715.7410690899997</v>
      </c>
      <c r="K37" s="142">
        <v>5212.9192428599999</v>
      </c>
      <c r="L37" s="142">
        <v>5194.5591692999997</v>
      </c>
      <c r="M37" s="142">
        <v>5182.79255904</v>
      </c>
      <c r="N37" s="142">
        <v>5197.6524570499996</v>
      </c>
      <c r="O37" s="193"/>
      <c r="P37" s="193"/>
      <c r="Q37" s="193"/>
    </row>
    <row r="38" spans="1:17" ht="12.75" hidden="1" outlineLevel="3" x14ac:dyDescent="0.2">
      <c r="A38" s="252" t="s">
        <v>136</v>
      </c>
      <c r="B38" s="142">
        <v>3651.894139</v>
      </c>
      <c r="C38" s="142">
        <v>3553.5845495899998</v>
      </c>
      <c r="D38" s="142">
        <v>3547.5129089699999</v>
      </c>
      <c r="E38" s="142">
        <v>6002.3589887199996</v>
      </c>
      <c r="F38" s="142">
        <v>6004.3641714100004</v>
      </c>
      <c r="G38" s="142">
        <v>5819.0957794300002</v>
      </c>
      <c r="H38" s="142">
        <v>5885.5983322800002</v>
      </c>
      <c r="I38" s="142">
        <v>5722.4756674199998</v>
      </c>
      <c r="J38" s="142">
        <v>5641.3683351400005</v>
      </c>
      <c r="K38" s="142">
        <v>5641.1069314400002</v>
      </c>
      <c r="L38" s="142">
        <v>5499.1660230999996</v>
      </c>
      <c r="M38" s="142">
        <v>5401.8936185499997</v>
      </c>
      <c r="N38" s="142">
        <v>5341.8389230499997</v>
      </c>
      <c r="O38" s="193"/>
      <c r="P38" s="193"/>
      <c r="Q38" s="193"/>
    </row>
    <row r="39" spans="1:17" ht="12.75" hidden="1" outlineLevel="3" x14ac:dyDescent="0.2">
      <c r="A39" s="252" t="s">
        <v>131</v>
      </c>
      <c r="B39" s="142">
        <v>0.45</v>
      </c>
      <c r="C39" s="142">
        <v>0.45</v>
      </c>
      <c r="D39" s="142">
        <v>0.45</v>
      </c>
      <c r="E39" s="142">
        <v>0.45</v>
      </c>
      <c r="F39" s="142">
        <v>0.45</v>
      </c>
      <c r="G39" s="142">
        <v>0.45</v>
      </c>
      <c r="H39" s="142">
        <v>0.66791250000000002</v>
      </c>
      <c r="I39" s="142">
        <v>0.66791250000000002</v>
      </c>
      <c r="J39" s="142">
        <v>0.66791250000000002</v>
      </c>
      <c r="K39" s="142">
        <v>0.66791250000000002</v>
      </c>
      <c r="L39" s="142">
        <v>0.66791250000000002</v>
      </c>
      <c r="M39" s="142">
        <v>0.66791250000000002</v>
      </c>
      <c r="N39" s="142">
        <v>0.85451250000000001</v>
      </c>
      <c r="O39" s="193"/>
      <c r="P39" s="193"/>
      <c r="Q39" s="193"/>
    </row>
    <row r="40" spans="1:17" ht="25.5" outlineLevel="2" collapsed="1" x14ac:dyDescent="0.2">
      <c r="A40" s="253" t="s">
        <v>42</v>
      </c>
      <c r="B40" s="142">
        <f t="shared" ref="B40:N40" si="7">SUM(B$41:B$45)</f>
        <v>1038.2854149</v>
      </c>
      <c r="C40" s="142">
        <f t="shared" si="7"/>
        <v>1030.52855516</v>
      </c>
      <c r="D40" s="142">
        <f t="shared" si="7"/>
        <v>1029.3239231500002</v>
      </c>
      <c r="E40" s="142">
        <f t="shared" si="7"/>
        <v>1183.84515104</v>
      </c>
      <c r="F40" s="142">
        <f t="shared" si="7"/>
        <v>1195.8903823000001</v>
      </c>
      <c r="G40" s="142">
        <f t="shared" si="7"/>
        <v>1174.97376973</v>
      </c>
      <c r="H40" s="142">
        <f t="shared" si="7"/>
        <v>1179.0427427300001</v>
      </c>
      <c r="I40" s="142">
        <f t="shared" si="7"/>
        <v>1162.2949099300001</v>
      </c>
      <c r="J40" s="142">
        <f t="shared" si="7"/>
        <v>1158.6398042400001</v>
      </c>
      <c r="K40" s="142">
        <f t="shared" si="7"/>
        <v>1157.70985498</v>
      </c>
      <c r="L40" s="142">
        <f t="shared" si="7"/>
        <v>1378.5832132099999</v>
      </c>
      <c r="M40" s="142">
        <f t="shared" si="7"/>
        <v>1364.6303149800001</v>
      </c>
      <c r="N40" s="142">
        <f t="shared" si="7"/>
        <v>1362.81742308</v>
      </c>
      <c r="O40" s="193"/>
      <c r="P40" s="193"/>
      <c r="Q40" s="193"/>
    </row>
    <row r="41" spans="1:17" ht="12.75" hidden="1" outlineLevel="3" x14ac:dyDescent="0.2">
      <c r="A41" s="252" t="s">
        <v>26</v>
      </c>
      <c r="B41" s="142">
        <v>171.99464555</v>
      </c>
      <c r="C41" s="142">
        <v>159.60222844</v>
      </c>
      <c r="D41" s="142">
        <v>160.38832091</v>
      </c>
      <c r="E41" s="142">
        <v>319.76436086000001</v>
      </c>
      <c r="F41" s="142">
        <v>331.835328</v>
      </c>
      <c r="G41" s="142">
        <v>320.61203064</v>
      </c>
      <c r="H41" s="142">
        <v>323.50009929999999</v>
      </c>
      <c r="I41" s="142">
        <v>308.15752986000001</v>
      </c>
      <c r="J41" s="142">
        <v>301.40430873999998</v>
      </c>
      <c r="K41" s="142">
        <v>298.77332963999999</v>
      </c>
      <c r="L41" s="142">
        <v>303.37936389999999</v>
      </c>
      <c r="M41" s="142">
        <v>299.69548650000002</v>
      </c>
      <c r="N41" s="142">
        <v>288.07592721999998</v>
      </c>
      <c r="O41" s="193"/>
      <c r="P41" s="193"/>
      <c r="Q41" s="193"/>
    </row>
    <row r="42" spans="1:17" ht="12.75" hidden="1" outlineLevel="3" x14ac:dyDescent="0.2">
      <c r="A42" s="252" t="s">
        <v>50</v>
      </c>
      <c r="B42" s="142">
        <v>8.5379001100000007</v>
      </c>
      <c r="C42" s="142">
        <v>7.9205000300000004</v>
      </c>
      <c r="D42" s="142">
        <v>7.9219000199999998</v>
      </c>
      <c r="E42" s="142">
        <v>7.5992000900000001</v>
      </c>
      <c r="F42" s="142">
        <v>7.7014001399999996</v>
      </c>
      <c r="G42" s="142">
        <v>7.6271999499999996</v>
      </c>
      <c r="H42" s="142">
        <v>7.8413999900000002</v>
      </c>
      <c r="I42" s="142">
        <v>7.6685001599999998</v>
      </c>
      <c r="J42" s="142">
        <v>7.8876000299999998</v>
      </c>
      <c r="K42" s="142">
        <v>7.8427999000000002</v>
      </c>
      <c r="L42" s="142">
        <v>226.25100356999999</v>
      </c>
      <c r="M42" s="142">
        <v>219.00599958999999</v>
      </c>
      <c r="N42" s="142">
        <v>226.16820203</v>
      </c>
      <c r="O42" s="193"/>
      <c r="P42" s="193"/>
      <c r="Q42" s="193"/>
    </row>
    <row r="43" spans="1:17" ht="12.75" hidden="1" outlineLevel="3" x14ac:dyDescent="0.2">
      <c r="A43" s="252" t="s">
        <v>116</v>
      </c>
      <c r="B43" s="142">
        <v>605.85586000000001</v>
      </c>
      <c r="C43" s="142">
        <v>605.85586000000001</v>
      </c>
      <c r="D43" s="142">
        <v>605.85586000000001</v>
      </c>
      <c r="E43" s="142">
        <v>605.85586000000001</v>
      </c>
      <c r="F43" s="142">
        <v>605.85586000000001</v>
      </c>
      <c r="G43" s="142">
        <v>605.85586000000001</v>
      </c>
      <c r="H43" s="142">
        <v>605.85586000000001</v>
      </c>
      <c r="I43" s="142">
        <v>605.85586000000001</v>
      </c>
      <c r="J43" s="142">
        <v>605.85586000000001</v>
      </c>
      <c r="K43" s="142">
        <v>605.85586000000001</v>
      </c>
      <c r="L43" s="142">
        <v>605.85586000000001</v>
      </c>
      <c r="M43" s="142">
        <v>605.85586000000001</v>
      </c>
      <c r="N43" s="142">
        <v>605.85586000000001</v>
      </c>
      <c r="O43" s="193"/>
      <c r="P43" s="193"/>
      <c r="Q43" s="193"/>
    </row>
    <row r="44" spans="1:17" ht="12.75" hidden="1" outlineLevel="3" x14ac:dyDescent="0.2">
      <c r="A44" s="252" t="s">
        <v>126</v>
      </c>
      <c r="B44" s="142">
        <v>10.446904590000001</v>
      </c>
      <c r="C44" s="142">
        <v>10.446904590000001</v>
      </c>
      <c r="D44" s="142">
        <v>10.446904590000001</v>
      </c>
      <c r="E44" s="142">
        <v>10.446904590000001</v>
      </c>
      <c r="F44" s="142">
        <v>10.446904590000001</v>
      </c>
      <c r="G44" s="142">
        <v>10.446904590000001</v>
      </c>
      <c r="H44" s="142">
        <v>10.446904590000001</v>
      </c>
      <c r="I44" s="142">
        <v>10.446904590000001</v>
      </c>
      <c r="J44" s="142">
        <v>10.446904590000001</v>
      </c>
      <c r="K44" s="142">
        <v>10.446904590000001</v>
      </c>
      <c r="L44" s="142">
        <v>10.446904590000001</v>
      </c>
      <c r="M44" s="142">
        <v>10.446904590000001</v>
      </c>
      <c r="N44" s="142">
        <v>9.0219974300000008</v>
      </c>
      <c r="O44" s="193"/>
      <c r="P44" s="193"/>
      <c r="Q44" s="193"/>
    </row>
    <row r="45" spans="1:17" ht="12.75" hidden="1" outlineLevel="3" x14ac:dyDescent="0.2">
      <c r="A45" s="252" t="s">
        <v>25</v>
      </c>
      <c r="B45" s="142">
        <v>241.45010464999999</v>
      </c>
      <c r="C45" s="142">
        <v>246.70306210000001</v>
      </c>
      <c r="D45" s="142">
        <v>244.71093762999999</v>
      </c>
      <c r="E45" s="142">
        <v>240.17882549999999</v>
      </c>
      <c r="F45" s="142">
        <v>240.05088957000001</v>
      </c>
      <c r="G45" s="142">
        <v>230.43177455</v>
      </c>
      <c r="H45" s="142">
        <v>231.39847885</v>
      </c>
      <c r="I45" s="142">
        <v>230.16611531999999</v>
      </c>
      <c r="J45" s="142">
        <v>233.04513087999999</v>
      </c>
      <c r="K45" s="142">
        <v>234.79096085</v>
      </c>
      <c r="L45" s="142">
        <v>232.65008115000001</v>
      </c>
      <c r="M45" s="142">
        <v>229.6260643</v>
      </c>
      <c r="N45" s="142">
        <v>233.69543640000001</v>
      </c>
      <c r="O45" s="193"/>
      <c r="P45" s="193"/>
      <c r="Q45" s="193"/>
    </row>
    <row r="46" spans="1:17" ht="38.25" outlineLevel="2" collapsed="1" x14ac:dyDescent="0.2">
      <c r="A46" s="253" t="s">
        <v>192</v>
      </c>
      <c r="B46" s="142">
        <f t="shared" ref="B46:N46" si="8">SUM(B$47:B$47)</f>
        <v>6.2362290000000001E-2</v>
      </c>
      <c r="C46" s="142">
        <f t="shared" si="8"/>
        <v>5.7852689999999998E-2</v>
      </c>
      <c r="D46" s="142">
        <f t="shared" si="8"/>
        <v>5.7862919999999998E-2</v>
      </c>
      <c r="E46" s="142">
        <f t="shared" si="8"/>
        <v>5.5505859999999997E-2</v>
      </c>
      <c r="F46" s="142">
        <f t="shared" si="8"/>
        <v>5.625235E-2</v>
      </c>
      <c r="G46" s="142">
        <f t="shared" si="8"/>
        <v>5.5710379999999997E-2</v>
      </c>
      <c r="H46" s="142">
        <f t="shared" si="8"/>
        <v>5.7274930000000002E-2</v>
      </c>
      <c r="I46" s="142">
        <f t="shared" si="8"/>
        <v>5.6012039999999999E-2</v>
      </c>
      <c r="J46" s="142">
        <f t="shared" si="8"/>
        <v>5.7612379999999998E-2</v>
      </c>
      <c r="K46" s="142">
        <f t="shared" si="8"/>
        <v>5.728515E-2</v>
      </c>
      <c r="L46" s="142">
        <f t="shared" si="8"/>
        <v>5.5884219999999998E-2</v>
      </c>
      <c r="M46" s="142">
        <f t="shared" si="8"/>
        <v>5.4094690000000001E-2</v>
      </c>
      <c r="N46" s="142">
        <f t="shared" si="8"/>
        <v>5.5863759999999998E-2</v>
      </c>
      <c r="O46" s="193"/>
      <c r="P46" s="193"/>
      <c r="Q46" s="193"/>
    </row>
    <row r="47" spans="1:17" ht="12.75" hidden="1" outlineLevel="3" x14ac:dyDescent="0.2">
      <c r="A47" s="252" t="s">
        <v>170</v>
      </c>
      <c r="B47" s="142">
        <v>6.2362290000000001E-2</v>
      </c>
      <c r="C47" s="142">
        <v>5.7852689999999998E-2</v>
      </c>
      <c r="D47" s="142">
        <v>5.7862919999999998E-2</v>
      </c>
      <c r="E47" s="142">
        <v>5.5505859999999997E-2</v>
      </c>
      <c r="F47" s="142">
        <v>5.625235E-2</v>
      </c>
      <c r="G47" s="142">
        <v>5.5710379999999997E-2</v>
      </c>
      <c r="H47" s="142">
        <v>5.7274930000000002E-2</v>
      </c>
      <c r="I47" s="142">
        <v>5.6012039999999999E-2</v>
      </c>
      <c r="J47" s="142">
        <v>5.7612379999999998E-2</v>
      </c>
      <c r="K47" s="142">
        <v>5.728515E-2</v>
      </c>
      <c r="L47" s="142">
        <v>5.5884219999999998E-2</v>
      </c>
      <c r="M47" s="142">
        <v>5.4094690000000001E-2</v>
      </c>
      <c r="N47" s="142">
        <v>5.5863759999999998E-2</v>
      </c>
      <c r="O47" s="193"/>
      <c r="P47" s="193"/>
      <c r="Q47" s="193"/>
    </row>
    <row r="48" spans="1:17" ht="25.5" outlineLevel="2" collapsed="1" x14ac:dyDescent="0.2">
      <c r="A48" s="253" t="s">
        <v>54</v>
      </c>
      <c r="B48" s="142">
        <f t="shared" ref="B48:N48" si="9">SUM(B$49:B$57)</f>
        <v>17281.820009390001</v>
      </c>
      <c r="C48" s="142">
        <f t="shared" si="9"/>
        <v>17228.900002399998</v>
      </c>
      <c r="D48" s="142">
        <f t="shared" si="9"/>
        <v>17229.020002069999</v>
      </c>
      <c r="E48" s="142">
        <f t="shared" si="9"/>
        <v>17201.360007679999</v>
      </c>
      <c r="F48" s="142">
        <f t="shared" si="9"/>
        <v>17210.120012359999</v>
      </c>
      <c r="G48" s="142">
        <f t="shared" si="9"/>
        <v>18203.759996029999</v>
      </c>
      <c r="H48" s="142">
        <f t="shared" si="9"/>
        <v>18222.119999099999</v>
      </c>
      <c r="I48" s="142">
        <f t="shared" si="9"/>
        <v>18207.300013529999</v>
      </c>
      <c r="J48" s="142">
        <f t="shared" si="9"/>
        <v>18226.080002300001</v>
      </c>
      <c r="K48" s="142">
        <f t="shared" si="9"/>
        <v>18222.239991710001</v>
      </c>
      <c r="L48" s="142">
        <f t="shared" si="9"/>
        <v>18205.800010350002</v>
      </c>
      <c r="M48" s="142">
        <f t="shared" si="9"/>
        <v>16951.366999999998</v>
      </c>
      <c r="N48" s="142">
        <f t="shared" si="9"/>
        <v>17302.433000000001</v>
      </c>
      <c r="O48" s="193"/>
      <c r="P48" s="193"/>
      <c r="Q48" s="193"/>
    </row>
    <row r="49" spans="1:17" ht="12.75" hidden="1" outlineLevel="3" x14ac:dyDescent="0.2">
      <c r="A49" s="252" t="s">
        <v>35</v>
      </c>
      <c r="B49" s="142">
        <v>731.82000939</v>
      </c>
      <c r="C49" s="142">
        <v>678.90000239999995</v>
      </c>
      <c r="D49" s="142">
        <v>679.02000207000003</v>
      </c>
      <c r="E49" s="142">
        <v>651.36000767999997</v>
      </c>
      <c r="F49" s="142">
        <v>660.12001236000003</v>
      </c>
      <c r="G49" s="142">
        <v>653.75999603000002</v>
      </c>
      <c r="H49" s="142">
        <v>672.11999909999997</v>
      </c>
      <c r="I49" s="142">
        <v>657.30001353</v>
      </c>
      <c r="J49" s="142">
        <v>676.08000230000005</v>
      </c>
      <c r="K49" s="142">
        <v>672.23999171000003</v>
      </c>
      <c r="L49" s="142">
        <v>655.80001034999998</v>
      </c>
      <c r="M49" s="142">
        <v>0</v>
      </c>
      <c r="N49" s="142">
        <v>0</v>
      </c>
      <c r="O49" s="193"/>
      <c r="P49" s="193"/>
      <c r="Q49" s="193"/>
    </row>
    <row r="50" spans="1:17" ht="12.75" hidden="1" outlineLevel="3" x14ac:dyDescent="0.2">
      <c r="A50" s="252" t="s">
        <v>64</v>
      </c>
      <c r="B50" s="142">
        <v>1000</v>
      </c>
      <c r="C50" s="142">
        <v>1000</v>
      </c>
      <c r="D50" s="142">
        <v>1000</v>
      </c>
      <c r="E50" s="142">
        <v>1000</v>
      </c>
      <c r="F50" s="142">
        <v>1000</v>
      </c>
      <c r="G50" s="142">
        <v>1000</v>
      </c>
      <c r="H50" s="142">
        <v>1000</v>
      </c>
      <c r="I50" s="142">
        <v>1000</v>
      </c>
      <c r="J50" s="142">
        <v>1000</v>
      </c>
      <c r="K50" s="142">
        <v>1000</v>
      </c>
      <c r="L50" s="142">
        <v>1000</v>
      </c>
      <c r="M50" s="142">
        <v>0</v>
      </c>
      <c r="N50" s="142">
        <v>0</v>
      </c>
      <c r="O50" s="193"/>
      <c r="P50" s="193"/>
      <c r="Q50" s="193"/>
    </row>
    <row r="51" spans="1:17" ht="12.75" hidden="1" outlineLevel="3" x14ac:dyDescent="0.2">
      <c r="A51" s="252" t="s">
        <v>94</v>
      </c>
      <c r="B51" s="142">
        <v>700</v>
      </c>
      <c r="C51" s="142">
        <v>700</v>
      </c>
      <c r="D51" s="142">
        <v>700</v>
      </c>
      <c r="E51" s="142">
        <v>700</v>
      </c>
      <c r="F51" s="142">
        <v>700</v>
      </c>
      <c r="G51" s="142">
        <v>700</v>
      </c>
      <c r="H51" s="142">
        <v>700</v>
      </c>
      <c r="I51" s="142">
        <v>700</v>
      </c>
      <c r="J51" s="142">
        <v>700</v>
      </c>
      <c r="K51" s="142">
        <v>700</v>
      </c>
      <c r="L51" s="142">
        <v>700</v>
      </c>
      <c r="M51" s="142">
        <v>0</v>
      </c>
      <c r="N51" s="142">
        <v>0</v>
      </c>
      <c r="O51" s="193"/>
      <c r="P51" s="193"/>
      <c r="Q51" s="193"/>
    </row>
    <row r="52" spans="1:17" ht="12.75" hidden="1" outlineLevel="3" x14ac:dyDescent="0.2">
      <c r="A52" s="252" t="s">
        <v>15</v>
      </c>
      <c r="B52" s="142">
        <v>2000</v>
      </c>
      <c r="C52" s="142">
        <v>2000</v>
      </c>
      <c r="D52" s="142">
        <v>2000</v>
      </c>
      <c r="E52" s="142">
        <v>2000</v>
      </c>
      <c r="F52" s="142">
        <v>2000</v>
      </c>
      <c r="G52" s="142">
        <v>2000</v>
      </c>
      <c r="H52" s="142">
        <v>2000</v>
      </c>
      <c r="I52" s="142">
        <v>2000</v>
      </c>
      <c r="J52" s="142">
        <v>2000</v>
      </c>
      <c r="K52" s="142">
        <v>2000</v>
      </c>
      <c r="L52" s="142">
        <v>2000</v>
      </c>
      <c r="M52" s="142">
        <v>0</v>
      </c>
      <c r="N52" s="142">
        <v>0</v>
      </c>
      <c r="O52" s="193"/>
      <c r="P52" s="193"/>
      <c r="Q52" s="193"/>
    </row>
    <row r="53" spans="1:17" ht="12.75" hidden="1" outlineLevel="3" x14ac:dyDescent="0.2">
      <c r="A53" s="252" t="s">
        <v>53</v>
      </c>
      <c r="B53" s="142">
        <v>2750</v>
      </c>
      <c r="C53" s="142">
        <v>2750</v>
      </c>
      <c r="D53" s="142">
        <v>2750</v>
      </c>
      <c r="E53" s="142">
        <v>2750</v>
      </c>
      <c r="F53" s="142">
        <v>2750</v>
      </c>
      <c r="G53" s="142">
        <v>2750</v>
      </c>
      <c r="H53" s="142">
        <v>2750</v>
      </c>
      <c r="I53" s="142">
        <v>2750</v>
      </c>
      <c r="J53" s="142">
        <v>2750</v>
      </c>
      <c r="K53" s="142">
        <v>2750</v>
      </c>
      <c r="L53" s="142">
        <v>2750</v>
      </c>
      <c r="M53" s="142">
        <v>0</v>
      </c>
      <c r="N53" s="142">
        <v>0</v>
      </c>
      <c r="O53" s="193"/>
      <c r="P53" s="193"/>
      <c r="Q53" s="193"/>
    </row>
    <row r="54" spans="1:17" ht="12.75" hidden="1" outlineLevel="3" x14ac:dyDescent="0.2">
      <c r="A54" s="252" t="s">
        <v>81</v>
      </c>
      <c r="B54" s="142">
        <v>4850</v>
      </c>
      <c r="C54" s="142">
        <v>4850</v>
      </c>
      <c r="D54" s="142">
        <v>4850</v>
      </c>
      <c r="E54" s="142">
        <v>4850</v>
      </c>
      <c r="F54" s="142">
        <v>4850</v>
      </c>
      <c r="G54" s="142">
        <v>4850</v>
      </c>
      <c r="H54" s="142">
        <v>4850</v>
      </c>
      <c r="I54" s="142">
        <v>4850</v>
      </c>
      <c r="J54" s="142">
        <v>4850</v>
      </c>
      <c r="K54" s="142">
        <v>4850</v>
      </c>
      <c r="L54" s="142">
        <v>4850</v>
      </c>
      <c r="M54" s="142">
        <v>0</v>
      </c>
      <c r="N54" s="142">
        <v>0</v>
      </c>
      <c r="O54" s="193"/>
      <c r="P54" s="193"/>
      <c r="Q54" s="193"/>
    </row>
    <row r="55" spans="1:17" ht="12.75" hidden="1" outlineLevel="3" x14ac:dyDescent="0.2">
      <c r="A55" s="252" t="s">
        <v>111</v>
      </c>
      <c r="B55" s="142">
        <v>4250</v>
      </c>
      <c r="C55" s="142">
        <v>4250</v>
      </c>
      <c r="D55" s="142">
        <v>4250</v>
      </c>
      <c r="E55" s="142">
        <v>4250</v>
      </c>
      <c r="F55" s="142">
        <v>4250</v>
      </c>
      <c r="G55" s="142">
        <v>4250</v>
      </c>
      <c r="H55" s="142">
        <v>4250</v>
      </c>
      <c r="I55" s="142">
        <v>4250</v>
      </c>
      <c r="J55" s="142">
        <v>4250</v>
      </c>
      <c r="K55" s="142">
        <v>4250</v>
      </c>
      <c r="L55" s="142">
        <v>4250</v>
      </c>
      <c r="M55" s="142">
        <v>3000</v>
      </c>
      <c r="N55" s="142">
        <v>3000</v>
      </c>
      <c r="O55" s="193"/>
      <c r="P55" s="193"/>
      <c r="Q55" s="193"/>
    </row>
    <row r="56" spans="1:17" ht="12.75" hidden="1" outlineLevel="3" x14ac:dyDescent="0.2">
      <c r="A56" s="252" t="s">
        <v>153</v>
      </c>
      <c r="B56" s="142">
        <v>1000</v>
      </c>
      <c r="C56" s="142">
        <v>1000</v>
      </c>
      <c r="D56" s="142">
        <v>1000</v>
      </c>
      <c r="E56" s="142">
        <v>1000</v>
      </c>
      <c r="F56" s="142">
        <v>1000</v>
      </c>
      <c r="G56" s="142">
        <v>1000</v>
      </c>
      <c r="H56" s="142">
        <v>1000</v>
      </c>
      <c r="I56" s="142">
        <v>1000</v>
      </c>
      <c r="J56" s="142">
        <v>1000</v>
      </c>
      <c r="K56" s="142">
        <v>1000</v>
      </c>
      <c r="L56" s="142">
        <v>1000</v>
      </c>
      <c r="M56" s="142">
        <v>1000</v>
      </c>
      <c r="N56" s="142">
        <v>1000</v>
      </c>
      <c r="O56" s="193"/>
      <c r="P56" s="193"/>
      <c r="Q56" s="193"/>
    </row>
    <row r="57" spans="1:17" ht="12.75" hidden="1" outlineLevel="3" x14ac:dyDescent="0.2">
      <c r="A57" s="252" t="s">
        <v>178</v>
      </c>
      <c r="B57" s="142">
        <v>0</v>
      </c>
      <c r="C57" s="142">
        <v>0</v>
      </c>
      <c r="D57" s="142">
        <v>0</v>
      </c>
      <c r="E57" s="142">
        <v>0</v>
      </c>
      <c r="F57" s="142">
        <v>0</v>
      </c>
      <c r="G57" s="142">
        <v>1000</v>
      </c>
      <c r="H57" s="142">
        <v>1000</v>
      </c>
      <c r="I57" s="142">
        <v>1000</v>
      </c>
      <c r="J57" s="142">
        <v>1000</v>
      </c>
      <c r="K57" s="142">
        <v>1000</v>
      </c>
      <c r="L57" s="142">
        <v>1000</v>
      </c>
      <c r="M57" s="142">
        <v>12951.367</v>
      </c>
      <c r="N57" s="142">
        <v>13302.433000000001</v>
      </c>
      <c r="O57" s="193"/>
      <c r="P57" s="193"/>
      <c r="Q57" s="193"/>
    </row>
    <row r="58" spans="1:17" ht="12.75" outlineLevel="2" collapsed="1" x14ac:dyDescent="0.2">
      <c r="A58" s="253" t="s">
        <v>162</v>
      </c>
      <c r="B58" s="142">
        <f t="shared" ref="B58:N58" si="10">SUM(B$59:B$59)</f>
        <v>1779.1325574800001</v>
      </c>
      <c r="C58" s="142">
        <f t="shared" si="10"/>
        <v>1731.23801712</v>
      </c>
      <c r="D58" s="142">
        <f t="shared" si="10"/>
        <v>1728.2800306300001</v>
      </c>
      <c r="E58" s="142">
        <f t="shared" si="10"/>
        <v>1694.0150944699999</v>
      </c>
      <c r="F58" s="142">
        <f t="shared" si="10"/>
        <v>1727.07929878</v>
      </c>
      <c r="G58" s="142">
        <f t="shared" si="10"/>
        <v>1707.5358294099999</v>
      </c>
      <c r="H58" s="142">
        <f t="shared" si="10"/>
        <v>1727.0501141100001</v>
      </c>
      <c r="I58" s="142">
        <f t="shared" si="10"/>
        <v>1712.69179362</v>
      </c>
      <c r="J58" s="142">
        <f t="shared" si="10"/>
        <v>1723.86685932</v>
      </c>
      <c r="K58" s="142">
        <f t="shared" si="10"/>
        <v>1723.7869806199999</v>
      </c>
      <c r="L58" s="142">
        <f t="shared" si="10"/>
        <v>1715.36169326</v>
      </c>
      <c r="M58" s="142">
        <f t="shared" si="10"/>
        <v>1685.0193911900001</v>
      </c>
      <c r="N58" s="142">
        <f t="shared" si="10"/>
        <v>1701.67714189</v>
      </c>
      <c r="O58" s="193"/>
      <c r="P58" s="193"/>
      <c r="Q58" s="193"/>
    </row>
    <row r="59" spans="1:17" ht="12.75" hidden="1" outlineLevel="3" x14ac:dyDescent="0.2">
      <c r="A59" s="252" t="s">
        <v>136</v>
      </c>
      <c r="B59" s="142">
        <v>1779.1325574800001</v>
      </c>
      <c r="C59" s="142">
        <v>1731.23801712</v>
      </c>
      <c r="D59" s="142">
        <v>1728.2800306300001</v>
      </c>
      <c r="E59" s="142">
        <v>1694.0150944699999</v>
      </c>
      <c r="F59" s="142">
        <v>1727.07929878</v>
      </c>
      <c r="G59" s="142">
        <v>1707.5358294099999</v>
      </c>
      <c r="H59" s="142">
        <v>1727.0501141100001</v>
      </c>
      <c r="I59" s="142">
        <v>1712.69179362</v>
      </c>
      <c r="J59" s="142">
        <v>1723.86685932</v>
      </c>
      <c r="K59" s="142">
        <v>1723.7869806199999</v>
      </c>
      <c r="L59" s="142">
        <v>1715.36169326</v>
      </c>
      <c r="M59" s="142">
        <v>1685.0193911900001</v>
      </c>
      <c r="N59" s="142">
        <v>1701.67714189</v>
      </c>
      <c r="O59" s="193"/>
      <c r="P59" s="193"/>
      <c r="Q59" s="193"/>
    </row>
    <row r="60" spans="1:17" s="255" customFormat="1" ht="15" x14ac:dyDescent="0.2">
      <c r="A60" s="260" t="s">
        <v>14</v>
      </c>
      <c r="B60" s="261">
        <f t="shared" ref="B60:N60" si="11">B$61+B$78</f>
        <v>9753.762332979999</v>
      </c>
      <c r="C60" s="261">
        <f t="shared" si="11"/>
        <v>9514.6954383000011</v>
      </c>
      <c r="D60" s="261">
        <f t="shared" si="11"/>
        <v>8693.6992757999997</v>
      </c>
      <c r="E60" s="261">
        <f t="shared" si="11"/>
        <v>10968.505339540001</v>
      </c>
      <c r="F60" s="261">
        <f t="shared" si="11"/>
        <v>11029.6186038</v>
      </c>
      <c r="G60" s="261">
        <f t="shared" si="11"/>
        <v>10926.71100345</v>
      </c>
      <c r="H60" s="261">
        <f t="shared" si="11"/>
        <v>10913.90136166</v>
      </c>
      <c r="I60" s="261">
        <f t="shared" si="11"/>
        <v>10687.201541550001</v>
      </c>
      <c r="J60" s="261">
        <f t="shared" si="11"/>
        <v>12312.034957</v>
      </c>
      <c r="K60" s="261">
        <f t="shared" si="11"/>
        <v>12176.46323162</v>
      </c>
      <c r="L60" s="261">
        <f t="shared" si="11"/>
        <v>12044.413022819999</v>
      </c>
      <c r="M60" s="261">
        <f t="shared" si="11"/>
        <v>10038.185538369999</v>
      </c>
      <c r="N60" s="261">
        <f t="shared" si="11"/>
        <v>9912.429754230001</v>
      </c>
      <c r="O60" s="254"/>
      <c r="P60" s="254"/>
      <c r="Q60" s="254"/>
    </row>
    <row r="61" spans="1:17" ht="15" outlineLevel="1" x14ac:dyDescent="0.2">
      <c r="A61" s="262" t="s">
        <v>48</v>
      </c>
      <c r="B61" s="263">
        <f t="shared" ref="B61:N61" si="12">B$62+B$72+B$76</f>
        <v>1767.0156076999997</v>
      </c>
      <c r="C61" s="263">
        <f t="shared" si="12"/>
        <v>1721.5554024599999</v>
      </c>
      <c r="D61" s="263">
        <f t="shared" si="12"/>
        <v>992.47048415000006</v>
      </c>
      <c r="E61" s="263">
        <f t="shared" si="12"/>
        <v>1159.7858238599999</v>
      </c>
      <c r="F61" s="263">
        <f t="shared" si="12"/>
        <v>1273.5821588400001</v>
      </c>
      <c r="G61" s="263">
        <f t="shared" si="12"/>
        <v>1273.4977504000001</v>
      </c>
      <c r="H61" s="263">
        <f t="shared" si="12"/>
        <v>1275.4895602299998</v>
      </c>
      <c r="I61" s="263">
        <f t="shared" si="12"/>
        <v>1209.46392973</v>
      </c>
      <c r="J61" s="263">
        <f t="shared" si="12"/>
        <v>1233.8030782399999</v>
      </c>
      <c r="K61" s="263">
        <f t="shared" si="12"/>
        <v>1197.0089258800001</v>
      </c>
      <c r="L61" s="263">
        <f t="shared" si="12"/>
        <v>1111.5731566100001</v>
      </c>
      <c r="M61" s="263">
        <f t="shared" si="12"/>
        <v>1065.93349745</v>
      </c>
      <c r="N61" s="263">
        <f t="shared" si="12"/>
        <v>894.11910529999989</v>
      </c>
      <c r="O61" s="193"/>
      <c r="P61" s="193"/>
      <c r="Q61" s="193"/>
    </row>
    <row r="62" spans="1:17" ht="25.5" outlineLevel="2" collapsed="1" x14ac:dyDescent="0.2">
      <c r="A62" s="253" t="s">
        <v>174</v>
      </c>
      <c r="B62" s="142">
        <f t="shared" ref="B62:N62" si="13">SUM(B$63:B$71)</f>
        <v>1367.7226754499998</v>
      </c>
      <c r="C62" s="142">
        <f t="shared" si="13"/>
        <v>1334.77261191</v>
      </c>
      <c r="D62" s="142">
        <f t="shared" si="13"/>
        <v>776.82233119</v>
      </c>
      <c r="E62" s="142">
        <f t="shared" si="13"/>
        <v>904.39353958999993</v>
      </c>
      <c r="F62" s="142">
        <f t="shared" si="13"/>
        <v>1003.8095805200001</v>
      </c>
      <c r="G62" s="142">
        <f t="shared" si="13"/>
        <v>1003.7430516400001</v>
      </c>
      <c r="H62" s="142">
        <f t="shared" si="13"/>
        <v>1005.31295254</v>
      </c>
      <c r="I62" s="142">
        <f t="shared" si="13"/>
        <v>961.05070500000011</v>
      </c>
      <c r="J62" s="142">
        <f t="shared" si="13"/>
        <v>980.39080703999991</v>
      </c>
      <c r="K62" s="142">
        <f t="shared" si="13"/>
        <v>947.62373267000009</v>
      </c>
      <c r="L62" s="142">
        <f t="shared" si="13"/>
        <v>890.67520781000007</v>
      </c>
      <c r="M62" s="142">
        <f t="shared" si="13"/>
        <v>854.10531346999994</v>
      </c>
      <c r="N62" s="142">
        <f t="shared" si="13"/>
        <v>683.31482615999994</v>
      </c>
      <c r="O62" s="193"/>
      <c r="P62" s="193"/>
      <c r="Q62" s="193"/>
    </row>
    <row r="63" spans="1:17" ht="12.75" hidden="1" outlineLevel="3" x14ac:dyDescent="0.2">
      <c r="A63" s="252" t="s">
        <v>104</v>
      </c>
      <c r="B63" s="142">
        <v>7.3563999999999997E-4</v>
      </c>
      <c r="C63" s="142">
        <v>7.1792000000000004E-4</v>
      </c>
      <c r="D63" s="142">
        <v>4.1782000000000001E-4</v>
      </c>
      <c r="E63" s="142">
        <v>4.9483000000000003E-4</v>
      </c>
      <c r="F63" s="142">
        <v>5.5115000000000003E-4</v>
      </c>
      <c r="G63" s="142">
        <v>5.5112E-4</v>
      </c>
      <c r="H63" s="142">
        <v>5.5197999999999998E-4</v>
      </c>
      <c r="I63" s="142">
        <v>5.3673999999999996E-4</v>
      </c>
      <c r="J63" s="142">
        <v>5.4754999999999995E-4</v>
      </c>
      <c r="K63" s="142">
        <v>5.3883999999999996E-4</v>
      </c>
      <c r="L63" s="142">
        <v>5.0646000000000003E-4</v>
      </c>
      <c r="M63" s="142">
        <v>4.8567E-4</v>
      </c>
      <c r="N63" s="142">
        <v>4.8331999999999997E-4</v>
      </c>
      <c r="O63" s="193"/>
      <c r="P63" s="193"/>
      <c r="Q63" s="193"/>
    </row>
    <row r="64" spans="1:17" ht="12.75" hidden="1" outlineLevel="3" x14ac:dyDescent="0.2">
      <c r="A64" s="252" t="s">
        <v>70</v>
      </c>
      <c r="B64" s="142">
        <v>63.417347790000001</v>
      </c>
      <c r="C64" s="142">
        <v>61.889548570000002</v>
      </c>
      <c r="D64" s="142">
        <v>36.019006509999997</v>
      </c>
      <c r="E64" s="142">
        <v>42.657338930000002</v>
      </c>
      <c r="F64" s="142">
        <v>47.51308891</v>
      </c>
      <c r="G64" s="142">
        <v>47.50993991</v>
      </c>
      <c r="H64" s="142">
        <v>47.584247670000003</v>
      </c>
      <c r="I64" s="142">
        <v>46.271072140000001</v>
      </c>
      <c r="J64" s="142">
        <v>47.202227229999998</v>
      </c>
      <c r="K64" s="142">
        <v>46.452117340000001</v>
      </c>
      <c r="L64" s="142">
        <v>43.660524580000001</v>
      </c>
      <c r="M64" s="142">
        <v>41.867883720000002</v>
      </c>
      <c r="N64" s="142">
        <v>41.665508709999997</v>
      </c>
      <c r="O64" s="193"/>
      <c r="P64" s="193"/>
      <c r="Q64" s="193"/>
    </row>
    <row r="65" spans="1:17" ht="12.75" hidden="1" outlineLevel="3" x14ac:dyDescent="0.2">
      <c r="A65" s="252" t="s">
        <v>97</v>
      </c>
      <c r="B65" s="142">
        <v>190.25204337</v>
      </c>
      <c r="C65" s="142">
        <v>185.66864570999999</v>
      </c>
      <c r="D65" s="142">
        <v>108.05701953000001</v>
      </c>
      <c r="E65" s="142">
        <v>127.97201679</v>
      </c>
      <c r="F65" s="142">
        <v>142.53926673000001</v>
      </c>
      <c r="G65" s="142">
        <v>142.52981973000001</v>
      </c>
      <c r="H65" s="142">
        <v>142.75274300999999</v>
      </c>
      <c r="I65" s="142">
        <v>138.81321642</v>
      </c>
      <c r="J65" s="142">
        <v>141.60668168999999</v>
      </c>
      <c r="K65" s="142">
        <v>139.35635202</v>
      </c>
      <c r="L65" s="142">
        <v>130.98157373999999</v>
      </c>
      <c r="M65" s="142">
        <v>125.60365116</v>
      </c>
      <c r="N65" s="142">
        <v>124.99652613000001</v>
      </c>
      <c r="O65" s="193"/>
      <c r="P65" s="193"/>
      <c r="Q65" s="193"/>
    </row>
    <row r="66" spans="1:17" ht="12.75" hidden="1" outlineLevel="3" x14ac:dyDescent="0.2">
      <c r="A66" s="252" t="s">
        <v>1</v>
      </c>
      <c r="B66" s="142">
        <v>202.93551296999999</v>
      </c>
      <c r="C66" s="142">
        <v>198.04655541</v>
      </c>
      <c r="D66" s="142">
        <v>115.26082083</v>
      </c>
      <c r="E66" s="142">
        <v>136.50348459</v>
      </c>
      <c r="F66" s="142">
        <v>152.04188453</v>
      </c>
      <c r="G66" s="142">
        <v>152.03180773</v>
      </c>
      <c r="H66" s="142">
        <v>152.26959251</v>
      </c>
      <c r="I66" s="142">
        <v>148.06743082</v>
      </c>
      <c r="J66" s="142">
        <v>151.04712709</v>
      </c>
      <c r="K66" s="142">
        <v>148.64677552000001</v>
      </c>
      <c r="L66" s="142">
        <v>139.71367864000001</v>
      </c>
      <c r="M66" s="142">
        <v>133.97722786</v>
      </c>
      <c r="N66" s="142">
        <v>133.32962782999999</v>
      </c>
      <c r="O66" s="193"/>
      <c r="P66" s="193"/>
      <c r="Q66" s="193"/>
    </row>
    <row r="67" spans="1:17" ht="12.75" hidden="1" outlineLevel="3" x14ac:dyDescent="0.2">
      <c r="A67" s="252" t="s">
        <v>140</v>
      </c>
      <c r="B67" s="142">
        <v>304.40326937999998</v>
      </c>
      <c r="C67" s="142">
        <v>297.06983313000001</v>
      </c>
      <c r="D67" s="142">
        <v>172.89123122999999</v>
      </c>
      <c r="E67" s="142">
        <v>204.75522687</v>
      </c>
      <c r="F67" s="142">
        <v>228.06282675</v>
      </c>
      <c r="G67" s="142">
        <v>228.04771158</v>
      </c>
      <c r="H67" s="142">
        <v>228.40438884</v>
      </c>
      <c r="I67" s="142">
        <v>222.10114626000001</v>
      </c>
      <c r="J67" s="142">
        <v>226.57069068000001</v>
      </c>
      <c r="K67" s="142">
        <v>222.97016325000001</v>
      </c>
      <c r="L67" s="142">
        <v>209.57051795999999</v>
      </c>
      <c r="M67" s="142">
        <v>200.96584185</v>
      </c>
      <c r="N67" s="142">
        <v>199.99444181999999</v>
      </c>
      <c r="O67" s="193"/>
      <c r="P67" s="193"/>
      <c r="Q67" s="193"/>
    </row>
    <row r="68" spans="1:17" ht="12.75" hidden="1" outlineLevel="3" x14ac:dyDescent="0.2">
      <c r="A68" s="252" t="s">
        <v>93</v>
      </c>
      <c r="B68" s="142">
        <v>269.52372810999998</v>
      </c>
      <c r="C68" s="142">
        <v>263.03058141999998</v>
      </c>
      <c r="D68" s="142">
        <v>153.08077767</v>
      </c>
      <c r="E68" s="142">
        <v>181.29369045000001</v>
      </c>
      <c r="F68" s="142">
        <v>201.93062785000001</v>
      </c>
      <c r="G68" s="142">
        <v>201.91724461999999</v>
      </c>
      <c r="H68" s="142">
        <v>202.23305262</v>
      </c>
      <c r="I68" s="142">
        <v>196.65205657000001</v>
      </c>
      <c r="J68" s="142">
        <v>200.60946573000001</v>
      </c>
      <c r="K68" s="142">
        <v>197.42149871999999</v>
      </c>
      <c r="L68" s="142">
        <v>185.55722943999999</v>
      </c>
      <c r="M68" s="142">
        <v>177.93850578999999</v>
      </c>
      <c r="N68" s="142">
        <v>10.41637718</v>
      </c>
      <c r="O68" s="193"/>
      <c r="P68" s="193"/>
      <c r="Q68" s="193"/>
    </row>
    <row r="69" spans="1:17" ht="12.75" hidden="1" outlineLevel="3" x14ac:dyDescent="0.2">
      <c r="A69" s="252" t="s">
        <v>0</v>
      </c>
      <c r="B69" s="142">
        <v>263.18199333000001</v>
      </c>
      <c r="C69" s="142">
        <v>256.84162656000001</v>
      </c>
      <c r="D69" s="142">
        <v>149.47887700999999</v>
      </c>
      <c r="E69" s="142">
        <v>177.02795655</v>
      </c>
      <c r="F69" s="142">
        <v>197.17931895999999</v>
      </c>
      <c r="G69" s="142">
        <v>197.16625063000001</v>
      </c>
      <c r="H69" s="142">
        <v>197.47462784999999</v>
      </c>
      <c r="I69" s="142">
        <v>192.02494935999999</v>
      </c>
      <c r="J69" s="142">
        <v>195.88924299999999</v>
      </c>
      <c r="K69" s="142">
        <v>192.77628698000001</v>
      </c>
      <c r="L69" s="142">
        <v>181.19117699</v>
      </c>
      <c r="M69" s="142">
        <v>173.75171742000001</v>
      </c>
      <c r="N69" s="142">
        <v>172.91186117000001</v>
      </c>
      <c r="O69" s="193"/>
      <c r="P69" s="193"/>
      <c r="Q69" s="193"/>
    </row>
    <row r="70" spans="1:17" ht="12.75" hidden="1" outlineLevel="3" x14ac:dyDescent="0.2">
      <c r="A70" s="252" t="s">
        <v>119</v>
      </c>
      <c r="B70" s="142">
        <v>27.903633020000001</v>
      </c>
      <c r="C70" s="142">
        <v>27.231401380000001</v>
      </c>
      <c r="D70" s="142">
        <v>15.84836286</v>
      </c>
      <c r="E70" s="142">
        <v>3.1714451800000001</v>
      </c>
      <c r="F70" s="142">
        <v>0</v>
      </c>
      <c r="G70" s="142">
        <v>0</v>
      </c>
      <c r="H70" s="142">
        <v>0</v>
      </c>
      <c r="I70" s="142">
        <v>0</v>
      </c>
      <c r="J70" s="142">
        <v>0</v>
      </c>
      <c r="K70" s="142">
        <v>0</v>
      </c>
      <c r="L70" s="142">
        <v>0</v>
      </c>
      <c r="M70" s="142">
        <v>0</v>
      </c>
      <c r="N70" s="142">
        <v>0</v>
      </c>
      <c r="O70" s="193"/>
      <c r="P70" s="193"/>
      <c r="Q70" s="193"/>
    </row>
    <row r="71" spans="1:17" ht="12.75" hidden="1" outlineLevel="3" x14ac:dyDescent="0.2">
      <c r="A71" s="252" t="s">
        <v>169</v>
      </c>
      <c r="B71" s="142">
        <v>46.104411839999997</v>
      </c>
      <c r="C71" s="142">
        <v>44.993701809999997</v>
      </c>
      <c r="D71" s="142">
        <v>26.18581773</v>
      </c>
      <c r="E71" s="142">
        <v>31.011885400000001</v>
      </c>
      <c r="F71" s="142">
        <v>34.542015640000002</v>
      </c>
      <c r="G71" s="142">
        <v>34.53972632</v>
      </c>
      <c r="H71" s="142">
        <v>34.593748060000003</v>
      </c>
      <c r="I71" s="142">
        <v>17.12029669</v>
      </c>
      <c r="J71" s="142">
        <v>17.464824069999999</v>
      </c>
      <c r="K71" s="142">
        <v>0</v>
      </c>
      <c r="L71" s="142">
        <v>0</v>
      </c>
      <c r="M71" s="142">
        <v>0</v>
      </c>
      <c r="N71" s="142">
        <v>0</v>
      </c>
      <c r="O71" s="193"/>
      <c r="P71" s="193"/>
      <c r="Q71" s="193"/>
    </row>
    <row r="72" spans="1:17" ht="25.5" outlineLevel="2" collapsed="1" x14ac:dyDescent="0.2">
      <c r="A72" s="253" t="s">
        <v>109</v>
      </c>
      <c r="B72" s="142">
        <f t="shared" ref="B72:N72" si="14">SUM(B$73:B$75)</f>
        <v>399.23239088000003</v>
      </c>
      <c r="C72" s="142">
        <f t="shared" si="14"/>
        <v>386.72370768999997</v>
      </c>
      <c r="D72" s="142">
        <f t="shared" si="14"/>
        <v>215.61376742000002</v>
      </c>
      <c r="E72" s="142">
        <f t="shared" si="14"/>
        <v>255.35156143999998</v>
      </c>
      <c r="F72" s="142">
        <f t="shared" si="14"/>
        <v>269.72721995000001</v>
      </c>
      <c r="G72" s="142">
        <f t="shared" si="14"/>
        <v>269.70934340000002</v>
      </c>
      <c r="H72" s="142">
        <f t="shared" si="14"/>
        <v>270.13118138999999</v>
      </c>
      <c r="I72" s="142">
        <f t="shared" si="14"/>
        <v>248.36905205000002</v>
      </c>
      <c r="J72" s="142">
        <f t="shared" si="14"/>
        <v>253.36720958999999</v>
      </c>
      <c r="K72" s="142">
        <f t="shared" si="14"/>
        <v>249.34084770000001</v>
      </c>
      <c r="L72" s="142">
        <f t="shared" si="14"/>
        <v>220.85626828000002</v>
      </c>
      <c r="M72" s="142">
        <f t="shared" si="14"/>
        <v>211.78821479999999</v>
      </c>
      <c r="N72" s="142">
        <f t="shared" si="14"/>
        <v>210.76450316</v>
      </c>
      <c r="O72" s="193"/>
      <c r="P72" s="193"/>
      <c r="Q72" s="193"/>
    </row>
    <row r="73" spans="1:17" ht="12.75" hidden="1" outlineLevel="3" x14ac:dyDescent="0.2">
      <c r="A73" s="252" t="s">
        <v>47</v>
      </c>
      <c r="B73" s="142">
        <v>133.17643036000001</v>
      </c>
      <c r="C73" s="142">
        <v>129.968052</v>
      </c>
      <c r="D73" s="142">
        <v>66.184924460000005</v>
      </c>
      <c r="E73" s="142">
        <v>78.382860280000003</v>
      </c>
      <c r="F73" s="142">
        <v>74.833115030000002</v>
      </c>
      <c r="G73" s="142">
        <v>74.828155359999997</v>
      </c>
      <c r="H73" s="142">
        <v>74.945190080000003</v>
      </c>
      <c r="I73" s="142">
        <v>60.730782179999999</v>
      </c>
      <c r="J73" s="142">
        <v>61.952923239999997</v>
      </c>
      <c r="K73" s="142">
        <v>60.96840401</v>
      </c>
      <c r="L73" s="142">
        <v>45.843550810000004</v>
      </c>
      <c r="M73" s="142">
        <v>43.961277899999999</v>
      </c>
      <c r="N73" s="142">
        <v>43.748784149999999</v>
      </c>
      <c r="O73" s="193"/>
      <c r="P73" s="193"/>
      <c r="Q73" s="193"/>
    </row>
    <row r="74" spans="1:17" ht="12.75" hidden="1" outlineLevel="3" x14ac:dyDescent="0.2">
      <c r="A74" s="252" t="s">
        <v>117</v>
      </c>
      <c r="B74" s="142">
        <v>254.29483321999999</v>
      </c>
      <c r="C74" s="142">
        <v>245.84771062999999</v>
      </c>
      <c r="D74" s="142">
        <v>143.08054419999999</v>
      </c>
      <c r="E74" s="142">
        <v>169.45040574000001</v>
      </c>
      <c r="F74" s="142">
        <v>186.95746315</v>
      </c>
      <c r="G74" s="142">
        <v>186.94507229000001</v>
      </c>
      <c r="H74" s="142">
        <v>187.23746310000001</v>
      </c>
      <c r="I74" s="142">
        <v>180.33513296000001</v>
      </c>
      <c r="J74" s="142">
        <v>183.96418173999999</v>
      </c>
      <c r="K74" s="142">
        <v>181.04073173</v>
      </c>
      <c r="L74" s="142">
        <v>168.52361361000001</v>
      </c>
      <c r="M74" s="142">
        <v>161.60426669</v>
      </c>
      <c r="N74" s="142">
        <v>160.82312705000001</v>
      </c>
      <c r="O74" s="193"/>
      <c r="P74" s="193"/>
      <c r="Q74" s="193"/>
    </row>
    <row r="75" spans="1:17" ht="12.75" hidden="1" outlineLevel="3" x14ac:dyDescent="0.2">
      <c r="A75" s="252" t="s">
        <v>86</v>
      </c>
      <c r="B75" s="142">
        <v>11.7611273</v>
      </c>
      <c r="C75" s="142">
        <v>10.907945059999999</v>
      </c>
      <c r="D75" s="142">
        <v>6.3482987599999996</v>
      </c>
      <c r="E75" s="142">
        <v>7.5182954200000003</v>
      </c>
      <c r="F75" s="142">
        <v>7.9366417699999996</v>
      </c>
      <c r="G75" s="142">
        <v>7.9361157499999999</v>
      </c>
      <c r="H75" s="142">
        <v>7.9485282100000001</v>
      </c>
      <c r="I75" s="142">
        <v>7.3031369100000001</v>
      </c>
      <c r="J75" s="142">
        <v>7.4501046100000003</v>
      </c>
      <c r="K75" s="142">
        <v>7.3317119599999998</v>
      </c>
      <c r="L75" s="142">
        <v>6.4891038600000002</v>
      </c>
      <c r="M75" s="142">
        <v>6.2226702100000004</v>
      </c>
      <c r="N75" s="142">
        <v>6.1925919599999997</v>
      </c>
      <c r="O75" s="193"/>
      <c r="P75" s="193"/>
      <c r="Q75" s="193"/>
    </row>
    <row r="76" spans="1:17" ht="12.75" outlineLevel="2" collapsed="1" x14ac:dyDescent="0.2">
      <c r="A76" s="253" t="s">
        <v>127</v>
      </c>
      <c r="B76" s="142">
        <f t="shared" ref="B76:N76" si="15">SUM(B$77:B$77)</f>
        <v>6.0541369999999997E-2</v>
      </c>
      <c r="C76" s="142">
        <f t="shared" si="15"/>
        <v>5.9082860000000001E-2</v>
      </c>
      <c r="D76" s="142">
        <f t="shared" si="15"/>
        <v>3.4385539999999999E-2</v>
      </c>
      <c r="E76" s="142">
        <f t="shared" si="15"/>
        <v>4.0722830000000002E-2</v>
      </c>
      <c r="F76" s="142">
        <f t="shared" si="15"/>
        <v>4.5358370000000002E-2</v>
      </c>
      <c r="G76" s="142">
        <f t="shared" si="15"/>
        <v>4.5355359999999997E-2</v>
      </c>
      <c r="H76" s="142">
        <f t="shared" si="15"/>
        <v>4.5426300000000003E-2</v>
      </c>
      <c r="I76" s="142">
        <f t="shared" si="15"/>
        <v>4.4172679999999999E-2</v>
      </c>
      <c r="J76" s="142">
        <f t="shared" si="15"/>
        <v>4.5061610000000002E-2</v>
      </c>
      <c r="K76" s="142">
        <f t="shared" si="15"/>
        <v>4.4345509999999998E-2</v>
      </c>
      <c r="L76" s="142">
        <f t="shared" si="15"/>
        <v>4.1680519999999999E-2</v>
      </c>
      <c r="M76" s="142">
        <f t="shared" si="15"/>
        <v>3.996918E-2</v>
      </c>
      <c r="N76" s="142">
        <f t="shared" si="15"/>
        <v>3.9775980000000002E-2</v>
      </c>
      <c r="O76" s="193"/>
      <c r="P76" s="193"/>
      <c r="Q76" s="193"/>
    </row>
    <row r="77" spans="1:17" ht="12.75" hidden="1" outlineLevel="3" x14ac:dyDescent="0.2">
      <c r="A77" s="252" t="s">
        <v>66</v>
      </c>
      <c r="B77" s="142">
        <v>6.0541369999999997E-2</v>
      </c>
      <c r="C77" s="142">
        <v>5.9082860000000001E-2</v>
      </c>
      <c r="D77" s="142">
        <v>3.4385539999999999E-2</v>
      </c>
      <c r="E77" s="142">
        <v>4.0722830000000002E-2</v>
      </c>
      <c r="F77" s="142">
        <v>4.5358370000000002E-2</v>
      </c>
      <c r="G77" s="142">
        <v>4.5355359999999997E-2</v>
      </c>
      <c r="H77" s="142">
        <v>4.5426300000000003E-2</v>
      </c>
      <c r="I77" s="142">
        <v>4.4172679999999999E-2</v>
      </c>
      <c r="J77" s="142">
        <v>4.5061610000000002E-2</v>
      </c>
      <c r="K77" s="142">
        <v>4.4345509999999998E-2</v>
      </c>
      <c r="L77" s="142">
        <v>4.1680519999999999E-2</v>
      </c>
      <c r="M77" s="142">
        <v>3.996918E-2</v>
      </c>
      <c r="N77" s="142">
        <v>3.9775980000000002E-2</v>
      </c>
      <c r="O77" s="193"/>
      <c r="P77" s="193"/>
      <c r="Q77" s="193"/>
    </row>
    <row r="78" spans="1:17" ht="15" outlineLevel="1" x14ac:dyDescent="0.2">
      <c r="A78" s="262" t="s">
        <v>59</v>
      </c>
      <c r="B78" s="263">
        <f t="shared" ref="B78:N78" si="16">B$79+B$84+B$86+B$97+B$100</f>
        <v>7986.7467252799997</v>
      </c>
      <c r="C78" s="263">
        <f t="shared" si="16"/>
        <v>7793.1400358400006</v>
      </c>
      <c r="D78" s="263">
        <f t="shared" si="16"/>
        <v>7701.2287916499999</v>
      </c>
      <c r="E78" s="263">
        <f t="shared" si="16"/>
        <v>9808.7195156800008</v>
      </c>
      <c r="F78" s="263">
        <f t="shared" si="16"/>
        <v>9756.0364449600002</v>
      </c>
      <c r="G78" s="263">
        <f t="shared" si="16"/>
        <v>9653.2132530500003</v>
      </c>
      <c r="H78" s="263">
        <f t="shared" si="16"/>
        <v>9638.4118014300002</v>
      </c>
      <c r="I78" s="263">
        <f t="shared" si="16"/>
        <v>9477.7376118200009</v>
      </c>
      <c r="J78" s="263">
        <f t="shared" si="16"/>
        <v>11078.23187876</v>
      </c>
      <c r="K78" s="263">
        <f t="shared" si="16"/>
        <v>10979.454305740001</v>
      </c>
      <c r="L78" s="263">
        <f t="shared" si="16"/>
        <v>10932.839866209999</v>
      </c>
      <c r="M78" s="263">
        <f t="shared" si="16"/>
        <v>8972.2520409199988</v>
      </c>
      <c r="N78" s="263">
        <f t="shared" si="16"/>
        <v>9018.3106489300008</v>
      </c>
      <c r="O78" s="193"/>
      <c r="P78" s="193"/>
      <c r="Q78" s="193"/>
    </row>
    <row r="79" spans="1:17" ht="25.5" outlineLevel="2" collapsed="1" x14ac:dyDescent="0.2">
      <c r="A79" s="253" t="s">
        <v>160</v>
      </c>
      <c r="B79" s="142">
        <f t="shared" ref="B79:N79" si="17">SUM(B$80:B$83)</f>
        <v>2543.70512306</v>
      </c>
      <c r="C79" s="142">
        <f t="shared" si="17"/>
        <v>2388.7254934100001</v>
      </c>
      <c r="D79" s="142">
        <f t="shared" si="17"/>
        <v>2387.43292028</v>
      </c>
      <c r="E79" s="142">
        <f t="shared" si="17"/>
        <v>4535.0009876599997</v>
      </c>
      <c r="F79" s="142">
        <f t="shared" si="17"/>
        <v>4510.2852132500002</v>
      </c>
      <c r="G79" s="142">
        <f t="shared" si="17"/>
        <v>4462.8898036399996</v>
      </c>
      <c r="H79" s="142">
        <f t="shared" si="17"/>
        <v>4443.65066905</v>
      </c>
      <c r="I79" s="142">
        <f t="shared" si="17"/>
        <v>4310.8355777100005</v>
      </c>
      <c r="J79" s="142">
        <f t="shared" si="17"/>
        <v>5997.8209473200004</v>
      </c>
      <c r="K79" s="142">
        <f t="shared" si="17"/>
        <v>5932.5163530999998</v>
      </c>
      <c r="L79" s="142">
        <f t="shared" si="17"/>
        <v>5920.3077120999997</v>
      </c>
      <c r="M79" s="142">
        <f t="shared" si="17"/>
        <v>5825.5685999099996</v>
      </c>
      <c r="N79" s="142">
        <f t="shared" si="17"/>
        <v>5867.7607214299996</v>
      </c>
      <c r="O79" s="193"/>
      <c r="P79" s="193"/>
      <c r="Q79" s="193"/>
    </row>
    <row r="80" spans="1:17" ht="12.75" hidden="1" outlineLevel="3" x14ac:dyDescent="0.2">
      <c r="A80" s="252" t="s">
        <v>60</v>
      </c>
      <c r="B80" s="142">
        <v>28.629790209999999</v>
      </c>
      <c r="C80" s="142">
        <v>27.425860050000001</v>
      </c>
      <c r="D80" s="142">
        <v>27.42859005</v>
      </c>
      <c r="E80" s="142">
        <v>24.682405150000001</v>
      </c>
      <c r="F80" s="142">
        <v>23.695330240000001</v>
      </c>
      <c r="G80" s="142">
        <v>23.571309920000001</v>
      </c>
      <c r="H80" s="142">
        <v>23.929329979999999</v>
      </c>
      <c r="I80" s="142">
        <v>23.640340259999999</v>
      </c>
      <c r="J80" s="142">
        <v>24.00655004</v>
      </c>
      <c r="K80" s="142">
        <v>21.74688987</v>
      </c>
      <c r="L80" s="142">
        <v>19.029970169999999</v>
      </c>
      <c r="M80" s="142">
        <v>18.688719979999998</v>
      </c>
      <c r="N80" s="142">
        <v>19.026070099999998</v>
      </c>
      <c r="O80" s="193"/>
      <c r="P80" s="193"/>
      <c r="Q80" s="193"/>
    </row>
    <row r="81" spans="1:17" ht="12.75" hidden="1" outlineLevel="3" x14ac:dyDescent="0.2">
      <c r="A81" s="252" t="s">
        <v>52</v>
      </c>
      <c r="B81" s="142">
        <v>88.309116990000007</v>
      </c>
      <c r="C81" s="142">
        <v>87.389924309999998</v>
      </c>
      <c r="D81" s="142">
        <v>89.343877800000001</v>
      </c>
      <c r="E81" s="142">
        <v>86.685897100000005</v>
      </c>
      <c r="F81" s="142">
        <v>88.95647907</v>
      </c>
      <c r="G81" s="142">
        <v>87.281690789999999</v>
      </c>
      <c r="H81" s="142">
        <v>82.806706390000002</v>
      </c>
      <c r="I81" s="142">
        <v>83.519643099999996</v>
      </c>
      <c r="J81" s="142">
        <v>85.680512750000005</v>
      </c>
      <c r="K81" s="142">
        <v>83.427441049999999</v>
      </c>
      <c r="L81" s="142">
        <v>83.979222680000007</v>
      </c>
      <c r="M81" s="142">
        <v>83.366755069999996</v>
      </c>
      <c r="N81" s="142">
        <v>126.93444259</v>
      </c>
      <c r="O81" s="193"/>
      <c r="P81" s="193"/>
      <c r="Q81" s="193"/>
    </row>
    <row r="82" spans="1:17" ht="12.75" hidden="1" outlineLevel="3" x14ac:dyDescent="0.2">
      <c r="A82" s="252" t="s">
        <v>123</v>
      </c>
      <c r="B82" s="142">
        <v>368.31129565999998</v>
      </c>
      <c r="C82" s="142">
        <v>372.19831976</v>
      </c>
      <c r="D82" s="142">
        <v>372.19831976</v>
      </c>
      <c r="E82" s="142">
        <v>372.19831976</v>
      </c>
      <c r="F82" s="142">
        <v>368.20831975999999</v>
      </c>
      <c r="G82" s="142">
        <v>368.20831975999999</v>
      </c>
      <c r="H82" s="142">
        <v>368.20831975999999</v>
      </c>
      <c r="I82" s="142">
        <v>368.20831975999999</v>
      </c>
      <c r="J82" s="142">
        <v>368.20831975999999</v>
      </c>
      <c r="K82" s="142">
        <v>368.20831975999999</v>
      </c>
      <c r="L82" s="142">
        <v>384.84721478</v>
      </c>
      <c r="M82" s="142">
        <v>387.15413669999998</v>
      </c>
      <c r="N82" s="142">
        <v>392.44671814999998</v>
      </c>
      <c r="O82" s="193"/>
      <c r="P82" s="193"/>
      <c r="Q82" s="193"/>
    </row>
    <row r="83" spans="1:17" ht="12.75" hidden="1" outlineLevel="3" x14ac:dyDescent="0.2">
      <c r="A83" s="252" t="s">
        <v>136</v>
      </c>
      <c r="B83" s="142">
        <v>2058.4549201999998</v>
      </c>
      <c r="C83" s="142">
        <v>1901.7113892899999</v>
      </c>
      <c r="D83" s="142">
        <v>1898.4621326700001</v>
      </c>
      <c r="E83" s="142">
        <v>4051.43436565</v>
      </c>
      <c r="F83" s="142">
        <v>4029.4250841799999</v>
      </c>
      <c r="G83" s="142">
        <v>3983.8284831699998</v>
      </c>
      <c r="H83" s="142">
        <v>3968.7063129200001</v>
      </c>
      <c r="I83" s="142">
        <v>3835.4672745900002</v>
      </c>
      <c r="J83" s="142">
        <v>5519.9255647700002</v>
      </c>
      <c r="K83" s="142">
        <v>5459.1337024200002</v>
      </c>
      <c r="L83" s="142">
        <v>5432.4513044699997</v>
      </c>
      <c r="M83" s="142">
        <v>5336.3589881600001</v>
      </c>
      <c r="N83" s="142">
        <v>5329.3534905899996</v>
      </c>
      <c r="O83" s="193"/>
      <c r="P83" s="193"/>
      <c r="Q83" s="193"/>
    </row>
    <row r="84" spans="1:17" ht="25.5" outlineLevel="2" collapsed="1" x14ac:dyDescent="0.2">
      <c r="A84" s="253" t="s">
        <v>42</v>
      </c>
      <c r="B84" s="142">
        <f t="shared" ref="B84:N84" si="18">SUM(B$85:B$85)</f>
        <v>243.69463332000001</v>
      </c>
      <c r="C84" s="142">
        <f t="shared" si="18"/>
        <v>219.32516998</v>
      </c>
      <c r="D84" s="142">
        <f t="shared" si="18"/>
        <v>219.32516998</v>
      </c>
      <c r="E84" s="142">
        <f t="shared" si="18"/>
        <v>219.32516998</v>
      </c>
      <c r="F84" s="142">
        <f t="shared" si="18"/>
        <v>219.32516998</v>
      </c>
      <c r="G84" s="142">
        <f t="shared" si="18"/>
        <v>219.32516998</v>
      </c>
      <c r="H84" s="142">
        <f t="shared" si="18"/>
        <v>219.32516998</v>
      </c>
      <c r="I84" s="142">
        <f t="shared" si="18"/>
        <v>194.95570663999999</v>
      </c>
      <c r="J84" s="142">
        <f t="shared" si="18"/>
        <v>194.95570663999999</v>
      </c>
      <c r="K84" s="142">
        <f t="shared" si="18"/>
        <v>194.95570663999999</v>
      </c>
      <c r="L84" s="142">
        <f t="shared" si="18"/>
        <v>194.95570663999999</v>
      </c>
      <c r="M84" s="142">
        <f t="shared" si="18"/>
        <v>194.95570663999999</v>
      </c>
      <c r="N84" s="142">
        <f t="shared" si="18"/>
        <v>194.95570663999999</v>
      </c>
      <c r="O84" s="193"/>
      <c r="P84" s="193"/>
      <c r="Q84" s="193"/>
    </row>
    <row r="85" spans="1:17" ht="12.75" hidden="1" outlineLevel="3" x14ac:dyDescent="0.2">
      <c r="A85" s="252" t="s">
        <v>26</v>
      </c>
      <c r="B85" s="142">
        <v>243.69463332000001</v>
      </c>
      <c r="C85" s="142">
        <v>219.32516998</v>
      </c>
      <c r="D85" s="142">
        <v>219.32516998</v>
      </c>
      <c r="E85" s="142">
        <v>219.32516998</v>
      </c>
      <c r="F85" s="142">
        <v>219.32516998</v>
      </c>
      <c r="G85" s="142">
        <v>219.32516998</v>
      </c>
      <c r="H85" s="142">
        <v>219.32516998</v>
      </c>
      <c r="I85" s="142">
        <v>194.95570663999999</v>
      </c>
      <c r="J85" s="142">
        <v>194.95570663999999</v>
      </c>
      <c r="K85" s="142">
        <v>194.95570663999999</v>
      </c>
      <c r="L85" s="142">
        <v>194.95570663999999</v>
      </c>
      <c r="M85" s="142">
        <v>194.95570663999999</v>
      </c>
      <c r="N85" s="142">
        <v>194.95570663999999</v>
      </c>
      <c r="O85" s="193"/>
      <c r="P85" s="193"/>
      <c r="Q85" s="193"/>
    </row>
    <row r="86" spans="1:17" ht="38.25" outlineLevel="2" collapsed="1" x14ac:dyDescent="0.2">
      <c r="A86" s="253" t="s">
        <v>192</v>
      </c>
      <c r="B86" s="142">
        <f t="shared" ref="B86:N86" si="19">SUM(B$87:B$96)</f>
        <v>3273.3513524599998</v>
      </c>
      <c r="C86" s="142">
        <f t="shared" si="19"/>
        <v>3262.27021737</v>
      </c>
      <c r="D86" s="142">
        <f t="shared" si="19"/>
        <v>3171.84772587</v>
      </c>
      <c r="E86" s="142">
        <f t="shared" si="19"/>
        <v>3134.0429013600001</v>
      </c>
      <c r="F86" s="142">
        <f t="shared" si="19"/>
        <v>3103.8827211299999</v>
      </c>
      <c r="G86" s="142">
        <f t="shared" si="19"/>
        <v>3049.7511006699997</v>
      </c>
      <c r="H86" s="142">
        <f t="shared" si="19"/>
        <v>3052.89455739</v>
      </c>
      <c r="I86" s="142">
        <f t="shared" si="19"/>
        <v>3050.3571948899998</v>
      </c>
      <c r="J86" s="142">
        <f t="shared" si="19"/>
        <v>2963.1249395899995</v>
      </c>
      <c r="K86" s="142">
        <f t="shared" si="19"/>
        <v>2929.6572584999994</v>
      </c>
      <c r="L86" s="142">
        <f t="shared" si="19"/>
        <v>2895.8102418199996</v>
      </c>
      <c r="M86" s="142">
        <f t="shared" si="19"/>
        <v>2839.9738906600001</v>
      </c>
      <c r="N86" s="142">
        <f t="shared" si="19"/>
        <v>2842.73560193</v>
      </c>
      <c r="O86" s="193"/>
      <c r="P86" s="193"/>
      <c r="Q86" s="193"/>
    </row>
    <row r="87" spans="1:17" ht="12.75" hidden="1" outlineLevel="3" x14ac:dyDescent="0.2">
      <c r="A87" s="252" t="s">
        <v>145</v>
      </c>
      <c r="B87" s="142">
        <v>91.034062160000005</v>
      </c>
      <c r="C87" s="142">
        <v>84.451127630000002</v>
      </c>
      <c r="D87" s="142">
        <v>84.466054880000002</v>
      </c>
      <c r="E87" s="142">
        <v>60.768986910000002</v>
      </c>
      <c r="F87" s="142">
        <v>61.586256319999997</v>
      </c>
      <c r="G87" s="142">
        <v>60.992895130000001</v>
      </c>
      <c r="H87" s="142">
        <v>62.705801620000003</v>
      </c>
      <c r="I87" s="142">
        <v>61.32316299</v>
      </c>
      <c r="J87" s="142">
        <v>63.075252280000001</v>
      </c>
      <c r="K87" s="142">
        <v>41.811330929999997</v>
      </c>
      <c r="L87" s="142">
        <v>40.788812919999998</v>
      </c>
      <c r="M87" s="142">
        <v>39.48267457</v>
      </c>
      <c r="N87" s="142">
        <v>40.77388535</v>
      </c>
      <c r="O87" s="193"/>
      <c r="P87" s="193"/>
      <c r="Q87" s="193"/>
    </row>
    <row r="88" spans="1:17" ht="12.75" hidden="1" outlineLevel="3" x14ac:dyDescent="0.2">
      <c r="A88" s="252" t="s">
        <v>100</v>
      </c>
      <c r="B88" s="142">
        <v>151.19999999999999</v>
      </c>
      <c r="C88" s="142">
        <v>151.19999999999999</v>
      </c>
      <c r="D88" s="142">
        <v>151.19999999999999</v>
      </c>
      <c r="E88" s="142">
        <v>151.19999999999999</v>
      </c>
      <c r="F88" s="142">
        <v>126</v>
      </c>
      <c r="G88" s="142">
        <v>126</v>
      </c>
      <c r="H88" s="142">
        <v>126</v>
      </c>
      <c r="I88" s="142">
        <v>126</v>
      </c>
      <c r="J88" s="142">
        <v>126</v>
      </c>
      <c r="K88" s="142">
        <v>126</v>
      </c>
      <c r="L88" s="142">
        <v>100.8</v>
      </c>
      <c r="M88" s="142">
        <v>100.8</v>
      </c>
      <c r="N88" s="142">
        <v>100.8</v>
      </c>
      <c r="O88" s="193"/>
      <c r="P88" s="193"/>
      <c r="Q88" s="193"/>
    </row>
    <row r="89" spans="1:17" ht="12.75" hidden="1" outlineLevel="3" x14ac:dyDescent="0.2">
      <c r="A89" s="252" t="s">
        <v>187</v>
      </c>
      <c r="B89" s="142">
        <v>14.285716000000001</v>
      </c>
      <c r="C89" s="142">
        <v>14.285716000000001</v>
      </c>
      <c r="D89" s="142">
        <v>14.285716000000001</v>
      </c>
      <c r="E89" s="142">
        <v>7.1428589999999996</v>
      </c>
      <c r="F89" s="142">
        <v>7.1428589999999996</v>
      </c>
      <c r="G89" s="142">
        <v>7.1428589999999996</v>
      </c>
      <c r="H89" s="142">
        <v>7.1428589999999996</v>
      </c>
      <c r="I89" s="142">
        <v>7.1428589999999996</v>
      </c>
      <c r="J89" s="142">
        <v>7.1428589999999996</v>
      </c>
      <c r="K89" s="142">
        <v>0</v>
      </c>
      <c r="L89" s="142">
        <v>0</v>
      </c>
      <c r="M89" s="142">
        <v>0</v>
      </c>
      <c r="N89" s="142">
        <v>0</v>
      </c>
      <c r="O89" s="193"/>
      <c r="P89" s="193"/>
      <c r="Q89" s="193"/>
    </row>
    <row r="90" spans="1:17" ht="12.75" hidden="1" outlineLevel="3" x14ac:dyDescent="0.2">
      <c r="A90" s="252" t="s">
        <v>121</v>
      </c>
      <c r="B90" s="142">
        <v>62.204700440000003</v>
      </c>
      <c r="C90" s="142">
        <v>57.706499880000003</v>
      </c>
      <c r="D90" s="142">
        <v>57.716699849999998</v>
      </c>
      <c r="E90" s="142">
        <v>50.75180031</v>
      </c>
      <c r="F90" s="142">
        <v>51.434350670000001</v>
      </c>
      <c r="G90" s="142">
        <v>50.938799400000001</v>
      </c>
      <c r="H90" s="142">
        <v>52.369349630000002</v>
      </c>
      <c r="I90" s="142">
        <v>51.214625759999997</v>
      </c>
      <c r="J90" s="142">
        <v>52.677899869999997</v>
      </c>
      <c r="K90" s="142">
        <v>47.616999130000004</v>
      </c>
      <c r="L90" s="142">
        <v>46.452500460000003</v>
      </c>
      <c r="M90" s="142">
        <v>44.964999650000003</v>
      </c>
      <c r="N90" s="142">
        <v>46.435500140000002</v>
      </c>
      <c r="O90" s="193"/>
      <c r="P90" s="193"/>
      <c r="Q90" s="193"/>
    </row>
    <row r="91" spans="1:17" ht="12.75" hidden="1" outlineLevel="3" x14ac:dyDescent="0.2">
      <c r="A91" s="252" t="s">
        <v>112</v>
      </c>
      <c r="B91" s="142">
        <v>146.933336</v>
      </c>
      <c r="C91" s="142">
        <v>146.933336</v>
      </c>
      <c r="D91" s="142">
        <v>110.200003</v>
      </c>
      <c r="E91" s="142">
        <v>110.200003</v>
      </c>
      <c r="F91" s="142">
        <v>110.200003</v>
      </c>
      <c r="G91" s="142">
        <v>73.466669999999993</v>
      </c>
      <c r="H91" s="142">
        <v>73.466669999999993</v>
      </c>
      <c r="I91" s="142">
        <v>73.466669999999993</v>
      </c>
      <c r="J91" s="142">
        <v>36.733336999999999</v>
      </c>
      <c r="K91" s="142">
        <v>36.733336999999999</v>
      </c>
      <c r="L91" s="142">
        <v>36.733336999999999</v>
      </c>
      <c r="M91" s="142">
        <v>0</v>
      </c>
      <c r="N91" s="142">
        <v>0</v>
      </c>
      <c r="O91" s="193"/>
      <c r="P91" s="193"/>
      <c r="Q91" s="193"/>
    </row>
    <row r="92" spans="1:17" ht="12.75" hidden="1" outlineLevel="3" x14ac:dyDescent="0.2">
      <c r="A92" s="252" t="s">
        <v>103</v>
      </c>
      <c r="B92" s="142">
        <v>500</v>
      </c>
      <c r="C92" s="142">
        <v>500</v>
      </c>
      <c r="D92" s="142">
        <v>500</v>
      </c>
      <c r="E92" s="142">
        <v>500</v>
      </c>
      <c r="F92" s="142">
        <v>500</v>
      </c>
      <c r="G92" s="142">
        <v>500</v>
      </c>
      <c r="H92" s="142">
        <v>500</v>
      </c>
      <c r="I92" s="142">
        <v>500</v>
      </c>
      <c r="J92" s="142">
        <v>500</v>
      </c>
      <c r="K92" s="142">
        <v>500</v>
      </c>
      <c r="L92" s="142">
        <v>500</v>
      </c>
      <c r="M92" s="142">
        <v>500</v>
      </c>
      <c r="N92" s="142">
        <v>500</v>
      </c>
      <c r="O92" s="193"/>
      <c r="P92" s="193"/>
      <c r="Q92" s="193"/>
    </row>
    <row r="93" spans="1:17" ht="12.75" hidden="1" outlineLevel="3" x14ac:dyDescent="0.2">
      <c r="A93" s="252" t="s">
        <v>138</v>
      </c>
      <c r="B93" s="142">
        <v>85</v>
      </c>
      <c r="C93" s="142">
        <v>85</v>
      </c>
      <c r="D93" s="142">
        <v>85</v>
      </c>
      <c r="E93" s="142">
        <v>85</v>
      </c>
      <c r="F93" s="142">
        <v>78.540000000000006</v>
      </c>
      <c r="G93" s="142">
        <v>78.540000000000006</v>
      </c>
      <c r="H93" s="142">
        <v>78.540000000000006</v>
      </c>
      <c r="I93" s="142">
        <v>78.540000000000006</v>
      </c>
      <c r="J93" s="142">
        <v>78.540000000000006</v>
      </c>
      <c r="K93" s="142">
        <v>78.540000000000006</v>
      </c>
      <c r="L93" s="142">
        <v>72.08</v>
      </c>
      <c r="M93" s="142">
        <v>72.08</v>
      </c>
      <c r="N93" s="142">
        <v>72.08</v>
      </c>
      <c r="O93" s="193"/>
      <c r="P93" s="193"/>
      <c r="Q93" s="193"/>
    </row>
    <row r="94" spans="1:17" ht="12.75" hidden="1" outlineLevel="3" x14ac:dyDescent="0.2">
      <c r="A94" s="252" t="s">
        <v>115</v>
      </c>
      <c r="B94" s="142">
        <v>1552.1238949999999</v>
      </c>
      <c r="C94" s="142">
        <v>1552.1238949999999</v>
      </c>
      <c r="D94" s="142">
        <v>1552.1238949999999</v>
      </c>
      <c r="E94" s="142">
        <v>1552.1238949999999</v>
      </c>
      <c r="F94" s="142">
        <v>1552.1238949999999</v>
      </c>
      <c r="G94" s="142">
        <v>1552.1238949999999</v>
      </c>
      <c r="H94" s="142">
        <v>1552.1238949999999</v>
      </c>
      <c r="I94" s="142">
        <v>1552.1238949999999</v>
      </c>
      <c r="J94" s="142">
        <v>1552.1238949999999</v>
      </c>
      <c r="K94" s="142">
        <v>1552.1238949999999</v>
      </c>
      <c r="L94" s="142">
        <v>1552.1238949999999</v>
      </c>
      <c r="M94" s="142">
        <v>1552.1238949999999</v>
      </c>
      <c r="N94" s="142">
        <v>1552.1238949999999</v>
      </c>
      <c r="O94" s="193"/>
      <c r="P94" s="193"/>
      <c r="Q94" s="193"/>
    </row>
    <row r="95" spans="1:17" ht="12.75" hidden="1" outlineLevel="3" x14ac:dyDescent="0.2">
      <c r="A95" s="252" t="s">
        <v>96</v>
      </c>
      <c r="B95" s="142">
        <v>195.71250000000001</v>
      </c>
      <c r="C95" s="142">
        <v>195.71250000000001</v>
      </c>
      <c r="D95" s="142">
        <v>195.71250000000001</v>
      </c>
      <c r="E95" s="142">
        <v>195.71250000000001</v>
      </c>
      <c r="F95" s="142">
        <v>195.71250000000001</v>
      </c>
      <c r="G95" s="142">
        <v>179.40312499999999</v>
      </c>
      <c r="H95" s="142">
        <v>179.40312499999999</v>
      </c>
      <c r="I95" s="142">
        <v>179.40312499999999</v>
      </c>
      <c r="J95" s="142">
        <v>179.40312499999999</v>
      </c>
      <c r="K95" s="142">
        <v>179.40312499999999</v>
      </c>
      <c r="L95" s="142">
        <v>179.40312499999999</v>
      </c>
      <c r="M95" s="142">
        <v>163.09375</v>
      </c>
      <c r="N95" s="142">
        <v>163.09375</v>
      </c>
      <c r="O95" s="193"/>
      <c r="P95" s="193"/>
      <c r="Q95" s="193"/>
    </row>
    <row r="96" spans="1:17" ht="12.75" hidden="1" outlineLevel="3" x14ac:dyDescent="0.2">
      <c r="A96" s="252" t="s">
        <v>98</v>
      </c>
      <c r="B96" s="142">
        <v>474.85714286000001</v>
      </c>
      <c r="C96" s="142">
        <v>474.85714286000001</v>
      </c>
      <c r="D96" s="142">
        <v>421.14285713999999</v>
      </c>
      <c r="E96" s="142">
        <v>421.14285713999999</v>
      </c>
      <c r="F96" s="142">
        <v>421.14285713999999</v>
      </c>
      <c r="G96" s="142">
        <v>421.14285713999999</v>
      </c>
      <c r="H96" s="142">
        <v>421.14285713999999</v>
      </c>
      <c r="I96" s="142">
        <v>421.14285713999999</v>
      </c>
      <c r="J96" s="142">
        <v>367.42857143999998</v>
      </c>
      <c r="K96" s="142">
        <v>367.42857143999998</v>
      </c>
      <c r="L96" s="142">
        <v>367.42857143999998</v>
      </c>
      <c r="M96" s="142">
        <v>367.42857143999998</v>
      </c>
      <c r="N96" s="142">
        <v>367.42857143999998</v>
      </c>
      <c r="O96" s="193"/>
      <c r="P96" s="193"/>
      <c r="Q96" s="193"/>
    </row>
    <row r="97" spans="1:17" ht="25.5" outlineLevel="2" collapsed="1" x14ac:dyDescent="0.2">
      <c r="A97" s="253" t="s">
        <v>54</v>
      </c>
      <c r="B97" s="142">
        <f t="shared" ref="B97:N97" si="20">SUM(B$98:B$99)</f>
        <v>1808</v>
      </c>
      <c r="C97" s="142">
        <f t="shared" si="20"/>
        <v>1808</v>
      </c>
      <c r="D97" s="142">
        <f t="shared" si="20"/>
        <v>1808</v>
      </c>
      <c r="E97" s="142">
        <f t="shared" si="20"/>
        <v>1808</v>
      </c>
      <c r="F97" s="142">
        <f t="shared" si="20"/>
        <v>1808</v>
      </c>
      <c r="G97" s="142">
        <f t="shared" si="20"/>
        <v>1808</v>
      </c>
      <c r="H97" s="142">
        <f t="shared" si="20"/>
        <v>1808</v>
      </c>
      <c r="I97" s="142">
        <f t="shared" si="20"/>
        <v>1808</v>
      </c>
      <c r="J97" s="142">
        <f t="shared" si="20"/>
        <v>1808</v>
      </c>
      <c r="K97" s="142">
        <f t="shared" si="20"/>
        <v>1808</v>
      </c>
      <c r="L97" s="142">
        <f t="shared" si="20"/>
        <v>1808</v>
      </c>
      <c r="M97" s="142">
        <f t="shared" si="20"/>
        <v>0</v>
      </c>
      <c r="N97" s="142">
        <f t="shared" si="20"/>
        <v>0</v>
      </c>
      <c r="O97" s="193"/>
      <c r="P97" s="193"/>
      <c r="Q97" s="193"/>
    </row>
    <row r="98" spans="1:17" ht="12.75" hidden="1" outlineLevel="3" x14ac:dyDescent="0.2">
      <c r="A98" s="171" t="s">
        <v>36</v>
      </c>
      <c r="B98" s="142">
        <v>550</v>
      </c>
      <c r="C98" s="142">
        <v>550</v>
      </c>
      <c r="D98" s="142">
        <v>550</v>
      </c>
      <c r="E98" s="142">
        <v>550</v>
      </c>
      <c r="F98" s="142">
        <v>550</v>
      </c>
      <c r="G98" s="142">
        <v>550</v>
      </c>
      <c r="H98" s="142">
        <v>550</v>
      </c>
      <c r="I98" s="142">
        <v>550</v>
      </c>
      <c r="J98" s="142">
        <v>550</v>
      </c>
      <c r="K98" s="142">
        <v>550</v>
      </c>
      <c r="L98" s="142">
        <v>550</v>
      </c>
      <c r="M98" s="142">
        <v>0</v>
      </c>
      <c r="N98" s="142">
        <v>0</v>
      </c>
      <c r="O98" s="193"/>
      <c r="P98" s="193"/>
      <c r="Q98" s="193"/>
    </row>
    <row r="99" spans="1:17" ht="12.75" hidden="1" outlineLevel="3" x14ac:dyDescent="0.2">
      <c r="A99" s="171" t="s">
        <v>130</v>
      </c>
      <c r="B99" s="142">
        <v>1258</v>
      </c>
      <c r="C99" s="142">
        <v>1258</v>
      </c>
      <c r="D99" s="142">
        <v>1258</v>
      </c>
      <c r="E99" s="142">
        <v>1258</v>
      </c>
      <c r="F99" s="142">
        <v>1258</v>
      </c>
      <c r="G99" s="142">
        <v>1258</v>
      </c>
      <c r="H99" s="142">
        <v>1258</v>
      </c>
      <c r="I99" s="142">
        <v>1258</v>
      </c>
      <c r="J99" s="142">
        <v>1258</v>
      </c>
      <c r="K99" s="142">
        <v>1258</v>
      </c>
      <c r="L99" s="142">
        <v>1258</v>
      </c>
      <c r="M99" s="142">
        <v>0</v>
      </c>
      <c r="N99" s="142">
        <v>0</v>
      </c>
      <c r="O99" s="193"/>
      <c r="P99" s="193"/>
      <c r="Q99" s="193"/>
    </row>
    <row r="100" spans="1:17" ht="12.75" outlineLevel="2" collapsed="1" x14ac:dyDescent="0.2">
      <c r="A100" s="210" t="s">
        <v>162</v>
      </c>
      <c r="B100" s="142">
        <f t="shared" ref="B100:N100" si="21">SUM(B$101:B$101)</f>
        <v>117.99561644000001</v>
      </c>
      <c r="C100" s="142">
        <f t="shared" si="21"/>
        <v>114.81915508</v>
      </c>
      <c r="D100" s="142">
        <f t="shared" si="21"/>
        <v>114.62297552</v>
      </c>
      <c r="E100" s="142">
        <f t="shared" si="21"/>
        <v>112.35045667999999</v>
      </c>
      <c r="F100" s="142">
        <f t="shared" si="21"/>
        <v>114.54334059999999</v>
      </c>
      <c r="G100" s="142">
        <f t="shared" si="21"/>
        <v>113.24717876</v>
      </c>
      <c r="H100" s="142">
        <f t="shared" si="21"/>
        <v>114.54140501000001</v>
      </c>
      <c r="I100" s="142">
        <f t="shared" si="21"/>
        <v>113.58913258</v>
      </c>
      <c r="J100" s="142">
        <f t="shared" si="21"/>
        <v>114.33028521</v>
      </c>
      <c r="K100" s="142">
        <f t="shared" si="21"/>
        <v>114.32498750000001</v>
      </c>
      <c r="L100" s="142">
        <f t="shared" si="21"/>
        <v>113.76620565</v>
      </c>
      <c r="M100" s="142">
        <f t="shared" si="21"/>
        <v>111.75384371</v>
      </c>
      <c r="N100" s="142">
        <f t="shared" si="21"/>
        <v>112.85861893000001</v>
      </c>
      <c r="O100" s="193"/>
      <c r="P100" s="193"/>
      <c r="Q100" s="193"/>
    </row>
    <row r="101" spans="1:17" ht="12.75" hidden="1" outlineLevel="3" x14ac:dyDescent="0.2">
      <c r="A101" s="171" t="s">
        <v>136</v>
      </c>
      <c r="B101" s="142">
        <v>117.99561644000001</v>
      </c>
      <c r="C101" s="142">
        <v>114.81915508</v>
      </c>
      <c r="D101" s="142">
        <v>114.62297552</v>
      </c>
      <c r="E101" s="142">
        <v>112.35045667999999</v>
      </c>
      <c r="F101" s="142">
        <v>114.54334059999999</v>
      </c>
      <c r="G101" s="142">
        <v>113.24717876</v>
      </c>
      <c r="H101" s="142">
        <v>114.54140501000001</v>
      </c>
      <c r="I101" s="142">
        <v>113.58913258</v>
      </c>
      <c r="J101" s="142">
        <v>114.33028521</v>
      </c>
      <c r="K101" s="142">
        <v>114.32498750000001</v>
      </c>
      <c r="L101" s="142">
        <v>113.76620565</v>
      </c>
      <c r="M101" s="142">
        <v>111.75384371</v>
      </c>
      <c r="N101" s="142">
        <v>112.85861893000001</v>
      </c>
      <c r="O101" s="193"/>
      <c r="P101" s="193"/>
      <c r="Q101" s="193"/>
    </row>
    <row r="102" spans="1:17" x14ac:dyDescent="0.2">
      <c r="B102" s="147"/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93"/>
      <c r="P102" s="193"/>
      <c r="Q102" s="193"/>
    </row>
    <row r="103" spans="1:17" x14ac:dyDescent="0.2">
      <c r="B103" s="147"/>
      <c r="C103" s="147"/>
      <c r="D103" s="147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93"/>
      <c r="P103" s="193"/>
      <c r="Q103" s="193"/>
    </row>
    <row r="104" spans="1:17" x14ac:dyDescent="0.2">
      <c r="B104" s="147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  <c r="O104" s="193"/>
      <c r="P104" s="193"/>
      <c r="Q104" s="193"/>
    </row>
    <row r="105" spans="1:17" x14ac:dyDescent="0.2"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93"/>
      <c r="P105" s="193"/>
      <c r="Q105" s="193"/>
    </row>
    <row r="106" spans="1:17" x14ac:dyDescent="0.2">
      <c r="B106" s="147"/>
      <c r="C106" s="147"/>
      <c r="D106" s="147"/>
      <c r="E106" s="147"/>
      <c r="F106" s="147"/>
      <c r="G106" s="147"/>
      <c r="H106" s="147"/>
      <c r="I106" s="147"/>
      <c r="J106" s="147"/>
      <c r="K106" s="147"/>
      <c r="L106" s="147"/>
      <c r="M106" s="147"/>
      <c r="N106" s="147"/>
      <c r="O106" s="193"/>
      <c r="P106" s="193"/>
      <c r="Q106" s="193"/>
    </row>
    <row r="107" spans="1:17" x14ac:dyDescent="0.2">
      <c r="B107" s="147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93"/>
      <c r="P107" s="193"/>
      <c r="Q107" s="193"/>
    </row>
    <row r="108" spans="1:17" x14ac:dyDescent="0.2">
      <c r="B108" s="147"/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O108" s="193"/>
      <c r="P108" s="193"/>
      <c r="Q108" s="193"/>
    </row>
    <row r="109" spans="1:17" x14ac:dyDescent="0.2">
      <c r="B109" s="147"/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93"/>
      <c r="P109" s="193"/>
      <c r="Q109" s="193"/>
    </row>
    <row r="110" spans="1:17" x14ac:dyDescent="0.2">
      <c r="B110" s="147"/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93"/>
      <c r="P110" s="193"/>
      <c r="Q110" s="193"/>
    </row>
    <row r="111" spans="1:17" x14ac:dyDescent="0.2">
      <c r="B111" s="147"/>
      <c r="C111" s="147"/>
      <c r="D111" s="147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93"/>
      <c r="P111" s="193"/>
      <c r="Q111" s="193"/>
    </row>
    <row r="112" spans="1:17" x14ac:dyDescent="0.2">
      <c r="B112" s="147"/>
      <c r="C112" s="147"/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93"/>
      <c r="P112" s="193"/>
      <c r="Q112" s="193"/>
    </row>
    <row r="113" spans="2:17" x14ac:dyDescent="0.2">
      <c r="B113" s="147"/>
      <c r="C113" s="147"/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O113" s="193"/>
      <c r="P113" s="193"/>
      <c r="Q113" s="193"/>
    </row>
    <row r="114" spans="2:17" x14ac:dyDescent="0.2">
      <c r="B114" s="147"/>
      <c r="C114" s="147"/>
      <c r="D114" s="147"/>
      <c r="E114" s="147"/>
      <c r="F114" s="147"/>
      <c r="G114" s="147"/>
      <c r="H114" s="147"/>
      <c r="I114" s="147"/>
      <c r="J114" s="147"/>
      <c r="K114" s="147"/>
      <c r="L114" s="147"/>
      <c r="M114" s="147"/>
      <c r="N114" s="147"/>
      <c r="O114" s="193"/>
      <c r="P114" s="193"/>
      <c r="Q114" s="193"/>
    </row>
    <row r="115" spans="2:17" x14ac:dyDescent="0.2">
      <c r="B115" s="147"/>
      <c r="C115" s="147"/>
      <c r="D115" s="147"/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O115" s="193"/>
      <c r="P115" s="193"/>
      <c r="Q115" s="193"/>
    </row>
    <row r="116" spans="2:17" x14ac:dyDescent="0.2">
      <c r="B116" s="147"/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93"/>
      <c r="P116" s="193"/>
      <c r="Q116" s="193"/>
    </row>
    <row r="117" spans="2:17" x14ac:dyDescent="0.2">
      <c r="B117" s="147"/>
      <c r="C117" s="147"/>
      <c r="D117" s="147"/>
      <c r="E117" s="147"/>
      <c r="F117" s="147"/>
      <c r="G117" s="147"/>
      <c r="H117" s="147"/>
      <c r="I117" s="147"/>
      <c r="J117" s="147"/>
      <c r="K117" s="147"/>
      <c r="L117" s="147"/>
      <c r="M117" s="147"/>
      <c r="N117" s="147"/>
      <c r="O117" s="193"/>
      <c r="P117" s="193"/>
      <c r="Q117" s="193"/>
    </row>
    <row r="118" spans="2:17" x14ac:dyDescent="0.2">
      <c r="B118" s="147"/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7"/>
      <c r="N118" s="147"/>
      <c r="O118" s="193"/>
      <c r="P118" s="193"/>
      <c r="Q118" s="193"/>
    </row>
    <row r="119" spans="2:17" x14ac:dyDescent="0.2">
      <c r="B119" s="147"/>
      <c r="C119" s="147"/>
      <c r="D119" s="147"/>
      <c r="E119" s="147"/>
      <c r="F119" s="147"/>
      <c r="G119" s="147"/>
      <c r="H119" s="147"/>
      <c r="I119" s="147"/>
      <c r="J119" s="147"/>
      <c r="K119" s="147"/>
      <c r="L119" s="147"/>
      <c r="M119" s="147"/>
      <c r="N119" s="147"/>
      <c r="O119" s="193"/>
      <c r="P119" s="193"/>
      <c r="Q119" s="193"/>
    </row>
    <row r="120" spans="2:17" x14ac:dyDescent="0.2">
      <c r="B120" s="147"/>
      <c r="C120" s="147"/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93"/>
      <c r="P120" s="193"/>
      <c r="Q120" s="193"/>
    </row>
    <row r="121" spans="2:17" x14ac:dyDescent="0.2">
      <c r="B121" s="147"/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93"/>
      <c r="P121" s="193"/>
      <c r="Q121" s="193"/>
    </row>
    <row r="122" spans="2:17" x14ac:dyDescent="0.2">
      <c r="B122" s="147"/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93"/>
      <c r="P122" s="193"/>
      <c r="Q122" s="193"/>
    </row>
    <row r="123" spans="2:17" x14ac:dyDescent="0.2">
      <c r="B123" s="147"/>
      <c r="C123" s="147"/>
      <c r="D123" s="147"/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O123" s="193"/>
      <c r="P123" s="193"/>
      <c r="Q123" s="193"/>
    </row>
    <row r="124" spans="2:17" x14ac:dyDescent="0.2">
      <c r="B124" s="147"/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93"/>
      <c r="P124" s="193"/>
      <c r="Q124" s="193"/>
    </row>
    <row r="125" spans="2:17" x14ac:dyDescent="0.2">
      <c r="B125" s="147"/>
      <c r="C125" s="147"/>
      <c r="D125" s="147"/>
      <c r="E125" s="147"/>
      <c r="F125" s="147"/>
      <c r="G125" s="147"/>
      <c r="H125" s="147"/>
      <c r="I125" s="147"/>
      <c r="J125" s="147"/>
      <c r="K125" s="147"/>
      <c r="L125" s="147"/>
      <c r="M125" s="147"/>
      <c r="N125" s="147"/>
      <c r="O125" s="193"/>
      <c r="P125" s="193"/>
      <c r="Q125" s="193"/>
    </row>
    <row r="126" spans="2:17" x14ac:dyDescent="0.2">
      <c r="B126" s="147"/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93"/>
      <c r="P126" s="193"/>
      <c r="Q126" s="193"/>
    </row>
    <row r="127" spans="2:17" x14ac:dyDescent="0.2">
      <c r="B127" s="147"/>
      <c r="C127" s="147"/>
      <c r="D127" s="147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93"/>
      <c r="P127" s="193"/>
      <c r="Q127" s="193"/>
    </row>
    <row r="128" spans="2:17" x14ac:dyDescent="0.2">
      <c r="B128" s="147"/>
      <c r="C128" s="147"/>
      <c r="D128" s="147"/>
      <c r="E128" s="147"/>
      <c r="F128" s="147"/>
      <c r="G128" s="147"/>
      <c r="H128" s="147"/>
      <c r="I128" s="147"/>
      <c r="J128" s="147"/>
      <c r="K128" s="147"/>
      <c r="L128" s="147"/>
      <c r="M128" s="147"/>
      <c r="N128" s="147"/>
      <c r="O128" s="193"/>
      <c r="P128" s="193"/>
      <c r="Q128" s="193"/>
    </row>
    <row r="129" spans="2:17" x14ac:dyDescent="0.2">
      <c r="B129" s="147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93"/>
      <c r="P129" s="193"/>
      <c r="Q129" s="193"/>
    </row>
    <row r="130" spans="2:17" x14ac:dyDescent="0.2">
      <c r="B130" s="147"/>
      <c r="C130" s="147"/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93"/>
      <c r="P130" s="193"/>
      <c r="Q130" s="193"/>
    </row>
    <row r="131" spans="2:17" x14ac:dyDescent="0.2">
      <c r="B131" s="147"/>
      <c r="C131" s="147"/>
      <c r="D131" s="147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93"/>
      <c r="P131" s="193"/>
      <c r="Q131" s="193"/>
    </row>
    <row r="132" spans="2:17" x14ac:dyDescent="0.2">
      <c r="B132" s="147"/>
      <c r="C132" s="147"/>
      <c r="D132" s="147"/>
      <c r="E132" s="147"/>
      <c r="F132" s="147"/>
      <c r="G132" s="147"/>
      <c r="H132" s="147"/>
      <c r="I132" s="147"/>
      <c r="J132" s="147"/>
      <c r="K132" s="147"/>
      <c r="L132" s="147"/>
      <c r="M132" s="147"/>
      <c r="N132" s="147"/>
      <c r="O132" s="193"/>
      <c r="P132" s="193"/>
      <c r="Q132" s="193"/>
    </row>
    <row r="133" spans="2:17" x14ac:dyDescent="0.2">
      <c r="B133" s="147"/>
      <c r="C133" s="147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93"/>
      <c r="P133" s="193"/>
      <c r="Q133" s="193"/>
    </row>
    <row r="134" spans="2:17" x14ac:dyDescent="0.2">
      <c r="B134" s="147"/>
      <c r="C134" s="147"/>
      <c r="D134" s="147"/>
      <c r="E134" s="147"/>
      <c r="F134" s="147"/>
      <c r="G134" s="147"/>
      <c r="H134" s="147"/>
      <c r="I134" s="147"/>
      <c r="J134" s="147"/>
      <c r="K134" s="147"/>
      <c r="L134" s="147"/>
      <c r="M134" s="147"/>
      <c r="N134" s="147"/>
      <c r="O134" s="193"/>
      <c r="P134" s="193"/>
      <c r="Q134" s="193"/>
    </row>
    <row r="135" spans="2:17" x14ac:dyDescent="0.2">
      <c r="B135" s="147"/>
      <c r="C135" s="147"/>
      <c r="D135" s="147"/>
      <c r="E135" s="147"/>
      <c r="F135" s="147"/>
      <c r="G135" s="147"/>
      <c r="H135" s="147"/>
      <c r="I135" s="147"/>
      <c r="J135" s="147"/>
      <c r="K135" s="147"/>
      <c r="L135" s="147"/>
      <c r="M135" s="147"/>
      <c r="N135" s="147"/>
      <c r="O135" s="193"/>
      <c r="P135" s="193"/>
      <c r="Q135" s="193"/>
    </row>
    <row r="136" spans="2:17" x14ac:dyDescent="0.2">
      <c r="B136" s="147"/>
      <c r="C136" s="147"/>
      <c r="D136" s="147"/>
      <c r="E136" s="147"/>
      <c r="F136" s="147"/>
      <c r="G136" s="147"/>
      <c r="H136" s="147"/>
      <c r="I136" s="147"/>
      <c r="J136" s="147"/>
      <c r="K136" s="147"/>
      <c r="L136" s="147"/>
      <c r="M136" s="147"/>
      <c r="N136" s="147"/>
      <c r="O136" s="193"/>
      <c r="P136" s="193"/>
      <c r="Q136" s="193"/>
    </row>
    <row r="137" spans="2:17" x14ac:dyDescent="0.2">
      <c r="B137" s="147"/>
      <c r="C137" s="147"/>
      <c r="D137" s="147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93"/>
      <c r="P137" s="193"/>
      <c r="Q137" s="193"/>
    </row>
    <row r="138" spans="2:17" x14ac:dyDescent="0.2">
      <c r="B138" s="147"/>
      <c r="C138" s="147"/>
      <c r="D138" s="147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93"/>
      <c r="P138" s="193"/>
      <c r="Q138" s="193"/>
    </row>
    <row r="139" spans="2:17" x14ac:dyDescent="0.2">
      <c r="B139" s="147"/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93"/>
      <c r="P139" s="193"/>
      <c r="Q139" s="193"/>
    </row>
    <row r="140" spans="2:17" x14ac:dyDescent="0.2">
      <c r="B140" s="147"/>
      <c r="C140" s="147"/>
      <c r="D140" s="147"/>
      <c r="E140" s="147"/>
      <c r="F140" s="147"/>
      <c r="G140" s="147"/>
      <c r="H140" s="147"/>
      <c r="I140" s="147"/>
      <c r="J140" s="147"/>
      <c r="K140" s="147"/>
      <c r="L140" s="147"/>
      <c r="M140" s="147"/>
      <c r="N140" s="147"/>
      <c r="O140" s="193"/>
      <c r="P140" s="193"/>
      <c r="Q140" s="193"/>
    </row>
    <row r="141" spans="2:17" x14ac:dyDescent="0.2">
      <c r="B141" s="147"/>
      <c r="C141" s="147"/>
      <c r="D141" s="147"/>
      <c r="E141" s="147"/>
      <c r="F141" s="147"/>
      <c r="G141" s="147"/>
      <c r="H141" s="147"/>
      <c r="I141" s="147"/>
      <c r="J141" s="147"/>
      <c r="K141" s="147"/>
      <c r="L141" s="147"/>
      <c r="M141" s="147"/>
      <c r="N141" s="147"/>
      <c r="O141" s="193"/>
      <c r="P141" s="193"/>
      <c r="Q141" s="193"/>
    </row>
    <row r="142" spans="2:17" x14ac:dyDescent="0.2">
      <c r="B142" s="147"/>
      <c r="C142" s="147"/>
      <c r="D142" s="147"/>
      <c r="E142" s="147"/>
      <c r="F142" s="147"/>
      <c r="G142" s="147"/>
      <c r="H142" s="147"/>
      <c r="I142" s="147"/>
      <c r="J142" s="147"/>
      <c r="K142" s="147"/>
      <c r="L142" s="147"/>
      <c r="M142" s="147"/>
      <c r="N142" s="147"/>
      <c r="O142" s="193"/>
      <c r="P142" s="193"/>
      <c r="Q142" s="193"/>
    </row>
    <row r="143" spans="2:17" x14ac:dyDescent="0.2">
      <c r="B143" s="147"/>
      <c r="C143" s="147"/>
      <c r="D143" s="147"/>
      <c r="E143" s="147"/>
      <c r="F143" s="147"/>
      <c r="G143" s="147"/>
      <c r="H143" s="147"/>
      <c r="I143" s="147"/>
      <c r="J143" s="147"/>
      <c r="K143" s="147"/>
      <c r="L143" s="147"/>
      <c r="M143" s="147"/>
      <c r="N143" s="147"/>
      <c r="O143" s="193"/>
      <c r="P143" s="193"/>
      <c r="Q143" s="193"/>
    </row>
    <row r="144" spans="2:17" x14ac:dyDescent="0.2">
      <c r="B144" s="147"/>
      <c r="C144" s="147"/>
      <c r="D144" s="147"/>
      <c r="E144" s="147"/>
      <c r="F144" s="147"/>
      <c r="G144" s="147"/>
      <c r="H144" s="147"/>
      <c r="I144" s="147"/>
      <c r="J144" s="147"/>
      <c r="K144" s="147"/>
      <c r="L144" s="147"/>
      <c r="M144" s="147"/>
      <c r="N144" s="147"/>
      <c r="O144" s="193"/>
      <c r="P144" s="193"/>
      <c r="Q144" s="193"/>
    </row>
    <row r="145" spans="2:17" x14ac:dyDescent="0.2">
      <c r="B145" s="147"/>
      <c r="C145" s="147"/>
      <c r="D145" s="147"/>
      <c r="E145" s="147"/>
      <c r="F145" s="147"/>
      <c r="G145" s="147"/>
      <c r="H145" s="147"/>
      <c r="I145" s="147"/>
      <c r="J145" s="147"/>
      <c r="K145" s="147"/>
      <c r="L145" s="147"/>
      <c r="M145" s="147"/>
      <c r="N145" s="147"/>
      <c r="O145" s="193"/>
      <c r="P145" s="193"/>
      <c r="Q145" s="193"/>
    </row>
    <row r="146" spans="2:17" x14ac:dyDescent="0.2">
      <c r="B146" s="147"/>
      <c r="C146" s="147"/>
      <c r="D146" s="147"/>
      <c r="E146" s="147"/>
      <c r="F146" s="147"/>
      <c r="G146" s="147"/>
      <c r="H146" s="147"/>
      <c r="I146" s="147"/>
      <c r="J146" s="147"/>
      <c r="K146" s="147"/>
      <c r="L146" s="147"/>
      <c r="M146" s="147"/>
      <c r="N146" s="147"/>
      <c r="O146" s="193"/>
      <c r="P146" s="193"/>
      <c r="Q146" s="193"/>
    </row>
    <row r="147" spans="2:17" x14ac:dyDescent="0.2">
      <c r="B147" s="147"/>
      <c r="C147" s="147"/>
      <c r="D147" s="147"/>
      <c r="E147" s="147"/>
      <c r="F147" s="147"/>
      <c r="G147" s="147"/>
      <c r="H147" s="147"/>
      <c r="I147" s="147"/>
      <c r="J147" s="147"/>
      <c r="K147" s="147"/>
      <c r="L147" s="147"/>
      <c r="M147" s="147"/>
      <c r="N147" s="147"/>
      <c r="O147" s="193"/>
      <c r="P147" s="193"/>
      <c r="Q147" s="193"/>
    </row>
    <row r="148" spans="2:17" x14ac:dyDescent="0.2">
      <c r="B148" s="147"/>
      <c r="C148" s="147"/>
      <c r="D148" s="147"/>
      <c r="E148" s="147"/>
      <c r="F148" s="147"/>
      <c r="G148" s="147"/>
      <c r="H148" s="147"/>
      <c r="I148" s="147"/>
      <c r="J148" s="147"/>
      <c r="K148" s="147"/>
      <c r="L148" s="147"/>
      <c r="M148" s="147"/>
      <c r="N148" s="147"/>
      <c r="O148" s="193"/>
      <c r="P148" s="193"/>
      <c r="Q148" s="193"/>
    </row>
    <row r="149" spans="2:17" x14ac:dyDescent="0.2">
      <c r="B149" s="147"/>
      <c r="C149" s="147"/>
      <c r="D149" s="147"/>
      <c r="E149" s="147"/>
      <c r="F149" s="147"/>
      <c r="G149" s="147"/>
      <c r="H149" s="147"/>
      <c r="I149" s="147"/>
      <c r="J149" s="147"/>
      <c r="K149" s="147"/>
      <c r="L149" s="147"/>
      <c r="M149" s="147"/>
      <c r="N149" s="147"/>
      <c r="O149" s="193"/>
      <c r="P149" s="193"/>
      <c r="Q149" s="193"/>
    </row>
    <row r="150" spans="2:17" x14ac:dyDescent="0.2">
      <c r="B150" s="147"/>
      <c r="C150" s="147"/>
      <c r="D150" s="147"/>
      <c r="E150" s="147"/>
      <c r="F150" s="147"/>
      <c r="G150" s="147"/>
      <c r="H150" s="147"/>
      <c r="I150" s="147"/>
      <c r="J150" s="147"/>
      <c r="K150" s="147"/>
      <c r="L150" s="147"/>
      <c r="M150" s="147"/>
      <c r="N150" s="147"/>
      <c r="O150" s="193"/>
      <c r="P150" s="193"/>
      <c r="Q150" s="193"/>
    </row>
    <row r="151" spans="2:17" x14ac:dyDescent="0.2">
      <c r="B151" s="147"/>
      <c r="C151" s="147"/>
      <c r="D151" s="147"/>
      <c r="E151" s="147"/>
      <c r="F151" s="147"/>
      <c r="G151" s="147"/>
      <c r="H151" s="147"/>
      <c r="I151" s="147"/>
      <c r="J151" s="147"/>
      <c r="K151" s="147"/>
      <c r="L151" s="147"/>
      <c r="M151" s="147"/>
      <c r="N151" s="147"/>
      <c r="O151" s="193"/>
      <c r="P151" s="193"/>
      <c r="Q151" s="193"/>
    </row>
    <row r="152" spans="2:17" x14ac:dyDescent="0.2">
      <c r="B152" s="147"/>
      <c r="C152" s="147"/>
      <c r="D152" s="147"/>
      <c r="E152" s="147"/>
      <c r="F152" s="147"/>
      <c r="G152" s="147"/>
      <c r="H152" s="147"/>
      <c r="I152" s="147"/>
      <c r="J152" s="147"/>
      <c r="K152" s="147"/>
      <c r="L152" s="147"/>
      <c r="M152" s="147"/>
      <c r="N152" s="147"/>
      <c r="O152" s="193"/>
      <c r="P152" s="193"/>
      <c r="Q152" s="193"/>
    </row>
    <row r="153" spans="2:17" x14ac:dyDescent="0.2">
      <c r="B153" s="147"/>
      <c r="C153" s="147"/>
      <c r="D153" s="147"/>
      <c r="E153" s="147"/>
      <c r="F153" s="147"/>
      <c r="G153" s="147"/>
      <c r="H153" s="147"/>
      <c r="I153" s="147"/>
      <c r="J153" s="147"/>
      <c r="K153" s="147"/>
      <c r="L153" s="147"/>
      <c r="M153" s="147"/>
      <c r="N153" s="147"/>
      <c r="O153" s="193"/>
      <c r="P153" s="193"/>
      <c r="Q153" s="193"/>
    </row>
    <row r="154" spans="2:17" x14ac:dyDescent="0.2">
      <c r="B154" s="147"/>
      <c r="C154" s="147"/>
      <c r="D154" s="147"/>
      <c r="E154" s="147"/>
      <c r="F154" s="147"/>
      <c r="G154" s="147"/>
      <c r="H154" s="147"/>
      <c r="I154" s="147"/>
      <c r="J154" s="147"/>
      <c r="K154" s="147"/>
      <c r="L154" s="147"/>
      <c r="M154" s="147"/>
      <c r="N154" s="147"/>
      <c r="O154" s="193"/>
      <c r="P154" s="193"/>
      <c r="Q154" s="193"/>
    </row>
    <row r="155" spans="2:17" x14ac:dyDescent="0.2">
      <c r="B155" s="147"/>
      <c r="C155" s="147"/>
      <c r="D155" s="147"/>
      <c r="E155" s="147"/>
      <c r="F155" s="147"/>
      <c r="G155" s="147"/>
      <c r="H155" s="147"/>
      <c r="I155" s="147"/>
      <c r="J155" s="147"/>
      <c r="K155" s="147"/>
      <c r="L155" s="147"/>
      <c r="M155" s="147"/>
      <c r="N155" s="147"/>
      <c r="O155" s="193"/>
      <c r="P155" s="193"/>
      <c r="Q155" s="193"/>
    </row>
    <row r="156" spans="2:17" x14ac:dyDescent="0.2">
      <c r="B156" s="147"/>
      <c r="C156" s="147"/>
      <c r="D156" s="147"/>
      <c r="E156" s="147"/>
      <c r="F156" s="147"/>
      <c r="G156" s="147"/>
      <c r="H156" s="147"/>
      <c r="I156" s="147"/>
      <c r="J156" s="147"/>
      <c r="K156" s="147"/>
      <c r="L156" s="147"/>
      <c r="M156" s="147"/>
      <c r="N156" s="147"/>
      <c r="O156" s="193"/>
      <c r="P156" s="193"/>
      <c r="Q156" s="193"/>
    </row>
    <row r="157" spans="2:17" x14ac:dyDescent="0.2">
      <c r="B157" s="147"/>
      <c r="C157" s="147"/>
      <c r="D157" s="147"/>
      <c r="E157" s="147"/>
      <c r="F157" s="147"/>
      <c r="G157" s="147"/>
      <c r="H157" s="147"/>
      <c r="I157" s="147"/>
      <c r="J157" s="147"/>
      <c r="K157" s="147"/>
      <c r="L157" s="147"/>
      <c r="M157" s="147"/>
      <c r="N157" s="147"/>
      <c r="O157" s="193"/>
      <c r="P157" s="193"/>
      <c r="Q157" s="193"/>
    </row>
    <row r="158" spans="2:17" x14ac:dyDescent="0.2">
      <c r="B158" s="147"/>
      <c r="C158" s="147"/>
      <c r="D158" s="147"/>
      <c r="E158" s="147"/>
      <c r="F158" s="147"/>
      <c r="G158" s="147"/>
      <c r="H158" s="147"/>
      <c r="I158" s="147"/>
      <c r="J158" s="147"/>
      <c r="K158" s="147"/>
      <c r="L158" s="147"/>
      <c r="M158" s="147"/>
      <c r="N158" s="147"/>
      <c r="O158" s="193"/>
      <c r="P158" s="193"/>
      <c r="Q158" s="193"/>
    </row>
    <row r="159" spans="2:17" x14ac:dyDescent="0.2">
      <c r="B159" s="147"/>
      <c r="C159" s="147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93"/>
      <c r="P159" s="193"/>
      <c r="Q159" s="193"/>
    </row>
    <row r="160" spans="2:17" x14ac:dyDescent="0.2">
      <c r="B160" s="147"/>
      <c r="C160" s="147"/>
      <c r="D160" s="147"/>
      <c r="E160" s="147"/>
      <c r="F160" s="147"/>
      <c r="G160" s="147"/>
      <c r="H160" s="147"/>
      <c r="I160" s="147"/>
      <c r="J160" s="147"/>
      <c r="K160" s="147"/>
      <c r="L160" s="147"/>
      <c r="M160" s="147"/>
      <c r="N160" s="147"/>
      <c r="O160" s="193"/>
      <c r="P160" s="193"/>
      <c r="Q160" s="193"/>
    </row>
    <row r="161" spans="2:17" x14ac:dyDescent="0.2">
      <c r="B161" s="147"/>
      <c r="C161" s="147"/>
      <c r="D161" s="147"/>
      <c r="E161" s="147"/>
      <c r="F161" s="147"/>
      <c r="G161" s="147"/>
      <c r="H161" s="147"/>
      <c r="I161" s="147"/>
      <c r="J161" s="147"/>
      <c r="K161" s="147"/>
      <c r="L161" s="147"/>
      <c r="M161" s="147"/>
      <c r="N161" s="147"/>
      <c r="O161" s="193"/>
      <c r="P161" s="193"/>
      <c r="Q161" s="193"/>
    </row>
    <row r="162" spans="2:17" x14ac:dyDescent="0.2">
      <c r="B162" s="147"/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93"/>
      <c r="P162" s="193"/>
      <c r="Q162" s="193"/>
    </row>
    <row r="163" spans="2:17" x14ac:dyDescent="0.2">
      <c r="B163" s="147"/>
      <c r="C163" s="147"/>
      <c r="D163" s="147"/>
      <c r="E163" s="147"/>
      <c r="F163" s="147"/>
      <c r="G163" s="147"/>
      <c r="H163" s="147"/>
      <c r="I163" s="147"/>
      <c r="J163" s="147"/>
      <c r="K163" s="147"/>
      <c r="L163" s="147"/>
      <c r="M163" s="147"/>
      <c r="N163" s="147"/>
      <c r="O163" s="193"/>
      <c r="P163" s="193"/>
      <c r="Q163" s="193"/>
    </row>
    <row r="164" spans="2:17" x14ac:dyDescent="0.2">
      <c r="B164" s="147"/>
      <c r="C164" s="147"/>
      <c r="D164" s="147"/>
      <c r="E164" s="147"/>
      <c r="F164" s="147"/>
      <c r="G164" s="147"/>
      <c r="H164" s="147"/>
      <c r="I164" s="147"/>
      <c r="J164" s="147"/>
      <c r="K164" s="147"/>
      <c r="L164" s="147"/>
      <c r="M164" s="147"/>
      <c r="N164" s="147"/>
      <c r="O164" s="193"/>
      <c r="P164" s="193"/>
      <c r="Q164" s="193"/>
    </row>
    <row r="165" spans="2:17" x14ac:dyDescent="0.2">
      <c r="B165" s="147"/>
      <c r="C165" s="147"/>
      <c r="D165" s="147"/>
      <c r="E165" s="147"/>
      <c r="F165" s="147"/>
      <c r="G165" s="147"/>
      <c r="H165" s="147"/>
      <c r="I165" s="147"/>
      <c r="J165" s="147"/>
      <c r="K165" s="147"/>
      <c r="L165" s="147"/>
      <c r="M165" s="147"/>
      <c r="N165" s="147"/>
      <c r="O165" s="193"/>
      <c r="P165" s="193"/>
      <c r="Q165" s="193"/>
    </row>
    <row r="166" spans="2:17" x14ac:dyDescent="0.2">
      <c r="B166" s="147"/>
      <c r="C166" s="147"/>
      <c r="D166" s="147"/>
      <c r="E166" s="147"/>
      <c r="F166" s="147"/>
      <c r="G166" s="147"/>
      <c r="H166" s="147"/>
      <c r="I166" s="147"/>
      <c r="J166" s="147"/>
      <c r="K166" s="147"/>
      <c r="L166" s="147"/>
      <c r="M166" s="147"/>
      <c r="N166" s="147"/>
      <c r="O166" s="193"/>
      <c r="P166" s="193"/>
      <c r="Q166" s="193"/>
    </row>
    <row r="167" spans="2:17" x14ac:dyDescent="0.2">
      <c r="B167" s="147"/>
      <c r="C167" s="147"/>
      <c r="D167" s="147"/>
      <c r="E167" s="147"/>
      <c r="F167" s="147"/>
      <c r="G167" s="147"/>
      <c r="H167" s="147"/>
      <c r="I167" s="147"/>
      <c r="J167" s="147"/>
      <c r="K167" s="147"/>
      <c r="L167" s="147"/>
      <c r="M167" s="147"/>
      <c r="N167" s="147"/>
      <c r="O167" s="193"/>
      <c r="P167" s="193"/>
      <c r="Q167" s="193"/>
    </row>
    <row r="168" spans="2:17" x14ac:dyDescent="0.2">
      <c r="B168" s="147"/>
      <c r="C168" s="147"/>
      <c r="D168" s="147"/>
      <c r="E168" s="147"/>
      <c r="F168" s="147"/>
      <c r="G168" s="147"/>
      <c r="H168" s="147"/>
      <c r="I168" s="147"/>
      <c r="J168" s="147"/>
      <c r="K168" s="147"/>
      <c r="L168" s="147"/>
      <c r="M168" s="147"/>
      <c r="N168" s="147"/>
      <c r="O168" s="193"/>
      <c r="P168" s="193"/>
      <c r="Q168" s="193"/>
    </row>
    <row r="169" spans="2:17" x14ac:dyDescent="0.2">
      <c r="B169" s="147"/>
      <c r="C169" s="147"/>
      <c r="D169" s="147"/>
      <c r="E169" s="147"/>
      <c r="F169" s="147"/>
      <c r="G169" s="147"/>
      <c r="H169" s="147"/>
      <c r="I169" s="147"/>
      <c r="J169" s="147"/>
      <c r="K169" s="147"/>
      <c r="L169" s="147"/>
      <c r="M169" s="147"/>
      <c r="N169" s="147"/>
      <c r="O169" s="193"/>
      <c r="P169" s="193"/>
      <c r="Q169" s="193"/>
    </row>
    <row r="170" spans="2:17" x14ac:dyDescent="0.2">
      <c r="B170" s="147"/>
      <c r="C170" s="147"/>
      <c r="D170" s="147"/>
      <c r="E170" s="147"/>
      <c r="F170" s="147"/>
      <c r="G170" s="147"/>
      <c r="H170" s="147"/>
      <c r="I170" s="147"/>
      <c r="J170" s="147"/>
      <c r="K170" s="147"/>
      <c r="L170" s="147"/>
      <c r="M170" s="147"/>
      <c r="N170" s="147"/>
      <c r="O170" s="193"/>
      <c r="P170" s="193"/>
      <c r="Q170" s="193"/>
    </row>
    <row r="171" spans="2:17" x14ac:dyDescent="0.2">
      <c r="B171" s="147"/>
      <c r="C171" s="147"/>
      <c r="D171" s="147"/>
      <c r="E171" s="147"/>
      <c r="F171" s="147"/>
      <c r="G171" s="147"/>
      <c r="H171" s="147"/>
      <c r="I171" s="147"/>
      <c r="J171" s="147"/>
      <c r="K171" s="147"/>
      <c r="L171" s="147"/>
      <c r="M171" s="147"/>
      <c r="N171" s="147"/>
      <c r="O171" s="193"/>
      <c r="P171" s="193"/>
      <c r="Q171" s="193"/>
    </row>
    <row r="172" spans="2:17" x14ac:dyDescent="0.2">
      <c r="B172" s="147"/>
      <c r="C172" s="147"/>
      <c r="D172" s="147"/>
      <c r="E172" s="147"/>
      <c r="F172" s="147"/>
      <c r="G172" s="147"/>
      <c r="H172" s="147"/>
      <c r="I172" s="147"/>
      <c r="J172" s="147"/>
      <c r="K172" s="147"/>
      <c r="L172" s="147"/>
      <c r="M172" s="147"/>
      <c r="N172" s="147"/>
      <c r="O172" s="193"/>
      <c r="P172" s="193"/>
      <c r="Q172" s="193"/>
    </row>
    <row r="173" spans="2:17" x14ac:dyDescent="0.2">
      <c r="B173" s="147"/>
      <c r="C173" s="147"/>
      <c r="D173" s="147"/>
      <c r="E173" s="147"/>
      <c r="F173" s="147"/>
      <c r="G173" s="147"/>
      <c r="H173" s="147"/>
      <c r="I173" s="147"/>
      <c r="J173" s="147"/>
      <c r="K173" s="147"/>
      <c r="L173" s="147"/>
      <c r="M173" s="147"/>
      <c r="N173" s="147"/>
      <c r="O173" s="193"/>
      <c r="P173" s="193"/>
      <c r="Q173" s="193"/>
    </row>
    <row r="174" spans="2:17" x14ac:dyDescent="0.2">
      <c r="B174" s="147"/>
      <c r="C174" s="147"/>
      <c r="D174" s="147"/>
      <c r="E174" s="147"/>
      <c r="F174" s="147"/>
      <c r="G174" s="147"/>
      <c r="H174" s="147"/>
      <c r="I174" s="147"/>
      <c r="J174" s="147"/>
      <c r="K174" s="147"/>
      <c r="L174" s="147"/>
      <c r="M174" s="147"/>
      <c r="N174" s="147"/>
      <c r="O174" s="193"/>
      <c r="P174" s="193"/>
      <c r="Q174" s="193"/>
    </row>
    <row r="175" spans="2:17" x14ac:dyDescent="0.2">
      <c r="B175" s="147"/>
      <c r="C175" s="147"/>
      <c r="D175" s="147"/>
      <c r="E175" s="147"/>
      <c r="F175" s="147"/>
      <c r="G175" s="147"/>
      <c r="H175" s="147"/>
      <c r="I175" s="147"/>
      <c r="J175" s="147"/>
      <c r="K175" s="147"/>
      <c r="L175" s="147"/>
      <c r="M175" s="147"/>
      <c r="N175" s="147"/>
      <c r="O175" s="193"/>
      <c r="P175" s="193"/>
      <c r="Q175" s="193"/>
    </row>
    <row r="176" spans="2:17" x14ac:dyDescent="0.2">
      <c r="B176" s="147"/>
      <c r="C176" s="147"/>
      <c r="D176" s="147"/>
      <c r="E176" s="147"/>
      <c r="F176" s="147"/>
      <c r="G176" s="147"/>
      <c r="H176" s="147"/>
      <c r="I176" s="147"/>
      <c r="J176" s="147"/>
      <c r="K176" s="147"/>
      <c r="L176" s="147"/>
      <c r="M176" s="147"/>
      <c r="N176" s="147"/>
      <c r="O176" s="193"/>
      <c r="P176" s="193"/>
      <c r="Q176" s="193"/>
    </row>
    <row r="177" spans="2:17" x14ac:dyDescent="0.2">
      <c r="B177" s="147"/>
      <c r="C177" s="147"/>
      <c r="D177" s="147"/>
      <c r="E177" s="147"/>
      <c r="F177" s="147"/>
      <c r="G177" s="147"/>
      <c r="H177" s="147"/>
      <c r="I177" s="147"/>
      <c r="J177" s="147"/>
      <c r="K177" s="147"/>
      <c r="L177" s="147"/>
      <c r="M177" s="147"/>
      <c r="N177" s="147"/>
      <c r="O177" s="193"/>
      <c r="P177" s="193"/>
      <c r="Q177" s="193"/>
    </row>
    <row r="178" spans="2:17" x14ac:dyDescent="0.2">
      <c r="B178" s="147"/>
      <c r="C178" s="147"/>
      <c r="D178" s="147"/>
      <c r="E178" s="147"/>
      <c r="F178" s="147"/>
      <c r="G178" s="147"/>
      <c r="H178" s="147"/>
      <c r="I178" s="147"/>
      <c r="J178" s="147"/>
      <c r="K178" s="147"/>
      <c r="L178" s="147"/>
      <c r="M178" s="147"/>
      <c r="N178" s="147"/>
      <c r="O178" s="193"/>
      <c r="P178" s="193"/>
      <c r="Q178" s="193"/>
    </row>
    <row r="179" spans="2:17" x14ac:dyDescent="0.2">
      <c r="B179" s="147"/>
      <c r="C179" s="147"/>
      <c r="D179" s="147"/>
      <c r="E179" s="147"/>
      <c r="F179" s="147"/>
      <c r="G179" s="147"/>
      <c r="H179" s="147"/>
      <c r="I179" s="147"/>
      <c r="J179" s="147"/>
      <c r="K179" s="147"/>
      <c r="L179" s="147"/>
      <c r="M179" s="147"/>
      <c r="N179" s="147"/>
      <c r="O179" s="193"/>
      <c r="P179" s="193"/>
      <c r="Q179" s="193"/>
    </row>
    <row r="180" spans="2:17" x14ac:dyDescent="0.2">
      <c r="B180" s="147"/>
      <c r="C180" s="147"/>
      <c r="D180" s="147"/>
      <c r="E180" s="147"/>
      <c r="F180" s="147"/>
      <c r="G180" s="147"/>
      <c r="H180" s="147"/>
      <c r="I180" s="147"/>
      <c r="J180" s="147"/>
      <c r="K180" s="147"/>
      <c r="L180" s="147"/>
      <c r="M180" s="147"/>
      <c r="N180" s="147"/>
      <c r="O180" s="193"/>
      <c r="P180" s="193"/>
      <c r="Q180" s="193"/>
    </row>
  </sheetData>
  <mergeCells count="1">
    <mergeCell ref="A2:N2"/>
  </mergeCells>
  <printOptions horizontalCentered="1"/>
  <pageMargins left="0.39370078740157483" right="0.39370078740157483" top="1.3385826771653544" bottom="0.98425196850393704" header="0.51181102362204722" footer="0.51181102362204722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Q247"/>
  <sheetViews>
    <sheetView workbookViewId="0">
      <selection activeCell="A6" sqref="A6"/>
    </sheetView>
  </sheetViews>
  <sheetFormatPr defaultRowHeight="12.75" x14ac:dyDescent="0.2"/>
  <cols>
    <col min="1" max="1" width="52.7109375" style="83" bestFit="1" customWidth="1"/>
    <col min="2" max="14" width="15.140625" style="83" customWidth="1"/>
    <col min="15" max="16384" width="9.140625" style="83"/>
  </cols>
  <sheetData>
    <row r="2" spans="1:17" ht="18.75" x14ac:dyDescent="0.2">
      <c r="A2" s="5" t="s">
        <v>102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96"/>
      <c r="P2" s="96"/>
      <c r="Q2" s="96"/>
    </row>
    <row r="3" spans="1:17" x14ac:dyDescent="0.2">
      <c r="A3" s="62"/>
    </row>
    <row r="4" spans="1:17" s="126" customFormat="1" x14ac:dyDescent="0.2">
      <c r="N4" s="10" t="s">
        <v>182</v>
      </c>
    </row>
    <row r="5" spans="1:17" s="22" customFormat="1" x14ac:dyDescent="0.2">
      <c r="A5" s="130"/>
      <c r="B5" s="172">
        <v>42004</v>
      </c>
      <c r="C5" s="172">
        <v>42035</v>
      </c>
      <c r="D5" s="172">
        <v>42063</v>
      </c>
      <c r="E5" s="172">
        <v>42094</v>
      </c>
      <c r="F5" s="172">
        <v>42124</v>
      </c>
      <c r="G5" s="172">
        <v>42155</v>
      </c>
      <c r="H5" s="172">
        <v>42185</v>
      </c>
      <c r="I5" s="172">
        <v>42216</v>
      </c>
      <c r="J5" s="172">
        <v>42247</v>
      </c>
      <c r="K5" s="172">
        <v>42277</v>
      </c>
      <c r="L5" s="172">
        <v>42308</v>
      </c>
      <c r="M5" s="172">
        <v>42338</v>
      </c>
      <c r="N5" s="235">
        <v>42369</v>
      </c>
    </row>
    <row r="6" spans="1:17" s="123" customFormat="1" x14ac:dyDescent="0.2">
      <c r="A6" s="222" t="s">
        <v>139</v>
      </c>
      <c r="B6" s="239">
        <f t="shared" ref="B6:N6" si="0">SUM(B7:B8)</f>
        <v>1100833.2167026401</v>
      </c>
      <c r="C6" s="239">
        <f t="shared" si="0"/>
        <v>1113516.9943480501</v>
      </c>
      <c r="D6" s="239">
        <f t="shared" si="0"/>
        <v>1613589.24115824</v>
      </c>
      <c r="E6" s="239">
        <f t="shared" si="0"/>
        <v>1524374.8347001201</v>
      </c>
      <c r="F6" s="239">
        <f t="shared" si="0"/>
        <v>1417489.9313508901</v>
      </c>
      <c r="G6" s="239">
        <f t="shared" si="0"/>
        <v>1424179.1743288201</v>
      </c>
      <c r="H6" s="239">
        <f t="shared" si="0"/>
        <v>1438223.1332684399</v>
      </c>
      <c r="I6" s="239">
        <f t="shared" si="0"/>
        <v>1469323.54086552</v>
      </c>
      <c r="J6" s="239">
        <f t="shared" si="0"/>
        <v>1495051.83672794</v>
      </c>
      <c r="K6" s="239">
        <f t="shared" si="0"/>
        <v>1521452.56465328</v>
      </c>
      <c r="L6" s="239">
        <f t="shared" si="0"/>
        <v>1588217.6533709799</v>
      </c>
      <c r="M6" s="239">
        <f t="shared" si="0"/>
        <v>1556092.7102353298</v>
      </c>
      <c r="N6" s="239">
        <f t="shared" si="0"/>
        <v>1570597.0216000401</v>
      </c>
    </row>
    <row r="7" spans="1:17" s="153" customFormat="1" x14ac:dyDescent="0.2">
      <c r="A7" s="98" t="s">
        <v>48</v>
      </c>
      <c r="B7" s="187">
        <v>488866.90736498003</v>
      </c>
      <c r="C7" s="187">
        <v>496838.45463972999</v>
      </c>
      <c r="D7" s="187">
        <v>557535.73675777996</v>
      </c>
      <c r="E7" s="187">
        <v>525938.82121617999</v>
      </c>
      <c r="F7" s="187">
        <v>514293.01201965002</v>
      </c>
      <c r="G7" s="187">
        <v>508137.38492908003</v>
      </c>
      <c r="H7" s="187">
        <v>518528.18727076001</v>
      </c>
      <c r="I7" s="187">
        <v>519007.08526848</v>
      </c>
      <c r="J7" s="187">
        <v>518460.36034511001</v>
      </c>
      <c r="K7" s="187">
        <v>520758.74119683</v>
      </c>
      <c r="L7" s="187">
        <v>525765.71656850004</v>
      </c>
      <c r="M7" s="187">
        <v>531275.68236436998</v>
      </c>
      <c r="N7" s="142">
        <v>529460.57801733003</v>
      </c>
    </row>
    <row r="8" spans="1:17" s="153" customFormat="1" x14ac:dyDescent="0.2">
      <c r="A8" s="98" t="s">
        <v>59</v>
      </c>
      <c r="B8" s="187">
        <v>611966.30933765997</v>
      </c>
      <c r="C8" s="187">
        <v>616678.53970832005</v>
      </c>
      <c r="D8" s="187">
        <v>1056053.50440046</v>
      </c>
      <c r="E8" s="187">
        <v>998436.01348394004</v>
      </c>
      <c r="F8" s="187">
        <v>903196.91933124</v>
      </c>
      <c r="G8" s="187">
        <v>916041.78939974005</v>
      </c>
      <c r="H8" s="187">
        <v>919694.94599767996</v>
      </c>
      <c r="I8" s="187">
        <v>950316.45559704001</v>
      </c>
      <c r="J8" s="187">
        <v>976591.47638282995</v>
      </c>
      <c r="K8" s="187">
        <v>1000693.82345645</v>
      </c>
      <c r="L8" s="187">
        <v>1062451.9368024799</v>
      </c>
      <c r="M8" s="187">
        <v>1024817.02787096</v>
      </c>
      <c r="N8" s="142">
        <v>1041136.44358271</v>
      </c>
    </row>
    <row r="9" spans="1:17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</row>
    <row r="10" spans="1:17" x14ac:dyDescent="0.2">
      <c r="B10" s="96"/>
      <c r="C10" s="96"/>
      <c r="D10" s="96"/>
      <c r="E10" s="96"/>
      <c r="F10" s="96"/>
      <c r="G10" s="96"/>
      <c r="H10" s="96"/>
      <c r="I10" s="96"/>
      <c r="J10" s="96"/>
      <c r="K10" s="10"/>
      <c r="L10" s="96"/>
      <c r="M10" s="96"/>
      <c r="N10" s="10" t="s">
        <v>46</v>
      </c>
      <c r="O10" s="96"/>
    </row>
    <row r="11" spans="1:17" s="74" customFormat="1" x14ac:dyDescent="0.2">
      <c r="A11" s="130"/>
      <c r="B11" s="172">
        <v>42004</v>
      </c>
      <c r="C11" s="172">
        <v>42035</v>
      </c>
      <c r="D11" s="172">
        <v>42063</v>
      </c>
      <c r="E11" s="172">
        <v>42094</v>
      </c>
      <c r="F11" s="172">
        <v>42124</v>
      </c>
      <c r="G11" s="172">
        <v>42155</v>
      </c>
      <c r="H11" s="172">
        <v>42185</v>
      </c>
      <c r="I11" s="172">
        <v>42216</v>
      </c>
      <c r="J11" s="172">
        <v>42247</v>
      </c>
      <c r="K11" s="172">
        <v>42277</v>
      </c>
      <c r="L11" s="172">
        <v>42308</v>
      </c>
      <c r="M11" s="172">
        <v>42338</v>
      </c>
      <c r="N11" s="235">
        <v>42369</v>
      </c>
      <c r="O11" s="22"/>
      <c r="P11" s="22"/>
      <c r="Q11" s="22"/>
    </row>
    <row r="12" spans="1:17" s="185" customFormat="1" x14ac:dyDescent="0.2">
      <c r="A12" s="222" t="s">
        <v>139</v>
      </c>
      <c r="B12" s="239">
        <f t="shared" ref="B12:N12" si="1">SUM(B13:B14)</f>
        <v>69811.922962929995</v>
      </c>
      <c r="C12" s="239">
        <f t="shared" si="1"/>
        <v>68915.06410453</v>
      </c>
      <c r="D12" s="239">
        <f t="shared" si="1"/>
        <v>58119.88138056</v>
      </c>
      <c r="E12" s="239">
        <f t="shared" si="1"/>
        <v>65025.773977910001</v>
      </c>
      <c r="F12" s="239">
        <f t="shared" si="1"/>
        <v>67349.325131220001</v>
      </c>
      <c r="G12" s="239">
        <f t="shared" si="1"/>
        <v>67662.666994760002</v>
      </c>
      <c r="H12" s="239">
        <f t="shared" si="1"/>
        <v>68436.765781769995</v>
      </c>
      <c r="I12" s="239">
        <f t="shared" si="1"/>
        <v>67987.175549840002</v>
      </c>
      <c r="J12" s="239">
        <f t="shared" si="1"/>
        <v>70569.776514409998</v>
      </c>
      <c r="K12" s="239">
        <f t="shared" si="1"/>
        <v>70674.69306551</v>
      </c>
      <c r="L12" s="239">
        <f t="shared" si="1"/>
        <v>69342.415888360003</v>
      </c>
      <c r="M12" s="239">
        <f t="shared" si="1"/>
        <v>65150.308643059994</v>
      </c>
      <c r="N12" s="239">
        <f t="shared" si="1"/>
        <v>65439.723887579996</v>
      </c>
      <c r="O12" s="208"/>
    </row>
    <row r="13" spans="1:17" s="26" customFormat="1" x14ac:dyDescent="0.2">
      <c r="A13" s="36" t="s">
        <v>48</v>
      </c>
      <c r="B13" s="187">
        <v>31002.642687809999</v>
      </c>
      <c r="C13" s="187">
        <v>30749.10766944</v>
      </c>
      <c r="D13" s="187">
        <v>20081.88333135</v>
      </c>
      <c r="E13" s="187">
        <v>22435.150552250001</v>
      </c>
      <c r="F13" s="187">
        <v>24435.649603649999</v>
      </c>
      <c r="G13" s="187">
        <v>24141.57662453</v>
      </c>
      <c r="H13" s="187">
        <v>24673.773688230001</v>
      </c>
      <c r="I13" s="187">
        <v>24015.014281439999</v>
      </c>
      <c r="J13" s="187">
        <v>24472.48373761</v>
      </c>
      <c r="K13" s="187">
        <v>24190.346153639999</v>
      </c>
      <c r="L13" s="187">
        <v>22955.206989859998</v>
      </c>
      <c r="M13" s="187">
        <v>22243.388490189998</v>
      </c>
      <c r="N13" s="142">
        <v>22060.244326389999</v>
      </c>
      <c r="O13" s="41"/>
    </row>
    <row r="14" spans="1:17" s="26" customFormat="1" x14ac:dyDescent="0.2">
      <c r="A14" s="36" t="s">
        <v>59</v>
      </c>
      <c r="B14" s="187">
        <v>38809.28027512</v>
      </c>
      <c r="C14" s="187">
        <v>38165.956435089996</v>
      </c>
      <c r="D14" s="187">
        <v>38037.99804921</v>
      </c>
      <c r="E14" s="187">
        <v>42590.62342566</v>
      </c>
      <c r="F14" s="187">
        <v>42913.675527569998</v>
      </c>
      <c r="G14" s="187">
        <v>43521.090370229998</v>
      </c>
      <c r="H14" s="187">
        <v>43762.99209354</v>
      </c>
      <c r="I14" s="187">
        <v>43972.161268399999</v>
      </c>
      <c r="J14" s="187">
        <v>46097.292776800001</v>
      </c>
      <c r="K14" s="187">
        <v>46484.346911870001</v>
      </c>
      <c r="L14" s="187">
        <v>46387.208898500001</v>
      </c>
      <c r="M14" s="187">
        <v>42906.92015287</v>
      </c>
      <c r="N14" s="142">
        <v>43379.479561189997</v>
      </c>
      <c r="O14" s="41"/>
    </row>
    <row r="15" spans="1:17" x14ac:dyDescent="0.2"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</row>
    <row r="16" spans="1:17" s="188" customFormat="1" x14ac:dyDescent="0.2">
      <c r="B16" s="209"/>
      <c r="C16" s="209"/>
      <c r="D16" s="209"/>
      <c r="E16" s="209"/>
      <c r="F16" s="209"/>
      <c r="G16" s="209"/>
      <c r="H16" s="209"/>
      <c r="I16" s="209"/>
      <c r="J16" s="209"/>
      <c r="K16" s="10"/>
      <c r="L16" s="209"/>
      <c r="M16" s="209"/>
      <c r="N16" s="10" t="s">
        <v>40</v>
      </c>
      <c r="O16" s="209"/>
    </row>
    <row r="17" spans="1:17" s="74" customFormat="1" x14ac:dyDescent="0.2">
      <c r="A17" s="93"/>
      <c r="B17" s="172">
        <v>42004</v>
      </c>
      <c r="C17" s="172">
        <v>42035</v>
      </c>
      <c r="D17" s="172">
        <v>42063</v>
      </c>
      <c r="E17" s="172">
        <v>42094</v>
      </c>
      <c r="F17" s="172">
        <v>42124</v>
      </c>
      <c r="G17" s="172">
        <v>42155</v>
      </c>
      <c r="H17" s="172">
        <v>42185</v>
      </c>
      <c r="I17" s="172">
        <v>42216</v>
      </c>
      <c r="J17" s="172">
        <v>42247</v>
      </c>
      <c r="K17" s="172">
        <v>42277</v>
      </c>
      <c r="L17" s="172">
        <v>42308</v>
      </c>
      <c r="M17" s="172">
        <v>42338</v>
      </c>
      <c r="N17" s="172">
        <v>42369</v>
      </c>
      <c r="O17" s="22"/>
      <c r="P17" s="22"/>
      <c r="Q17" s="22"/>
    </row>
    <row r="18" spans="1:17" s="185" customFormat="1" x14ac:dyDescent="0.2">
      <c r="A18" s="105" t="s">
        <v>139</v>
      </c>
      <c r="B18" s="239">
        <f t="shared" ref="B18:N18" si="2">SUM(B19:B20)</f>
        <v>1</v>
      </c>
      <c r="C18" s="239">
        <f t="shared" si="2"/>
        <v>1</v>
      </c>
      <c r="D18" s="239">
        <f t="shared" si="2"/>
        <v>1</v>
      </c>
      <c r="E18" s="239">
        <f t="shared" si="2"/>
        <v>1</v>
      </c>
      <c r="F18" s="239">
        <f t="shared" si="2"/>
        <v>1</v>
      </c>
      <c r="G18" s="239">
        <f t="shared" si="2"/>
        <v>1</v>
      </c>
      <c r="H18" s="239">
        <f t="shared" si="2"/>
        <v>1</v>
      </c>
      <c r="I18" s="239">
        <f t="shared" si="2"/>
        <v>1</v>
      </c>
      <c r="J18" s="239">
        <f t="shared" si="2"/>
        <v>1</v>
      </c>
      <c r="K18" s="239">
        <f t="shared" si="2"/>
        <v>1</v>
      </c>
      <c r="L18" s="239">
        <f t="shared" si="2"/>
        <v>1</v>
      </c>
      <c r="M18" s="239">
        <f t="shared" si="2"/>
        <v>1.0577859999999999</v>
      </c>
      <c r="N18" s="239">
        <f t="shared" si="2"/>
        <v>1</v>
      </c>
      <c r="O18" s="208"/>
    </row>
    <row r="19" spans="1:17" s="26" customFormat="1" x14ac:dyDescent="0.2">
      <c r="A19" s="36" t="s">
        <v>48</v>
      </c>
      <c r="B19" s="152">
        <v>0.44408799999999998</v>
      </c>
      <c r="C19" s="152">
        <v>0.44618799999999997</v>
      </c>
      <c r="D19" s="152">
        <v>0.34552500000000003</v>
      </c>
      <c r="E19" s="152">
        <v>0.34501900000000002</v>
      </c>
      <c r="F19" s="152">
        <v>0.36281999999999998</v>
      </c>
      <c r="G19" s="152">
        <v>0.35679300000000003</v>
      </c>
      <c r="H19" s="152">
        <v>0.36053400000000002</v>
      </c>
      <c r="I19" s="152">
        <v>0.35322900000000002</v>
      </c>
      <c r="J19" s="152">
        <v>0.34678399999999998</v>
      </c>
      <c r="K19" s="152">
        <v>0.342277</v>
      </c>
      <c r="L19" s="152">
        <v>0.33104099999999997</v>
      </c>
      <c r="M19" s="152">
        <v>0.471972</v>
      </c>
      <c r="N19" s="110">
        <v>0.33710800000000002</v>
      </c>
      <c r="O19" s="41"/>
    </row>
    <row r="20" spans="1:17" s="26" customFormat="1" x14ac:dyDescent="0.2">
      <c r="A20" s="36" t="s">
        <v>59</v>
      </c>
      <c r="B20" s="152">
        <v>0.55591199999999996</v>
      </c>
      <c r="C20" s="152">
        <v>0.55381199999999997</v>
      </c>
      <c r="D20" s="152">
        <v>0.65447500000000003</v>
      </c>
      <c r="E20" s="152">
        <v>0.65498100000000004</v>
      </c>
      <c r="F20" s="152">
        <v>0.63717999999999997</v>
      </c>
      <c r="G20" s="152">
        <v>0.64320699999999997</v>
      </c>
      <c r="H20" s="152">
        <v>0.63946599999999998</v>
      </c>
      <c r="I20" s="152">
        <v>0.64677099999999998</v>
      </c>
      <c r="J20" s="152">
        <v>0.65321600000000002</v>
      </c>
      <c r="K20" s="152">
        <v>0.65772299999999995</v>
      </c>
      <c r="L20" s="152">
        <v>0.66895899999999997</v>
      </c>
      <c r="M20" s="152">
        <v>0.58581399999999995</v>
      </c>
      <c r="N20" s="110">
        <v>0.66289200000000004</v>
      </c>
      <c r="O20" s="41"/>
    </row>
    <row r="21" spans="1:17" x14ac:dyDescent="0.2"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</row>
    <row r="22" spans="1:17" x14ac:dyDescent="0.2"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</row>
    <row r="23" spans="1:17" x14ac:dyDescent="0.2"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</row>
    <row r="24" spans="1:17" x14ac:dyDescent="0.2"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</row>
    <row r="25" spans="1:17" s="188" customFormat="1" x14ac:dyDescent="0.2"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</row>
    <row r="26" spans="1:17" x14ac:dyDescent="0.2"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</row>
    <row r="27" spans="1:17" x14ac:dyDescent="0.2"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</row>
    <row r="28" spans="1:17" x14ac:dyDescent="0.2"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</row>
    <row r="29" spans="1:17" x14ac:dyDescent="0.2"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</row>
    <row r="30" spans="1:17" x14ac:dyDescent="0.2"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</row>
    <row r="31" spans="1:17" x14ac:dyDescent="0.2"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</row>
    <row r="32" spans="1:17" x14ac:dyDescent="0.2"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</row>
    <row r="33" spans="2:15" x14ac:dyDescent="0.2"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</row>
    <row r="34" spans="2:15" x14ac:dyDescent="0.2"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</row>
    <row r="35" spans="2:15" x14ac:dyDescent="0.2"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</row>
    <row r="36" spans="2:15" x14ac:dyDescent="0.2"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</row>
    <row r="37" spans="2:15" x14ac:dyDescent="0.2"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</row>
    <row r="38" spans="2:15" x14ac:dyDescent="0.2"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</row>
    <row r="39" spans="2:15" x14ac:dyDescent="0.2"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</row>
    <row r="40" spans="2:15" x14ac:dyDescent="0.2"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</row>
    <row r="41" spans="2:15" x14ac:dyDescent="0.2"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</row>
    <row r="42" spans="2:15" x14ac:dyDescent="0.2"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</row>
    <row r="43" spans="2:15" x14ac:dyDescent="0.2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</row>
    <row r="44" spans="2:15" x14ac:dyDescent="0.2"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</row>
    <row r="45" spans="2:15" x14ac:dyDescent="0.2"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</row>
    <row r="46" spans="2:15" x14ac:dyDescent="0.2"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</row>
    <row r="47" spans="2:15" x14ac:dyDescent="0.2"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</row>
    <row r="48" spans="2:15" x14ac:dyDescent="0.2"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</row>
    <row r="49" spans="2:15" x14ac:dyDescent="0.2"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</row>
    <row r="50" spans="2:15" x14ac:dyDescent="0.2"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</row>
    <row r="51" spans="2:15" x14ac:dyDescent="0.2"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</row>
    <row r="52" spans="2:15" x14ac:dyDescent="0.2"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</row>
    <row r="53" spans="2:15" x14ac:dyDescent="0.2"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</row>
    <row r="54" spans="2:15" x14ac:dyDescent="0.2"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</row>
    <row r="55" spans="2:15" x14ac:dyDescent="0.2"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</row>
    <row r="56" spans="2:15" x14ac:dyDescent="0.2"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</row>
    <row r="57" spans="2:15" x14ac:dyDescent="0.2"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</row>
    <row r="58" spans="2:15" x14ac:dyDescent="0.2"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</row>
    <row r="59" spans="2:15" x14ac:dyDescent="0.2"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</row>
    <row r="60" spans="2:15" x14ac:dyDescent="0.2"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</row>
    <row r="61" spans="2:15" x14ac:dyDescent="0.2"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</row>
    <row r="62" spans="2:15" x14ac:dyDescent="0.2"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</row>
    <row r="63" spans="2:15" x14ac:dyDescent="0.2"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</row>
    <row r="64" spans="2:15" x14ac:dyDescent="0.2"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</row>
    <row r="65" spans="2:15" x14ac:dyDescent="0.2"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</row>
    <row r="66" spans="2:15" x14ac:dyDescent="0.2"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</row>
    <row r="67" spans="2:15" x14ac:dyDescent="0.2"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</row>
    <row r="68" spans="2:15" x14ac:dyDescent="0.2"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</row>
    <row r="69" spans="2:15" x14ac:dyDescent="0.2"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</row>
    <row r="70" spans="2:15" x14ac:dyDescent="0.2"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</row>
    <row r="71" spans="2:15" x14ac:dyDescent="0.2"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</row>
    <row r="72" spans="2:15" x14ac:dyDescent="0.2"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</row>
    <row r="73" spans="2:15" x14ac:dyDescent="0.2"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</row>
    <row r="74" spans="2:15" x14ac:dyDescent="0.2"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</row>
    <row r="75" spans="2:15" x14ac:dyDescent="0.2"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</row>
    <row r="76" spans="2:15" x14ac:dyDescent="0.2"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</row>
    <row r="77" spans="2:15" x14ac:dyDescent="0.2"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</row>
    <row r="78" spans="2:15" x14ac:dyDescent="0.2"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</row>
    <row r="79" spans="2:15" x14ac:dyDescent="0.2"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</row>
    <row r="80" spans="2:15" x14ac:dyDescent="0.2"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</row>
    <row r="81" spans="2:15" x14ac:dyDescent="0.2"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</row>
    <row r="82" spans="2:15" x14ac:dyDescent="0.2"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</row>
    <row r="83" spans="2:15" x14ac:dyDescent="0.2"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</row>
    <row r="84" spans="2:15" x14ac:dyDescent="0.2"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</row>
    <row r="85" spans="2:15" x14ac:dyDescent="0.2"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</row>
    <row r="86" spans="2:15" x14ac:dyDescent="0.2"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</row>
    <row r="87" spans="2:15" x14ac:dyDescent="0.2"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</row>
    <row r="88" spans="2:15" x14ac:dyDescent="0.2"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</row>
    <row r="89" spans="2:15" x14ac:dyDescent="0.2"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</row>
    <row r="90" spans="2:15" x14ac:dyDescent="0.2"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</row>
    <row r="91" spans="2:15" x14ac:dyDescent="0.2"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</row>
    <row r="92" spans="2:15" x14ac:dyDescent="0.2"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</row>
    <row r="93" spans="2:15" x14ac:dyDescent="0.2"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</row>
    <row r="94" spans="2:15" x14ac:dyDescent="0.2"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</row>
    <row r="95" spans="2:15" x14ac:dyDescent="0.2"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</row>
    <row r="96" spans="2:15" x14ac:dyDescent="0.2"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</row>
    <row r="97" spans="2:15" x14ac:dyDescent="0.2"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</row>
    <row r="98" spans="2:15" x14ac:dyDescent="0.2"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</row>
    <row r="99" spans="2:15" x14ac:dyDescent="0.2"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</row>
    <row r="100" spans="2:15" x14ac:dyDescent="0.2"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</row>
    <row r="101" spans="2:15" x14ac:dyDescent="0.2"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</row>
    <row r="102" spans="2:15" x14ac:dyDescent="0.2"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</row>
    <row r="103" spans="2:15" x14ac:dyDescent="0.2"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</row>
    <row r="104" spans="2:15" x14ac:dyDescent="0.2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</row>
    <row r="105" spans="2:15" x14ac:dyDescent="0.2"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</row>
    <row r="106" spans="2:15" x14ac:dyDescent="0.2"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</row>
    <row r="107" spans="2:15" x14ac:dyDescent="0.2"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</row>
    <row r="108" spans="2:15" x14ac:dyDescent="0.2"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</row>
    <row r="109" spans="2:15" x14ac:dyDescent="0.2"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</row>
    <row r="110" spans="2:15" x14ac:dyDescent="0.2"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</row>
    <row r="111" spans="2:15" x14ac:dyDescent="0.2"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</row>
    <row r="112" spans="2:15" x14ac:dyDescent="0.2"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</row>
    <row r="113" spans="2:15" x14ac:dyDescent="0.2"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</row>
    <row r="114" spans="2:15" x14ac:dyDescent="0.2"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</row>
    <row r="115" spans="2:15" x14ac:dyDescent="0.2"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</row>
    <row r="116" spans="2:15" x14ac:dyDescent="0.2"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</row>
    <row r="117" spans="2:15" x14ac:dyDescent="0.2"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</row>
    <row r="118" spans="2:15" x14ac:dyDescent="0.2"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</row>
    <row r="119" spans="2:15" x14ac:dyDescent="0.2"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</row>
    <row r="120" spans="2:15" x14ac:dyDescent="0.2"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</row>
    <row r="121" spans="2:15" x14ac:dyDescent="0.2"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</row>
    <row r="122" spans="2:15" x14ac:dyDescent="0.2"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</row>
    <row r="123" spans="2:15" x14ac:dyDescent="0.2"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</row>
    <row r="124" spans="2:15" x14ac:dyDescent="0.2"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</row>
    <row r="125" spans="2:15" x14ac:dyDescent="0.2"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</row>
    <row r="126" spans="2:15" x14ac:dyDescent="0.2"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</row>
    <row r="127" spans="2:15" x14ac:dyDescent="0.2"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</row>
    <row r="128" spans="2:15" x14ac:dyDescent="0.2"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</row>
    <row r="129" spans="2:15" x14ac:dyDescent="0.2"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</row>
    <row r="130" spans="2:15" x14ac:dyDescent="0.2"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</row>
    <row r="131" spans="2:15" x14ac:dyDescent="0.2"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</row>
    <row r="132" spans="2:15" x14ac:dyDescent="0.2"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</row>
    <row r="133" spans="2:15" x14ac:dyDescent="0.2"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</row>
    <row r="134" spans="2:15" x14ac:dyDescent="0.2"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</row>
    <row r="135" spans="2:15" x14ac:dyDescent="0.2"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</row>
    <row r="136" spans="2:15" x14ac:dyDescent="0.2"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</row>
    <row r="137" spans="2:15" x14ac:dyDescent="0.2"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</row>
    <row r="138" spans="2:15" x14ac:dyDescent="0.2"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</row>
    <row r="139" spans="2:15" x14ac:dyDescent="0.2"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</row>
    <row r="140" spans="2:15" x14ac:dyDescent="0.2"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</row>
    <row r="141" spans="2:15" x14ac:dyDescent="0.2"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</row>
    <row r="142" spans="2:15" x14ac:dyDescent="0.2"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</row>
    <row r="143" spans="2:15" x14ac:dyDescent="0.2"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</row>
    <row r="144" spans="2:15" x14ac:dyDescent="0.2"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</row>
    <row r="145" spans="2:15" x14ac:dyDescent="0.2"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</row>
    <row r="146" spans="2:15" x14ac:dyDescent="0.2"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</row>
    <row r="147" spans="2:15" x14ac:dyDescent="0.2"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</row>
    <row r="148" spans="2:15" x14ac:dyDescent="0.2"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</row>
    <row r="149" spans="2:15" x14ac:dyDescent="0.2"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</row>
    <row r="150" spans="2:15" x14ac:dyDescent="0.2"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</row>
    <row r="151" spans="2:15" x14ac:dyDescent="0.2"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</row>
    <row r="152" spans="2:15" x14ac:dyDescent="0.2"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</row>
    <row r="153" spans="2:15" x14ac:dyDescent="0.2"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</row>
    <row r="154" spans="2:15" x14ac:dyDescent="0.2"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</row>
    <row r="155" spans="2:15" x14ac:dyDescent="0.2"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</row>
    <row r="156" spans="2:15" x14ac:dyDescent="0.2"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</row>
    <row r="157" spans="2:15" x14ac:dyDescent="0.2"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</row>
    <row r="158" spans="2:15" x14ac:dyDescent="0.2"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</row>
    <row r="159" spans="2:15" x14ac:dyDescent="0.2"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</row>
    <row r="160" spans="2:15" x14ac:dyDescent="0.2"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</row>
    <row r="161" spans="2:15" x14ac:dyDescent="0.2"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</row>
    <row r="162" spans="2:15" x14ac:dyDescent="0.2"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</row>
    <row r="163" spans="2:15" x14ac:dyDescent="0.2"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</row>
    <row r="164" spans="2:15" x14ac:dyDescent="0.2"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</row>
    <row r="165" spans="2:15" x14ac:dyDescent="0.2"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</row>
    <row r="166" spans="2:15" x14ac:dyDescent="0.2"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</row>
    <row r="167" spans="2:15" x14ac:dyDescent="0.2"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</row>
    <row r="168" spans="2:15" x14ac:dyDescent="0.2"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</row>
    <row r="169" spans="2:15" x14ac:dyDescent="0.2"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</row>
    <row r="170" spans="2:15" x14ac:dyDescent="0.2"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</row>
    <row r="171" spans="2:15" x14ac:dyDescent="0.2"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</row>
    <row r="172" spans="2:15" x14ac:dyDescent="0.2"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</row>
    <row r="173" spans="2:15" x14ac:dyDescent="0.2"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</row>
    <row r="174" spans="2:15" x14ac:dyDescent="0.2"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</row>
    <row r="175" spans="2:15" x14ac:dyDescent="0.2"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</row>
    <row r="176" spans="2:15" x14ac:dyDescent="0.2"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</row>
    <row r="177" spans="2:15" x14ac:dyDescent="0.2"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</row>
    <row r="178" spans="2:15" x14ac:dyDescent="0.2"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</row>
    <row r="179" spans="2:15" x14ac:dyDescent="0.2"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</row>
    <row r="180" spans="2:15" x14ac:dyDescent="0.2"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</row>
    <row r="181" spans="2:15" x14ac:dyDescent="0.2"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</row>
    <row r="182" spans="2:15" x14ac:dyDescent="0.2"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</row>
    <row r="183" spans="2:15" x14ac:dyDescent="0.2"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</row>
    <row r="184" spans="2:15" x14ac:dyDescent="0.2"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</row>
    <row r="185" spans="2:15" x14ac:dyDescent="0.2"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</row>
    <row r="186" spans="2:15" x14ac:dyDescent="0.2"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</row>
    <row r="187" spans="2:15" x14ac:dyDescent="0.2"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</row>
    <row r="188" spans="2:15" x14ac:dyDescent="0.2"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</row>
    <row r="189" spans="2:15" x14ac:dyDescent="0.2"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</row>
    <row r="190" spans="2:15" x14ac:dyDescent="0.2"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</row>
    <row r="191" spans="2:15" x14ac:dyDescent="0.2"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</row>
    <row r="192" spans="2:15" x14ac:dyDescent="0.2"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</row>
    <row r="193" spans="2:15" x14ac:dyDescent="0.2"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</row>
    <row r="194" spans="2:15" x14ac:dyDescent="0.2"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</row>
    <row r="195" spans="2:15" x14ac:dyDescent="0.2"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</row>
    <row r="196" spans="2:15" x14ac:dyDescent="0.2"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</row>
    <row r="197" spans="2:15" x14ac:dyDescent="0.2"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</row>
    <row r="198" spans="2:15" x14ac:dyDescent="0.2"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</row>
    <row r="199" spans="2:15" x14ac:dyDescent="0.2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</row>
    <row r="200" spans="2:15" x14ac:dyDescent="0.2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</row>
    <row r="201" spans="2:15" x14ac:dyDescent="0.2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</row>
    <row r="202" spans="2:15" x14ac:dyDescent="0.2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</row>
    <row r="203" spans="2:15" x14ac:dyDescent="0.2"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</row>
    <row r="204" spans="2:15" x14ac:dyDescent="0.2"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</row>
    <row r="205" spans="2:15" x14ac:dyDescent="0.2"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</row>
    <row r="206" spans="2:15" x14ac:dyDescent="0.2"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</row>
    <row r="207" spans="2:15" x14ac:dyDescent="0.2"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</row>
    <row r="208" spans="2:15" x14ac:dyDescent="0.2"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</row>
    <row r="209" spans="2:15" x14ac:dyDescent="0.2"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</row>
    <row r="210" spans="2:15" x14ac:dyDescent="0.2"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</row>
    <row r="211" spans="2:15" x14ac:dyDescent="0.2"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</row>
    <row r="212" spans="2:15" x14ac:dyDescent="0.2"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</row>
    <row r="213" spans="2:15" x14ac:dyDescent="0.2"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</row>
    <row r="214" spans="2:15" x14ac:dyDescent="0.2"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</row>
    <row r="215" spans="2:15" x14ac:dyDescent="0.2"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</row>
    <row r="216" spans="2:15" x14ac:dyDescent="0.2"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</row>
    <row r="217" spans="2:15" x14ac:dyDescent="0.2"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</row>
    <row r="218" spans="2:15" x14ac:dyDescent="0.2"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</row>
    <row r="219" spans="2:15" x14ac:dyDescent="0.2"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</row>
    <row r="220" spans="2:15" x14ac:dyDescent="0.2"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</row>
    <row r="221" spans="2:15" x14ac:dyDescent="0.2"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</row>
    <row r="222" spans="2:15" x14ac:dyDescent="0.2"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</row>
    <row r="223" spans="2:15" x14ac:dyDescent="0.2"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</row>
    <row r="224" spans="2:15" x14ac:dyDescent="0.2"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</row>
    <row r="225" spans="2:15" x14ac:dyDescent="0.2"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</row>
    <row r="226" spans="2:15" x14ac:dyDescent="0.2"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</row>
    <row r="227" spans="2:15" x14ac:dyDescent="0.2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</row>
    <row r="228" spans="2:15" x14ac:dyDescent="0.2"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</row>
    <row r="229" spans="2:15" x14ac:dyDescent="0.2"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</row>
    <row r="230" spans="2:15" x14ac:dyDescent="0.2"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</row>
    <row r="231" spans="2:15" x14ac:dyDescent="0.2"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</row>
    <row r="232" spans="2:15" x14ac:dyDescent="0.2"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</row>
    <row r="233" spans="2:15" x14ac:dyDescent="0.2"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</row>
    <row r="234" spans="2:15" x14ac:dyDescent="0.2"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</row>
    <row r="235" spans="2:15" x14ac:dyDescent="0.2"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</row>
    <row r="236" spans="2:15" x14ac:dyDescent="0.2"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</row>
    <row r="237" spans="2:15" x14ac:dyDescent="0.2"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</row>
    <row r="238" spans="2:15" x14ac:dyDescent="0.2"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</row>
    <row r="239" spans="2:15" x14ac:dyDescent="0.2"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</row>
    <row r="240" spans="2:15" x14ac:dyDescent="0.2"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</row>
    <row r="241" spans="2:15" x14ac:dyDescent="0.2"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</row>
    <row r="242" spans="2:15" x14ac:dyDescent="0.2"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</row>
    <row r="243" spans="2:15" x14ac:dyDescent="0.2"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</row>
    <row r="244" spans="2:15" x14ac:dyDescent="0.2"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</row>
    <row r="245" spans="2:15" x14ac:dyDescent="0.2"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</row>
    <row r="246" spans="2:15" x14ac:dyDescent="0.2"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</row>
    <row r="247" spans="2:15" x14ac:dyDescent="0.2"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</row>
  </sheetData>
  <mergeCells count="1"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O20"/>
  <sheetViews>
    <sheetView workbookViewId="0">
      <selection activeCell="A5" sqref="A5"/>
    </sheetView>
  </sheetViews>
  <sheetFormatPr defaultRowHeight="12.75" x14ac:dyDescent="0.2"/>
  <cols>
    <col min="1" max="1" width="52.7109375" style="83" bestFit="1" customWidth="1"/>
    <col min="2" max="14" width="10.140625" style="83" bestFit="1" customWidth="1"/>
    <col min="15" max="16384" width="9.140625" style="83"/>
  </cols>
  <sheetData>
    <row r="2" spans="1:15" ht="18.75" x14ac:dyDescent="0.2">
      <c r="A2" s="5" t="s">
        <v>102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4" spans="1:15" x14ac:dyDescent="0.2">
      <c r="N4" s="10" t="s">
        <v>91</v>
      </c>
    </row>
    <row r="5" spans="1:15" x14ac:dyDescent="0.2">
      <c r="A5" s="114"/>
      <c r="B5" s="37">
        <f>MT_ALL!B5</f>
        <v>42004</v>
      </c>
      <c r="C5" s="37">
        <f>MT_ALL!C5</f>
        <v>42035</v>
      </c>
      <c r="D5" s="37">
        <f>MT_ALL!D5</f>
        <v>42063</v>
      </c>
      <c r="E5" s="37">
        <f>MT_ALL!E5</f>
        <v>42094</v>
      </c>
      <c r="F5" s="37">
        <f>MT_ALL!F5</f>
        <v>42124</v>
      </c>
      <c r="G5" s="37">
        <f>MT_ALL!G5</f>
        <v>42155</v>
      </c>
      <c r="H5" s="37">
        <f>MT_ALL!H5</f>
        <v>42185</v>
      </c>
      <c r="I5" s="37">
        <f>MT_ALL!I5</f>
        <v>42216</v>
      </c>
      <c r="J5" s="37">
        <f>MT_ALL!J5</f>
        <v>42247</v>
      </c>
      <c r="K5" s="37">
        <f>MT_ALL!K5</f>
        <v>42277</v>
      </c>
      <c r="L5" s="37">
        <f>MT_ALL!L5</f>
        <v>42308</v>
      </c>
      <c r="M5" s="37">
        <f>MT_ALL!M5</f>
        <v>42338</v>
      </c>
      <c r="N5" s="37">
        <f>MT_ALL!N5</f>
        <v>42369</v>
      </c>
      <c r="O5" s="195"/>
    </row>
    <row r="6" spans="1:15" x14ac:dyDescent="0.2">
      <c r="A6" s="86" t="str">
        <f>MT_ALL!A6</f>
        <v>Загальна сума державного та гарантованого державою боргу</v>
      </c>
      <c r="B6" s="169">
        <f t="shared" ref="B6:N6" si="0">SUM(B7:B8)</f>
        <v>1.10083321670264</v>
      </c>
      <c r="C6" s="169">
        <f t="shared" si="0"/>
        <v>1.1135169943480501</v>
      </c>
      <c r="D6" s="169">
        <f t="shared" si="0"/>
        <v>1.61358924115824</v>
      </c>
      <c r="E6" s="169">
        <f t="shared" si="0"/>
        <v>1.52437483470012</v>
      </c>
      <c r="F6" s="169">
        <f t="shared" si="0"/>
        <v>1.41748993135089</v>
      </c>
      <c r="G6" s="169">
        <f t="shared" si="0"/>
        <v>1.4241791743288199</v>
      </c>
      <c r="H6" s="169">
        <f t="shared" si="0"/>
        <v>1.4382231332684401</v>
      </c>
      <c r="I6" s="169">
        <f t="shared" si="0"/>
        <v>1.4693235408655201</v>
      </c>
      <c r="J6" s="169">
        <f t="shared" si="0"/>
        <v>1.49505183672794</v>
      </c>
      <c r="K6" s="169">
        <f t="shared" si="0"/>
        <v>1.5214525646532799</v>
      </c>
      <c r="L6" s="169">
        <f t="shared" si="0"/>
        <v>1.5882176533709798</v>
      </c>
      <c r="M6" s="169">
        <f t="shared" si="0"/>
        <v>1.5560927102353297</v>
      </c>
      <c r="N6" s="169">
        <f t="shared" si="0"/>
        <v>1.57059702160004</v>
      </c>
    </row>
    <row r="7" spans="1:15" x14ac:dyDescent="0.2">
      <c r="A7" s="202" t="str">
        <f>MT_ALL!A7</f>
        <v>Внутрішній борг</v>
      </c>
      <c r="B7" s="182">
        <f>MT_ALL!B7/1000000</f>
        <v>0.48886690736498001</v>
      </c>
      <c r="C7" s="182">
        <f>MT_ALL!C7/1000000</f>
        <v>0.49683845463972998</v>
      </c>
      <c r="D7" s="182">
        <f>MT_ALL!D7/1000000</f>
        <v>0.55753573675778001</v>
      </c>
      <c r="E7" s="182">
        <f>MT_ALL!E7/1000000</f>
        <v>0.52593882121617996</v>
      </c>
      <c r="F7" s="182">
        <f>MT_ALL!F7/1000000</f>
        <v>0.51429301201965005</v>
      </c>
      <c r="G7" s="182">
        <f>MT_ALL!G7/1000000</f>
        <v>0.50813738492908</v>
      </c>
      <c r="H7" s="182">
        <f>MT_ALL!H7/1000000</f>
        <v>0.51852818727076</v>
      </c>
      <c r="I7" s="182">
        <f>MT_ALL!I7/1000000</f>
        <v>0.51900708526848005</v>
      </c>
      <c r="J7" s="182">
        <f>MT_ALL!J7/1000000</f>
        <v>0.51846036034511001</v>
      </c>
      <c r="K7" s="182">
        <f>MT_ALL!K7/1000000</f>
        <v>0.52075874119682997</v>
      </c>
      <c r="L7" s="182">
        <f>MT_ALL!L7/1000000</f>
        <v>0.52576571656850002</v>
      </c>
      <c r="M7" s="182">
        <f>MT_ALL!M7/1000000</f>
        <v>0.53127568236436995</v>
      </c>
      <c r="N7" s="182">
        <f>MT_ALL!N7/1000000</f>
        <v>0.52946057801733004</v>
      </c>
    </row>
    <row r="8" spans="1:15" x14ac:dyDescent="0.2">
      <c r="A8" s="202" t="str">
        <f>MT_ALL!A8</f>
        <v>Зовнішній борг</v>
      </c>
      <c r="B8" s="182">
        <f>MT_ALL!B8/1000000</f>
        <v>0.61196630933765994</v>
      </c>
      <c r="C8" s="182">
        <f>MT_ALL!C8/1000000</f>
        <v>0.61667853970832009</v>
      </c>
      <c r="D8" s="182">
        <f>MT_ALL!D8/1000000</f>
        <v>1.05605350440046</v>
      </c>
      <c r="E8" s="182">
        <f>MT_ALL!E8/1000000</f>
        <v>0.99843601348394007</v>
      </c>
      <c r="F8" s="182">
        <f>MT_ALL!F8/1000000</f>
        <v>0.90319691933124002</v>
      </c>
      <c r="G8" s="182">
        <f>MT_ALL!G8/1000000</f>
        <v>0.91604178939974001</v>
      </c>
      <c r="H8" s="182">
        <f>MT_ALL!H8/1000000</f>
        <v>0.91969494599767998</v>
      </c>
      <c r="I8" s="182">
        <f>MT_ALL!I8/1000000</f>
        <v>0.95031645559704003</v>
      </c>
      <c r="J8" s="182">
        <f>MT_ALL!J8/1000000</f>
        <v>0.97659147638282995</v>
      </c>
      <c r="K8" s="182">
        <f>MT_ALL!K8/1000000</f>
        <v>1.00069382345645</v>
      </c>
      <c r="L8" s="182">
        <f>MT_ALL!L8/1000000</f>
        <v>1.0624519368024798</v>
      </c>
      <c r="M8" s="182">
        <f>MT_ALL!M8/1000000</f>
        <v>1.0248170278709599</v>
      </c>
      <c r="N8" s="182">
        <f>MT_ALL!N8/1000000</f>
        <v>1.04113644358271</v>
      </c>
    </row>
    <row r="10" spans="1:15" x14ac:dyDescent="0.2">
      <c r="N10" s="10" t="s">
        <v>88</v>
      </c>
    </row>
    <row r="11" spans="1:15" x14ac:dyDescent="0.2">
      <c r="A11" s="114"/>
      <c r="B11" s="37">
        <f>MT_ALL!B11</f>
        <v>42004</v>
      </c>
      <c r="C11" s="37">
        <f>MT_ALL!C11</f>
        <v>42035</v>
      </c>
      <c r="D11" s="37">
        <f>MT_ALL!D11</f>
        <v>42063</v>
      </c>
      <c r="E11" s="37">
        <f>MT_ALL!E11</f>
        <v>42094</v>
      </c>
      <c r="F11" s="37">
        <f>MT_ALL!F11</f>
        <v>42124</v>
      </c>
      <c r="G11" s="37">
        <f>MT_ALL!G11</f>
        <v>42155</v>
      </c>
      <c r="H11" s="37">
        <f>MT_ALL!H11</f>
        <v>42185</v>
      </c>
      <c r="I11" s="37">
        <f>MT_ALL!I11</f>
        <v>42216</v>
      </c>
      <c r="J11" s="37">
        <f>MT_ALL!J11</f>
        <v>42247</v>
      </c>
      <c r="K11" s="37">
        <f>MT_ALL!K11</f>
        <v>42277</v>
      </c>
      <c r="L11" s="37">
        <f>MT_ALL!L11</f>
        <v>42308</v>
      </c>
      <c r="M11" s="37">
        <f>MT_ALL!M11</f>
        <v>42338</v>
      </c>
      <c r="N11" s="37">
        <f>MT_ALL!N11</f>
        <v>42369</v>
      </c>
    </row>
    <row r="12" spans="1:15" x14ac:dyDescent="0.2">
      <c r="A12" s="86" t="str">
        <f>MT_ALL!A12</f>
        <v>Загальна сума державного та гарантованого державою боргу</v>
      </c>
      <c r="B12" s="169">
        <f t="shared" ref="B12:N12" si="1">SUM(B13:B14)</f>
        <v>6.9811922962929998E-2</v>
      </c>
      <c r="C12" s="169">
        <f t="shared" si="1"/>
        <v>6.8915064104529994E-2</v>
      </c>
      <c r="D12" s="169">
        <f t="shared" si="1"/>
        <v>5.8119881380559998E-2</v>
      </c>
      <c r="E12" s="169">
        <f t="shared" si="1"/>
        <v>6.5025773977909998E-2</v>
      </c>
      <c r="F12" s="169">
        <f t="shared" si="1"/>
        <v>6.7349325131219995E-2</v>
      </c>
      <c r="G12" s="169">
        <f t="shared" si="1"/>
        <v>6.7662666994759993E-2</v>
      </c>
      <c r="H12" s="169">
        <f t="shared" si="1"/>
        <v>6.8436765781770006E-2</v>
      </c>
      <c r="I12" s="169">
        <f t="shared" si="1"/>
        <v>6.798717554983999E-2</v>
      </c>
      <c r="J12" s="169">
        <f t="shared" si="1"/>
        <v>7.0569776514410001E-2</v>
      </c>
      <c r="K12" s="169">
        <f t="shared" si="1"/>
        <v>7.0674693065509997E-2</v>
      </c>
      <c r="L12" s="169">
        <f t="shared" si="1"/>
        <v>6.9342415888360001E-2</v>
      </c>
      <c r="M12" s="169">
        <f t="shared" si="1"/>
        <v>6.5150308643059998E-2</v>
      </c>
      <c r="N12" s="169">
        <f t="shared" si="1"/>
        <v>6.5439723887579987E-2</v>
      </c>
    </row>
    <row r="13" spans="1:15" x14ac:dyDescent="0.2">
      <c r="A13" s="202" t="str">
        <f>MT_ALL!A13</f>
        <v>Внутрішній борг</v>
      </c>
      <c r="B13" s="182">
        <f>MT_ALL!B13/1000000</f>
        <v>3.100264268781E-2</v>
      </c>
      <c r="C13" s="182">
        <f>MT_ALL!C13/1000000</f>
        <v>3.0749107669440001E-2</v>
      </c>
      <c r="D13" s="182">
        <f>MT_ALL!D13/1000000</f>
        <v>2.0081883331350001E-2</v>
      </c>
      <c r="E13" s="182">
        <f>MT_ALL!E13/1000000</f>
        <v>2.243515055225E-2</v>
      </c>
      <c r="F13" s="182">
        <f>MT_ALL!F13/1000000</f>
        <v>2.4435649603649998E-2</v>
      </c>
      <c r="G13" s="182">
        <f>MT_ALL!G13/1000000</f>
        <v>2.4141576624529999E-2</v>
      </c>
      <c r="H13" s="182">
        <f>MT_ALL!H13/1000000</f>
        <v>2.467377368823E-2</v>
      </c>
      <c r="I13" s="182">
        <f>MT_ALL!I13/1000000</f>
        <v>2.4015014281439998E-2</v>
      </c>
      <c r="J13" s="182">
        <f>MT_ALL!J13/1000000</f>
        <v>2.4472483737610001E-2</v>
      </c>
      <c r="K13" s="182">
        <f>MT_ALL!K13/1000000</f>
        <v>2.4190346153639998E-2</v>
      </c>
      <c r="L13" s="182">
        <f>MT_ALL!L13/1000000</f>
        <v>2.2955206989859998E-2</v>
      </c>
      <c r="M13" s="182">
        <f>MT_ALL!M13/1000000</f>
        <v>2.2243388490189999E-2</v>
      </c>
      <c r="N13" s="182">
        <f>MT_ALL!N13/1000000</f>
        <v>2.2060244326389998E-2</v>
      </c>
    </row>
    <row r="14" spans="1:15" x14ac:dyDescent="0.2">
      <c r="A14" s="202" t="str">
        <f>MT_ALL!A14</f>
        <v>Зовнішній борг</v>
      </c>
      <c r="B14" s="182">
        <f>MT_ALL!B14/1000000</f>
        <v>3.8809280275119998E-2</v>
      </c>
      <c r="C14" s="182">
        <f>MT_ALL!C14/1000000</f>
        <v>3.816595643509E-2</v>
      </c>
      <c r="D14" s="182">
        <f>MT_ALL!D14/1000000</f>
        <v>3.8037998049210001E-2</v>
      </c>
      <c r="E14" s="182">
        <f>MT_ALL!E14/1000000</f>
        <v>4.2590623425660001E-2</v>
      </c>
      <c r="F14" s="182">
        <f>MT_ALL!F14/1000000</f>
        <v>4.291367552757E-2</v>
      </c>
      <c r="G14" s="182">
        <f>MT_ALL!G14/1000000</f>
        <v>4.3521090370229998E-2</v>
      </c>
      <c r="H14" s="182">
        <f>MT_ALL!H14/1000000</f>
        <v>4.3762992093540003E-2</v>
      </c>
      <c r="I14" s="182">
        <f>MT_ALL!I14/1000000</f>
        <v>4.3972161268399999E-2</v>
      </c>
      <c r="J14" s="182">
        <f>MT_ALL!J14/1000000</f>
        <v>4.6097292776800004E-2</v>
      </c>
      <c r="K14" s="182">
        <f>MT_ALL!K14/1000000</f>
        <v>4.6484346911869999E-2</v>
      </c>
      <c r="L14" s="182">
        <f>MT_ALL!L14/1000000</f>
        <v>4.6387208898500003E-2</v>
      </c>
      <c r="M14" s="182">
        <f>MT_ALL!M14/1000000</f>
        <v>4.2906920152870003E-2</v>
      </c>
      <c r="N14" s="182">
        <f>MT_ALL!N14/1000000</f>
        <v>4.3379479561189996E-2</v>
      </c>
    </row>
    <row r="16" spans="1:15" x14ac:dyDescent="0.2">
      <c r="N16" s="10" t="s">
        <v>40</v>
      </c>
    </row>
    <row r="17" spans="1:14" x14ac:dyDescent="0.2">
      <c r="A17" s="114"/>
      <c r="B17" s="37">
        <f>MT_ALL!B17</f>
        <v>42004</v>
      </c>
      <c r="C17" s="37">
        <f>MT_ALL!C17</f>
        <v>42035</v>
      </c>
      <c r="D17" s="37">
        <f>MT_ALL!D17</f>
        <v>42063</v>
      </c>
      <c r="E17" s="37">
        <f>MT_ALL!E17</f>
        <v>42094</v>
      </c>
      <c r="F17" s="37">
        <f>MT_ALL!F17</f>
        <v>42124</v>
      </c>
      <c r="G17" s="37">
        <f>MT_ALL!G17</f>
        <v>42155</v>
      </c>
      <c r="H17" s="37">
        <f>MT_ALL!H17</f>
        <v>42185</v>
      </c>
      <c r="I17" s="37">
        <f>MT_ALL!I17</f>
        <v>42216</v>
      </c>
      <c r="J17" s="37">
        <f>MT_ALL!J17</f>
        <v>42247</v>
      </c>
      <c r="K17" s="37">
        <f>MT_ALL!K17</f>
        <v>42277</v>
      </c>
      <c r="L17" s="37">
        <f>MT_ALL!L17</f>
        <v>42308</v>
      </c>
      <c r="M17" s="37">
        <f>MT_ALL!M17</f>
        <v>42338</v>
      </c>
      <c r="N17" s="37">
        <f>MT_ALL!N17</f>
        <v>42369</v>
      </c>
    </row>
    <row r="18" spans="1:14" x14ac:dyDescent="0.2">
      <c r="A18" s="86" t="str">
        <f>MT_ALL!A18</f>
        <v>Загальна сума державного та гарантованого державою боргу</v>
      </c>
      <c r="B18" s="169">
        <f t="shared" ref="B18:N18" si="2">SUM(B19:B20)</f>
        <v>1</v>
      </c>
      <c r="C18" s="169">
        <f t="shared" si="2"/>
        <v>1</v>
      </c>
      <c r="D18" s="169">
        <f t="shared" si="2"/>
        <v>1</v>
      </c>
      <c r="E18" s="169">
        <f t="shared" si="2"/>
        <v>1</v>
      </c>
      <c r="F18" s="169">
        <f t="shared" si="2"/>
        <v>1</v>
      </c>
      <c r="G18" s="169">
        <f t="shared" si="2"/>
        <v>1</v>
      </c>
      <c r="H18" s="169">
        <f t="shared" si="2"/>
        <v>1</v>
      </c>
      <c r="I18" s="169">
        <f t="shared" si="2"/>
        <v>1</v>
      </c>
      <c r="J18" s="169">
        <f t="shared" si="2"/>
        <v>1</v>
      </c>
      <c r="K18" s="169">
        <f t="shared" si="2"/>
        <v>1</v>
      </c>
      <c r="L18" s="169">
        <f t="shared" si="2"/>
        <v>1</v>
      </c>
      <c r="M18" s="169">
        <f t="shared" si="2"/>
        <v>1.0577859999999999</v>
      </c>
      <c r="N18" s="169">
        <f t="shared" si="2"/>
        <v>1</v>
      </c>
    </row>
    <row r="19" spans="1:14" x14ac:dyDescent="0.2">
      <c r="A19" s="202" t="str">
        <f>MT_ALL!A19</f>
        <v>Внутрішній борг</v>
      </c>
      <c r="B19" s="141">
        <f>MT_ALL!B19</f>
        <v>0.44408799999999998</v>
      </c>
      <c r="C19" s="141">
        <f>MT_ALL!C19</f>
        <v>0.44618799999999997</v>
      </c>
      <c r="D19" s="141">
        <f>MT_ALL!D19</f>
        <v>0.34552500000000003</v>
      </c>
      <c r="E19" s="141">
        <f>MT_ALL!E19</f>
        <v>0.34501900000000002</v>
      </c>
      <c r="F19" s="141">
        <f>MT_ALL!F19</f>
        <v>0.36281999999999998</v>
      </c>
      <c r="G19" s="141">
        <f>MT_ALL!G19</f>
        <v>0.35679300000000003</v>
      </c>
      <c r="H19" s="141">
        <f>MT_ALL!H19</f>
        <v>0.36053400000000002</v>
      </c>
      <c r="I19" s="141">
        <f>MT_ALL!I19</f>
        <v>0.35322900000000002</v>
      </c>
      <c r="J19" s="141">
        <f>MT_ALL!J19</f>
        <v>0.34678399999999998</v>
      </c>
      <c r="K19" s="141">
        <f>MT_ALL!K19</f>
        <v>0.342277</v>
      </c>
      <c r="L19" s="141">
        <f>MT_ALL!L19</f>
        <v>0.33104099999999997</v>
      </c>
      <c r="M19" s="141">
        <f>MT_ALL!M19</f>
        <v>0.471972</v>
      </c>
      <c r="N19" s="141">
        <f>MT_ALL!N19</f>
        <v>0.33710800000000002</v>
      </c>
    </row>
    <row r="20" spans="1:14" x14ac:dyDescent="0.2">
      <c r="A20" s="202" t="str">
        <f>MT_ALL!A20</f>
        <v>Зовнішній борг</v>
      </c>
      <c r="B20" s="141">
        <f>MT_ALL!B20</f>
        <v>0.55591199999999996</v>
      </c>
      <c r="C20" s="141">
        <f>MT_ALL!C20</f>
        <v>0.55381199999999997</v>
      </c>
      <c r="D20" s="141">
        <f>MT_ALL!D20</f>
        <v>0.65447500000000003</v>
      </c>
      <c r="E20" s="141">
        <f>MT_ALL!E20</f>
        <v>0.65498100000000004</v>
      </c>
      <c r="F20" s="141">
        <f>MT_ALL!F20</f>
        <v>0.63717999999999997</v>
      </c>
      <c r="G20" s="141">
        <f>MT_ALL!G20</f>
        <v>0.64320699999999997</v>
      </c>
      <c r="H20" s="141">
        <f>MT_ALL!H20</f>
        <v>0.63946599999999998</v>
      </c>
      <c r="I20" s="141">
        <f>MT_ALL!I20</f>
        <v>0.64677099999999998</v>
      </c>
      <c r="J20" s="141">
        <f>MT_ALL!J20</f>
        <v>0.65321600000000002</v>
      </c>
      <c r="K20" s="141">
        <f>MT_ALL!K20</f>
        <v>0.65772299999999995</v>
      </c>
      <c r="L20" s="141">
        <f>MT_ALL!L20</f>
        <v>0.66895899999999997</v>
      </c>
      <c r="M20" s="141">
        <f>MT_ALL!M20</f>
        <v>0.58581399999999995</v>
      </c>
      <c r="N20" s="141">
        <f>MT_ALL!N20</f>
        <v>0.66289200000000004</v>
      </c>
    </row>
  </sheetData>
  <mergeCells count="1">
    <mergeCell ref="A2:N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U247"/>
  <sheetViews>
    <sheetView workbookViewId="0">
      <selection activeCell="A17" sqref="A17:N20"/>
    </sheetView>
  </sheetViews>
  <sheetFormatPr defaultRowHeight="12.75" x14ac:dyDescent="0.2"/>
  <cols>
    <col min="1" max="1" width="63.28515625" style="83" bestFit="1" customWidth="1"/>
    <col min="2" max="2" width="14.7109375" style="83" customWidth="1"/>
    <col min="3" max="10" width="14.42578125" style="83" bestFit="1" customWidth="1"/>
    <col min="11" max="11" width="13" style="83" customWidth="1"/>
    <col min="12" max="13" width="11.28515625" style="83" customWidth="1"/>
    <col min="14" max="14" width="13" style="83" customWidth="1"/>
    <col min="15" max="16384" width="9.140625" style="83"/>
  </cols>
  <sheetData>
    <row r="2" spans="1:21" ht="18.75" x14ac:dyDescent="0.2">
      <c r="A2" s="5" t="s">
        <v>102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96"/>
      <c r="P2" s="96"/>
      <c r="Q2" s="96"/>
      <c r="R2" s="96"/>
      <c r="S2" s="96"/>
      <c r="T2" s="96"/>
      <c r="U2" s="96"/>
    </row>
    <row r="3" spans="1:21" x14ac:dyDescent="0.2">
      <c r="A3" s="62"/>
    </row>
    <row r="4" spans="1:21" s="126" customFormat="1" x14ac:dyDescent="0.2">
      <c r="N4" s="10" t="s">
        <v>182</v>
      </c>
    </row>
    <row r="5" spans="1:21" s="22" customFormat="1" x14ac:dyDescent="0.2">
      <c r="A5" s="76"/>
      <c r="B5" s="172">
        <v>42004</v>
      </c>
      <c r="C5" s="172">
        <v>42035</v>
      </c>
      <c r="D5" s="172">
        <v>42063</v>
      </c>
      <c r="E5" s="172">
        <v>42094</v>
      </c>
      <c r="F5" s="172">
        <v>42124</v>
      </c>
      <c r="G5" s="172">
        <v>42155</v>
      </c>
      <c r="H5" s="172">
        <v>42185</v>
      </c>
      <c r="I5" s="172">
        <v>42216</v>
      </c>
      <c r="J5" s="172">
        <v>42247</v>
      </c>
      <c r="K5" s="172">
        <v>42277</v>
      </c>
      <c r="L5" s="172">
        <v>42308</v>
      </c>
      <c r="M5" s="172">
        <v>42338</v>
      </c>
      <c r="N5" s="235">
        <v>42369</v>
      </c>
    </row>
    <row r="6" spans="1:21" s="123" customFormat="1" x14ac:dyDescent="0.2">
      <c r="A6" s="105" t="s">
        <v>139</v>
      </c>
      <c r="B6" s="239">
        <f t="shared" ref="B6:N6" si="0">SUM(B7:B8)</f>
        <v>1100833.2167026401</v>
      </c>
      <c r="C6" s="239">
        <f t="shared" si="0"/>
        <v>1113516.9943480501</v>
      </c>
      <c r="D6" s="239">
        <f t="shared" si="0"/>
        <v>1613589.24115824</v>
      </c>
      <c r="E6" s="239">
        <f t="shared" si="0"/>
        <v>1524374.8347001199</v>
      </c>
      <c r="F6" s="239">
        <f t="shared" si="0"/>
        <v>1417489.9313508901</v>
      </c>
      <c r="G6" s="239">
        <f t="shared" si="0"/>
        <v>1424179.1743288201</v>
      </c>
      <c r="H6" s="239">
        <f t="shared" si="0"/>
        <v>1438223.1332684401</v>
      </c>
      <c r="I6" s="239">
        <f t="shared" si="0"/>
        <v>1469323.54086552</v>
      </c>
      <c r="J6" s="239">
        <f t="shared" si="0"/>
        <v>1495051.83672794</v>
      </c>
      <c r="K6" s="239">
        <f t="shared" si="0"/>
        <v>1521452.5646532802</v>
      </c>
      <c r="L6" s="239">
        <f t="shared" si="0"/>
        <v>1588217.6533709802</v>
      </c>
      <c r="M6" s="239">
        <f t="shared" si="0"/>
        <v>1556092.71023533</v>
      </c>
      <c r="N6" s="239">
        <f t="shared" si="0"/>
        <v>1570597.0216000399</v>
      </c>
    </row>
    <row r="7" spans="1:21" s="153" customFormat="1" x14ac:dyDescent="0.2">
      <c r="A7" s="98" t="s">
        <v>65</v>
      </c>
      <c r="B7" s="69">
        <v>947030.46914465004</v>
      </c>
      <c r="C7" s="69">
        <v>959780.28664514003</v>
      </c>
      <c r="D7" s="69">
        <v>1372225.02491979</v>
      </c>
      <c r="E7" s="69">
        <v>1267244.2772156999</v>
      </c>
      <c r="F7" s="69">
        <v>1185351.4015740301</v>
      </c>
      <c r="G7" s="69">
        <v>1194191.28076537</v>
      </c>
      <c r="H7" s="69">
        <v>1208863.5889758801</v>
      </c>
      <c r="I7" s="69">
        <v>1238354.1457696301</v>
      </c>
      <c r="J7" s="69">
        <v>1234215.9465560401</v>
      </c>
      <c r="K7" s="69">
        <v>1259323.2166706801</v>
      </c>
      <c r="L7" s="69">
        <v>1312352.59816237</v>
      </c>
      <c r="M7" s="69">
        <v>1316334.10178719</v>
      </c>
      <c r="N7" s="72">
        <v>1333860.7110635799</v>
      </c>
    </row>
    <row r="8" spans="1:21" s="153" customFormat="1" x14ac:dyDescent="0.2">
      <c r="A8" s="98" t="s">
        <v>14</v>
      </c>
      <c r="B8" s="69">
        <v>153802.74755798999</v>
      </c>
      <c r="C8" s="69">
        <v>153736.70770291</v>
      </c>
      <c r="D8" s="69">
        <v>241364.21623845</v>
      </c>
      <c r="E8" s="69">
        <v>257130.55748441999</v>
      </c>
      <c r="F8" s="69">
        <v>232138.52977686</v>
      </c>
      <c r="G8" s="69">
        <v>229987.89356344999</v>
      </c>
      <c r="H8" s="69">
        <v>229359.54429255999</v>
      </c>
      <c r="I8" s="69">
        <v>230969.39509589001</v>
      </c>
      <c r="J8" s="69">
        <v>260835.89017190001</v>
      </c>
      <c r="K8" s="69">
        <v>262129.34798260001</v>
      </c>
      <c r="L8" s="69">
        <v>275865.05520861002</v>
      </c>
      <c r="M8" s="69">
        <v>239758.60844814</v>
      </c>
      <c r="N8" s="72">
        <v>236736.31053645999</v>
      </c>
    </row>
    <row r="9" spans="1:21" x14ac:dyDescent="0.2"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</row>
    <row r="10" spans="1:21" x14ac:dyDescent="0.2">
      <c r="B10" s="96"/>
      <c r="C10" s="96"/>
      <c r="D10" s="96"/>
      <c r="E10" s="96"/>
      <c r="F10" s="96"/>
      <c r="G10" s="96"/>
      <c r="H10" s="96"/>
      <c r="I10" s="96"/>
      <c r="J10" s="96"/>
      <c r="K10" s="10"/>
      <c r="L10" s="96"/>
      <c r="M10" s="96"/>
      <c r="N10" s="10" t="s">
        <v>46</v>
      </c>
      <c r="O10" s="96"/>
      <c r="P10" s="96"/>
      <c r="Q10" s="96"/>
      <c r="R10" s="96"/>
      <c r="S10" s="96"/>
    </row>
    <row r="11" spans="1:21" s="74" customFormat="1" x14ac:dyDescent="0.2">
      <c r="A11" s="234"/>
      <c r="B11" s="172">
        <v>42004</v>
      </c>
      <c r="C11" s="172">
        <v>42035</v>
      </c>
      <c r="D11" s="172">
        <v>42063</v>
      </c>
      <c r="E11" s="172">
        <v>42094</v>
      </c>
      <c r="F11" s="172">
        <v>42124</v>
      </c>
      <c r="G11" s="172">
        <v>42155</v>
      </c>
      <c r="H11" s="172">
        <v>42185</v>
      </c>
      <c r="I11" s="172">
        <v>42216</v>
      </c>
      <c r="J11" s="172">
        <v>42247</v>
      </c>
      <c r="K11" s="172">
        <v>42277</v>
      </c>
      <c r="L11" s="172">
        <v>42308</v>
      </c>
      <c r="M11" s="172">
        <v>42338</v>
      </c>
      <c r="N11" s="235">
        <v>42369</v>
      </c>
      <c r="O11" s="22"/>
      <c r="P11" s="22"/>
      <c r="Q11" s="22"/>
      <c r="R11" s="22"/>
      <c r="S11" s="22"/>
      <c r="T11" s="22"/>
      <c r="U11" s="22"/>
    </row>
    <row r="12" spans="1:21" s="185" customFormat="1" x14ac:dyDescent="0.2">
      <c r="A12" s="105" t="s">
        <v>139</v>
      </c>
      <c r="B12" s="239">
        <f t="shared" ref="B12:N12" si="1">SUM(B13:B14)</f>
        <v>69811.922962929995</v>
      </c>
      <c r="C12" s="239">
        <f t="shared" si="1"/>
        <v>68915.06410453</v>
      </c>
      <c r="D12" s="239">
        <f t="shared" si="1"/>
        <v>58119.88138056</v>
      </c>
      <c r="E12" s="239">
        <f t="shared" si="1"/>
        <v>65025.773977909994</v>
      </c>
      <c r="F12" s="239">
        <f t="shared" si="1"/>
        <v>67349.325131220001</v>
      </c>
      <c r="G12" s="239">
        <f t="shared" si="1"/>
        <v>67662.666994760002</v>
      </c>
      <c r="H12" s="239">
        <f t="shared" si="1"/>
        <v>68436.765781770009</v>
      </c>
      <c r="I12" s="239">
        <f t="shared" si="1"/>
        <v>67987.175549840002</v>
      </c>
      <c r="J12" s="239">
        <f t="shared" si="1"/>
        <v>70569.776514409998</v>
      </c>
      <c r="K12" s="239">
        <f t="shared" si="1"/>
        <v>70674.69306551</v>
      </c>
      <c r="L12" s="239">
        <f t="shared" si="1"/>
        <v>69342.415888360003</v>
      </c>
      <c r="M12" s="239">
        <f t="shared" si="1"/>
        <v>65150.308643060001</v>
      </c>
      <c r="N12" s="239">
        <f t="shared" si="1"/>
        <v>65439.723887580003</v>
      </c>
      <c r="O12" s="208"/>
      <c r="P12" s="208"/>
      <c r="Q12" s="208"/>
      <c r="R12" s="208"/>
      <c r="S12" s="208"/>
    </row>
    <row r="13" spans="1:21" s="26" customFormat="1" x14ac:dyDescent="0.2">
      <c r="A13" s="36" t="s">
        <v>65</v>
      </c>
      <c r="B13" s="69">
        <v>60058.160629949998</v>
      </c>
      <c r="C13" s="69">
        <v>59400.368666230002</v>
      </c>
      <c r="D13" s="69">
        <v>49426.182104760002</v>
      </c>
      <c r="E13" s="187">
        <v>54057.268638369998</v>
      </c>
      <c r="F13" s="187">
        <v>56319.706527419999</v>
      </c>
      <c r="G13" s="187">
        <v>56735.955991310002</v>
      </c>
      <c r="H13" s="187">
        <v>57522.864420110003</v>
      </c>
      <c r="I13" s="187">
        <v>57299.974008290003</v>
      </c>
      <c r="J13" s="187">
        <v>58257.741557410001</v>
      </c>
      <c r="K13" s="187">
        <v>58498.22983389</v>
      </c>
      <c r="L13" s="187">
        <v>57298.002865540002</v>
      </c>
      <c r="M13" s="187">
        <v>55112.123104689999</v>
      </c>
      <c r="N13" s="142">
        <v>55575.985078350001</v>
      </c>
      <c r="O13" s="41"/>
      <c r="P13" s="41"/>
      <c r="Q13" s="41"/>
      <c r="R13" s="41"/>
      <c r="S13" s="41"/>
    </row>
    <row r="14" spans="1:21" s="26" customFormat="1" x14ac:dyDescent="0.2">
      <c r="A14" s="36" t="s">
        <v>14</v>
      </c>
      <c r="B14" s="69">
        <v>9753.7623329800008</v>
      </c>
      <c r="C14" s="69">
        <v>9514.6954382999993</v>
      </c>
      <c r="D14" s="69">
        <v>8693.6992757999997</v>
      </c>
      <c r="E14" s="187">
        <v>10968.505339539999</v>
      </c>
      <c r="F14" s="187">
        <v>11029.6186038</v>
      </c>
      <c r="G14" s="187">
        <v>10926.71100345</v>
      </c>
      <c r="H14" s="187">
        <v>10913.90136166</v>
      </c>
      <c r="I14" s="187">
        <v>10687.201541549999</v>
      </c>
      <c r="J14" s="187">
        <v>12312.034957</v>
      </c>
      <c r="K14" s="187">
        <v>12176.46323162</v>
      </c>
      <c r="L14" s="187">
        <v>12044.413022819999</v>
      </c>
      <c r="M14" s="187">
        <v>10038.18553837</v>
      </c>
      <c r="N14" s="142">
        <v>9863.7388092300007</v>
      </c>
      <c r="O14" s="41"/>
      <c r="P14" s="41"/>
      <c r="Q14" s="41"/>
      <c r="R14" s="41"/>
      <c r="S14" s="41"/>
    </row>
    <row r="15" spans="1:21" x14ac:dyDescent="0.2"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</row>
    <row r="16" spans="1:21" s="126" customFormat="1" x14ac:dyDescent="0.2">
      <c r="A16" s="188"/>
      <c r="B16" s="209"/>
      <c r="C16" s="209"/>
      <c r="D16" s="209"/>
      <c r="E16" s="209"/>
      <c r="F16" s="209"/>
      <c r="G16" s="209"/>
      <c r="H16" s="209"/>
      <c r="I16" s="209"/>
      <c r="J16" s="209"/>
      <c r="K16" s="10"/>
      <c r="L16" s="209"/>
      <c r="M16" s="209"/>
      <c r="N16" s="10" t="s">
        <v>40</v>
      </c>
    </row>
    <row r="17" spans="1:21" s="74" customFormat="1" x14ac:dyDescent="0.2">
      <c r="A17" s="93"/>
      <c r="B17" s="172">
        <v>42004</v>
      </c>
      <c r="C17" s="172">
        <v>42035</v>
      </c>
      <c r="D17" s="172">
        <v>42063</v>
      </c>
      <c r="E17" s="172">
        <v>42094</v>
      </c>
      <c r="F17" s="172">
        <v>42124</v>
      </c>
      <c r="G17" s="172">
        <v>42155</v>
      </c>
      <c r="H17" s="172">
        <v>42185</v>
      </c>
      <c r="I17" s="172">
        <v>42216</v>
      </c>
      <c r="J17" s="172">
        <v>42247</v>
      </c>
      <c r="K17" s="172">
        <v>42277</v>
      </c>
      <c r="L17" s="172">
        <v>42308</v>
      </c>
      <c r="M17" s="172">
        <v>42338</v>
      </c>
      <c r="N17" s="172">
        <v>42369</v>
      </c>
      <c r="O17" s="22"/>
      <c r="P17" s="22"/>
      <c r="Q17" s="22"/>
      <c r="R17" s="22"/>
      <c r="S17" s="22"/>
      <c r="T17" s="22"/>
      <c r="U17" s="22"/>
    </row>
    <row r="18" spans="1:21" s="185" customFormat="1" x14ac:dyDescent="0.2">
      <c r="A18" s="105" t="s">
        <v>139</v>
      </c>
      <c r="B18" s="239">
        <f t="shared" ref="B18:N18" si="2">SUM(B19:B20)</f>
        <v>1</v>
      </c>
      <c r="C18" s="239">
        <f t="shared" si="2"/>
        <v>1</v>
      </c>
      <c r="D18" s="239">
        <f t="shared" si="2"/>
        <v>1</v>
      </c>
      <c r="E18" s="239">
        <f t="shared" si="2"/>
        <v>1</v>
      </c>
      <c r="F18" s="239">
        <f t="shared" si="2"/>
        <v>1</v>
      </c>
      <c r="G18" s="239">
        <f t="shared" si="2"/>
        <v>1</v>
      </c>
      <c r="H18" s="239">
        <f t="shared" si="2"/>
        <v>1</v>
      </c>
      <c r="I18" s="239">
        <f t="shared" si="2"/>
        <v>1</v>
      </c>
      <c r="J18" s="239">
        <f t="shared" si="2"/>
        <v>1</v>
      </c>
      <c r="K18" s="239">
        <f t="shared" si="2"/>
        <v>1</v>
      </c>
      <c r="L18" s="239">
        <f t="shared" si="2"/>
        <v>1</v>
      </c>
      <c r="M18" s="239">
        <f t="shared" si="2"/>
        <v>1.057785</v>
      </c>
      <c r="N18" s="239">
        <f t="shared" si="2"/>
        <v>1</v>
      </c>
      <c r="O18" s="208"/>
      <c r="P18" s="208"/>
      <c r="Q18" s="208"/>
      <c r="R18" s="208"/>
      <c r="S18" s="208"/>
    </row>
    <row r="19" spans="1:21" s="26" customFormat="1" x14ac:dyDescent="0.2">
      <c r="A19" s="36" t="s">
        <v>65</v>
      </c>
      <c r="B19" s="152">
        <v>0.86028499999999997</v>
      </c>
      <c r="C19" s="152">
        <v>0.86193600000000004</v>
      </c>
      <c r="D19" s="152">
        <v>0.85041800000000001</v>
      </c>
      <c r="E19" s="152">
        <v>0.83132099999999998</v>
      </c>
      <c r="F19" s="152">
        <v>0.836233</v>
      </c>
      <c r="G19" s="152">
        <v>0.83851200000000004</v>
      </c>
      <c r="H19" s="152">
        <v>0.840526</v>
      </c>
      <c r="I19" s="152">
        <v>0.84280600000000006</v>
      </c>
      <c r="J19" s="152">
        <v>0.82553399999999999</v>
      </c>
      <c r="K19" s="152">
        <v>0.82771099999999997</v>
      </c>
      <c r="L19" s="152">
        <v>0.82630499999999996</v>
      </c>
      <c r="M19" s="152">
        <v>0.91174299999999997</v>
      </c>
      <c r="N19" s="110">
        <v>0.84926999999999997</v>
      </c>
      <c r="O19" s="41"/>
      <c r="P19" s="41"/>
      <c r="Q19" s="41"/>
      <c r="R19" s="41"/>
      <c r="S19" s="41"/>
    </row>
    <row r="20" spans="1:21" s="26" customFormat="1" x14ac:dyDescent="0.2">
      <c r="A20" s="36" t="s">
        <v>14</v>
      </c>
      <c r="B20" s="152">
        <v>0.13971500000000001</v>
      </c>
      <c r="C20" s="152">
        <v>0.13806399999999999</v>
      </c>
      <c r="D20" s="152">
        <v>0.14958199999999999</v>
      </c>
      <c r="E20" s="152">
        <v>0.168679</v>
      </c>
      <c r="F20" s="152">
        <v>0.163767</v>
      </c>
      <c r="G20" s="152">
        <v>0.16148799999999999</v>
      </c>
      <c r="H20" s="152">
        <v>0.159474</v>
      </c>
      <c r="I20" s="152">
        <v>0.157194</v>
      </c>
      <c r="J20" s="152">
        <v>0.17446600000000001</v>
      </c>
      <c r="K20" s="152">
        <v>0.172289</v>
      </c>
      <c r="L20" s="152">
        <v>0.17369499999999999</v>
      </c>
      <c r="M20" s="152">
        <v>0.14604200000000001</v>
      </c>
      <c r="N20" s="110">
        <v>0.15073</v>
      </c>
      <c r="O20" s="41"/>
      <c r="P20" s="41"/>
      <c r="Q20" s="41"/>
      <c r="R20" s="41"/>
      <c r="S20" s="41"/>
    </row>
    <row r="21" spans="1:21" x14ac:dyDescent="0.2"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  <c r="R21" s="96"/>
      <c r="S21" s="96"/>
    </row>
    <row r="22" spans="1:21" x14ac:dyDescent="0.2"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</row>
    <row r="23" spans="1:21" x14ac:dyDescent="0.2"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</row>
    <row r="24" spans="1:21" x14ac:dyDescent="0.2"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</row>
    <row r="25" spans="1:21" s="188" customFormat="1" x14ac:dyDescent="0.2"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09"/>
      <c r="Q25" s="209"/>
      <c r="R25" s="209"/>
      <c r="S25" s="209"/>
    </row>
    <row r="26" spans="1:21" x14ac:dyDescent="0.2"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</row>
    <row r="27" spans="1:21" x14ac:dyDescent="0.2"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</row>
    <row r="28" spans="1:21" x14ac:dyDescent="0.2"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</row>
    <row r="29" spans="1:21" x14ac:dyDescent="0.2"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</row>
    <row r="30" spans="1:21" x14ac:dyDescent="0.2"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</row>
    <row r="31" spans="1:21" x14ac:dyDescent="0.2"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</row>
    <row r="32" spans="1:21" x14ac:dyDescent="0.2"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</row>
    <row r="33" spans="2:19" x14ac:dyDescent="0.2"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</row>
    <row r="34" spans="2:19" x14ac:dyDescent="0.2"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</row>
    <row r="35" spans="2:19" x14ac:dyDescent="0.2"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</row>
    <row r="36" spans="2:19" x14ac:dyDescent="0.2"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</row>
    <row r="37" spans="2:19" x14ac:dyDescent="0.2"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</row>
    <row r="38" spans="2:19" x14ac:dyDescent="0.2"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</row>
    <row r="39" spans="2:19" x14ac:dyDescent="0.2"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</row>
    <row r="40" spans="2:19" x14ac:dyDescent="0.2"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</row>
    <row r="41" spans="2:19" x14ac:dyDescent="0.2"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</row>
    <row r="42" spans="2:19" x14ac:dyDescent="0.2"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</row>
    <row r="43" spans="2:19" x14ac:dyDescent="0.2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</row>
    <row r="44" spans="2:19" x14ac:dyDescent="0.2"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</row>
    <row r="45" spans="2:19" x14ac:dyDescent="0.2"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</row>
    <row r="46" spans="2:19" x14ac:dyDescent="0.2"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</row>
    <row r="47" spans="2:19" x14ac:dyDescent="0.2"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</row>
    <row r="48" spans="2:19" x14ac:dyDescent="0.2"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</row>
    <row r="49" spans="2:19" x14ac:dyDescent="0.2"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</row>
    <row r="50" spans="2:19" x14ac:dyDescent="0.2"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</row>
    <row r="51" spans="2:19" x14ac:dyDescent="0.2"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</row>
    <row r="52" spans="2:19" x14ac:dyDescent="0.2"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</row>
    <row r="53" spans="2:19" x14ac:dyDescent="0.2"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</row>
    <row r="54" spans="2:19" x14ac:dyDescent="0.2"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</row>
    <row r="55" spans="2:19" x14ac:dyDescent="0.2"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</row>
    <row r="56" spans="2:19" x14ac:dyDescent="0.2"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</row>
    <row r="57" spans="2:19" x14ac:dyDescent="0.2"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</row>
    <row r="58" spans="2:19" x14ac:dyDescent="0.2"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</row>
    <row r="59" spans="2:19" x14ac:dyDescent="0.2"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</row>
    <row r="60" spans="2:19" x14ac:dyDescent="0.2"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</row>
    <row r="61" spans="2:19" x14ac:dyDescent="0.2"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</row>
    <row r="62" spans="2:19" x14ac:dyDescent="0.2"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</row>
    <row r="63" spans="2:19" x14ac:dyDescent="0.2"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</row>
    <row r="64" spans="2:19" x14ac:dyDescent="0.2"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</row>
    <row r="65" spans="2:19" x14ac:dyDescent="0.2"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</row>
    <row r="66" spans="2:19" x14ac:dyDescent="0.2"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</row>
    <row r="67" spans="2:19" x14ac:dyDescent="0.2"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</row>
    <row r="68" spans="2:19" x14ac:dyDescent="0.2"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</row>
    <row r="69" spans="2:19" x14ac:dyDescent="0.2"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</row>
    <row r="70" spans="2:19" x14ac:dyDescent="0.2"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</row>
    <row r="71" spans="2:19" x14ac:dyDescent="0.2"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</row>
    <row r="72" spans="2:19" x14ac:dyDescent="0.2"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</row>
    <row r="73" spans="2:19" x14ac:dyDescent="0.2"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</row>
    <row r="74" spans="2:19" x14ac:dyDescent="0.2"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</row>
    <row r="75" spans="2:19" x14ac:dyDescent="0.2"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</row>
    <row r="76" spans="2:19" x14ac:dyDescent="0.2"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</row>
    <row r="77" spans="2:19" x14ac:dyDescent="0.2"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</row>
    <row r="78" spans="2:19" x14ac:dyDescent="0.2"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</row>
    <row r="79" spans="2:19" x14ac:dyDescent="0.2"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</row>
    <row r="80" spans="2:19" x14ac:dyDescent="0.2"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</row>
    <row r="81" spans="2:19" x14ac:dyDescent="0.2"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</row>
    <row r="82" spans="2:19" x14ac:dyDescent="0.2"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  <c r="R82" s="96"/>
      <c r="S82" s="96"/>
    </row>
    <row r="83" spans="2:19" x14ac:dyDescent="0.2"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</row>
    <row r="84" spans="2:19" x14ac:dyDescent="0.2"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  <c r="R84" s="96"/>
      <c r="S84" s="96"/>
    </row>
    <row r="85" spans="2:19" x14ac:dyDescent="0.2"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</row>
    <row r="86" spans="2:19" x14ac:dyDescent="0.2"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  <c r="R86" s="96"/>
      <c r="S86" s="96"/>
    </row>
    <row r="87" spans="2:19" x14ac:dyDescent="0.2"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</row>
    <row r="88" spans="2:19" x14ac:dyDescent="0.2"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  <c r="R88" s="96"/>
      <c r="S88" s="96"/>
    </row>
    <row r="89" spans="2:19" x14ac:dyDescent="0.2"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</row>
    <row r="90" spans="2:19" x14ac:dyDescent="0.2"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</row>
    <row r="91" spans="2:19" x14ac:dyDescent="0.2"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  <c r="R91" s="96"/>
      <c r="S91" s="96"/>
    </row>
    <row r="92" spans="2:19" x14ac:dyDescent="0.2"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</row>
    <row r="93" spans="2:19" x14ac:dyDescent="0.2"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</row>
    <row r="94" spans="2:19" x14ac:dyDescent="0.2"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</row>
    <row r="95" spans="2:19" x14ac:dyDescent="0.2"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</row>
    <row r="96" spans="2:19" x14ac:dyDescent="0.2"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</row>
    <row r="97" spans="2:19" x14ac:dyDescent="0.2"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  <c r="R97" s="96"/>
      <c r="S97" s="96"/>
    </row>
    <row r="98" spans="2:19" x14ac:dyDescent="0.2"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</row>
    <row r="99" spans="2:19" x14ac:dyDescent="0.2"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</row>
    <row r="100" spans="2:19" x14ac:dyDescent="0.2"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  <c r="R100" s="96"/>
      <c r="S100" s="96"/>
    </row>
    <row r="101" spans="2:19" x14ac:dyDescent="0.2"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  <c r="R101" s="96"/>
      <c r="S101" s="96"/>
    </row>
    <row r="102" spans="2:19" x14ac:dyDescent="0.2"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  <c r="R102" s="96"/>
      <c r="S102" s="96"/>
    </row>
    <row r="103" spans="2:19" x14ac:dyDescent="0.2"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  <c r="R103" s="96"/>
      <c r="S103" s="96"/>
    </row>
    <row r="104" spans="2:19" x14ac:dyDescent="0.2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</row>
    <row r="105" spans="2:19" x14ac:dyDescent="0.2"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  <c r="R105" s="96"/>
      <c r="S105" s="96"/>
    </row>
    <row r="106" spans="2:19" x14ac:dyDescent="0.2"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</row>
    <row r="107" spans="2:19" x14ac:dyDescent="0.2"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</row>
    <row r="108" spans="2:19" x14ac:dyDescent="0.2"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</row>
    <row r="109" spans="2:19" x14ac:dyDescent="0.2"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  <c r="R109" s="96"/>
      <c r="S109" s="96"/>
    </row>
    <row r="110" spans="2:19" x14ac:dyDescent="0.2"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  <c r="R110" s="96"/>
      <c r="S110" s="96"/>
    </row>
    <row r="111" spans="2:19" x14ac:dyDescent="0.2"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</row>
    <row r="112" spans="2:19" x14ac:dyDescent="0.2"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</row>
    <row r="113" spans="2:19" x14ac:dyDescent="0.2"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</row>
    <row r="114" spans="2:19" x14ac:dyDescent="0.2"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  <c r="R114" s="96"/>
      <c r="S114" s="96"/>
    </row>
    <row r="115" spans="2:19" x14ac:dyDescent="0.2"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  <c r="R115" s="96"/>
      <c r="S115" s="96"/>
    </row>
    <row r="116" spans="2:19" x14ac:dyDescent="0.2"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  <c r="R116" s="96"/>
      <c r="S116" s="96"/>
    </row>
    <row r="117" spans="2:19" x14ac:dyDescent="0.2"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</row>
    <row r="118" spans="2:19" x14ac:dyDescent="0.2"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</row>
    <row r="119" spans="2:19" x14ac:dyDescent="0.2"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  <c r="R119" s="96"/>
      <c r="S119" s="96"/>
    </row>
    <row r="120" spans="2:19" x14ac:dyDescent="0.2"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  <c r="R120" s="96"/>
      <c r="S120" s="96"/>
    </row>
    <row r="121" spans="2:19" x14ac:dyDescent="0.2"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  <c r="R121" s="96"/>
      <c r="S121" s="96"/>
    </row>
    <row r="122" spans="2:19" x14ac:dyDescent="0.2"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  <c r="R122" s="96"/>
      <c r="S122" s="96"/>
    </row>
    <row r="123" spans="2:19" x14ac:dyDescent="0.2"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  <c r="R123" s="96"/>
      <c r="S123" s="96"/>
    </row>
    <row r="124" spans="2:19" x14ac:dyDescent="0.2"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</row>
    <row r="125" spans="2:19" x14ac:dyDescent="0.2"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  <c r="R125" s="96"/>
      <c r="S125" s="96"/>
    </row>
    <row r="126" spans="2:19" x14ac:dyDescent="0.2"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  <c r="R126" s="96"/>
      <c r="S126" s="96"/>
    </row>
    <row r="127" spans="2:19" x14ac:dyDescent="0.2"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  <c r="R127" s="96"/>
      <c r="S127" s="96"/>
    </row>
    <row r="128" spans="2:19" x14ac:dyDescent="0.2"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  <c r="R128" s="96"/>
      <c r="S128" s="96"/>
    </row>
    <row r="129" spans="2:19" x14ac:dyDescent="0.2"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  <c r="R129" s="96"/>
      <c r="S129" s="96"/>
    </row>
    <row r="130" spans="2:19" x14ac:dyDescent="0.2"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  <c r="R130" s="96"/>
      <c r="S130" s="96"/>
    </row>
    <row r="131" spans="2:19" x14ac:dyDescent="0.2"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  <c r="R131" s="96"/>
      <c r="S131" s="96"/>
    </row>
    <row r="132" spans="2:19" x14ac:dyDescent="0.2"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  <c r="R132" s="96"/>
      <c r="S132" s="96"/>
    </row>
    <row r="133" spans="2:19" x14ac:dyDescent="0.2"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</row>
    <row r="134" spans="2:19" x14ac:dyDescent="0.2"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  <c r="R134" s="96"/>
      <c r="S134" s="96"/>
    </row>
    <row r="135" spans="2:19" x14ac:dyDescent="0.2"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  <c r="R135" s="96"/>
      <c r="S135" s="96"/>
    </row>
    <row r="136" spans="2:19" x14ac:dyDescent="0.2"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  <c r="R136" s="96"/>
      <c r="S136" s="96"/>
    </row>
    <row r="137" spans="2:19" x14ac:dyDescent="0.2"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  <c r="R137" s="96"/>
      <c r="S137" s="96"/>
    </row>
    <row r="138" spans="2:19" x14ac:dyDescent="0.2"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  <c r="R138" s="96"/>
      <c r="S138" s="96"/>
    </row>
    <row r="139" spans="2:19" x14ac:dyDescent="0.2"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</row>
    <row r="140" spans="2:19" x14ac:dyDescent="0.2"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  <c r="R140" s="96"/>
      <c r="S140" s="96"/>
    </row>
    <row r="141" spans="2:19" x14ac:dyDescent="0.2"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</row>
    <row r="142" spans="2:19" x14ac:dyDescent="0.2"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  <c r="R142" s="96"/>
      <c r="S142" s="96"/>
    </row>
    <row r="143" spans="2:19" x14ac:dyDescent="0.2"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  <c r="R143" s="96"/>
      <c r="S143" s="96"/>
    </row>
    <row r="144" spans="2:19" x14ac:dyDescent="0.2"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  <c r="R144" s="96"/>
      <c r="S144" s="96"/>
    </row>
    <row r="145" spans="2:19" x14ac:dyDescent="0.2"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  <c r="R145" s="96"/>
      <c r="S145" s="96"/>
    </row>
    <row r="146" spans="2:19" x14ac:dyDescent="0.2"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  <c r="R146" s="96"/>
      <c r="S146" s="96"/>
    </row>
    <row r="147" spans="2:19" x14ac:dyDescent="0.2"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  <c r="R147" s="96"/>
      <c r="S147" s="96"/>
    </row>
    <row r="148" spans="2:19" x14ac:dyDescent="0.2"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  <c r="R148" s="96"/>
      <c r="S148" s="96"/>
    </row>
    <row r="149" spans="2:19" x14ac:dyDescent="0.2"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</row>
    <row r="150" spans="2:19" x14ac:dyDescent="0.2"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</row>
    <row r="151" spans="2:19" x14ac:dyDescent="0.2"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</row>
    <row r="152" spans="2:19" x14ac:dyDescent="0.2"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  <c r="R152" s="96"/>
      <c r="S152" s="96"/>
    </row>
    <row r="153" spans="2:19" x14ac:dyDescent="0.2"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  <c r="R153" s="96"/>
      <c r="S153" s="96"/>
    </row>
    <row r="154" spans="2:19" x14ac:dyDescent="0.2"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</row>
    <row r="155" spans="2:19" x14ac:dyDescent="0.2"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</row>
    <row r="156" spans="2:19" x14ac:dyDescent="0.2"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  <c r="R156" s="96"/>
      <c r="S156" s="96"/>
    </row>
    <row r="157" spans="2:19" x14ac:dyDescent="0.2"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  <c r="R157" s="96"/>
      <c r="S157" s="96"/>
    </row>
    <row r="158" spans="2:19" x14ac:dyDescent="0.2"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  <c r="R158" s="96"/>
      <c r="S158" s="96"/>
    </row>
    <row r="159" spans="2:19" x14ac:dyDescent="0.2"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  <c r="R159" s="96"/>
      <c r="S159" s="96"/>
    </row>
    <row r="160" spans="2:19" x14ac:dyDescent="0.2"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  <c r="R160" s="96"/>
      <c r="S160" s="96"/>
    </row>
    <row r="161" spans="2:19" x14ac:dyDescent="0.2"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  <c r="R161" s="96"/>
      <c r="S161" s="96"/>
    </row>
    <row r="162" spans="2:19" x14ac:dyDescent="0.2"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</row>
    <row r="163" spans="2:19" x14ac:dyDescent="0.2"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</row>
    <row r="164" spans="2:19" x14ac:dyDescent="0.2"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</row>
    <row r="165" spans="2:19" x14ac:dyDescent="0.2"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  <c r="R165" s="96"/>
      <c r="S165" s="96"/>
    </row>
    <row r="166" spans="2:19" x14ac:dyDescent="0.2"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  <c r="R166" s="96"/>
      <c r="S166" s="96"/>
    </row>
    <row r="167" spans="2:19" x14ac:dyDescent="0.2"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  <c r="R167" s="96"/>
      <c r="S167" s="96"/>
    </row>
    <row r="168" spans="2:19" x14ac:dyDescent="0.2"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</row>
    <row r="169" spans="2:19" x14ac:dyDescent="0.2"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  <c r="R169" s="96"/>
      <c r="S169" s="96"/>
    </row>
    <row r="170" spans="2:19" x14ac:dyDescent="0.2"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  <c r="R170" s="96"/>
      <c r="S170" s="96"/>
    </row>
    <row r="171" spans="2:19" x14ac:dyDescent="0.2"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  <c r="R171" s="96"/>
      <c r="S171" s="96"/>
    </row>
    <row r="172" spans="2:19" x14ac:dyDescent="0.2"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</row>
    <row r="173" spans="2:19" x14ac:dyDescent="0.2"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  <c r="R173" s="96"/>
      <c r="S173" s="96"/>
    </row>
    <row r="174" spans="2:19" x14ac:dyDescent="0.2"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  <c r="R174" s="96"/>
      <c r="S174" s="96"/>
    </row>
    <row r="175" spans="2:19" x14ac:dyDescent="0.2"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  <c r="R175" s="96"/>
      <c r="S175" s="96"/>
    </row>
    <row r="176" spans="2:19" x14ac:dyDescent="0.2"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</row>
    <row r="177" spans="2:19" x14ac:dyDescent="0.2"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  <c r="R177" s="96"/>
      <c r="S177" s="96"/>
    </row>
    <row r="178" spans="2:19" x14ac:dyDescent="0.2"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  <c r="R178" s="96"/>
      <c r="S178" s="96"/>
    </row>
    <row r="179" spans="2:19" x14ac:dyDescent="0.2"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  <c r="R179" s="96"/>
      <c r="S179" s="96"/>
    </row>
    <row r="180" spans="2:19" x14ac:dyDescent="0.2"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</row>
    <row r="181" spans="2:19" x14ac:dyDescent="0.2"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  <c r="R181" s="96"/>
      <c r="S181" s="96"/>
    </row>
    <row r="182" spans="2:19" x14ac:dyDescent="0.2"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  <c r="R182" s="96"/>
      <c r="S182" s="96"/>
    </row>
    <row r="183" spans="2:19" x14ac:dyDescent="0.2"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  <c r="R183" s="96"/>
      <c r="S183" s="96"/>
    </row>
    <row r="184" spans="2:19" x14ac:dyDescent="0.2"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</row>
    <row r="185" spans="2:19" x14ac:dyDescent="0.2"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  <c r="R185" s="96"/>
      <c r="S185" s="96"/>
    </row>
    <row r="186" spans="2:19" x14ac:dyDescent="0.2"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  <c r="R186" s="96"/>
      <c r="S186" s="96"/>
    </row>
    <row r="187" spans="2:19" x14ac:dyDescent="0.2"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  <c r="R187" s="96"/>
      <c r="S187" s="96"/>
    </row>
    <row r="188" spans="2:19" x14ac:dyDescent="0.2"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</row>
    <row r="189" spans="2:19" x14ac:dyDescent="0.2"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  <c r="R189" s="96"/>
      <c r="S189" s="96"/>
    </row>
    <row r="190" spans="2:19" x14ac:dyDescent="0.2"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  <c r="R190" s="96"/>
      <c r="S190" s="96"/>
    </row>
    <row r="191" spans="2:19" x14ac:dyDescent="0.2"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</row>
    <row r="192" spans="2:19" x14ac:dyDescent="0.2"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</row>
    <row r="193" spans="2:19" x14ac:dyDescent="0.2"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  <c r="R193" s="96"/>
      <c r="S193" s="96"/>
    </row>
    <row r="194" spans="2:19" x14ac:dyDescent="0.2"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  <c r="R194" s="96"/>
      <c r="S194" s="96"/>
    </row>
    <row r="195" spans="2:19" x14ac:dyDescent="0.2"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  <c r="R195" s="96"/>
      <c r="S195" s="96"/>
    </row>
    <row r="196" spans="2:19" x14ac:dyDescent="0.2"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</row>
    <row r="197" spans="2:19" x14ac:dyDescent="0.2"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  <c r="R197" s="96"/>
      <c r="S197" s="96"/>
    </row>
    <row r="198" spans="2:19" x14ac:dyDescent="0.2"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  <c r="R198" s="96"/>
      <c r="S198" s="96"/>
    </row>
    <row r="199" spans="2:19" x14ac:dyDescent="0.2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  <c r="R199" s="96"/>
      <c r="S199" s="96"/>
    </row>
    <row r="200" spans="2:19" x14ac:dyDescent="0.2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</row>
    <row r="201" spans="2:19" x14ac:dyDescent="0.2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  <c r="R201" s="96"/>
      <c r="S201" s="96"/>
    </row>
    <row r="202" spans="2:19" x14ac:dyDescent="0.2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  <c r="R202" s="96"/>
      <c r="S202" s="96"/>
    </row>
    <row r="203" spans="2:19" x14ac:dyDescent="0.2"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  <c r="R203" s="96"/>
      <c r="S203" s="96"/>
    </row>
    <row r="204" spans="2:19" x14ac:dyDescent="0.2"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  <c r="R204" s="96"/>
      <c r="S204" s="96"/>
    </row>
    <row r="205" spans="2:19" x14ac:dyDescent="0.2"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</row>
    <row r="206" spans="2:19" x14ac:dyDescent="0.2"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  <c r="R206" s="96"/>
      <c r="S206" s="96"/>
    </row>
    <row r="207" spans="2:19" x14ac:dyDescent="0.2"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  <c r="R207" s="96"/>
      <c r="S207" s="96"/>
    </row>
    <row r="208" spans="2:19" x14ac:dyDescent="0.2"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  <c r="R208" s="96"/>
      <c r="S208" s="96"/>
    </row>
    <row r="209" spans="2:19" x14ac:dyDescent="0.2"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</row>
    <row r="210" spans="2:19" x14ac:dyDescent="0.2"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  <c r="R210" s="96"/>
      <c r="S210" s="96"/>
    </row>
    <row r="211" spans="2:19" x14ac:dyDescent="0.2"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  <c r="R211" s="96"/>
      <c r="S211" s="96"/>
    </row>
    <row r="212" spans="2:19" x14ac:dyDescent="0.2"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  <c r="R212" s="96"/>
      <c r="S212" s="96"/>
    </row>
    <row r="213" spans="2:19" x14ac:dyDescent="0.2"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</row>
    <row r="214" spans="2:19" x14ac:dyDescent="0.2"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  <c r="R214" s="96"/>
      <c r="S214" s="96"/>
    </row>
    <row r="215" spans="2:19" x14ac:dyDescent="0.2"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  <c r="R215" s="96"/>
      <c r="S215" s="96"/>
    </row>
    <row r="216" spans="2:19" x14ac:dyDescent="0.2"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  <c r="R216" s="96"/>
      <c r="S216" s="96"/>
    </row>
    <row r="217" spans="2:19" x14ac:dyDescent="0.2"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  <c r="R217" s="96"/>
      <c r="S217" s="96"/>
    </row>
    <row r="218" spans="2:19" x14ac:dyDescent="0.2"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  <c r="R218" s="96"/>
      <c r="S218" s="96"/>
    </row>
    <row r="219" spans="2:19" x14ac:dyDescent="0.2"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</row>
    <row r="220" spans="2:19" x14ac:dyDescent="0.2"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</row>
    <row r="221" spans="2:19" x14ac:dyDescent="0.2"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  <c r="R221" s="96"/>
      <c r="S221" s="96"/>
    </row>
    <row r="222" spans="2:19" x14ac:dyDescent="0.2"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  <c r="R222" s="96"/>
      <c r="S222" s="96"/>
    </row>
    <row r="223" spans="2:19" x14ac:dyDescent="0.2"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  <c r="R223" s="96"/>
      <c r="S223" s="96"/>
    </row>
    <row r="224" spans="2:19" x14ac:dyDescent="0.2"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  <c r="R224" s="96"/>
      <c r="S224" s="96"/>
    </row>
    <row r="225" spans="2:19" x14ac:dyDescent="0.2"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  <c r="R225" s="96"/>
      <c r="S225" s="96"/>
    </row>
    <row r="226" spans="2:19" x14ac:dyDescent="0.2"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  <c r="R226" s="96"/>
      <c r="S226" s="96"/>
    </row>
    <row r="227" spans="2:19" x14ac:dyDescent="0.2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  <c r="R227" s="96"/>
      <c r="S227" s="96"/>
    </row>
    <row r="228" spans="2:19" x14ac:dyDescent="0.2"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  <c r="R228" s="96"/>
      <c r="S228" s="96"/>
    </row>
    <row r="229" spans="2:19" x14ac:dyDescent="0.2"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  <c r="R229" s="96"/>
      <c r="S229" s="96"/>
    </row>
    <row r="230" spans="2:19" x14ac:dyDescent="0.2"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  <c r="R230" s="96"/>
      <c r="S230" s="96"/>
    </row>
    <row r="231" spans="2:19" x14ac:dyDescent="0.2"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  <c r="R231" s="96"/>
      <c r="S231" s="96"/>
    </row>
    <row r="232" spans="2:19" x14ac:dyDescent="0.2"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  <c r="R232" s="96"/>
      <c r="S232" s="96"/>
    </row>
    <row r="233" spans="2:19" x14ac:dyDescent="0.2"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  <c r="R233" s="96"/>
      <c r="S233" s="96"/>
    </row>
    <row r="234" spans="2:19" x14ac:dyDescent="0.2"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</row>
    <row r="235" spans="2:19" x14ac:dyDescent="0.2"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</row>
    <row r="236" spans="2:19" x14ac:dyDescent="0.2"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  <c r="R236" s="96"/>
      <c r="S236" s="96"/>
    </row>
    <row r="237" spans="2:19" x14ac:dyDescent="0.2"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  <c r="R237" s="96"/>
      <c r="S237" s="96"/>
    </row>
    <row r="238" spans="2:19" x14ac:dyDescent="0.2"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  <c r="R238" s="96"/>
      <c r="S238" s="96"/>
    </row>
    <row r="239" spans="2:19" x14ac:dyDescent="0.2"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</row>
    <row r="240" spans="2:19" x14ac:dyDescent="0.2"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  <c r="R240" s="96"/>
      <c r="S240" s="96"/>
    </row>
    <row r="241" spans="2:19" x14ac:dyDescent="0.2"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  <c r="R241" s="96"/>
      <c r="S241" s="96"/>
    </row>
    <row r="242" spans="2:19" x14ac:dyDescent="0.2"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  <c r="R242" s="96"/>
      <c r="S242" s="96"/>
    </row>
    <row r="243" spans="2:19" x14ac:dyDescent="0.2"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</row>
    <row r="244" spans="2:19" x14ac:dyDescent="0.2"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  <c r="R244" s="96"/>
      <c r="S244" s="96"/>
    </row>
    <row r="245" spans="2:19" x14ac:dyDescent="0.2"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  <c r="R245" s="96"/>
      <c r="S245" s="96"/>
    </row>
    <row r="246" spans="2:19" x14ac:dyDescent="0.2"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  <c r="R246" s="96"/>
      <c r="S246" s="96"/>
    </row>
    <row r="247" spans="2:19" x14ac:dyDescent="0.2"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  <c r="R247" s="96"/>
      <c r="S247" s="96"/>
    </row>
  </sheetData>
  <mergeCells count="1"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6" sqref="A6"/>
    </sheetView>
  </sheetViews>
  <sheetFormatPr defaultRowHeight="12.75" x14ac:dyDescent="0.2"/>
  <cols>
    <col min="1" max="1" width="77.28515625" style="83" bestFit="1" customWidth="1"/>
    <col min="2" max="2" width="20" style="83" customWidth="1"/>
    <col min="3" max="3" width="20.85546875" style="83" customWidth="1"/>
    <col min="4" max="4" width="11.42578125" style="83" bestFit="1" customWidth="1"/>
    <col min="5" max="16384" width="9.140625" style="83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31.12.2015 
(за видами відсоткових ставок)</v>
      </c>
      <c r="B2" s="3"/>
      <c r="C2" s="3"/>
      <c r="D2" s="3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x14ac:dyDescent="0.2">
      <c r="A3" s="1"/>
      <c r="B3" s="1"/>
      <c r="C3" s="1"/>
      <c r="D3" s="1"/>
    </row>
    <row r="4" spans="1:19" s="126" customFormat="1" x14ac:dyDescent="0.2">
      <c r="D4" s="10" t="s">
        <v>149</v>
      </c>
    </row>
    <row r="5" spans="1:19" s="22" customFormat="1" x14ac:dyDescent="0.2">
      <c r="A5" s="130"/>
      <c r="B5" s="28" t="s">
        <v>155</v>
      </c>
      <c r="C5" s="28" t="s">
        <v>158</v>
      </c>
      <c r="D5" s="28" t="s">
        <v>172</v>
      </c>
    </row>
    <row r="6" spans="1:19" s="109" customFormat="1" ht="15.75" x14ac:dyDescent="0.2">
      <c r="A6" s="161" t="s">
        <v>139</v>
      </c>
      <c r="B6" s="50">
        <f t="shared" ref="B6:D6" si="0">SUM(B$7+ B$8)</f>
        <v>65439.723887579996</v>
      </c>
      <c r="C6" s="50">
        <f t="shared" si="0"/>
        <v>1570597.0216000401</v>
      </c>
      <c r="D6" s="207">
        <f t="shared" si="0"/>
        <v>1</v>
      </c>
    </row>
    <row r="7" spans="1:19" s="153" customFormat="1" ht="14.25" x14ac:dyDescent="0.2">
      <c r="A7" s="180" t="s">
        <v>45</v>
      </c>
      <c r="B7" s="102">
        <v>21261.114712070001</v>
      </c>
      <c r="C7" s="102">
        <v>510280.93425374001</v>
      </c>
      <c r="D7" s="67">
        <v>0.32489600000000002</v>
      </c>
    </row>
    <row r="8" spans="1:19" s="153" customFormat="1" ht="14.25" x14ac:dyDescent="0.2">
      <c r="A8" s="180" t="s">
        <v>101</v>
      </c>
      <c r="B8" s="102">
        <v>44178.609175509999</v>
      </c>
      <c r="C8" s="102">
        <v>1060316.0873463</v>
      </c>
      <c r="D8" s="67">
        <v>0.67510400000000004</v>
      </c>
    </row>
    <row r="9" spans="1:19" x14ac:dyDescent="0.2">
      <c r="B9" s="61"/>
      <c r="C9" s="61"/>
      <c r="D9" s="61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</row>
    <row r="10" spans="1:19" x14ac:dyDescent="0.2">
      <c r="B10" s="61"/>
      <c r="C10" s="61"/>
      <c r="D10" s="61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</row>
    <row r="11" spans="1:19" x14ac:dyDescent="0.2">
      <c r="B11" s="61"/>
      <c r="C11" s="61"/>
      <c r="D11" s="61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</row>
    <row r="12" spans="1:19" x14ac:dyDescent="0.2"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</row>
    <row r="13" spans="1:19" x14ac:dyDescent="0.2"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</row>
    <row r="14" spans="1:19" x14ac:dyDescent="0.2"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</row>
    <row r="15" spans="1:19" x14ac:dyDescent="0.2"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</row>
    <row r="16" spans="1:19" x14ac:dyDescent="0.2"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</row>
    <row r="17" spans="2:17" x14ac:dyDescent="0.2"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6"/>
    </row>
    <row r="18" spans="2:17" x14ac:dyDescent="0.2"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</row>
    <row r="19" spans="2:17" x14ac:dyDescent="0.2"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</row>
    <row r="20" spans="2:17" x14ac:dyDescent="0.2"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</row>
    <row r="21" spans="2:17" x14ac:dyDescent="0.2"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6"/>
    </row>
    <row r="22" spans="2:17" x14ac:dyDescent="0.2">
      <c r="B22" s="96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</row>
    <row r="23" spans="2:17" x14ac:dyDescent="0.2"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</row>
    <row r="24" spans="2:17" x14ac:dyDescent="0.2"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</row>
    <row r="25" spans="2:17" x14ac:dyDescent="0.2"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</row>
    <row r="26" spans="2:17" x14ac:dyDescent="0.2">
      <c r="B26" s="96"/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</row>
    <row r="27" spans="2:17" x14ac:dyDescent="0.2"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</row>
    <row r="28" spans="2:17" x14ac:dyDescent="0.2"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</row>
    <row r="29" spans="2:17" x14ac:dyDescent="0.2"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</row>
    <row r="30" spans="2:17" x14ac:dyDescent="0.2">
      <c r="B30" s="96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</row>
    <row r="31" spans="2:17" x14ac:dyDescent="0.2"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</row>
    <row r="32" spans="2:17" x14ac:dyDescent="0.2">
      <c r="B32" s="96"/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</row>
    <row r="33" spans="2:17" x14ac:dyDescent="0.2">
      <c r="B33" s="96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</row>
    <row r="34" spans="2:17" x14ac:dyDescent="0.2"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</row>
    <row r="35" spans="2:17" x14ac:dyDescent="0.2"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</row>
    <row r="36" spans="2:17" x14ac:dyDescent="0.2"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</row>
    <row r="37" spans="2:17" x14ac:dyDescent="0.2"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</row>
    <row r="38" spans="2:17" x14ac:dyDescent="0.2"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</row>
    <row r="39" spans="2:17" x14ac:dyDescent="0.2"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</row>
    <row r="40" spans="2:17" x14ac:dyDescent="0.2"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</row>
    <row r="41" spans="2:17" x14ac:dyDescent="0.2"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</row>
    <row r="42" spans="2:17" x14ac:dyDescent="0.2"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</row>
    <row r="43" spans="2:17" x14ac:dyDescent="0.2"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</row>
    <row r="44" spans="2:17" x14ac:dyDescent="0.2"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</row>
    <row r="45" spans="2:17" x14ac:dyDescent="0.2"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</row>
    <row r="46" spans="2:17" x14ac:dyDescent="0.2"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</row>
    <row r="47" spans="2:17" x14ac:dyDescent="0.2"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</row>
    <row r="48" spans="2:17" x14ac:dyDescent="0.2"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</row>
    <row r="49" spans="2:17" x14ac:dyDescent="0.2">
      <c r="B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</row>
    <row r="50" spans="2:17" x14ac:dyDescent="0.2">
      <c r="B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</row>
    <row r="51" spans="2:17" x14ac:dyDescent="0.2">
      <c r="B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</row>
    <row r="52" spans="2:17" x14ac:dyDescent="0.2"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</row>
    <row r="53" spans="2:17" x14ac:dyDescent="0.2"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</row>
    <row r="54" spans="2:17" x14ac:dyDescent="0.2"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</row>
    <row r="55" spans="2:17" x14ac:dyDescent="0.2"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</row>
    <row r="56" spans="2:17" x14ac:dyDescent="0.2"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</row>
    <row r="57" spans="2:17" x14ac:dyDescent="0.2"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</row>
    <row r="58" spans="2:17" x14ac:dyDescent="0.2"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</row>
    <row r="59" spans="2:17" x14ac:dyDescent="0.2"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</row>
    <row r="60" spans="2:17" x14ac:dyDescent="0.2"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</row>
    <row r="61" spans="2:17" x14ac:dyDescent="0.2"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</row>
    <row r="62" spans="2:17" x14ac:dyDescent="0.2"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</row>
    <row r="63" spans="2:17" x14ac:dyDescent="0.2"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</row>
    <row r="64" spans="2:17" x14ac:dyDescent="0.2"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</row>
    <row r="65" spans="2:17" x14ac:dyDescent="0.2"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</row>
    <row r="66" spans="2:17" x14ac:dyDescent="0.2"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</row>
    <row r="67" spans="2:17" x14ac:dyDescent="0.2"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</row>
    <row r="68" spans="2:17" x14ac:dyDescent="0.2"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</row>
    <row r="69" spans="2:17" x14ac:dyDescent="0.2"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</row>
    <row r="70" spans="2:17" x14ac:dyDescent="0.2"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</row>
    <row r="71" spans="2:17" x14ac:dyDescent="0.2"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</row>
    <row r="72" spans="2:17" x14ac:dyDescent="0.2"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</row>
    <row r="73" spans="2:17" x14ac:dyDescent="0.2">
      <c r="B73" s="96"/>
      <c r="C73" s="96"/>
      <c r="D73" s="96"/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</row>
    <row r="74" spans="2:17" x14ac:dyDescent="0.2">
      <c r="B74" s="96"/>
      <c r="C74" s="96"/>
      <c r="D74" s="96"/>
      <c r="E74" s="96"/>
      <c r="F74" s="96"/>
      <c r="G74" s="96"/>
      <c r="H74" s="96"/>
      <c r="I74" s="96"/>
      <c r="J74" s="96"/>
      <c r="K74" s="96"/>
      <c r="L74" s="96"/>
      <c r="M74" s="96"/>
      <c r="N74" s="96"/>
      <c r="O74" s="96"/>
      <c r="P74" s="96"/>
      <c r="Q74" s="96"/>
    </row>
    <row r="75" spans="2:17" x14ac:dyDescent="0.2"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6"/>
      <c r="M75" s="96"/>
      <c r="N75" s="96"/>
      <c r="O75" s="96"/>
      <c r="P75" s="96"/>
      <c r="Q75" s="96"/>
    </row>
    <row r="76" spans="2:17" x14ac:dyDescent="0.2"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</row>
    <row r="77" spans="2:17" x14ac:dyDescent="0.2"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</row>
    <row r="78" spans="2:17" x14ac:dyDescent="0.2"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</row>
    <row r="79" spans="2:17" x14ac:dyDescent="0.2">
      <c r="B79" s="96"/>
      <c r="C79" s="96"/>
      <c r="D79" s="96"/>
      <c r="E79" s="96"/>
      <c r="F79" s="96"/>
      <c r="G79" s="96"/>
      <c r="H79" s="96"/>
      <c r="I79" s="96"/>
      <c r="J79" s="96"/>
      <c r="K79" s="96"/>
      <c r="L79" s="96"/>
      <c r="M79" s="96"/>
      <c r="N79" s="96"/>
      <c r="O79" s="96"/>
      <c r="P79" s="96"/>
      <c r="Q79" s="96"/>
    </row>
    <row r="80" spans="2:17" x14ac:dyDescent="0.2"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</row>
    <row r="81" spans="2:17" x14ac:dyDescent="0.2"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6"/>
      <c r="P81" s="96"/>
      <c r="Q81" s="96"/>
    </row>
    <row r="82" spans="2:17" x14ac:dyDescent="0.2">
      <c r="B82" s="96"/>
      <c r="C82" s="96"/>
      <c r="D82" s="96"/>
      <c r="E82" s="96"/>
      <c r="F82" s="96"/>
      <c r="G82" s="96"/>
      <c r="H82" s="96"/>
      <c r="I82" s="96"/>
      <c r="J82" s="96"/>
      <c r="K82" s="96"/>
      <c r="L82" s="96"/>
      <c r="M82" s="96"/>
      <c r="N82" s="96"/>
      <c r="O82" s="96"/>
      <c r="P82" s="96"/>
      <c r="Q82" s="96"/>
    </row>
    <row r="83" spans="2:17" x14ac:dyDescent="0.2">
      <c r="B83" s="96"/>
      <c r="C83" s="96"/>
      <c r="D83" s="96"/>
      <c r="E83" s="96"/>
      <c r="F83" s="96"/>
      <c r="G83" s="96"/>
      <c r="H83" s="96"/>
      <c r="I83" s="96"/>
      <c r="J83" s="96"/>
      <c r="K83" s="96"/>
      <c r="L83" s="96"/>
      <c r="M83" s="96"/>
      <c r="N83" s="96"/>
      <c r="O83" s="96"/>
      <c r="P83" s="96"/>
      <c r="Q83" s="96"/>
    </row>
    <row r="84" spans="2:17" x14ac:dyDescent="0.2"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96"/>
      <c r="P84" s="96"/>
      <c r="Q84" s="96"/>
    </row>
    <row r="85" spans="2:17" x14ac:dyDescent="0.2">
      <c r="B85" s="96"/>
      <c r="C85" s="96"/>
      <c r="D85" s="96"/>
      <c r="E85" s="96"/>
      <c r="F85" s="96"/>
      <c r="G85" s="96"/>
      <c r="H85" s="96"/>
      <c r="I85" s="96"/>
      <c r="J85" s="96"/>
      <c r="K85" s="96"/>
      <c r="L85" s="96"/>
      <c r="M85" s="96"/>
      <c r="N85" s="96"/>
      <c r="O85" s="96"/>
      <c r="P85" s="96"/>
      <c r="Q85" s="96"/>
    </row>
    <row r="86" spans="2:17" x14ac:dyDescent="0.2">
      <c r="B86" s="96"/>
      <c r="C86" s="96"/>
      <c r="D86" s="96"/>
      <c r="E86" s="96"/>
      <c r="F86" s="96"/>
      <c r="G86" s="96"/>
      <c r="H86" s="96"/>
      <c r="I86" s="96"/>
      <c r="J86" s="96"/>
      <c r="K86" s="96"/>
      <c r="L86" s="96"/>
      <c r="M86" s="96"/>
      <c r="N86" s="96"/>
      <c r="O86" s="96"/>
      <c r="P86" s="96"/>
      <c r="Q86" s="96"/>
    </row>
    <row r="87" spans="2:17" x14ac:dyDescent="0.2"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</row>
    <row r="88" spans="2:17" x14ac:dyDescent="0.2"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6"/>
      <c r="M88" s="96"/>
      <c r="N88" s="96"/>
      <c r="O88" s="96"/>
      <c r="P88" s="96"/>
      <c r="Q88" s="96"/>
    </row>
    <row r="89" spans="2:17" x14ac:dyDescent="0.2">
      <c r="B89" s="96"/>
      <c r="C89" s="96"/>
      <c r="D89" s="96"/>
      <c r="E89" s="96"/>
      <c r="F89" s="96"/>
      <c r="G89" s="96"/>
      <c r="H89" s="96"/>
      <c r="I89" s="96"/>
      <c r="J89" s="96"/>
      <c r="K89" s="96"/>
      <c r="L89" s="96"/>
      <c r="M89" s="96"/>
      <c r="N89" s="96"/>
      <c r="O89" s="96"/>
      <c r="P89" s="96"/>
      <c r="Q89" s="96"/>
    </row>
    <row r="90" spans="2:17" x14ac:dyDescent="0.2">
      <c r="B90" s="96"/>
      <c r="C90" s="96"/>
      <c r="D90" s="96"/>
      <c r="E90" s="96"/>
      <c r="F90" s="96"/>
      <c r="G90" s="96"/>
      <c r="H90" s="96"/>
      <c r="I90" s="96"/>
      <c r="J90" s="96"/>
      <c r="K90" s="96"/>
      <c r="L90" s="96"/>
      <c r="M90" s="96"/>
      <c r="N90" s="96"/>
      <c r="O90" s="96"/>
      <c r="P90" s="96"/>
      <c r="Q90" s="96"/>
    </row>
    <row r="91" spans="2:17" x14ac:dyDescent="0.2">
      <c r="B91" s="96"/>
      <c r="C91" s="96"/>
      <c r="D91" s="96"/>
      <c r="E91" s="96"/>
      <c r="F91" s="96"/>
      <c r="G91" s="96"/>
      <c r="H91" s="96"/>
      <c r="I91" s="96"/>
      <c r="J91" s="96"/>
      <c r="K91" s="96"/>
      <c r="L91" s="96"/>
      <c r="M91" s="96"/>
      <c r="N91" s="96"/>
      <c r="O91" s="96"/>
      <c r="P91" s="96"/>
      <c r="Q91" s="96"/>
    </row>
    <row r="92" spans="2:17" x14ac:dyDescent="0.2"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</row>
    <row r="93" spans="2:17" x14ac:dyDescent="0.2"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</row>
    <row r="94" spans="2:17" x14ac:dyDescent="0.2"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</row>
    <row r="95" spans="2:17" x14ac:dyDescent="0.2">
      <c r="B95" s="96"/>
      <c r="C95" s="96"/>
      <c r="D95" s="96"/>
      <c r="E95" s="96"/>
      <c r="F95" s="96"/>
      <c r="G95" s="96"/>
      <c r="H95" s="96"/>
      <c r="I95" s="96"/>
      <c r="J95" s="96"/>
      <c r="K95" s="96"/>
      <c r="L95" s="96"/>
      <c r="M95" s="96"/>
      <c r="N95" s="96"/>
      <c r="O95" s="96"/>
      <c r="P95" s="96"/>
      <c r="Q95" s="96"/>
    </row>
    <row r="96" spans="2:17" x14ac:dyDescent="0.2"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</row>
    <row r="97" spans="2:17" x14ac:dyDescent="0.2">
      <c r="B97" s="96"/>
      <c r="C97" s="96"/>
      <c r="D97" s="96"/>
      <c r="E97" s="96"/>
      <c r="F97" s="96"/>
      <c r="G97" s="96"/>
      <c r="H97" s="96"/>
      <c r="I97" s="96"/>
      <c r="J97" s="96"/>
      <c r="K97" s="96"/>
      <c r="L97" s="96"/>
      <c r="M97" s="96"/>
      <c r="N97" s="96"/>
      <c r="O97" s="96"/>
      <c r="P97" s="96"/>
      <c r="Q97" s="96"/>
    </row>
    <row r="98" spans="2:17" x14ac:dyDescent="0.2">
      <c r="B98" s="96"/>
      <c r="C98" s="96"/>
      <c r="D98" s="96"/>
      <c r="E98" s="96"/>
      <c r="F98" s="96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</row>
    <row r="99" spans="2:17" x14ac:dyDescent="0.2"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</row>
    <row r="100" spans="2:17" x14ac:dyDescent="0.2">
      <c r="B100" s="96"/>
      <c r="C100" s="96"/>
      <c r="D100" s="96"/>
      <c r="E100" s="96"/>
      <c r="F100" s="96"/>
      <c r="G100" s="96"/>
      <c r="H100" s="96"/>
      <c r="I100" s="96"/>
      <c r="J100" s="96"/>
      <c r="K100" s="96"/>
      <c r="L100" s="96"/>
      <c r="M100" s="96"/>
      <c r="N100" s="96"/>
      <c r="O100" s="96"/>
      <c r="P100" s="96"/>
      <c r="Q100" s="96"/>
    </row>
    <row r="101" spans="2:17" x14ac:dyDescent="0.2">
      <c r="B101" s="96"/>
      <c r="C101" s="96"/>
      <c r="D101" s="96"/>
      <c r="E101" s="96"/>
      <c r="F101" s="96"/>
      <c r="G101" s="96"/>
      <c r="H101" s="96"/>
      <c r="I101" s="96"/>
      <c r="J101" s="96"/>
      <c r="K101" s="96"/>
      <c r="L101" s="96"/>
      <c r="M101" s="96"/>
      <c r="N101" s="96"/>
      <c r="O101" s="96"/>
      <c r="P101" s="96"/>
      <c r="Q101" s="96"/>
    </row>
    <row r="102" spans="2:17" x14ac:dyDescent="0.2">
      <c r="B102" s="96"/>
      <c r="C102" s="96"/>
      <c r="D102" s="96"/>
      <c r="E102" s="96"/>
      <c r="F102" s="96"/>
      <c r="G102" s="96"/>
      <c r="H102" s="96"/>
      <c r="I102" s="96"/>
      <c r="J102" s="96"/>
      <c r="K102" s="96"/>
      <c r="L102" s="96"/>
      <c r="M102" s="96"/>
      <c r="N102" s="96"/>
      <c r="O102" s="96"/>
      <c r="P102" s="96"/>
      <c r="Q102" s="96"/>
    </row>
    <row r="103" spans="2:17" x14ac:dyDescent="0.2">
      <c r="B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6"/>
      <c r="N103" s="96"/>
      <c r="O103" s="96"/>
      <c r="P103" s="96"/>
      <c r="Q103" s="96"/>
    </row>
    <row r="104" spans="2:17" x14ac:dyDescent="0.2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</row>
    <row r="105" spans="2:17" x14ac:dyDescent="0.2">
      <c r="B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6"/>
      <c r="N105" s="96"/>
      <c r="O105" s="96"/>
      <c r="P105" s="96"/>
      <c r="Q105" s="96"/>
    </row>
    <row r="106" spans="2:17" x14ac:dyDescent="0.2"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</row>
    <row r="107" spans="2:17" x14ac:dyDescent="0.2"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</row>
    <row r="108" spans="2:17" x14ac:dyDescent="0.2">
      <c r="B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6"/>
      <c r="N108" s="96"/>
      <c r="O108" s="96"/>
      <c r="P108" s="96"/>
      <c r="Q108" s="96"/>
    </row>
    <row r="109" spans="2:17" x14ac:dyDescent="0.2">
      <c r="B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6"/>
      <c r="N109" s="96"/>
      <c r="O109" s="96"/>
      <c r="P109" s="96"/>
      <c r="Q109" s="96"/>
    </row>
    <row r="110" spans="2:17" x14ac:dyDescent="0.2">
      <c r="B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6"/>
      <c r="N110" s="96"/>
      <c r="O110" s="96"/>
      <c r="P110" s="96"/>
      <c r="Q110" s="96"/>
    </row>
    <row r="111" spans="2:17" x14ac:dyDescent="0.2"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</row>
    <row r="112" spans="2:17" x14ac:dyDescent="0.2"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</row>
    <row r="113" spans="2:17" x14ac:dyDescent="0.2"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</row>
    <row r="114" spans="2:17" x14ac:dyDescent="0.2">
      <c r="B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6"/>
      <c r="N114" s="96"/>
      <c r="O114" s="96"/>
      <c r="P114" s="96"/>
      <c r="Q114" s="96"/>
    </row>
    <row r="115" spans="2:17" x14ac:dyDescent="0.2">
      <c r="B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6"/>
      <c r="N115" s="96"/>
      <c r="O115" s="96"/>
      <c r="P115" s="96"/>
      <c r="Q115" s="96"/>
    </row>
    <row r="116" spans="2:17" x14ac:dyDescent="0.2">
      <c r="B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6"/>
      <c r="N116" s="96"/>
      <c r="O116" s="96"/>
      <c r="P116" s="96"/>
      <c r="Q116" s="96"/>
    </row>
    <row r="117" spans="2:17" x14ac:dyDescent="0.2"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</row>
    <row r="118" spans="2:17" x14ac:dyDescent="0.2"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</row>
    <row r="119" spans="2:17" x14ac:dyDescent="0.2">
      <c r="B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6"/>
      <c r="N119" s="96"/>
      <c r="O119" s="96"/>
      <c r="P119" s="96"/>
      <c r="Q119" s="96"/>
    </row>
    <row r="120" spans="2:17" x14ac:dyDescent="0.2">
      <c r="B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6"/>
      <c r="N120" s="96"/>
      <c r="O120" s="96"/>
      <c r="P120" s="96"/>
      <c r="Q120" s="96"/>
    </row>
    <row r="121" spans="2:17" x14ac:dyDescent="0.2">
      <c r="B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6"/>
      <c r="N121" s="96"/>
      <c r="O121" s="96"/>
      <c r="P121" s="96"/>
      <c r="Q121" s="96"/>
    </row>
    <row r="122" spans="2:17" x14ac:dyDescent="0.2"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  <c r="Q122" s="96"/>
    </row>
    <row r="123" spans="2:17" x14ac:dyDescent="0.2"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  <c r="Q123" s="96"/>
    </row>
    <row r="124" spans="2:17" x14ac:dyDescent="0.2"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</row>
    <row r="125" spans="2:17" x14ac:dyDescent="0.2">
      <c r="B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6"/>
      <c r="N125" s="96"/>
      <c r="O125" s="96"/>
      <c r="P125" s="96"/>
      <c r="Q125" s="96"/>
    </row>
    <row r="126" spans="2:17" x14ac:dyDescent="0.2">
      <c r="B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6"/>
      <c r="N126" s="96"/>
      <c r="O126" s="96"/>
      <c r="P126" s="96"/>
      <c r="Q126" s="96"/>
    </row>
    <row r="127" spans="2:17" x14ac:dyDescent="0.2">
      <c r="B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6"/>
      <c r="N127" s="96"/>
      <c r="O127" s="96"/>
      <c r="P127" s="96"/>
      <c r="Q127" s="96"/>
    </row>
    <row r="128" spans="2:17" x14ac:dyDescent="0.2">
      <c r="B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6"/>
      <c r="N128" s="96"/>
      <c r="O128" s="96"/>
      <c r="P128" s="96"/>
      <c r="Q128" s="96"/>
    </row>
    <row r="129" spans="2:17" x14ac:dyDescent="0.2">
      <c r="B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6"/>
      <c r="N129" s="96"/>
      <c r="O129" s="96"/>
      <c r="P129" s="96"/>
      <c r="Q129" s="96"/>
    </row>
    <row r="130" spans="2:17" x14ac:dyDescent="0.2">
      <c r="B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6"/>
      <c r="N130" s="96"/>
      <c r="O130" s="96"/>
      <c r="P130" s="96"/>
      <c r="Q130" s="96"/>
    </row>
    <row r="131" spans="2:17" x14ac:dyDescent="0.2">
      <c r="B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6"/>
      <c r="N131" s="96"/>
      <c r="O131" s="96"/>
      <c r="P131" s="96"/>
      <c r="Q131" s="96"/>
    </row>
    <row r="132" spans="2:17" x14ac:dyDescent="0.2">
      <c r="B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6"/>
      <c r="N132" s="96"/>
      <c r="O132" s="96"/>
      <c r="P132" s="96"/>
      <c r="Q132" s="96"/>
    </row>
    <row r="133" spans="2:17" x14ac:dyDescent="0.2"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</row>
    <row r="134" spans="2:17" x14ac:dyDescent="0.2">
      <c r="B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6"/>
      <c r="N134" s="96"/>
      <c r="O134" s="96"/>
      <c r="P134" s="96"/>
      <c r="Q134" s="96"/>
    </row>
    <row r="135" spans="2:17" x14ac:dyDescent="0.2">
      <c r="B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6"/>
      <c r="N135" s="96"/>
      <c r="O135" s="96"/>
      <c r="P135" s="96"/>
      <c r="Q135" s="96"/>
    </row>
    <row r="136" spans="2:17" x14ac:dyDescent="0.2">
      <c r="B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6"/>
      <c r="N136" s="96"/>
      <c r="O136" s="96"/>
      <c r="P136" s="96"/>
      <c r="Q136" s="96"/>
    </row>
    <row r="137" spans="2:17" x14ac:dyDescent="0.2">
      <c r="B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6"/>
      <c r="N137" s="96"/>
      <c r="O137" s="96"/>
      <c r="P137" s="96"/>
      <c r="Q137" s="96"/>
    </row>
    <row r="138" spans="2:17" x14ac:dyDescent="0.2">
      <c r="B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6"/>
      <c r="N138" s="96"/>
      <c r="O138" s="96"/>
      <c r="P138" s="96"/>
      <c r="Q138" s="96"/>
    </row>
    <row r="139" spans="2:17" x14ac:dyDescent="0.2"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</row>
    <row r="140" spans="2:17" x14ac:dyDescent="0.2">
      <c r="B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6"/>
      <c r="N140" s="96"/>
      <c r="O140" s="96"/>
      <c r="P140" s="96"/>
      <c r="Q140" s="96"/>
    </row>
    <row r="141" spans="2:17" x14ac:dyDescent="0.2">
      <c r="B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</row>
    <row r="142" spans="2:17" x14ac:dyDescent="0.2">
      <c r="B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6"/>
      <c r="N142" s="96"/>
      <c r="O142" s="96"/>
      <c r="P142" s="96"/>
      <c r="Q142" s="96"/>
    </row>
    <row r="143" spans="2:17" x14ac:dyDescent="0.2">
      <c r="B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6"/>
      <c r="N143" s="96"/>
      <c r="O143" s="96"/>
      <c r="P143" s="96"/>
      <c r="Q143" s="96"/>
    </row>
    <row r="144" spans="2:17" x14ac:dyDescent="0.2">
      <c r="B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6"/>
      <c r="N144" s="96"/>
      <c r="O144" s="96"/>
      <c r="P144" s="96"/>
      <c r="Q144" s="96"/>
    </row>
    <row r="145" spans="2:17" x14ac:dyDescent="0.2">
      <c r="B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6"/>
      <c r="N145" s="96"/>
      <c r="O145" s="96"/>
      <c r="P145" s="96"/>
      <c r="Q145" s="96"/>
    </row>
    <row r="146" spans="2:17" x14ac:dyDescent="0.2">
      <c r="B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6"/>
      <c r="N146" s="96"/>
      <c r="O146" s="96"/>
      <c r="P146" s="96"/>
      <c r="Q146" s="96"/>
    </row>
    <row r="147" spans="2:17" x14ac:dyDescent="0.2"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6"/>
      <c r="N147" s="96"/>
      <c r="O147" s="96"/>
      <c r="P147" s="96"/>
      <c r="Q147" s="96"/>
    </row>
    <row r="148" spans="2:17" x14ac:dyDescent="0.2">
      <c r="B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6"/>
      <c r="N148" s="96"/>
      <c r="O148" s="96"/>
      <c r="P148" s="96"/>
      <c r="Q148" s="96"/>
    </row>
    <row r="149" spans="2:17" x14ac:dyDescent="0.2"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</row>
    <row r="150" spans="2:17" x14ac:dyDescent="0.2"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</row>
    <row r="151" spans="2:17" x14ac:dyDescent="0.2"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</row>
    <row r="152" spans="2:17" x14ac:dyDescent="0.2">
      <c r="B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6"/>
      <c r="N152" s="96"/>
      <c r="O152" s="96"/>
      <c r="P152" s="96"/>
      <c r="Q152" s="96"/>
    </row>
    <row r="153" spans="2:17" x14ac:dyDescent="0.2">
      <c r="B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6"/>
      <c r="N153" s="96"/>
      <c r="O153" s="96"/>
      <c r="P153" s="96"/>
      <c r="Q153" s="96"/>
    </row>
    <row r="154" spans="2:17" x14ac:dyDescent="0.2"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</row>
    <row r="155" spans="2:17" x14ac:dyDescent="0.2"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</row>
    <row r="156" spans="2:17" x14ac:dyDescent="0.2">
      <c r="B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6"/>
      <c r="N156" s="96"/>
      <c r="O156" s="96"/>
      <c r="P156" s="96"/>
      <c r="Q156" s="96"/>
    </row>
    <row r="157" spans="2:17" x14ac:dyDescent="0.2">
      <c r="B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6"/>
      <c r="N157" s="96"/>
      <c r="O157" s="96"/>
      <c r="P157" s="96"/>
      <c r="Q157" s="96"/>
    </row>
    <row r="158" spans="2:17" x14ac:dyDescent="0.2">
      <c r="B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6"/>
      <c r="N158" s="96"/>
      <c r="O158" s="96"/>
      <c r="P158" s="96"/>
      <c r="Q158" s="96"/>
    </row>
    <row r="159" spans="2:17" x14ac:dyDescent="0.2">
      <c r="B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6"/>
      <c r="N159" s="96"/>
      <c r="O159" s="96"/>
      <c r="P159" s="96"/>
      <c r="Q159" s="96"/>
    </row>
    <row r="160" spans="2:17" x14ac:dyDescent="0.2">
      <c r="B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6"/>
      <c r="N160" s="96"/>
      <c r="O160" s="96"/>
      <c r="P160" s="96"/>
      <c r="Q160" s="96"/>
    </row>
    <row r="161" spans="2:17" x14ac:dyDescent="0.2">
      <c r="B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6"/>
      <c r="N161" s="96"/>
      <c r="O161" s="96"/>
      <c r="P161" s="96"/>
      <c r="Q161" s="96"/>
    </row>
    <row r="162" spans="2:17" x14ac:dyDescent="0.2"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</row>
    <row r="163" spans="2:17" x14ac:dyDescent="0.2"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</row>
    <row r="164" spans="2:17" x14ac:dyDescent="0.2"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</row>
    <row r="165" spans="2:17" x14ac:dyDescent="0.2">
      <c r="B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6"/>
      <c r="N165" s="96"/>
      <c r="O165" s="96"/>
      <c r="P165" s="96"/>
      <c r="Q165" s="96"/>
    </row>
    <row r="166" spans="2:17" x14ac:dyDescent="0.2">
      <c r="B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6"/>
      <c r="N166" s="96"/>
      <c r="O166" s="96"/>
      <c r="P166" s="96"/>
      <c r="Q166" s="96"/>
    </row>
    <row r="167" spans="2:17" x14ac:dyDescent="0.2">
      <c r="B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6"/>
      <c r="N167" s="96"/>
      <c r="O167" s="96"/>
      <c r="P167" s="96"/>
      <c r="Q167" s="96"/>
    </row>
    <row r="168" spans="2:17" x14ac:dyDescent="0.2"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</row>
    <row r="169" spans="2:17" x14ac:dyDescent="0.2">
      <c r="B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6"/>
      <c r="N169" s="96"/>
      <c r="O169" s="96"/>
      <c r="P169" s="96"/>
      <c r="Q169" s="96"/>
    </row>
    <row r="170" spans="2:17" x14ac:dyDescent="0.2">
      <c r="B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6"/>
      <c r="N170" s="96"/>
      <c r="O170" s="96"/>
      <c r="P170" s="96"/>
      <c r="Q170" s="96"/>
    </row>
    <row r="171" spans="2:17" x14ac:dyDescent="0.2">
      <c r="B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6"/>
      <c r="N171" s="96"/>
      <c r="O171" s="96"/>
      <c r="P171" s="96"/>
      <c r="Q171" s="96"/>
    </row>
    <row r="172" spans="2:17" x14ac:dyDescent="0.2"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</row>
    <row r="173" spans="2:17" x14ac:dyDescent="0.2">
      <c r="B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6"/>
      <c r="N173" s="96"/>
      <c r="O173" s="96"/>
      <c r="P173" s="96"/>
      <c r="Q173" s="96"/>
    </row>
    <row r="174" spans="2:17" x14ac:dyDescent="0.2">
      <c r="B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6"/>
      <c r="N174" s="96"/>
      <c r="O174" s="96"/>
      <c r="P174" s="96"/>
      <c r="Q174" s="96"/>
    </row>
    <row r="175" spans="2:17" x14ac:dyDescent="0.2">
      <c r="B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6"/>
      <c r="N175" s="96"/>
      <c r="O175" s="96"/>
      <c r="P175" s="96"/>
      <c r="Q175" s="96"/>
    </row>
    <row r="176" spans="2:17" x14ac:dyDescent="0.2"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</row>
    <row r="177" spans="2:17" x14ac:dyDescent="0.2">
      <c r="B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6"/>
      <c r="N177" s="96"/>
      <c r="O177" s="96"/>
      <c r="P177" s="96"/>
      <c r="Q177" s="96"/>
    </row>
    <row r="178" spans="2:17" x14ac:dyDescent="0.2">
      <c r="B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6"/>
      <c r="N178" s="96"/>
      <c r="O178" s="96"/>
      <c r="P178" s="96"/>
      <c r="Q178" s="96"/>
    </row>
    <row r="179" spans="2:17" x14ac:dyDescent="0.2">
      <c r="B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6"/>
      <c r="N179" s="96"/>
      <c r="O179" s="96"/>
      <c r="P179" s="96"/>
      <c r="Q179" s="96"/>
    </row>
    <row r="180" spans="2:17" x14ac:dyDescent="0.2"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</row>
    <row r="181" spans="2:17" x14ac:dyDescent="0.2">
      <c r="B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6"/>
      <c r="N181" s="96"/>
      <c r="O181" s="96"/>
      <c r="P181" s="96"/>
      <c r="Q181" s="96"/>
    </row>
    <row r="182" spans="2:17" x14ac:dyDescent="0.2">
      <c r="B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6"/>
      <c r="N182" s="96"/>
      <c r="O182" s="96"/>
      <c r="P182" s="96"/>
      <c r="Q182" s="96"/>
    </row>
    <row r="183" spans="2:17" x14ac:dyDescent="0.2">
      <c r="B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6"/>
      <c r="N183" s="96"/>
      <c r="O183" s="96"/>
      <c r="P183" s="96"/>
      <c r="Q183" s="96"/>
    </row>
    <row r="184" spans="2:17" x14ac:dyDescent="0.2"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</row>
    <row r="185" spans="2:17" x14ac:dyDescent="0.2">
      <c r="B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6"/>
      <c r="N185" s="96"/>
      <c r="O185" s="96"/>
      <c r="P185" s="96"/>
      <c r="Q185" s="96"/>
    </row>
    <row r="186" spans="2:17" x14ac:dyDescent="0.2">
      <c r="B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6"/>
      <c r="N186" s="96"/>
      <c r="O186" s="96"/>
      <c r="P186" s="96"/>
      <c r="Q186" s="96"/>
    </row>
    <row r="187" spans="2:17" x14ac:dyDescent="0.2">
      <c r="B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6"/>
      <c r="N187" s="96"/>
      <c r="O187" s="96"/>
      <c r="P187" s="96"/>
      <c r="Q187" s="96"/>
    </row>
    <row r="188" spans="2:17" x14ac:dyDescent="0.2"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</row>
    <row r="189" spans="2:17" x14ac:dyDescent="0.2">
      <c r="B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6"/>
      <c r="N189" s="96"/>
      <c r="O189" s="96"/>
      <c r="P189" s="96"/>
      <c r="Q189" s="96"/>
    </row>
    <row r="190" spans="2:17" x14ac:dyDescent="0.2">
      <c r="B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6"/>
      <c r="N190" s="96"/>
      <c r="O190" s="96"/>
      <c r="P190" s="96"/>
      <c r="Q190" s="96"/>
    </row>
    <row r="191" spans="2:17" x14ac:dyDescent="0.2"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</row>
    <row r="192" spans="2:17" x14ac:dyDescent="0.2"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</row>
    <row r="193" spans="2:17" x14ac:dyDescent="0.2">
      <c r="B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6"/>
      <c r="N193" s="96"/>
      <c r="O193" s="96"/>
      <c r="P193" s="96"/>
      <c r="Q193" s="96"/>
    </row>
    <row r="194" spans="2:17" x14ac:dyDescent="0.2">
      <c r="B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6"/>
      <c r="N194" s="96"/>
      <c r="O194" s="96"/>
      <c r="P194" s="96"/>
      <c r="Q194" s="96"/>
    </row>
    <row r="195" spans="2:17" x14ac:dyDescent="0.2">
      <c r="B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6"/>
      <c r="N195" s="96"/>
      <c r="O195" s="96"/>
      <c r="P195" s="96"/>
      <c r="Q195" s="96"/>
    </row>
    <row r="196" spans="2:17" x14ac:dyDescent="0.2"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</row>
    <row r="197" spans="2:17" x14ac:dyDescent="0.2">
      <c r="B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6"/>
      <c r="N197" s="96"/>
      <c r="O197" s="96"/>
      <c r="P197" s="96"/>
      <c r="Q197" s="96"/>
    </row>
    <row r="198" spans="2:17" x14ac:dyDescent="0.2">
      <c r="B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6"/>
      <c r="N198" s="96"/>
      <c r="O198" s="96"/>
      <c r="P198" s="96"/>
      <c r="Q198" s="96"/>
    </row>
    <row r="199" spans="2:17" x14ac:dyDescent="0.2">
      <c r="B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6"/>
      <c r="N199" s="96"/>
      <c r="O199" s="96"/>
      <c r="P199" s="96"/>
      <c r="Q199" s="96"/>
    </row>
    <row r="200" spans="2:17" x14ac:dyDescent="0.2"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</row>
    <row r="201" spans="2:17" x14ac:dyDescent="0.2">
      <c r="B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6"/>
      <c r="N201" s="96"/>
      <c r="O201" s="96"/>
      <c r="P201" s="96"/>
      <c r="Q201" s="96"/>
    </row>
    <row r="202" spans="2:17" x14ac:dyDescent="0.2">
      <c r="B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6"/>
      <c r="N202" s="96"/>
      <c r="O202" s="96"/>
      <c r="P202" s="96"/>
      <c r="Q202" s="96"/>
    </row>
    <row r="203" spans="2:17" x14ac:dyDescent="0.2">
      <c r="B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6"/>
      <c r="N203" s="96"/>
      <c r="O203" s="96"/>
      <c r="P203" s="96"/>
      <c r="Q203" s="96"/>
    </row>
    <row r="204" spans="2:17" x14ac:dyDescent="0.2">
      <c r="B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6"/>
      <c r="N204" s="96"/>
      <c r="O204" s="96"/>
      <c r="P204" s="96"/>
      <c r="Q204" s="96"/>
    </row>
    <row r="205" spans="2:17" x14ac:dyDescent="0.2"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</row>
    <row r="206" spans="2:17" x14ac:dyDescent="0.2">
      <c r="B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6"/>
      <c r="N206" s="96"/>
      <c r="O206" s="96"/>
      <c r="P206" s="96"/>
      <c r="Q206" s="96"/>
    </row>
    <row r="207" spans="2:17" x14ac:dyDescent="0.2">
      <c r="B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6"/>
      <c r="N207" s="96"/>
      <c r="O207" s="96"/>
      <c r="P207" s="96"/>
      <c r="Q207" s="96"/>
    </row>
    <row r="208" spans="2:17" x14ac:dyDescent="0.2">
      <c r="B208" s="96"/>
      <c r="C208" s="96"/>
      <c r="D208" s="96"/>
      <c r="E208" s="96"/>
      <c r="F208" s="96"/>
      <c r="G208" s="96"/>
      <c r="H208" s="96"/>
      <c r="I208" s="96"/>
      <c r="J208" s="96"/>
      <c r="K208" s="96"/>
      <c r="L208" s="96"/>
      <c r="M208" s="96"/>
      <c r="N208" s="96"/>
      <c r="O208" s="96"/>
      <c r="P208" s="96"/>
      <c r="Q208" s="96"/>
    </row>
    <row r="209" spans="2:17" x14ac:dyDescent="0.2"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</row>
    <row r="210" spans="2:17" x14ac:dyDescent="0.2">
      <c r="B210" s="96"/>
      <c r="C210" s="96"/>
      <c r="D210" s="96"/>
      <c r="E210" s="96"/>
      <c r="F210" s="96"/>
      <c r="G210" s="96"/>
      <c r="H210" s="96"/>
      <c r="I210" s="96"/>
      <c r="J210" s="96"/>
      <c r="K210" s="96"/>
      <c r="L210" s="96"/>
      <c r="M210" s="96"/>
      <c r="N210" s="96"/>
      <c r="O210" s="96"/>
      <c r="P210" s="96"/>
      <c r="Q210" s="96"/>
    </row>
    <row r="211" spans="2:17" x14ac:dyDescent="0.2">
      <c r="B211" s="96"/>
      <c r="C211" s="96"/>
      <c r="D211" s="96"/>
      <c r="E211" s="96"/>
      <c r="F211" s="96"/>
      <c r="G211" s="96"/>
      <c r="H211" s="96"/>
      <c r="I211" s="96"/>
      <c r="J211" s="96"/>
      <c r="K211" s="96"/>
      <c r="L211" s="96"/>
      <c r="M211" s="96"/>
      <c r="N211" s="96"/>
      <c r="O211" s="96"/>
      <c r="P211" s="96"/>
      <c r="Q211" s="96"/>
    </row>
    <row r="212" spans="2:17" x14ac:dyDescent="0.2">
      <c r="B212" s="96"/>
      <c r="C212" s="96"/>
      <c r="D212" s="96"/>
      <c r="E212" s="96"/>
      <c r="F212" s="96"/>
      <c r="G212" s="96"/>
      <c r="H212" s="96"/>
      <c r="I212" s="96"/>
      <c r="J212" s="96"/>
      <c r="K212" s="96"/>
      <c r="L212" s="96"/>
      <c r="M212" s="96"/>
      <c r="N212" s="96"/>
      <c r="O212" s="96"/>
      <c r="P212" s="96"/>
      <c r="Q212" s="96"/>
    </row>
    <row r="213" spans="2:17" x14ac:dyDescent="0.2"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</row>
    <row r="214" spans="2:17" x14ac:dyDescent="0.2">
      <c r="B214" s="96"/>
      <c r="C214" s="96"/>
      <c r="D214" s="96"/>
      <c r="E214" s="96"/>
      <c r="F214" s="96"/>
      <c r="G214" s="96"/>
      <c r="H214" s="96"/>
      <c r="I214" s="96"/>
      <c r="J214" s="96"/>
      <c r="K214" s="96"/>
      <c r="L214" s="96"/>
      <c r="M214" s="96"/>
      <c r="N214" s="96"/>
      <c r="O214" s="96"/>
      <c r="P214" s="96"/>
      <c r="Q214" s="96"/>
    </row>
    <row r="215" spans="2:17" x14ac:dyDescent="0.2">
      <c r="B215" s="96"/>
      <c r="C215" s="96"/>
      <c r="D215" s="96"/>
      <c r="E215" s="96"/>
      <c r="F215" s="96"/>
      <c r="G215" s="96"/>
      <c r="H215" s="96"/>
      <c r="I215" s="96"/>
      <c r="J215" s="96"/>
      <c r="K215" s="96"/>
      <c r="L215" s="96"/>
      <c r="M215" s="96"/>
      <c r="N215" s="96"/>
      <c r="O215" s="96"/>
      <c r="P215" s="96"/>
      <c r="Q215" s="96"/>
    </row>
    <row r="216" spans="2:17" x14ac:dyDescent="0.2">
      <c r="B216" s="96"/>
      <c r="C216" s="96"/>
      <c r="D216" s="96"/>
      <c r="E216" s="96"/>
      <c r="F216" s="96"/>
      <c r="G216" s="96"/>
      <c r="H216" s="96"/>
      <c r="I216" s="96"/>
      <c r="J216" s="96"/>
      <c r="K216" s="96"/>
      <c r="L216" s="96"/>
      <c r="M216" s="96"/>
      <c r="N216" s="96"/>
      <c r="O216" s="96"/>
      <c r="P216" s="96"/>
      <c r="Q216" s="96"/>
    </row>
    <row r="217" spans="2:17" x14ac:dyDescent="0.2">
      <c r="B217" s="96"/>
      <c r="C217" s="96"/>
      <c r="D217" s="96"/>
      <c r="E217" s="96"/>
      <c r="F217" s="96"/>
      <c r="G217" s="96"/>
      <c r="H217" s="96"/>
      <c r="I217" s="96"/>
      <c r="J217" s="96"/>
      <c r="K217" s="96"/>
      <c r="L217" s="96"/>
      <c r="M217" s="96"/>
      <c r="N217" s="96"/>
      <c r="O217" s="96"/>
      <c r="P217" s="96"/>
      <c r="Q217" s="96"/>
    </row>
    <row r="218" spans="2:17" x14ac:dyDescent="0.2">
      <c r="B218" s="96"/>
      <c r="C218" s="96"/>
      <c r="D218" s="96"/>
      <c r="E218" s="96"/>
      <c r="F218" s="96"/>
      <c r="G218" s="96"/>
      <c r="H218" s="96"/>
      <c r="I218" s="96"/>
      <c r="J218" s="96"/>
      <c r="K218" s="96"/>
      <c r="L218" s="96"/>
      <c r="M218" s="96"/>
      <c r="N218" s="96"/>
      <c r="O218" s="96"/>
      <c r="P218" s="96"/>
      <c r="Q218" s="96"/>
    </row>
    <row r="219" spans="2:17" x14ac:dyDescent="0.2"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</row>
    <row r="220" spans="2:17" x14ac:dyDescent="0.2"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</row>
    <row r="221" spans="2:17" x14ac:dyDescent="0.2">
      <c r="B221" s="96"/>
      <c r="C221" s="96"/>
      <c r="D221" s="96"/>
      <c r="E221" s="96"/>
      <c r="F221" s="96"/>
      <c r="G221" s="96"/>
      <c r="H221" s="96"/>
      <c r="I221" s="96"/>
      <c r="J221" s="96"/>
      <c r="K221" s="96"/>
      <c r="L221" s="96"/>
      <c r="M221" s="96"/>
      <c r="N221" s="96"/>
      <c r="O221" s="96"/>
      <c r="P221" s="96"/>
      <c r="Q221" s="96"/>
    </row>
    <row r="222" spans="2:17" x14ac:dyDescent="0.2">
      <c r="B222" s="96"/>
      <c r="C222" s="96"/>
      <c r="D222" s="96"/>
      <c r="E222" s="96"/>
      <c r="F222" s="96"/>
      <c r="G222" s="96"/>
      <c r="H222" s="96"/>
      <c r="I222" s="96"/>
      <c r="J222" s="96"/>
      <c r="K222" s="96"/>
      <c r="L222" s="96"/>
      <c r="M222" s="96"/>
      <c r="N222" s="96"/>
      <c r="O222" s="96"/>
      <c r="P222" s="96"/>
      <c r="Q222" s="96"/>
    </row>
    <row r="223" spans="2:17" x14ac:dyDescent="0.2">
      <c r="B223" s="96"/>
      <c r="C223" s="96"/>
      <c r="D223" s="96"/>
      <c r="E223" s="96"/>
      <c r="F223" s="96"/>
      <c r="G223" s="96"/>
      <c r="H223" s="96"/>
      <c r="I223" s="96"/>
      <c r="J223" s="96"/>
      <c r="K223" s="96"/>
      <c r="L223" s="96"/>
      <c r="M223" s="96"/>
      <c r="N223" s="96"/>
      <c r="O223" s="96"/>
      <c r="P223" s="96"/>
      <c r="Q223" s="96"/>
    </row>
    <row r="224" spans="2:17" x14ac:dyDescent="0.2">
      <c r="B224" s="96"/>
      <c r="C224" s="96"/>
      <c r="D224" s="96"/>
      <c r="E224" s="96"/>
      <c r="F224" s="96"/>
      <c r="G224" s="96"/>
      <c r="H224" s="96"/>
      <c r="I224" s="96"/>
      <c r="J224" s="96"/>
      <c r="K224" s="96"/>
      <c r="L224" s="96"/>
      <c r="M224" s="96"/>
      <c r="N224" s="96"/>
      <c r="O224" s="96"/>
      <c r="P224" s="96"/>
      <c r="Q224" s="96"/>
    </row>
    <row r="225" spans="2:17" x14ac:dyDescent="0.2">
      <c r="B225" s="96"/>
      <c r="C225" s="96"/>
      <c r="D225" s="96"/>
      <c r="E225" s="96"/>
      <c r="F225" s="96"/>
      <c r="G225" s="96"/>
      <c r="H225" s="96"/>
      <c r="I225" s="96"/>
      <c r="J225" s="96"/>
      <c r="K225" s="96"/>
      <c r="L225" s="96"/>
      <c r="M225" s="96"/>
      <c r="N225" s="96"/>
      <c r="O225" s="96"/>
      <c r="P225" s="96"/>
      <c r="Q225" s="96"/>
    </row>
    <row r="226" spans="2:17" x14ac:dyDescent="0.2">
      <c r="B226" s="96"/>
      <c r="C226" s="96"/>
      <c r="D226" s="96"/>
      <c r="E226" s="96"/>
      <c r="F226" s="96"/>
      <c r="G226" s="96"/>
      <c r="H226" s="96"/>
      <c r="I226" s="96"/>
      <c r="J226" s="96"/>
      <c r="K226" s="96"/>
      <c r="L226" s="96"/>
      <c r="M226" s="96"/>
      <c r="N226" s="96"/>
      <c r="O226" s="96"/>
      <c r="P226" s="96"/>
      <c r="Q226" s="96"/>
    </row>
    <row r="227" spans="2:17" x14ac:dyDescent="0.2">
      <c r="B227" s="96"/>
      <c r="C227" s="96"/>
      <c r="D227" s="96"/>
      <c r="E227" s="96"/>
      <c r="F227" s="96"/>
      <c r="G227" s="96"/>
      <c r="H227" s="96"/>
      <c r="I227" s="96"/>
      <c r="J227" s="96"/>
      <c r="K227" s="96"/>
      <c r="L227" s="96"/>
      <c r="M227" s="96"/>
      <c r="N227" s="96"/>
      <c r="O227" s="96"/>
      <c r="P227" s="96"/>
      <c r="Q227" s="96"/>
    </row>
    <row r="228" spans="2:17" x14ac:dyDescent="0.2">
      <c r="B228" s="96"/>
      <c r="C228" s="96"/>
      <c r="D228" s="96"/>
      <c r="E228" s="96"/>
      <c r="F228" s="96"/>
      <c r="G228" s="96"/>
      <c r="H228" s="96"/>
      <c r="I228" s="96"/>
      <c r="J228" s="96"/>
      <c r="K228" s="96"/>
      <c r="L228" s="96"/>
      <c r="M228" s="96"/>
      <c r="N228" s="96"/>
      <c r="O228" s="96"/>
      <c r="P228" s="96"/>
      <c r="Q228" s="96"/>
    </row>
    <row r="229" spans="2:17" x14ac:dyDescent="0.2">
      <c r="B229" s="96"/>
      <c r="C229" s="96"/>
      <c r="D229" s="96"/>
      <c r="E229" s="96"/>
      <c r="F229" s="96"/>
      <c r="G229" s="96"/>
      <c r="H229" s="96"/>
      <c r="I229" s="96"/>
      <c r="J229" s="96"/>
      <c r="K229" s="96"/>
      <c r="L229" s="96"/>
      <c r="M229" s="96"/>
      <c r="N229" s="96"/>
      <c r="O229" s="96"/>
      <c r="P229" s="96"/>
      <c r="Q229" s="96"/>
    </row>
    <row r="230" spans="2:17" x14ac:dyDescent="0.2">
      <c r="B230" s="96"/>
      <c r="C230" s="96"/>
      <c r="D230" s="96"/>
      <c r="E230" s="96"/>
      <c r="F230" s="96"/>
      <c r="G230" s="96"/>
      <c r="H230" s="96"/>
      <c r="I230" s="96"/>
      <c r="J230" s="96"/>
      <c r="K230" s="96"/>
      <c r="L230" s="96"/>
      <c r="M230" s="96"/>
      <c r="N230" s="96"/>
      <c r="O230" s="96"/>
      <c r="P230" s="96"/>
      <c r="Q230" s="96"/>
    </row>
    <row r="231" spans="2:17" x14ac:dyDescent="0.2">
      <c r="B231" s="96"/>
      <c r="C231" s="96"/>
      <c r="D231" s="96"/>
      <c r="E231" s="96"/>
      <c r="F231" s="96"/>
      <c r="G231" s="96"/>
      <c r="H231" s="96"/>
      <c r="I231" s="96"/>
      <c r="J231" s="96"/>
      <c r="K231" s="96"/>
      <c r="L231" s="96"/>
      <c r="M231" s="96"/>
      <c r="N231" s="96"/>
      <c r="O231" s="96"/>
      <c r="P231" s="96"/>
      <c r="Q231" s="96"/>
    </row>
    <row r="232" spans="2:17" x14ac:dyDescent="0.2">
      <c r="B232" s="96"/>
      <c r="C232" s="96"/>
      <c r="D232" s="96"/>
      <c r="E232" s="96"/>
      <c r="F232" s="96"/>
      <c r="G232" s="96"/>
      <c r="H232" s="96"/>
      <c r="I232" s="96"/>
      <c r="J232" s="96"/>
      <c r="K232" s="96"/>
      <c r="L232" s="96"/>
      <c r="M232" s="96"/>
      <c r="N232" s="96"/>
      <c r="O232" s="96"/>
      <c r="P232" s="96"/>
      <c r="Q232" s="96"/>
    </row>
    <row r="233" spans="2:17" x14ac:dyDescent="0.2">
      <c r="B233" s="96"/>
      <c r="C233" s="96"/>
      <c r="D233" s="96"/>
      <c r="E233" s="96"/>
      <c r="F233" s="96"/>
      <c r="G233" s="96"/>
      <c r="H233" s="96"/>
      <c r="I233" s="96"/>
      <c r="J233" s="96"/>
      <c r="K233" s="96"/>
      <c r="L233" s="96"/>
      <c r="M233" s="96"/>
      <c r="N233" s="96"/>
      <c r="O233" s="96"/>
      <c r="P233" s="96"/>
      <c r="Q233" s="96"/>
    </row>
    <row r="234" spans="2:17" x14ac:dyDescent="0.2"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</row>
    <row r="235" spans="2:17" x14ac:dyDescent="0.2"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</row>
    <row r="236" spans="2:17" x14ac:dyDescent="0.2">
      <c r="B236" s="96"/>
      <c r="C236" s="96"/>
      <c r="D236" s="96"/>
      <c r="E236" s="96"/>
      <c r="F236" s="96"/>
      <c r="G236" s="96"/>
      <c r="H236" s="96"/>
      <c r="I236" s="96"/>
      <c r="J236" s="96"/>
      <c r="K236" s="96"/>
      <c r="L236" s="96"/>
      <c r="M236" s="96"/>
      <c r="N236" s="96"/>
      <c r="O236" s="96"/>
      <c r="P236" s="96"/>
      <c r="Q236" s="96"/>
    </row>
    <row r="237" spans="2:17" x14ac:dyDescent="0.2">
      <c r="B237" s="96"/>
      <c r="C237" s="96"/>
      <c r="D237" s="96"/>
      <c r="E237" s="96"/>
      <c r="F237" s="96"/>
      <c r="G237" s="96"/>
      <c r="H237" s="96"/>
      <c r="I237" s="96"/>
      <c r="J237" s="96"/>
      <c r="K237" s="96"/>
      <c r="L237" s="96"/>
      <c r="M237" s="96"/>
      <c r="N237" s="96"/>
      <c r="O237" s="96"/>
      <c r="P237" s="96"/>
      <c r="Q237" s="96"/>
    </row>
    <row r="238" spans="2:17" x14ac:dyDescent="0.2">
      <c r="B238" s="96"/>
      <c r="C238" s="96"/>
      <c r="D238" s="96"/>
      <c r="E238" s="96"/>
      <c r="F238" s="96"/>
      <c r="G238" s="96"/>
      <c r="H238" s="96"/>
      <c r="I238" s="96"/>
      <c r="J238" s="96"/>
      <c r="K238" s="96"/>
      <c r="L238" s="96"/>
      <c r="M238" s="96"/>
      <c r="N238" s="96"/>
      <c r="O238" s="96"/>
      <c r="P238" s="96"/>
      <c r="Q238" s="96"/>
    </row>
    <row r="239" spans="2:17" x14ac:dyDescent="0.2"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</row>
    <row r="240" spans="2:17" x14ac:dyDescent="0.2">
      <c r="B240" s="96"/>
      <c r="C240" s="96"/>
      <c r="D240" s="96"/>
      <c r="E240" s="96"/>
      <c r="F240" s="96"/>
      <c r="G240" s="96"/>
      <c r="H240" s="96"/>
      <c r="I240" s="96"/>
      <c r="J240" s="96"/>
      <c r="K240" s="96"/>
      <c r="L240" s="96"/>
      <c r="M240" s="96"/>
      <c r="N240" s="96"/>
      <c r="O240" s="96"/>
      <c r="P240" s="96"/>
      <c r="Q240" s="96"/>
    </row>
    <row r="241" spans="2:17" x14ac:dyDescent="0.2">
      <c r="B241" s="96"/>
      <c r="C241" s="96"/>
      <c r="D241" s="96"/>
      <c r="E241" s="96"/>
      <c r="F241" s="96"/>
      <c r="G241" s="96"/>
      <c r="H241" s="96"/>
      <c r="I241" s="96"/>
      <c r="J241" s="96"/>
      <c r="K241" s="96"/>
      <c r="L241" s="96"/>
      <c r="M241" s="96"/>
      <c r="N241" s="96"/>
      <c r="O241" s="96"/>
      <c r="P241" s="96"/>
      <c r="Q241" s="96"/>
    </row>
    <row r="242" spans="2:17" x14ac:dyDescent="0.2">
      <c r="B242" s="96"/>
      <c r="C242" s="96"/>
      <c r="D242" s="96"/>
      <c r="E242" s="96"/>
      <c r="F242" s="96"/>
      <c r="G242" s="96"/>
      <c r="H242" s="96"/>
      <c r="I242" s="96"/>
      <c r="J242" s="96"/>
      <c r="K242" s="96"/>
      <c r="L242" s="96"/>
      <c r="M242" s="96"/>
      <c r="N242" s="96"/>
      <c r="O242" s="96"/>
      <c r="P242" s="96"/>
      <c r="Q242" s="96"/>
    </row>
    <row r="243" spans="2:17" x14ac:dyDescent="0.2"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</row>
    <row r="244" spans="2:17" x14ac:dyDescent="0.2">
      <c r="B244" s="96"/>
      <c r="C244" s="96"/>
      <c r="D244" s="96"/>
      <c r="E244" s="96"/>
      <c r="F244" s="96"/>
      <c r="G244" s="96"/>
      <c r="H244" s="96"/>
      <c r="I244" s="96"/>
      <c r="J244" s="96"/>
      <c r="K244" s="96"/>
      <c r="L244" s="96"/>
      <c r="M244" s="96"/>
      <c r="N244" s="96"/>
      <c r="O244" s="96"/>
      <c r="P244" s="96"/>
      <c r="Q244" s="96"/>
    </row>
    <row r="245" spans="2:17" x14ac:dyDescent="0.2">
      <c r="B245" s="96"/>
      <c r="C245" s="96"/>
      <c r="D245" s="96"/>
      <c r="E245" s="96"/>
      <c r="F245" s="96"/>
      <c r="G245" s="96"/>
      <c r="H245" s="96"/>
      <c r="I245" s="96"/>
      <c r="J245" s="96"/>
      <c r="K245" s="96"/>
      <c r="L245" s="96"/>
      <c r="M245" s="96"/>
      <c r="N245" s="96"/>
      <c r="O245" s="96"/>
      <c r="P245" s="96"/>
      <c r="Q245" s="96"/>
    </row>
    <row r="246" spans="2:17" x14ac:dyDescent="0.2">
      <c r="B246" s="96"/>
      <c r="C246" s="96"/>
      <c r="D246" s="96"/>
      <c r="E246" s="96"/>
      <c r="F246" s="96"/>
      <c r="G246" s="96"/>
      <c r="H246" s="96"/>
      <c r="I246" s="96"/>
      <c r="J246" s="96"/>
      <c r="K246" s="96"/>
      <c r="L246" s="96"/>
      <c r="M246" s="96"/>
      <c r="N246" s="96"/>
      <c r="O246" s="96"/>
      <c r="P246" s="96"/>
      <c r="Q246" s="96"/>
    </row>
    <row r="247" spans="2:17" x14ac:dyDescent="0.2">
      <c r="B247" s="96"/>
      <c r="C247" s="96"/>
      <c r="D247" s="96"/>
      <c r="E247" s="96"/>
      <c r="F247" s="96"/>
      <c r="G247" s="96"/>
      <c r="H247" s="96"/>
      <c r="I247" s="96"/>
      <c r="J247" s="96"/>
      <c r="K247" s="96"/>
      <c r="L247" s="96"/>
      <c r="M247" s="96"/>
      <c r="N247" s="96"/>
      <c r="O247" s="96"/>
      <c r="P247" s="96"/>
      <c r="Q247" s="96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MFWF-347-89899</_dlc_DocId>
    <_dlc_DocIdUrl xmlns="acedc1b3-a6a6-4744-bb8f-c9b717f8a9c9">
      <Url>http://workflow/12000/12100/12130/_layouts/DocIdRedir.aspx?ID=MFWF-347-89899</Url>
      <Description>MFWF-347-89899</Description>
    </_dlc_DocIdUrl>
  </documentManagement>
</p:properties>
</file>

<file path=customXml/itemProps1.xml><?xml version="1.0" encoding="utf-8"?>
<ds:datastoreItem xmlns:ds="http://schemas.openxmlformats.org/officeDocument/2006/customXml" ds:itemID="{0A72F339-D08E-4F6F-88CA-BF921CA281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34C0B5-F4A4-4694-97A3-30ECD9014E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6DEA1E-5F25-45AF-9972-E8C7C3AA8D0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1182BBE-E269-405E-85DA-9385D94B233B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acedc1b3-a6a6-4744-bb8f-c9b717f8a9c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Аркуші</vt:lpstr>
      </vt:variant>
      <vt:variant>
        <vt:i4>37</vt:i4>
      </vt:variant>
      <vt:variant>
        <vt:lpstr>Діаграми</vt:lpstr>
      </vt:variant>
      <vt:variant>
        <vt:i4>25</vt:i4>
      </vt:variant>
      <vt:variant>
        <vt:lpstr>Іменовані діапазони</vt:lpstr>
      </vt:variant>
      <vt:variant>
        <vt:i4>68</vt:i4>
      </vt:variant>
    </vt:vector>
  </HeadingPairs>
  <TitlesOfParts>
    <vt:vector size="130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Ярова Поліна Олександрівна</dc:creator>
  <cp:lastModifiedBy>Користувач Windows</cp:lastModifiedBy>
  <cp:lastPrinted>2016-01-26T11:24:23Z</cp:lastPrinted>
  <dcterms:created xsi:type="dcterms:W3CDTF">2016-01-21T10:49:09Z</dcterms:created>
  <dcterms:modified xsi:type="dcterms:W3CDTF">2016-01-28T08:20:09Z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c4b43a3e-0616-461c-bcb6-6667f85e4530</vt:lpwstr>
  </property>
</Properties>
</file>