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sik\AppData\Local\Temp\SCANCLIENT\"/>
    </mc:Choice>
  </mc:AlternateContent>
  <bookViews>
    <workbookView xWindow="0" yWindow="0" windowWidth="28800" windowHeight="12000"/>
  </bookViews>
  <sheets>
    <sheet name="основна (3)" sheetId="7" r:id="rId1"/>
  </sheets>
  <definedNames>
    <definedName name="_xlnm._FilterDatabase" localSheetId="0" hidden="1">'основна (3)'!$B$1:$B$219</definedName>
    <definedName name="_xlnm.Print_Area" localSheetId="0">'основна (3)'!$A$1:$F$198</definedName>
  </definedNames>
  <calcPr calcId="162913"/>
</workbook>
</file>

<file path=xl/calcChain.xml><?xml version="1.0" encoding="utf-8"?>
<calcChain xmlns="http://schemas.openxmlformats.org/spreadsheetml/2006/main">
  <c r="F192" i="7" l="1"/>
  <c r="F193" i="7" l="1"/>
  <c r="F160" i="7" l="1"/>
  <c r="F140" i="7" l="1"/>
  <c r="F136" i="7" s="1"/>
  <c r="F114" i="7"/>
  <c r="F111" i="7"/>
  <c r="F110" i="7"/>
  <c r="F101" i="7" s="1"/>
  <c r="F94" i="7"/>
  <c r="F81" i="7"/>
  <c r="F80" i="7"/>
  <c r="F76" i="7" s="1"/>
  <c r="F71" i="7"/>
  <c r="F60" i="7"/>
  <c r="F51" i="7"/>
  <c r="F45" i="7"/>
  <c r="F43" i="7"/>
  <c r="F41" i="7" s="1"/>
  <c r="F26" i="7"/>
  <c r="F24" i="7"/>
  <c r="F19" i="7"/>
  <c r="F15" i="7"/>
  <c r="F12" i="7"/>
  <c r="F5" i="7"/>
</calcChain>
</file>

<file path=xl/sharedStrings.xml><?xml version="1.0" encoding="utf-8"?>
<sst xmlns="http://schemas.openxmlformats.org/spreadsheetml/2006/main" count="528" uniqueCount="256">
  <si>
    <t>Кредитор</t>
  </si>
  <si>
    <t>Позичальник</t>
  </si>
  <si>
    <t>Європейський банк реконструкції та розвитку</t>
  </si>
  <si>
    <t>НАЕК "Енергоатом"</t>
  </si>
  <si>
    <t>USD</t>
  </si>
  <si>
    <t>Укрзалізниця</t>
  </si>
  <si>
    <t>Європейське співтовариство з атомної енергії</t>
  </si>
  <si>
    <t>Credit Suisse First Boston International</t>
  </si>
  <si>
    <t>ДКБ "Південне" ім. М.К.Янгеля</t>
  </si>
  <si>
    <t>Maglin Capital Limited</t>
  </si>
  <si>
    <t>Deutsche Bank AG London</t>
  </si>
  <si>
    <t>Укравтодор</t>
  </si>
  <si>
    <t>ДП "Національна енергетична компанія "Укренерго"</t>
  </si>
  <si>
    <t>EUR</t>
  </si>
  <si>
    <t>Міжнародний банк реконструкції та розвитку</t>
  </si>
  <si>
    <t>Укрексімбанк</t>
  </si>
  <si>
    <t>Citibank, N.A. London</t>
  </si>
  <si>
    <t>ОДІУ</t>
  </si>
  <si>
    <t>Державна іпотечна установа</t>
  </si>
  <si>
    <t>UAH</t>
  </si>
  <si>
    <t>Morgan Stanley Bank International Limited</t>
  </si>
  <si>
    <t>ДП "Іллічівський морський торговельний порт"</t>
  </si>
  <si>
    <t>Канадська експортна агенція</t>
  </si>
  <si>
    <t>ДП "Укркосмос"</t>
  </si>
  <si>
    <t>Credit Suisse International</t>
  </si>
  <si>
    <t>НАК "Нафтогаз України"</t>
  </si>
  <si>
    <t>АТ "Укрексімбанк"</t>
  </si>
  <si>
    <t>ДП "Укрмедпостач"</t>
  </si>
  <si>
    <t>Облігації Харківського державного авіаційного виробничого підприємства</t>
  </si>
  <si>
    <t>Харківське державне авіаційне виробниче підприємство</t>
  </si>
  <si>
    <t>Векселі Укравтодору</t>
  </si>
  <si>
    <t>Облігації ДП "Київський авіаційний завод "Авіант"</t>
  </si>
  <si>
    <t>Київський авіаційний завод "Авіант"</t>
  </si>
  <si>
    <t>Облігації НАК "Нафтогаз України"</t>
  </si>
  <si>
    <t>ПАТ "Національна акціонерна компанія "Нафтогаз України"</t>
  </si>
  <si>
    <t>ВАТ "Ощадбанк"</t>
  </si>
  <si>
    <t>AQUASAFETY INVEST PLC</t>
  </si>
  <si>
    <t>ДП "Львівська ОДПЗ"</t>
  </si>
  <si>
    <t>UniCredit Bank Austria AG</t>
  </si>
  <si>
    <t>Облігації ДП "ФІНІНПРО"</t>
  </si>
  <si>
    <t>ДП "Фінінпро"</t>
  </si>
  <si>
    <t>VTB Capital PLC</t>
  </si>
  <si>
    <t>Експортно-імпортний банк Кореї</t>
  </si>
  <si>
    <t>Південна залізниця (статутне територіално-галузеве об'єднання)</t>
  </si>
  <si>
    <t>ДП "ФІНІНПРО"</t>
  </si>
  <si>
    <t>Експортно-імпортний банк Китаю</t>
  </si>
  <si>
    <t>Сбербанк Росії</t>
  </si>
  <si>
    <t>ДП "Конструкторське бюро "Південне" ім. М.К. Янгеля</t>
  </si>
  <si>
    <t>ВАТ "Лисичанськвугілля"</t>
  </si>
  <si>
    <t>Державний банк розвитку КНР</t>
  </si>
  <si>
    <t xml:space="preserve">ПАТ  "Державна продовольчо-зернова корпорація України"
</t>
  </si>
  <si>
    <t>Deutsche Bank AG Schaft</t>
  </si>
  <si>
    <t>Дочірня компанія "Укртрансгаз" Національної акціонерної компанії "Нафтогаз України"</t>
  </si>
  <si>
    <t>Облігації Укравтодору</t>
  </si>
  <si>
    <t xml:space="preserve">Проект з енергоефективності (8064-UA від 10.06.11) </t>
  </si>
  <si>
    <t>Сума державної гарантії, грн.*</t>
  </si>
  <si>
    <t xml:space="preserve">Міністерство енергетики та вугільної промисловості України
</t>
  </si>
  <si>
    <t xml:space="preserve">Департамент енергетики, транспорту та зв'язку Вінницької міської ради
</t>
  </si>
  <si>
    <t xml:space="preserve">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
</t>
  </si>
  <si>
    <t xml:space="preserve">Управління капітального будівництва Херсонської міської ради
</t>
  </si>
  <si>
    <t xml:space="preserve">Департамент капітального будівництва Вінницької міської ради
</t>
  </si>
  <si>
    <t xml:space="preserve">Державне агентство з інвестицій та управління національними проектами  України
</t>
  </si>
  <si>
    <t>ПАТ АБ "Укргазбанк"</t>
  </si>
  <si>
    <t>ПАТ "Ощадбанк"</t>
  </si>
  <si>
    <t>ВАТ "Газпромбанк"</t>
  </si>
  <si>
    <t>Облігації ПАТ "НАК "Нафтогаз"</t>
  </si>
  <si>
    <t>Облігації Державної іпотечної установи</t>
  </si>
  <si>
    <t>Сума державної гарантії у валюті кредиту/позики</t>
  </si>
  <si>
    <t>Назва проекту, для реалізації якого залучається кредит/позика</t>
  </si>
  <si>
    <t>Валюта кредиту/позики</t>
  </si>
  <si>
    <t>Впровадження швидкісного руху пасажирських поїздів на залізницях України (14849 від 31.08.2014)</t>
  </si>
  <si>
    <t>Проект "Розвиток інфраструктури Іллічівського морського торговельного порту" (31245 від 28.11.07)</t>
  </si>
  <si>
    <t>Фінансування будівництва, реконструкції, капітального та поточного ремонту автомобільних доріг і придбання дорожньої техніки, Угода від 22.07.2011</t>
  </si>
  <si>
    <t>Проект соціально-економічного розвитку "Будівництво першої черги Дністровської ГАЕС у складі трьох агрегатів ", Угода від 16.10.2013 №743/31/2</t>
  </si>
  <si>
    <t>Проект соціально-економічного розвитку "По оновленню рухомого складу автобусного і тролейбусного парків", Угода від 22.11.2013 №20-10/2013</t>
  </si>
  <si>
    <t>Іпотечне кредитування (Облігації ДІУ)</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</si>
  <si>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 Договір про довірче управління від 21.04.2011</t>
  </si>
  <si>
    <t>Модернізації енергоблоків №2 Хмельницької АЕС та №4 Рівненської АЕС  (34838 від 29.07.2004)</t>
  </si>
  <si>
    <t>Модернізації енергоблоків №2 Хмельницької АЕС та №4 Рівненської АЕС (Угода від 29.07.2004)</t>
  </si>
  <si>
    <t>Фінансування виробничої діяльності підприємтсва та формування ресурсної бази,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2009-2015 років</t>
  </si>
  <si>
    <t xml:space="preserve">Державна адміністрація залізничного транспорту України </t>
  </si>
  <si>
    <t>ДП «Дирекція з будівництва   та   управління  національного  проекту  «Повітряний експрес»  та  інших  інфраструктурних об'єктів Київського регіону»</t>
  </si>
  <si>
    <t>Державне підприємство «Національна атомна енергогенеруюча компанія «Енергоатом»</t>
  </si>
  <si>
    <t>Європейський інвестиційний банк</t>
  </si>
  <si>
    <t>Європейський банк реконструкції  та розвитку</t>
  </si>
  <si>
    <t>Європейське  співтовариствое з атомної енергії</t>
  </si>
  <si>
    <t>Експортно-імпортний банк Китаю **</t>
  </si>
  <si>
    <t>**Гарантійна Угода від 16.06.2011 (зареєстрована у Мінфіні 15.12.2014 №13010-05/132)</t>
  </si>
  <si>
    <t>Проект розвитку експорту 2 (4836 від 26.09.06)</t>
  </si>
  <si>
    <t>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</si>
  <si>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Розвиток бразильсько-українського проекту по створенню ракетного космічного комплексу "Циклон-4", строковий кредитний договір від 16.09.2011</t>
  </si>
  <si>
    <t xml:space="preserve">Модернізація та оновлення вугільної шахти ім. Мельникова, Кредитний договір від 21.12.2011 </t>
  </si>
  <si>
    <t>Проект будівництва Бескидського тунелю, Фінансова угода від 07.05.2014 № 81.421</t>
  </si>
  <si>
    <t>Організація залізничного пасажирського сполучення м.Київ- міжнародний аеропорт "Бориспіль", Кредитний договір від 05.07.2011 №BLA201123</t>
  </si>
  <si>
    <t>Комплексна (зведена) програма підвищення рівня безпеки енергоблоків атомних електростанцій</t>
  </si>
  <si>
    <t>ПАТ "Укрексімбанк"</t>
  </si>
  <si>
    <t>Державна акціонерна холдінгова компанія "Артем"</t>
  </si>
  <si>
    <t>Дочірнє підприємство Державної компанії "Укрспецекспорт" державне госпрозрахункове зовнішньоторгівельне підприємство "Спецтехноекспорт"</t>
  </si>
  <si>
    <t>Публічне акціонерне товариство «Укргідроенерго»</t>
  </si>
  <si>
    <t>Проект "Реабілітація гідроелектростанцій"</t>
  </si>
  <si>
    <t>Публічне акціонерне товариство "Національна акціонерна компанія "Нафтогаз України"</t>
  </si>
  <si>
    <t>***Європейський банк реконструкції  та розвитку</t>
  </si>
  <si>
    <t xml:space="preserve">Державне підприємство  "Житомирський бронетанковий завод"
</t>
  </si>
  <si>
    <t xml:space="preserve">Державне підприємство  "Харківський завод спеціальних машин"
</t>
  </si>
  <si>
    <t xml:space="preserve">Державне підприємство "Харківське конструкторське бюро з машинобудування імені О.О. Морозова"
</t>
  </si>
  <si>
    <t xml:space="preserve">Державне підприємство "Шепетівський ремонтний завод"
</t>
  </si>
  <si>
    <t xml:space="preserve">Державне підприємство "Жулянський машинобудівний завод"ВІЗАР"
</t>
  </si>
  <si>
    <t xml:space="preserve">Державне підприємство "Одеський авіаційний завод"
</t>
  </si>
  <si>
    <t xml:space="preserve">Державне підприємство "Харківський бронетанковий завод"
</t>
  </si>
  <si>
    <t xml:space="preserve">Державне підприємство "Миколаївський бронетанковий завод"
</t>
  </si>
  <si>
    <t xml:space="preserve">Державне підприємство"Харківський автомобільний завод"
</t>
  </si>
  <si>
    <t xml:space="preserve">Товариство з обмеженою відповідальністю «Українська бронетехніка»
</t>
  </si>
  <si>
    <t xml:space="preserve">Державне підприємство  "Львівський бронетанковий завод"
</t>
  </si>
  <si>
    <t xml:space="preserve">Публічне акціонерне товариство «Національна акціонерна компанія "Нафтогаз України»
</t>
  </si>
  <si>
    <t>Доформування стабілізаційного (резервного) енергетичного фонду</t>
  </si>
  <si>
    <t>Програма підвищення обороноздатності та безпеки держави України</t>
  </si>
  <si>
    <t>Формування стабілізаційного (резервного) енергетичного фонду</t>
  </si>
  <si>
    <t>Приватне акціонерне товариство "Завод "Кузня на Рибальському"</t>
  </si>
  <si>
    <t xml:space="preserve">Державне  підприємство  "Київський бронетанковий завод"
</t>
  </si>
  <si>
    <t xml:space="preserve">Товариство з обмеженою відповідальністю "НВЦ "Інфозахист"
</t>
  </si>
  <si>
    <t xml:space="preserve">Товариство з обмеженою відповідальністю "ЕСОММ СО"
</t>
  </si>
  <si>
    <t xml:space="preserve">Товариство з обмеженою відповідальністю  "РДЛ"
</t>
  </si>
  <si>
    <t xml:space="preserve">Сентрал Сторедж Сейфті Проджект Траст </t>
  </si>
  <si>
    <t xml:space="preserve">Державне підприємство «Національна атомна енергогенеруюча компанія «Енергоатом»
</t>
  </si>
  <si>
    <t>фінансування інвестиційного проекту (державного) “Будівництво централізованого сховища відпрацьованого ядерного палива реакторів ВВЕР АЕС України”</t>
  </si>
  <si>
    <t>Проект "Доступ до довготермінового фінансування"</t>
  </si>
  <si>
    <t xml:space="preserve">
Державний банк розвитку КНР</t>
  </si>
  <si>
    <t>ДП "Шепетівський ремонтний завод"</t>
  </si>
  <si>
    <t>ДП "Житомирський бронетанковий завод"</t>
  </si>
  <si>
    <t>ДП "Миколаївський бронетанковий завод"</t>
  </si>
  <si>
    <t>ДП "Львівський бронетанковий завод"</t>
  </si>
  <si>
    <t>ДП "Київський бронетанковий завод"</t>
  </si>
  <si>
    <t>ДП "Харківський бронетанковий завод"</t>
  </si>
  <si>
    <t>ДП ДГЗП "Спецтехноекспорт"</t>
  </si>
  <si>
    <t>ПАТ "Державний експортно-імпортний банк України"</t>
  </si>
  <si>
    <t>Фінансування статутної діяльності ДІУ</t>
  </si>
  <si>
    <t xml:space="preserve">Державне агентство автомобільних доріг України
</t>
  </si>
  <si>
    <t>Для забезпечення виконання боргових зобов’язань за запозиченнями Державного агентства автомобільних доріг і переліку об’єктів будівництва, реконструкції, капітального та поточного середнього ремонту автомобільних доріг загального користування державного значення у 2020 році та обсягів бюджетних коштів для їх фінансування за рахунок запозичень, залучених під державні гарантії</t>
  </si>
  <si>
    <t>Закупівля нових трансформаторів та модернізації дванадцяти підстанцій у ключових регіонах України</t>
  </si>
  <si>
    <t xml:space="preserve">Приватне акціонерне товариство «Національна енергетична компанія «Укренерго» 
</t>
  </si>
  <si>
    <t>АТ "Державний експортно-імпортний банк України"</t>
  </si>
  <si>
    <t>АТ "Ощадбанк"</t>
  </si>
  <si>
    <t xml:space="preserve">https://zakon.rada.gov.ua/laws/show/1203-2020-%D0%BF#Text </t>
  </si>
  <si>
    <t>Постанова ДСК</t>
  </si>
  <si>
    <t xml:space="preserve">https://zakon.rada.gov.ua/laws/show/1124-2020-%D0%BF#Text </t>
  </si>
  <si>
    <t>АТ “Ощадбанк”</t>
  </si>
  <si>
    <t xml:space="preserve">Суб'єкти господарювання мікропідприємництва, малого та/або середнього підприємництва </t>
  </si>
  <si>
    <t>АТ “Укрексімбанк”</t>
  </si>
  <si>
    <t>АБ “Укргазбанк”</t>
  </si>
  <si>
    <t xml:space="preserve">АТ “ОТП банк”  </t>
  </si>
  <si>
    <t xml:space="preserve">ПАТ КБ “Приватбанк”  </t>
  </si>
  <si>
    <t>АТ “Таскомбанк”</t>
  </si>
  <si>
    <t>ПАТ “Банк Восток”</t>
  </si>
  <si>
    <t>АТ “Піреус банк МКБ”</t>
  </si>
  <si>
    <t>АТ АКБ “Львів”</t>
  </si>
  <si>
    <t>АТ “Банк Альянс”</t>
  </si>
  <si>
    <t>ПАТ “Кредитвест банк”</t>
  </si>
  <si>
    <t>АТ "Укрзалізниця"</t>
  </si>
  <si>
    <t>Приватне акціонерне товариство «Національна енергетична компанія «Укренерго»</t>
  </si>
  <si>
    <t>Для забезпечення виконання боргових зобов’язань за кредитами (позиками), що залучаються ПрАТ "НЕК "Укренерго" у банків державного сектору з метою погашення заборгованості перед ДП "Гарантований покупець"</t>
  </si>
  <si>
    <t>Для 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 за переліком, затвердженим постановою Кабінету Міністрів України від 18.11.2020 №1124</t>
  </si>
  <si>
    <t>Національна акціонерна компанія "Нафтогаз України"</t>
  </si>
  <si>
    <t>Фінансування об’єктів будівництва, реконструкції, капітального та поточного ремонту автомобільних доріг загального користування, в тому числі, будівництво транспортної магістралі через річку Дніпро в м. Запоріжжя,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</si>
  <si>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Фінансування об’єктів  будівництва, реконструкції, капітального та поточного ремонту автомобільних доріг загального користування, в тому числі для реалізації проекту будівництва мостового переходу через річку Дніпро в м. Запоріжжі,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</si>
  <si>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ПАТ  "Державна продовольчо-зернова корпорація України"</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</si>
  <si>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t>
  </si>
  <si>
    <t>Заміщення споживання природного газу вітчизняним вугіллям</t>
  </si>
  <si>
    <t>Додаткове фінансування для Другого проекту розвитку експорту</t>
  </si>
  <si>
    <t>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t>
  </si>
  <si>
    <t>Модернизація компресорної станції "Бар" на транзитному трубопроводі "Союз"</t>
  </si>
  <si>
    <t>Фінансування будівництва, реконструкції,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"ДАК "Автомобільні дороги України"</t>
  </si>
  <si>
    <t>Придбання швидкісних міжрегіональних електропоїздів в рамках підготовки до фінальної частини чемпіонату Європи 2012 року з футболу</t>
  </si>
  <si>
    <t>Забезпечення лікувально-профілактичних закладів обладнанням,  транспортними засобами, виробами медичного призначення та лікарськими засобами</t>
  </si>
  <si>
    <t>Реалізація інвестиційного проекту комплексного протипаводкового захисту у Львівській області</t>
  </si>
  <si>
    <t>Поповнення оборотних коштів, включаючи 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</si>
  <si>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Реструктуризації заборгованості Національної акціонерної компанії "Нафтогаз України" за зовнішніми запозиченнями</t>
  </si>
  <si>
    <t>Забезпечення лікувально-профілактичних закладів обладнанням,  транспортними засобами,  виробами медичного призначення та лікарськими засобами</t>
  </si>
  <si>
    <t>Рефінансування</t>
  </si>
  <si>
    <t>Створення національної супутникової системи зв'язку</t>
  </si>
  <si>
    <t>Будівництво, реконструкція та капітальний ремонт автомобільних доріг загального користування</t>
  </si>
  <si>
    <t>Завершення проекту реконструкції автомобільної дороги Київ-Одеса на дільниці від Жашкова до Червонознам’янки</t>
  </si>
  <si>
    <t>Проект будівництва високовольтної повітряної лінії в Одеській області (33896 від 16.12.2005)</t>
  </si>
  <si>
    <t>Реконструкція автомобільної дороги Київ-Одеса на дільниці від Жашкова до Червонознам’янки</t>
  </si>
  <si>
    <t>Фінансування проектування і будівництва залізнично-автомобільного мостового переходу через річку Дніпро в місті Києві</t>
  </si>
  <si>
    <t>Фінансування українсько-бразильського проекту по створенню ракетного космічного комплексу "Циклон-4"</t>
  </si>
  <si>
    <t>Проект соціально-економічного розвитку "Будівництво сучасного лікувально-діагностичного комплексу Національної дитячої спеціалізованої лікарні "Охматдит" по вул. Чорновола,28/1, у Шевченківському районі м.Києва"</t>
  </si>
  <si>
    <t>Проект соціально-економічного розвитку "Будівництво шляхопроводу по просп. Адмірала Сенявіна- вул. Залаегерсег у м. Херсоні"</t>
  </si>
  <si>
    <t>Проект соціально-економічного розвитку "Будівництво вул. Келецької та трамвайної лінії від вул.Квятека до автовокзалу "Західний" в м.Вінниці"</t>
  </si>
  <si>
    <t>Проект соціально-економічного розвитку "Реалізація ІІ етапу Національного проекту "Відкритий світ" у частині технічного забезпечення шкіл навчальним обладнанням"</t>
  </si>
  <si>
    <t>Поповнення оборотного капіталу</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</si>
  <si>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t>
  </si>
  <si>
    <t>Програма підвищення надійності підстанцій</t>
  </si>
  <si>
    <t>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t>
  </si>
  <si>
    <t xml:space="preserve">Проект електрифікації української залізниці </t>
  </si>
  <si>
    <t xml:space="preserve">Приватне акціонерне товариство «Національна енергетична компанія «Укренерго» </t>
  </si>
  <si>
    <t xml:space="preserve">Державне агентство автомобільних доріг України
</t>
  </si>
  <si>
    <t>АТ "Укрексімбанк"
АТ "Ощадбанк"
АБ "Укргазбанк"
АТ "ПУМБ"
АТ "Таскомбанк"
АТ "Банк Кредит Дніпро"</t>
  </si>
  <si>
    <t>*гривенний еквівалент розраховується виходячи з дати набрання чинності угоди</t>
  </si>
  <si>
    <t>Для забезпечення боргових зобов'язань за запозиченнями Державного агентства автомобільних доріг</t>
  </si>
  <si>
    <t xml:space="preserve">Облігації ПАТ «Національна енергетична компанія «Укренерго» </t>
  </si>
  <si>
    <t xml:space="preserve">Для забезпечення виконання боргових зобов’язань за кредитом, що залучається приватним акціонерним товариством “Національна енергетична компанія “Укренергоˮ шляхом випуску та розміщення облігацій на міжнародних фондових ринках з метою підтримки його ліквідності та стійкості роботи </t>
  </si>
  <si>
    <t>ПАТ "МТБ БАНК"</t>
  </si>
  <si>
    <t>АТ КБ "ПриватБанк"</t>
  </si>
  <si>
    <t>АТ "БАНК АЛЬЯНС"</t>
  </si>
  <si>
    <t>АТ "ОТП БАНК"</t>
  </si>
  <si>
    <t>АТ "АСВІО БАНК"</t>
  </si>
  <si>
    <t>АТ "Комерційний Індустріальний Банк"</t>
  </si>
  <si>
    <t>АТ "ПІРЕУС БАНК МБ"</t>
  </si>
  <si>
    <t>АТ "ТАСКОМБАНК"</t>
  </si>
  <si>
    <t>Акціонерне товариство "Укрпошта"</t>
  </si>
  <si>
    <t>Для реалізації проекту “Логістична мережа” та проекту “Сільське відділення”</t>
  </si>
  <si>
    <t>Концерн радіомовлення, радіозв'язку та телебачення</t>
  </si>
  <si>
    <t>З метою виконання Програми підвищення обороноздатності і безпеки держави в частині матеріально-технічного забезпечення побудови загальнонаціональної цифрової багатоканальної телемережі МХ-7</t>
  </si>
  <si>
    <t>Державне підприємство "АНТОНОВ"</t>
  </si>
  <si>
    <t>З метою виконання Програми підвищення обороноздатності і безпеки держави в частині оснащення Державної служби з надзвичайних ситуацій сучасною авіаційною технікою</t>
  </si>
  <si>
    <t>Державне підприємство "Шосткинський завод "Імпульс"</t>
  </si>
  <si>
    <t>З метою підтримки ліквідності та стійкості роботи ПАТ "НЕК "Укренерго"</t>
  </si>
  <si>
    <t xml:space="preserve">З метою виконання Програми підвищення обороноздатності держави та задоволення невідкладних потреб Збройних сил </t>
  </si>
  <si>
    <t>АБ "Південний"</t>
  </si>
  <si>
    <t>ПАТ "МТБ Банк"</t>
  </si>
  <si>
    <t>ПАТ "Банк Восток"</t>
  </si>
  <si>
    <t>АТ "Агропросперіс БАНК"</t>
  </si>
  <si>
    <t>АТ "Банк Альянс"</t>
  </si>
  <si>
    <t>АТ "Креді АГРІКОЛЬ БАНК"</t>
  </si>
  <si>
    <t>АТ "КРЕДО БАНК"</t>
  </si>
  <si>
    <t>АТ "Міжнародний інвестиційний банк"</t>
  </si>
  <si>
    <t>АТ "ПроКредит Банк"</t>
  </si>
  <si>
    <t>АБ "Укргазбанк"</t>
  </si>
  <si>
    <t>АТ "ПУМБ"</t>
  </si>
  <si>
    <t>АТ "Райффайзен Банк"</t>
  </si>
  <si>
    <t>АТ "Банк Кредит Дніпро"</t>
  </si>
  <si>
    <t>АТ"АСВІО БАНК"</t>
  </si>
  <si>
    <t>АТ "Банк "Грант"</t>
  </si>
  <si>
    <t>АТ "Банк "Український капітал"</t>
  </si>
  <si>
    <t>АТ “БАНК ІНВЕСТИЦІЙ ТА ЗАОЩАДЖЕНЬ”</t>
  </si>
  <si>
    <t>АТ “МетаБанк”</t>
  </si>
  <si>
    <t>АТ "ПРАВЕКС БАНК"</t>
  </si>
  <si>
    <t>АТ "Полтава-банк"</t>
  </si>
  <si>
    <t>АТ КБ "Приватбанк"</t>
  </si>
  <si>
    <t>ПрАТ «Укргідроенерго»</t>
  </si>
  <si>
    <r>
      <rPr>
        <sz val="7.5"/>
        <rFont val="Times New Roman"/>
        <family val="1"/>
      </rPr>
      <t>USD</t>
    </r>
  </si>
  <si>
    <t xml:space="preserve">Проект «Додаткове фінансування для протидії COVID-19 в рамках Проекту доступу до довготермінового фінансування» </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</si>
  <si>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</si>
  <si>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Для реалізації проекту “Логістична мережа (Модернізація та цифровізація)"</t>
  </si>
  <si>
    <t xml:space="preserve"> Німецька Кредитна Установа для Відбудови (КфВ)</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</si>
  <si>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</si>
  <si>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Проект "Підвищення ефективності передачі електроенергії (модернізація підстанцій) ІІ"</t>
  </si>
  <si>
    <t>АТ НАК "Нафтогаз України"</t>
  </si>
  <si>
    <t>Відновлювальний кредит для екстреної закупівлв газу "Нафтогазу"</t>
  </si>
  <si>
    <t>****Європейський інвестиційний банк</t>
  </si>
  <si>
    <t>ПрАТ "НЕК "Укренерго"</t>
  </si>
  <si>
    <t xml:space="preserve">Проект екстреного відновлення
мережі електропередачі </t>
  </si>
  <si>
    <t>АТ "ВЕСТ ФАЙНЕНС ЕНД КРЕДИТ БАНК"</t>
  </si>
  <si>
    <t>Інформація щодо наданих державних гарантій у 2004-2023роках (станом на 31.03.2023)</t>
  </si>
  <si>
    <t xml:space="preserve">*** Гарантійна угода набула чинності 21.03.2016  </t>
  </si>
  <si>
    <t>**** Гарантійна угода набуала чинності у 2021 році та відображена у звітності за 2022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</si>
</sst>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0"/>
      <name val="Arial"/>
      <charset val="204"/>
    </font>
    <font>
      <sz val="11"/>
      <color indexed="8"/>
      <name val="Calibri"/>
      <family val="2"/>
      <charset val="204"/>
    </font>
    <font>
      <sz val="11"/>
      <color indexed="9"/>
      <name val="Calibri"/>
      <family val="2"/>
      <charset val="204"/>
    </font>
    <font>
      <sz val="11"/>
      <color indexed="62"/>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sz val="10"/>
      <name val="Arial Cyr"/>
      <charset val="204"/>
    </font>
    <font>
      <b/>
      <sz val="11"/>
      <color indexed="63"/>
      <name val="Calibri"/>
      <family val="2"/>
      <charset val="204"/>
    </font>
    <font>
      <sz val="11"/>
      <color indexed="60"/>
      <name val="Calibri"/>
      <family val="2"/>
      <charset val="204"/>
    </font>
    <font>
      <sz val="11"/>
      <color indexed="10"/>
      <name val="Calibri"/>
      <family val="2"/>
      <charset val="204"/>
    </font>
    <font>
      <i/>
      <sz val="11"/>
      <color indexed="23"/>
      <name val="Calibri"/>
      <family val="2"/>
      <charset val="204"/>
    </font>
    <font>
      <b/>
      <sz val="11"/>
      <color indexed="8"/>
      <name val="Tahoma"/>
      <family val="2"/>
      <charset val="204"/>
    </font>
    <font>
      <b/>
      <sz val="10"/>
      <color indexed="8"/>
      <name val="Arial"/>
      <family val="2"/>
      <charset val="204"/>
    </font>
    <font>
      <b/>
      <sz val="8"/>
      <color indexed="8"/>
      <name val="Tahoma"/>
      <family val="2"/>
      <charset val="204"/>
    </font>
    <font>
      <sz val="8"/>
      <name val="Tahoma"/>
      <family val="2"/>
      <charset val="204"/>
    </font>
    <font>
      <sz val="8"/>
      <color indexed="8"/>
      <name val="Times New Roman"/>
      <family val="1"/>
      <charset val="204"/>
    </font>
    <font>
      <sz val="8"/>
      <name val="Times New Roman"/>
      <family val="1"/>
      <charset val="204"/>
    </font>
    <font>
      <sz val="8"/>
      <color indexed="8"/>
      <name val="Tahoma"/>
      <family val="2"/>
      <charset val="204"/>
    </font>
    <font>
      <sz val="10"/>
      <name val="Tahoma"/>
      <family val="2"/>
      <charset val="204"/>
    </font>
    <font>
      <i/>
      <sz val="8"/>
      <name val="Tahoma"/>
      <family val="2"/>
      <charset val="204"/>
    </font>
    <font>
      <sz val="10"/>
      <color theme="0"/>
      <name val="Arial"/>
      <family val="2"/>
      <charset val="204"/>
    </font>
    <font>
      <u/>
      <sz val="10"/>
      <color theme="10"/>
      <name val="Arial"/>
      <family val="2"/>
      <charset val="204"/>
    </font>
    <font>
      <sz val="8"/>
      <color theme="1"/>
      <name val="Tahoma"/>
      <family val="2"/>
      <charset val="204"/>
    </font>
    <font>
      <sz val="8"/>
      <color theme="0"/>
      <name val="Verdana"/>
      <family val="2"/>
      <charset val="204"/>
    </font>
    <font>
      <sz val="9"/>
      <color theme="0"/>
      <name val="Arial"/>
      <family val="2"/>
      <charset val="204"/>
    </font>
    <font>
      <sz val="8"/>
      <color theme="0"/>
      <name val="Tahoma"/>
      <family val="2"/>
      <charset val="204"/>
    </font>
    <font>
      <sz val="8"/>
      <color theme="0"/>
      <name val="Times New Roman"/>
      <family val="1"/>
      <charset val="204"/>
    </font>
    <font>
      <u/>
      <sz val="10"/>
      <color theme="0"/>
      <name val="Arial"/>
      <family val="2"/>
      <charset val="204"/>
    </font>
    <font>
      <i/>
      <sz val="8"/>
      <color theme="0"/>
      <name val="Tahoma"/>
      <family val="2"/>
      <charset val="204"/>
    </font>
    <font>
      <sz val="10"/>
      <color theme="1"/>
      <name val="Arial"/>
      <family val="2"/>
      <charset val="204"/>
    </font>
    <font>
      <sz val="8"/>
      <color theme="1"/>
      <name val="Verdana"/>
      <family val="2"/>
      <charset val="204"/>
    </font>
    <font>
      <sz val="10"/>
      <color rgb="FF000000"/>
      <name val="Times New Roman"/>
      <family val="1"/>
      <charset val="204"/>
    </font>
    <font>
      <sz val="7.5"/>
      <name val="Times New Roman"/>
      <family val="1"/>
      <charset val="204"/>
    </font>
    <font>
      <sz val="7.5"/>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8"/>
      </left>
      <right style="medium">
        <color indexed="64"/>
      </right>
      <top/>
      <bottom style="thin">
        <color indexed="8"/>
      </bottom>
      <diagonal/>
    </border>
    <border>
      <left/>
      <right style="thin">
        <color indexed="8"/>
      </right>
      <top/>
      <bottom style="thin">
        <color indexed="8"/>
      </bottom>
      <diagonal/>
    </border>
    <border>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5">
    <xf numFmtId="0" fontId="0" fillId="0" borderId="0">
      <alignment wrapText="1"/>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4" borderId="0" applyNumberFormat="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14" fillId="0" borderId="0"/>
    <xf numFmtId="0" fontId="8" fillId="0" borderId="5" applyNumberFormat="0" applyFill="0" applyAlignment="0" applyProtection="0"/>
    <xf numFmtId="0" fontId="9" fillId="20" borderId="6" applyNumberFormat="0" applyAlignment="0" applyProtection="0"/>
    <xf numFmtId="0" fontId="10" fillId="0" borderId="0" applyNumberFormat="0" applyFill="0" applyBorder="0" applyAlignment="0" applyProtection="0"/>
    <xf numFmtId="0" fontId="11" fillId="21" borderId="1" applyNumberFormat="0" applyAlignment="0" applyProtection="0"/>
    <xf numFmtId="0" fontId="12" fillId="0" borderId="7" applyNumberFormat="0" applyFill="0" applyAlignment="0" applyProtection="0"/>
    <xf numFmtId="0" fontId="13" fillId="3" borderId="0" applyNumberFormat="0" applyBorder="0" applyAlignment="0" applyProtection="0"/>
    <xf numFmtId="0" fontId="14" fillId="22" borderId="8" applyNumberFormat="0" applyFont="0" applyAlignment="0" applyProtection="0"/>
    <xf numFmtId="0" fontId="15" fillId="21" borderId="9" applyNumberFormat="0" applyAlignment="0" applyProtection="0"/>
    <xf numFmtId="0" fontId="16" fillId="23"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alignment wrapText="1"/>
    </xf>
    <xf numFmtId="0" fontId="39" fillId="0" borderId="0"/>
  </cellStyleXfs>
  <cellXfs count="218">
    <xf numFmtId="0" fontId="0" fillId="0" borderId="0" xfId="0">
      <alignment wrapText="1"/>
    </xf>
    <xf numFmtId="0" fontId="21" fillId="0" borderId="10"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2" fillId="0" borderId="0" xfId="0" applyFont="1" applyBorder="1">
      <alignment wrapText="1"/>
    </xf>
    <xf numFmtId="0" fontId="22" fillId="0" borderId="0" xfId="0" applyFont="1">
      <alignment wrapText="1"/>
    </xf>
    <xf numFmtId="0" fontId="25" fillId="0" borderId="14" xfId="0" applyFont="1" applyFill="1" applyBorder="1" applyAlignment="1">
      <alignment vertical="top" wrapText="1"/>
    </xf>
    <xf numFmtId="0" fontId="25" fillId="0" borderId="15" xfId="0" applyFont="1" applyFill="1" applyBorder="1" applyAlignment="1">
      <alignment vertical="top" wrapText="1"/>
    </xf>
    <xf numFmtId="3" fontId="25" fillId="0" borderId="16" xfId="0" applyNumberFormat="1" applyFont="1" applyFill="1" applyBorder="1" applyAlignment="1">
      <alignment vertical="top" wrapText="1"/>
    </xf>
    <xf numFmtId="3" fontId="22" fillId="25" borderId="19" xfId="0" applyNumberFormat="1" applyFont="1" applyFill="1" applyBorder="1" applyAlignment="1">
      <alignment horizontal="right" vertical="top" wrapText="1"/>
    </xf>
    <xf numFmtId="0" fontId="0" fillId="0" borderId="0" xfId="0" applyFill="1" applyBorder="1">
      <alignment wrapText="1"/>
    </xf>
    <xf numFmtId="0" fontId="0" fillId="0" borderId="0" xfId="0" applyFill="1">
      <alignment wrapText="1"/>
    </xf>
    <xf numFmtId="0" fontId="0" fillId="0" borderId="15" xfId="0" applyFill="1" applyBorder="1">
      <alignment wrapText="1"/>
    </xf>
    <xf numFmtId="0" fontId="25" fillId="0" borderId="27" xfId="0" applyFont="1" applyFill="1" applyBorder="1" applyAlignment="1">
      <alignment vertical="top" wrapText="1"/>
    </xf>
    <xf numFmtId="3" fontId="25" fillId="0" borderId="28" xfId="0" applyNumberFormat="1" applyFont="1" applyFill="1" applyBorder="1" applyAlignment="1">
      <alignment vertical="top" wrapText="1"/>
    </xf>
    <xf numFmtId="0" fontId="25" fillId="0" borderId="29" xfId="0" applyFont="1" applyFill="1" applyBorder="1" applyAlignment="1">
      <alignment vertical="top" wrapText="1"/>
    </xf>
    <xf numFmtId="3" fontId="22" fillId="25" borderId="30" xfId="0" applyNumberFormat="1" applyFont="1" applyFill="1" applyBorder="1" applyAlignment="1">
      <alignment horizontal="right" vertical="top" wrapText="1"/>
    </xf>
    <xf numFmtId="3" fontId="25" fillId="0" borderId="16" xfId="0" applyNumberFormat="1" applyFont="1" applyFill="1" applyBorder="1" applyAlignment="1">
      <alignment horizontal="right" vertical="top" wrapText="1"/>
    </xf>
    <xf numFmtId="0" fontId="25" fillId="0" borderId="14" xfId="0" applyFont="1" applyFill="1" applyBorder="1" applyAlignment="1">
      <alignment horizontal="left" vertical="top" wrapText="1"/>
    </xf>
    <xf numFmtId="3" fontId="22" fillId="0" borderId="31" xfId="0" applyNumberFormat="1" applyFont="1" applyBorder="1" applyAlignment="1">
      <alignment horizontal="right" vertical="top" wrapText="1"/>
    </xf>
    <xf numFmtId="0" fontId="25" fillId="0" borderId="33" xfId="0" applyFont="1" applyFill="1" applyBorder="1" applyAlignment="1">
      <alignment vertical="top" wrapText="1"/>
    </xf>
    <xf numFmtId="0" fontId="25" fillId="0" borderId="34" xfId="0" applyFont="1" applyFill="1" applyBorder="1" applyAlignment="1">
      <alignment vertical="top" wrapText="1"/>
    </xf>
    <xf numFmtId="0" fontId="25" fillId="0" borderId="35" xfId="0" applyFont="1" applyFill="1" applyBorder="1" applyAlignment="1">
      <alignment vertical="top" wrapText="1"/>
    </xf>
    <xf numFmtId="0" fontId="25" fillId="0" borderId="36" xfId="0" applyFont="1" applyFill="1" applyBorder="1" applyAlignment="1">
      <alignment vertical="top" wrapText="1"/>
    </xf>
    <xf numFmtId="0" fontId="25" fillId="0" borderId="37" xfId="0" applyFont="1" applyFill="1" applyBorder="1" applyAlignment="1">
      <alignment vertical="top" wrapText="1"/>
    </xf>
    <xf numFmtId="0" fontId="25" fillId="0" borderId="38" xfId="0" applyFont="1" applyFill="1" applyBorder="1" applyAlignment="1">
      <alignment vertical="top" wrapText="1"/>
    </xf>
    <xf numFmtId="0" fontId="25" fillId="0" borderId="39" xfId="0" applyFont="1" applyFill="1" applyBorder="1" applyAlignment="1">
      <alignment vertical="top" wrapText="1"/>
    </xf>
    <xf numFmtId="3" fontId="25" fillId="0" borderId="38" xfId="0" applyNumberFormat="1" applyFont="1" applyFill="1" applyBorder="1" applyAlignment="1">
      <alignment vertical="top" wrapText="1"/>
    </xf>
    <xf numFmtId="3" fontId="22" fillId="25" borderId="40" xfId="0" applyNumberFormat="1" applyFont="1" applyFill="1" applyBorder="1" applyAlignment="1">
      <alignment horizontal="right" vertical="top" wrapText="1"/>
    </xf>
    <xf numFmtId="0" fontId="24" fillId="0" borderId="0" xfId="0" applyFont="1" applyBorder="1">
      <alignment wrapText="1"/>
    </xf>
    <xf numFmtId="0" fontId="24" fillId="0" borderId="0" xfId="0" applyFont="1">
      <alignment wrapText="1"/>
    </xf>
    <xf numFmtId="0" fontId="26" fillId="0" borderId="0" xfId="0" applyFont="1">
      <alignment wrapText="1"/>
    </xf>
    <xf numFmtId="164" fontId="22" fillId="25" borderId="15" xfId="0" applyNumberFormat="1" applyFont="1" applyFill="1" applyBorder="1" applyAlignment="1">
      <alignment horizontal="right" vertical="top" wrapText="1"/>
    </xf>
    <xf numFmtId="0" fontId="25" fillId="0" borderId="20" xfId="0" applyFont="1" applyFill="1" applyBorder="1" applyAlignment="1">
      <alignment vertical="top" wrapText="1"/>
    </xf>
    <xf numFmtId="0" fontId="25" fillId="0" borderId="21" xfId="0" applyFont="1" applyFill="1" applyBorder="1" applyAlignment="1">
      <alignment vertical="top" wrapText="1"/>
    </xf>
    <xf numFmtId="0" fontId="25" fillId="0" borderId="41" xfId="0" applyFont="1" applyFill="1" applyBorder="1" applyAlignment="1">
      <alignment vertical="top" wrapText="1"/>
    </xf>
    <xf numFmtId="0" fontId="25" fillId="0" borderId="42" xfId="0" applyFont="1" applyFill="1" applyBorder="1" applyAlignment="1">
      <alignment vertical="top" wrapText="1"/>
    </xf>
    <xf numFmtId="0" fontId="25" fillId="0" borderId="43" xfId="0" applyFont="1" applyFill="1" applyBorder="1" applyAlignment="1">
      <alignment vertical="top" wrapText="1"/>
    </xf>
    <xf numFmtId="3" fontId="25" fillId="0" borderId="42" xfId="0" applyNumberFormat="1" applyFont="1" applyFill="1" applyBorder="1" applyAlignment="1">
      <alignment horizontal="right" vertical="top" wrapText="1"/>
    </xf>
    <xf numFmtId="164" fontId="22" fillId="25" borderId="21" xfId="0" applyNumberFormat="1" applyFont="1" applyFill="1" applyBorder="1" applyAlignment="1">
      <alignment horizontal="right" vertical="top" wrapText="1"/>
    </xf>
    <xf numFmtId="0" fontId="25" fillId="26" borderId="15" xfId="0" applyFont="1" applyFill="1" applyBorder="1" applyAlignment="1">
      <alignment vertical="top" wrapText="1"/>
    </xf>
    <xf numFmtId="0" fontId="25" fillId="0" borderId="44" xfId="0" applyFont="1" applyFill="1" applyBorder="1" applyAlignment="1">
      <alignment vertical="top" wrapText="1"/>
    </xf>
    <xf numFmtId="0" fontId="25" fillId="0" borderId="45" xfId="0" applyFont="1" applyFill="1" applyBorder="1" applyAlignment="1">
      <alignment vertical="top" wrapText="1"/>
    </xf>
    <xf numFmtId="3" fontId="25" fillId="0" borderId="46" xfId="0" applyNumberFormat="1" applyFont="1" applyFill="1" applyBorder="1" applyAlignment="1">
      <alignment vertical="top" wrapText="1"/>
    </xf>
    <xf numFmtId="3" fontId="25" fillId="0" borderId="47" xfId="0" applyNumberFormat="1" applyFont="1" applyFill="1" applyBorder="1" applyAlignment="1">
      <alignment vertical="top" wrapText="1"/>
    </xf>
    <xf numFmtId="3" fontId="25" fillId="0" borderId="15" xfId="0" applyNumberFormat="1" applyFont="1" applyFill="1" applyBorder="1" applyAlignment="1">
      <alignment vertical="top" wrapText="1"/>
    </xf>
    <xf numFmtId="0" fontId="25" fillId="0" borderId="0" xfId="0" applyFont="1" applyFill="1" applyBorder="1" applyAlignment="1">
      <alignment vertical="top" wrapText="1"/>
    </xf>
    <xf numFmtId="3" fontId="25" fillId="0" borderId="17" xfId="0" applyNumberFormat="1" applyFont="1" applyFill="1" applyBorder="1" applyAlignment="1">
      <alignment vertical="top" wrapText="1"/>
    </xf>
    <xf numFmtId="0" fontId="25" fillId="26" borderId="27" xfId="0" applyFont="1" applyFill="1" applyBorder="1" applyAlignment="1">
      <alignment vertical="top" wrapText="1"/>
    </xf>
    <xf numFmtId="4" fontId="25" fillId="0" borderId="15" xfId="0" applyNumberFormat="1" applyFont="1" applyFill="1" applyBorder="1" applyAlignment="1">
      <alignment vertical="top" wrapText="1"/>
    </xf>
    <xf numFmtId="4" fontId="25" fillId="0" borderId="17" xfId="0" applyNumberFormat="1" applyFont="1" applyFill="1" applyBorder="1" applyAlignment="1">
      <alignment vertical="top" wrapText="1"/>
    </xf>
    <xf numFmtId="4" fontId="25" fillId="0" borderId="39" xfId="0" applyNumberFormat="1" applyFont="1" applyFill="1" applyBorder="1" applyAlignment="1">
      <alignment vertical="top" wrapText="1"/>
    </xf>
    <xf numFmtId="4" fontId="25" fillId="0" borderId="48" xfId="0" applyNumberFormat="1" applyFont="1" applyFill="1" applyBorder="1" applyAlignment="1">
      <alignment vertical="top" wrapText="1"/>
    </xf>
    <xf numFmtId="0" fontId="0" fillId="26" borderId="0" xfId="0" applyFill="1" applyBorder="1">
      <alignment wrapText="1"/>
    </xf>
    <xf numFmtId="0" fontId="0" fillId="26" borderId="0" xfId="0" applyFill="1">
      <alignment wrapText="1"/>
    </xf>
    <xf numFmtId="0" fontId="25" fillId="26" borderId="14" xfId="0" applyFont="1" applyFill="1" applyBorder="1" applyAlignment="1">
      <alignment vertical="top" wrapText="1"/>
    </xf>
    <xf numFmtId="0" fontId="25" fillId="26" borderId="15" xfId="0" applyFont="1" applyFill="1" applyBorder="1" applyAlignment="1">
      <alignment horizontal="left" vertical="top" wrapText="1"/>
    </xf>
    <xf numFmtId="3" fontId="25" fillId="26" borderId="16" xfId="0" applyNumberFormat="1" applyFont="1" applyFill="1" applyBorder="1" applyAlignment="1">
      <alignment vertical="top" wrapText="1"/>
    </xf>
    <xf numFmtId="3" fontId="22" fillId="26" borderId="19" xfId="0" applyNumberFormat="1" applyFont="1" applyFill="1" applyBorder="1" applyAlignment="1">
      <alignment horizontal="right" vertical="top" wrapText="1"/>
    </xf>
    <xf numFmtId="0" fontId="25" fillId="26" borderId="20" xfId="0" applyFont="1" applyFill="1" applyBorder="1" applyAlignment="1">
      <alignment horizontal="left" vertical="top" wrapText="1"/>
    </xf>
    <xf numFmtId="3" fontId="25" fillId="26" borderId="22" xfId="0" applyNumberFormat="1" applyFont="1" applyFill="1" applyBorder="1" applyAlignment="1">
      <alignment horizontal="right" vertical="top" wrapText="1"/>
    </xf>
    <xf numFmtId="3" fontId="22" fillId="26" borderId="23" xfId="0" applyNumberFormat="1" applyFont="1" applyFill="1" applyBorder="1" applyAlignment="1">
      <alignment horizontal="right" vertical="top" wrapText="1"/>
    </xf>
    <xf numFmtId="3" fontId="25" fillId="26" borderId="16" xfId="0" applyNumberFormat="1" applyFont="1" applyFill="1" applyBorder="1" applyAlignment="1">
      <alignment horizontal="right" vertical="top" wrapText="1"/>
    </xf>
    <xf numFmtId="0" fontId="25" fillId="26" borderId="24" xfId="0" applyFont="1" applyFill="1" applyBorder="1" applyAlignment="1">
      <alignment vertical="top" wrapText="1"/>
    </xf>
    <xf numFmtId="0" fontId="25" fillId="26" borderId="25" xfId="0" applyFont="1" applyFill="1" applyBorder="1" applyAlignment="1">
      <alignment vertical="top" wrapText="1"/>
    </xf>
    <xf numFmtId="0" fontId="25" fillId="26" borderId="26" xfId="0" applyFont="1" applyFill="1" applyBorder="1" applyAlignment="1">
      <alignment vertical="top" wrapText="1"/>
    </xf>
    <xf numFmtId="3" fontId="22" fillId="26" borderId="31" xfId="0" applyNumberFormat="1" applyFont="1" applyFill="1" applyBorder="1" applyAlignment="1">
      <alignment horizontal="right" vertical="top" wrapText="1"/>
    </xf>
    <xf numFmtId="164" fontId="22" fillId="26" borderId="15" xfId="0" applyNumberFormat="1" applyFont="1" applyFill="1" applyBorder="1" applyAlignment="1">
      <alignment horizontal="right" vertical="top" wrapText="1"/>
    </xf>
    <xf numFmtId="0" fontId="25" fillId="26" borderId="33" xfId="0" applyFont="1" applyFill="1" applyBorder="1" applyAlignment="1">
      <alignment vertical="top" wrapText="1"/>
    </xf>
    <xf numFmtId="0" fontId="25" fillId="26" borderId="34" xfId="0" applyFont="1" applyFill="1" applyBorder="1" applyAlignment="1">
      <alignment vertical="top" wrapText="1"/>
    </xf>
    <xf numFmtId="3" fontId="25" fillId="26" borderId="28" xfId="0" applyNumberFormat="1" applyFont="1" applyFill="1" applyBorder="1" applyAlignment="1">
      <alignment vertical="top" wrapText="1"/>
    </xf>
    <xf numFmtId="0" fontId="25" fillId="26" borderId="37" xfId="0" applyFont="1" applyFill="1" applyBorder="1" applyAlignment="1">
      <alignment vertical="top" wrapText="1"/>
    </xf>
    <xf numFmtId="0" fontId="25" fillId="26" borderId="39" xfId="0" applyFont="1" applyFill="1" applyBorder="1" applyAlignment="1">
      <alignment vertical="top" wrapText="1"/>
    </xf>
    <xf numFmtId="3" fontId="25" fillId="26" borderId="39" xfId="0" applyNumberFormat="1" applyFont="1" applyFill="1" applyBorder="1" applyAlignment="1">
      <alignment vertical="top" wrapText="1"/>
    </xf>
    <xf numFmtId="3" fontId="25" fillId="26" borderId="48" xfId="0" applyNumberFormat="1" applyFont="1" applyFill="1" applyBorder="1" applyAlignment="1">
      <alignment vertical="top" wrapText="1"/>
    </xf>
    <xf numFmtId="4" fontId="25" fillId="26" borderId="15" xfId="0" applyNumberFormat="1" applyFont="1" applyFill="1" applyBorder="1" applyAlignment="1">
      <alignment vertical="top" wrapText="1"/>
    </xf>
    <xf numFmtId="4" fontId="25" fillId="26" borderId="17" xfId="0" applyNumberFormat="1" applyFont="1" applyFill="1" applyBorder="1" applyAlignment="1">
      <alignment vertical="top" wrapText="1"/>
    </xf>
    <xf numFmtId="0" fontId="22" fillId="0" borderId="15" xfId="0" applyFont="1" applyFill="1" applyBorder="1" applyAlignment="1">
      <alignment horizontal="left" vertical="top" wrapText="1"/>
    </xf>
    <xf numFmtId="4" fontId="22" fillId="0" borderId="15" xfId="0" applyNumberFormat="1" applyFont="1" applyFill="1" applyBorder="1" applyAlignment="1">
      <alignment horizontal="right" vertical="top"/>
    </xf>
    <xf numFmtId="0" fontId="22" fillId="0" borderId="15" xfId="0" applyFont="1" applyFill="1" applyBorder="1" applyAlignment="1">
      <alignment vertical="top" wrapText="1"/>
    </xf>
    <xf numFmtId="4" fontId="21" fillId="24" borderId="52" xfId="0" applyNumberFormat="1" applyFont="1" applyFill="1" applyBorder="1" applyAlignment="1">
      <alignment vertical="top" wrapText="1"/>
    </xf>
    <xf numFmtId="0" fontId="22" fillId="0" borderId="14" xfId="0" applyFont="1" applyFill="1" applyBorder="1" applyAlignment="1">
      <alignment horizontal="left" vertical="top" wrapText="1"/>
    </xf>
    <xf numFmtId="4" fontId="22" fillId="0" borderId="17" xfId="0" applyNumberFormat="1" applyFont="1" applyFill="1" applyBorder="1" applyAlignment="1">
      <alignment horizontal="right" vertical="top"/>
    </xf>
    <xf numFmtId="0" fontId="22" fillId="0" borderId="37" xfId="0" applyFont="1" applyFill="1" applyBorder="1" applyAlignment="1">
      <alignment horizontal="left" vertical="top" wrapText="1"/>
    </xf>
    <xf numFmtId="0" fontId="22" fillId="0" borderId="39" xfId="0" applyFont="1" applyFill="1" applyBorder="1" applyAlignment="1">
      <alignment horizontal="left" vertical="top" wrapText="1"/>
    </xf>
    <xf numFmtId="4" fontId="22" fillId="0" borderId="39" xfId="0" applyNumberFormat="1" applyFont="1" applyFill="1" applyBorder="1" applyAlignment="1">
      <alignment horizontal="right" vertical="top"/>
    </xf>
    <xf numFmtId="4" fontId="22" fillId="0" borderId="48" xfId="0" applyNumberFormat="1" applyFont="1" applyFill="1" applyBorder="1" applyAlignment="1">
      <alignment horizontal="right" vertical="top"/>
    </xf>
    <xf numFmtId="0" fontId="22" fillId="0" borderId="39" xfId="0" applyFont="1" applyFill="1" applyBorder="1" applyAlignment="1">
      <alignment vertical="top" wrapText="1"/>
    </xf>
    <xf numFmtId="3" fontId="21" fillId="24" borderId="55" xfId="0" applyNumberFormat="1" applyFont="1" applyFill="1" applyBorder="1" applyAlignment="1">
      <alignment vertical="top" wrapText="1"/>
    </xf>
    <xf numFmtId="3" fontId="21" fillId="24" borderId="52" xfId="0" applyNumberFormat="1" applyFont="1" applyFill="1" applyBorder="1" applyAlignment="1">
      <alignment vertical="top" wrapText="1"/>
    </xf>
    <xf numFmtId="0" fontId="25" fillId="0" borderId="39" xfId="0" applyFont="1" applyFill="1" applyBorder="1" applyAlignment="1">
      <alignment horizontal="left" vertical="top" wrapText="1"/>
    </xf>
    <xf numFmtId="164" fontId="22" fillId="25" borderId="39" xfId="0" applyNumberFormat="1" applyFont="1" applyFill="1" applyBorder="1" applyAlignment="1">
      <alignment horizontal="right" vertical="top" wrapText="1"/>
    </xf>
    <xf numFmtId="3" fontId="25" fillId="0" borderId="38" xfId="0" applyNumberFormat="1" applyFont="1" applyFill="1" applyBorder="1" applyAlignment="1">
      <alignment horizontal="right" vertical="top" wrapText="1"/>
    </xf>
    <xf numFmtId="0" fontId="25" fillId="0" borderId="37" xfId="0" applyFont="1" applyFill="1" applyBorder="1" applyAlignment="1">
      <alignment horizontal="left" vertical="top" wrapText="1"/>
    </xf>
    <xf numFmtId="0" fontId="25" fillId="0" borderId="38" xfId="0" applyFont="1" applyFill="1" applyBorder="1" applyAlignment="1">
      <alignment horizontal="left" vertical="top" wrapText="1"/>
    </xf>
    <xf numFmtId="0" fontId="25" fillId="0" borderId="56" xfId="0" applyFont="1" applyFill="1" applyBorder="1" applyAlignment="1">
      <alignment vertical="top" wrapText="1"/>
    </xf>
    <xf numFmtId="0" fontId="25" fillId="0" borderId="57" xfId="0" applyFont="1" applyFill="1" applyBorder="1" applyAlignment="1">
      <alignment vertical="top" wrapText="1"/>
    </xf>
    <xf numFmtId="0" fontId="25" fillId="0" borderId="58" xfId="0" applyFont="1" applyFill="1" applyBorder="1" applyAlignment="1">
      <alignment vertical="top" wrapText="1"/>
    </xf>
    <xf numFmtId="0" fontId="28" fillId="0" borderId="0" xfId="0" applyFont="1" applyBorder="1">
      <alignment wrapText="1"/>
    </xf>
    <xf numFmtId="3" fontId="22" fillId="25" borderId="17" xfId="0" applyNumberFormat="1" applyFont="1" applyFill="1" applyBorder="1" applyAlignment="1">
      <alignment horizontal="right" vertical="top" wrapText="1"/>
    </xf>
    <xf numFmtId="0" fontId="22" fillId="0" borderId="29" xfId="0" applyFont="1" applyFill="1" applyBorder="1" applyAlignment="1">
      <alignment horizontal="left" vertical="top" wrapText="1"/>
    </xf>
    <xf numFmtId="164" fontId="22" fillId="0" borderId="15" xfId="0" applyNumberFormat="1" applyFont="1" applyFill="1" applyBorder="1" applyAlignment="1">
      <alignment horizontal="right" vertical="top" wrapText="1"/>
    </xf>
    <xf numFmtId="3" fontId="22" fillId="0" borderId="17" xfId="0" applyNumberFormat="1" applyFont="1" applyFill="1" applyBorder="1" applyAlignment="1">
      <alignment horizontal="right" vertical="top" wrapText="1"/>
    </xf>
    <xf numFmtId="4" fontId="22" fillId="0" borderId="15" xfId="0" applyNumberFormat="1" applyFont="1" applyFill="1" applyBorder="1" applyAlignment="1">
      <alignment horizontal="center" vertical="top"/>
    </xf>
    <xf numFmtId="3" fontId="25" fillId="26" borderId="15" xfId="0" applyNumberFormat="1" applyFont="1" applyFill="1" applyBorder="1" applyAlignment="1">
      <alignment vertical="top" wrapText="1"/>
    </xf>
    <xf numFmtId="3" fontId="25" fillId="26" borderId="17" xfId="0" applyNumberFormat="1" applyFont="1" applyFill="1" applyBorder="1" applyAlignment="1">
      <alignment vertical="top" wrapText="1"/>
    </xf>
    <xf numFmtId="3" fontId="30" fillId="26" borderId="15" xfId="0" applyNumberFormat="1" applyFont="1" applyFill="1" applyBorder="1" applyAlignment="1">
      <alignment vertical="top" wrapText="1"/>
    </xf>
    <xf numFmtId="0" fontId="30" fillId="0" borderId="14" xfId="0" applyFont="1" applyBorder="1" applyAlignment="1">
      <alignment vertical="top" wrapText="1"/>
    </xf>
    <xf numFmtId="0" fontId="30" fillId="26" borderId="14" xfId="0" applyFont="1" applyFill="1" applyBorder="1" applyAlignment="1">
      <alignment vertical="top" wrapText="1"/>
    </xf>
    <xf numFmtId="3" fontId="25" fillId="26" borderId="18" xfId="0" applyNumberFormat="1" applyFont="1" applyFill="1" applyBorder="1" applyAlignment="1">
      <alignment vertical="top" wrapText="1"/>
    </xf>
    <xf numFmtId="3" fontId="30" fillId="26" borderId="18" xfId="0" applyNumberFormat="1" applyFont="1" applyFill="1" applyBorder="1" applyAlignment="1">
      <alignment vertical="top" wrapText="1"/>
    </xf>
    <xf numFmtId="0" fontId="0" fillId="0" borderId="0" xfId="0">
      <alignment wrapText="1"/>
    </xf>
    <xf numFmtId="0" fontId="0" fillId="0" borderId="0" xfId="0" applyBorder="1">
      <alignment wrapText="1"/>
    </xf>
    <xf numFmtId="0" fontId="20" fillId="0" borderId="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5" fillId="0" borderId="39" xfId="0" applyFont="1" applyFill="1" applyBorder="1" applyAlignment="1">
      <alignment horizontal="center" vertical="top" wrapText="1"/>
    </xf>
    <xf numFmtId="0" fontId="26" fillId="0" borderId="0" xfId="0" applyFont="1" applyAlignment="1">
      <alignment horizontal="center" wrapText="1"/>
    </xf>
    <xf numFmtId="0" fontId="25" fillId="26" borderId="15" xfId="0" applyFont="1" applyFill="1" applyBorder="1" applyAlignment="1">
      <alignment horizontal="center" vertical="top" wrapText="1"/>
    </xf>
    <xf numFmtId="0" fontId="22" fillId="26" borderId="21" xfId="0" applyFont="1" applyFill="1" applyBorder="1" applyAlignment="1">
      <alignment horizontal="center" vertical="top" wrapText="1"/>
    </xf>
    <xf numFmtId="0" fontId="25" fillId="26" borderId="39" xfId="0" applyFont="1" applyFill="1" applyBorder="1" applyAlignment="1">
      <alignment horizontal="center" vertical="top" wrapText="1"/>
    </xf>
    <xf numFmtId="0" fontId="0" fillId="26" borderId="0" xfId="0" applyFill="1" applyAlignment="1">
      <alignment horizontal="center" wrapText="1"/>
    </xf>
    <xf numFmtId="0" fontId="22" fillId="0" borderId="39" xfId="0" applyFont="1" applyFill="1" applyBorder="1" applyAlignment="1">
      <alignment horizontal="center" vertical="top"/>
    </xf>
    <xf numFmtId="0" fontId="30" fillId="0" borderId="29" xfId="0" applyFont="1" applyBorder="1" applyAlignment="1">
      <alignment vertical="top" wrapText="1"/>
    </xf>
    <xf numFmtId="3" fontId="22" fillId="25" borderId="27" xfId="0" applyNumberFormat="1" applyFont="1" applyFill="1" applyBorder="1" applyAlignment="1">
      <alignment horizontal="right" vertical="top" wrapText="1"/>
    </xf>
    <xf numFmtId="3" fontId="25" fillId="26" borderId="32" xfId="0" applyNumberFormat="1" applyFont="1" applyFill="1" applyBorder="1" applyAlignment="1">
      <alignment vertical="top" wrapText="1"/>
    </xf>
    <xf numFmtId="4" fontId="22" fillId="25" borderId="17" xfId="0" applyNumberFormat="1" applyFont="1" applyFill="1" applyBorder="1" applyAlignment="1">
      <alignment horizontal="right" vertical="top" wrapText="1"/>
    </xf>
    <xf numFmtId="4" fontId="21" fillId="24" borderId="55" xfId="0" applyNumberFormat="1" applyFont="1" applyFill="1" applyBorder="1" applyAlignment="1">
      <alignment vertical="top" wrapText="1"/>
    </xf>
    <xf numFmtId="0" fontId="31" fillId="27" borderId="0" xfId="0" applyFont="1" applyFill="1" applyBorder="1" applyAlignment="1">
      <alignment horizontal="left" vertical="center" wrapText="1"/>
    </xf>
    <xf numFmtId="0" fontId="32" fillId="26" borderId="0" xfId="0" applyFont="1" applyFill="1" applyBorder="1" applyAlignment="1">
      <alignment horizontal="center" wrapText="1"/>
    </xf>
    <xf numFmtId="0" fontId="28" fillId="26" borderId="0" xfId="0" applyFont="1" applyFill="1" applyBorder="1">
      <alignment wrapText="1"/>
    </xf>
    <xf numFmtId="0" fontId="32" fillId="0" borderId="0" xfId="0" applyFont="1" applyBorder="1" applyAlignment="1">
      <alignment horizontal="center" wrapText="1"/>
    </xf>
    <xf numFmtId="0" fontId="33" fillId="0" borderId="0" xfId="0" applyFont="1" applyBorder="1">
      <alignment wrapText="1"/>
    </xf>
    <xf numFmtId="0" fontId="32" fillId="0" borderId="0" xfId="0" applyFont="1" applyFill="1" applyBorder="1" applyAlignment="1">
      <alignment horizontal="center" wrapText="1"/>
    </xf>
    <xf numFmtId="0" fontId="28" fillId="0" borderId="0" xfId="0" applyFont="1" applyFill="1" applyBorder="1">
      <alignment wrapText="1"/>
    </xf>
    <xf numFmtId="0" fontId="34" fillId="0" borderId="0" xfId="0" applyFont="1" applyBorder="1">
      <alignment wrapText="1"/>
    </xf>
    <xf numFmtId="14" fontId="32" fillId="0" borderId="0" xfId="0" applyNumberFormat="1" applyFont="1" applyFill="1" applyBorder="1" applyAlignment="1">
      <alignment horizontal="center" wrapText="1"/>
    </xf>
    <xf numFmtId="14" fontId="32" fillId="0" borderId="0" xfId="0" applyNumberFormat="1" applyFont="1" applyBorder="1" applyAlignment="1">
      <alignment horizontal="center" wrapText="1"/>
    </xf>
    <xf numFmtId="14" fontId="32" fillId="26" borderId="0" xfId="0" applyNumberFormat="1" applyFont="1" applyFill="1" applyBorder="1" applyAlignment="1">
      <alignment horizontal="center" wrapText="1"/>
    </xf>
    <xf numFmtId="3" fontId="32" fillId="0" borderId="0" xfId="0" applyNumberFormat="1" applyFont="1" applyBorder="1" applyAlignment="1">
      <alignment horizontal="center" wrapText="1"/>
    </xf>
    <xf numFmtId="0" fontId="35" fillId="27" borderId="0" xfId="43" applyFont="1" applyFill="1" applyBorder="1" applyAlignment="1">
      <alignment horizontal="left" vertical="center" wrapText="1"/>
    </xf>
    <xf numFmtId="0" fontId="35" fillId="0" borderId="0" xfId="43" applyFont="1" applyBorder="1" applyAlignment="1">
      <alignment horizontal="center" wrapText="1"/>
    </xf>
    <xf numFmtId="0" fontId="36" fillId="0" borderId="0" xfId="0" applyFont="1" applyAlignment="1">
      <alignment horizontal="left" wrapText="1"/>
    </xf>
    <xf numFmtId="0" fontId="30" fillId="0" borderId="20" xfId="0" applyFont="1" applyBorder="1" applyAlignment="1">
      <alignment vertical="top" wrapText="1"/>
    </xf>
    <xf numFmtId="3" fontId="25" fillId="26" borderId="21" xfId="0" applyNumberFormat="1" applyFont="1" applyFill="1" applyBorder="1" applyAlignment="1">
      <alignment vertical="top" wrapText="1"/>
    </xf>
    <xf numFmtId="3" fontId="25" fillId="26" borderId="59" xfId="0" applyNumberFormat="1" applyFont="1" applyFill="1" applyBorder="1" applyAlignment="1">
      <alignment vertical="top" wrapText="1"/>
    </xf>
    <xf numFmtId="4" fontId="25" fillId="26" borderId="17" xfId="0" applyNumberFormat="1" applyFont="1" applyFill="1" applyBorder="1" applyAlignment="1">
      <alignment horizontal="right" vertical="top" wrapText="1"/>
    </xf>
    <xf numFmtId="4" fontId="22" fillId="25" borderId="15" xfId="0" applyNumberFormat="1" applyFont="1" applyFill="1" applyBorder="1" applyAlignment="1">
      <alignment horizontal="right" vertical="top" wrapText="1"/>
    </xf>
    <xf numFmtId="4" fontId="21" fillId="24" borderId="13" xfId="0" applyNumberFormat="1" applyFont="1" applyFill="1" applyBorder="1" applyAlignment="1">
      <alignment horizontal="right" vertical="top" wrapText="1"/>
    </xf>
    <xf numFmtId="0" fontId="22" fillId="0" borderId="21" xfId="0" applyFont="1" applyFill="1" applyBorder="1" applyAlignment="1">
      <alignment vertical="top" wrapText="1"/>
    </xf>
    <xf numFmtId="4" fontId="22" fillId="25" borderId="21" xfId="0" applyNumberFormat="1" applyFont="1" applyFill="1" applyBorder="1" applyAlignment="1">
      <alignment horizontal="right" vertical="top" wrapText="1"/>
    </xf>
    <xf numFmtId="4" fontId="22" fillId="25" borderId="59" xfId="0" applyNumberFormat="1" applyFont="1" applyFill="1" applyBorder="1" applyAlignment="1">
      <alignment horizontal="right" vertical="top" wrapText="1"/>
    </xf>
    <xf numFmtId="0" fontId="30" fillId="0" borderId="14" xfId="0" applyFont="1" applyFill="1" applyBorder="1" applyAlignment="1">
      <alignment vertical="top" wrapText="1"/>
    </xf>
    <xf numFmtId="0" fontId="30" fillId="0" borderId="15" xfId="0" applyFont="1" applyFill="1" applyBorder="1" applyAlignment="1">
      <alignment horizontal="left" vertical="top" wrapText="1"/>
    </xf>
    <xf numFmtId="0" fontId="30" fillId="0" borderId="21" xfId="0" applyFont="1" applyFill="1" applyBorder="1" applyAlignment="1">
      <alignment horizontal="center" vertical="top" wrapText="1"/>
    </xf>
    <xf numFmtId="164" fontId="30" fillId="25" borderId="15" xfId="0" applyNumberFormat="1" applyFont="1" applyFill="1" applyBorder="1" applyAlignment="1">
      <alignment horizontal="right" vertical="top" wrapText="1"/>
    </xf>
    <xf numFmtId="3" fontId="30" fillId="25" borderId="17" xfId="0" applyNumberFormat="1" applyFont="1" applyFill="1" applyBorder="1" applyAlignment="1">
      <alignment horizontal="right" vertical="top" wrapText="1"/>
    </xf>
    <xf numFmtId="0" fontId="38" fillId="27" borderId="0" xfId="0" applyFont="1" applyFill="1" applyBorder="1" applyAlignment="1">
      <alignment horizontal="left" vertical="center" wrapText="1"/>
    </xf>
    <xf numFmtId="0" fontId="37" fillId="0" borderId="0" xfId="0" applyFont="1" applyBorder="1">
      <alignment wrapText="1"/>
    </xf>
    <xf numFmtId="0" fontId="37" fillId="0" borderId="0" xfId="0" applyFont="1">
      <alignment wrapText="1"/>
    </xf>
    <xf numFmtId="0" fontId="40" fillId="0" borderId="62" xfId="0" applyFont="1" applyFill="1" applyBorder="1" applyAlignment="1">
      <alignment horizontal="center" vertical="top" wrapText="1"/>
    </xf>
    <xf numFmtId="0" fontId="25" fillId="26" borderId="21" xfId="0" applyFont="1" applyFill="1" applyBorder="1" applyAlignment="1">
      <alignment horizontal="left" vertical="top" wrapText="1"/>
    </xf>
    <xf numFmtId="0" fontId="25" fillId="0" borderId="21" xfId="0" applyFont="1" applyFill="1" applyBorder="1" applyAlignment="1">
      <alignment horizontal="left" vertical="top" wrapText="1"/>
    </xf>
    <xf numFmtId="0" fontId="25" fillId="0" borderId="21" xfId="0" applyFont="1" applyFill="1" applyBorder="1" applyAlignment="1">
      <alignment horizontal="center" vertical="top" wrapText="1"/>
    </xf>
    <xf numFmtId="0" fontId="25" fillId="0" borderId="4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5" fillId="0" borderId="15" xfId="0" applyFont="1" applyFill="1" applyBorder="1" applyAlignment="1">
      <alignment horizontal="left" vertical="top" wrapText="1"/>
    </xf>
    <xf numFmtId="0" fontId="22" fillId="0" borderId="21" xfId="0" applyFont="1" applyFill="1" applyBorder="1" applyAlignment="1">
      <alignment horizontal="left" vertical="top" wrapText="1"/>
    </xf>
    <xf numFmtId="0" fontId="27" fillId="0" borderId="0" xfId="0" applyFont="1" applyBorder="1" applyAlignment="1">
      <alignment horizontal="left" wrapText="1"/>
    </xf>
    <xf numFmtId="4" fontId="22" fillId="0" borderId="59" xfId="0" applyNumberFormat="1" applyFont="1" applyFill="1" applyBorder="1" applyAlignment="1">
      <alignment horizontal="right" vertical="top" wrapText="1"/>
    </xf>
    <xf numFmtId="0" fontId="22" fillId="0" borderId="41" xfId="0" applyFont="1" applyFill="1" applyBorder="1" applyAlignment="1">
      <alignment horizontal="left" vertical="top" wrapText="1"/>
    </xf>
    <xf numFmtId="0" fontId="41" fillId="0" borderId="62" xfId="0" applyFont="1" applyFill="1" applyBorder="1" applyAlignment="1">
      <alignment horizontal="center" vertical="top" wrapText="1"/>
    </xf>
    <xf numFmtId="0" fontId="22" fillId="0" borderId="20" xfId="0" applyFont="1" applyFill="1" applyBorder="1" applyAlignment="1">
      <alignment horizontal="left" vertical="top" wrapText="1"/>
    </xf>
    <xf numFmtId="0" fontId="41" fillId="0" borderId="63" xfId="0" applyFont="1" applyFill="1" applyBorder="1" applyAlignment="1">
      <alignment horizontal="center" vertical="top" wrapText="1"/>
    </xf>
    <xf numFmtId="14" fontId="32" fillId="0" borderId="0" xfId="0" applyNumberFormat="1" applyFont="1" applyFill="1" applyBorder="1" applyAlignment="1">
      <alignment horizontal="center" vertical="top" wrapText="1"/>
    </xf>
    <xf numFmtId="0" fontId="21" fillId="0" borderId="64" xfId="0" applyFont="1" applyFill="1" applyBorder="1" applyAlignment="1">
      <alignment horizontal="center" vertical="top" wrapText="1"/>
    </xf>
    <xf numFmtId="0" fontId="23" fillId="0" borderId="65" xfId="0" applyFont="1" applyFill="1" applyBorder="1" applyAlignment="1">
      <alignment horizontal="center" vertical="top" wrapText="1"/>
    </xf>
    <xf numFmtId="0" fontId="23" fillId="0" borderId="66" xfId="0" applyFont="1" applyFill="1" applyBorder="1" applyAlignment="1">
      <alignment horizontal="center" vertical="top" wrapText="1"/>
    </xf>
    <xf numFmtId="0" fontId="23" fillId="0" borderId="67" xfId="0" applyFont="1" applyFill="1" applyBorder="1" applyAlignment="1">
      <alignment horizontal="center" vertical="top" wrapText="1"/>
    </xf>
    <xf numFmtId="0" fontId="24" fillId="0" borderId="64" xfId="0" applyFont="1" applyBorder="1" applyAlignment="1">
      <alignment horizontal="center" wrapText="1"/>
    </xf>
    <xf numFmtId="0" fontId="25" fillId="26" borderId="0" xfId="0" applyFont="1" applyFill="1" applyBorder="1" applyAlignment="1">
      <alignment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horizontal="center" vertical="top" wrapText="1"/>
    </xf>
    <xf numFmtId="4" fontId="22" fillId="25" borderId="0" xfId="0" applyNumberFormat="1" applyFont="1" applyFill="1" applyBorder="1" applyAlignment="1">
      <alignment horizontal="right" vertical="top" wrapText="1"/>
    </xf>
    <xf numFmtId="4" fontId="22" fillId="0" borderId="39" xfId="0" applyNumberFormat="1" applyFont="1" applyFill="1" applyBorder="1" applyAlignment="1">
      <alignment horizontal="right" vertical="top" wrapText="1"/>
    </xf>
    <xf numFmtId="4" fontId="22" fillId="0" borderId="48" xfId="0" applyNumberFormat="1" applyFont="1" applyFill="1" applyBorder="1" applyAlignment="1">
      <alignment horizontal="right" vertical="top" wrapText="1"/>
    </xf>
    <xf numFmtId="0" fontId="31" fillId="0" borderId="0" xfId="0" applyFont="1" applyFill="1" applyBorder="1" applyAlignment="1">
      <alignment horizontal="left" vertical="center" wrapText="1"/>
    </xf>
    <xf numFmtId="4" fontId="22" fillId="0" borderId="15" xfId="0" applyNumberFormat="1" applyFont="1" applyFill="1" applyBorder="1" applyAlignment="1">
      <alignment horizontal="right" vertical="top" wrapText="1"/>
    </xf>
    <xf numFmtId="4" fontId="22" fillId="0" borderId="17" xfId="0" applyNumberFormat="1" applyFont="1" applyFill="1" applyBorder="1" applyAlignment="1">
      <alignment horizontal="right" vertical="top" wrapText="1"/>
    </xf>
    <xf numFmtId="0" fontId="36" fillId="0" borderId="0" xfId="0" applyFont="1" applyFill="1" applyAlignment="1">
      <alignment horizontal="left" wrapText="1"/>
    </xf>
    <xf numFmtId="0" fontId="27" fillId="0" borderId="0" xfId="0" applyFont="1" applyAlignment="1">
      <alignment horizontal="left" wrapText="1"/>
    </xf>
    <xf numFmtId="0" fontId="27" fillId="0" borderId="0" xfId="0" applyFont="1" applyFill="1" applyAlignment="1">
      <alignment horizontal="left" wrapText="1"/>
    </xf>
    <xf numFmtId="0" fontId="27" fillId="0" borderId="0" xfId="0" applyFont="1" applyFill="1" applyAlignment="1">
      <alignment horizontal="left" wrapText="1"/>
    </xf>
    <xf numFmtId="0" fontId="21" fillId="24" borderId="60" xfId="0" applyFont="1" applyFill="1" applyBorder="1" applyAlignment="1">
      <alignment horizontal="center" vertical="top" wrapText="1"/>
    </xf>
    <xf numFmtId="0" fontId="21" fillId="24" borderId="61" xfId="0" applyFont="1" applyFill="1" applyBorder="1" applyAlignment="1">
      <alignment horizontal="center" vertical="top" wrapText="1"/>
    </xf>
    <xf numFmtId="0" fontId="21" fillId="24" borderId="50" xfId="0" applyFont="1" applyFill="1" applyBorder="1" applyAlignment="1">
      <alignment horizontal="center" vertical="top" wrapText="1"/>
    </xf>
    <xf numFmtId="0" fontId="21" fillId="24" borderId="51" xfId="0" applyFont="1" applyFill="1" applyBorder="1" applyAlignment="1">
      <alignment horizontal="center" vertical="top" wrapText="1"/>
    </xf>
    <xf numFmtId="0" fontId="21" fillId="24" borderId="53" xfId="0" applyFont="1" applyFill="1" applyBorder="1" applyAlignment="1">
      <alignment horizontal="center" vertical="top" wrapText="1"/>
    </xf>
    <xf numFmtId="0" fontId="21" fillId="24" borderId="54" xfId="0" applyFont="1" applyFill="1" applyBorder="1" applyAlignment="1">
      <alignment horizontal="center" vertical="top" wrapText="1"/>
    </xf>
    <xf numFmtId="0" fontId="19" fillId="26" borderId="0" xfId="0" applyFont="1" applyFill="1" applyBorder="1" applyAlignment="1">
      <alignment horizontal="center" vertical="top" wrapText="1"/>
    </xf>
    <xf numFmtId="0" fontId="25" fillId="0" borderId="41" xfId="0" applyFont="1" applyFill="1" applyBorder="1" applyAlignment="1">
      <alignment horizontal="center" vertical="top" wrapText="1"/>
    </xf>
    <xf numFmtId="0" fontId="25" fillId="0" borderId="29" xfId="0" applyFont="1" applyFill="1" applyBorder="1" applyAlignment="1">
      <alignment horizontal="center" vertical="top" wrapText="1"/>
    </xf>
    <xf numFmtId="0" fontId="25" fillId="0" borderId="43" xfId="0" applyFont="1" applyFill="1" applyBorder="1" applyAlignment="1">
      <alignment horizontal="left" vertical="top" wrapText="1"/>
    </xf>
    <xf numFmtId="0" fontId="25" fillId="0" borderId="27" xfId="0" applyFont="1" applyFill="1" applyBorder="1" applyAlignment="1">
      <alignment horizontal="left" vertical="top" wrapText="1"/>
    </xf>
    <xf numFmtId="0" fontId="25" fillId="0" borderId="21" xfId="0" applyFont="1" applyFill="1" applyBorder="1" applyAlignment="1">
      <alignment horizontal="left" vertical="top" wrapText="1"/>
    </xf>
    <xf numFmtId="0" fontId="25" fillId="0" borderId="49" xfId="0" applyFont="1" applyFill="1" applyBorder="1" applyAlignment="1">
      <alignment horizontal="left" vertical="top" wrapText="1"/>
    </xf>
    <xf numFmtId="0" fontId="25" fillId="26" borderId="21" xfId="0" applyFont="1" applyFill="1" applyBorder="1" applyAlignment="1">
      <alignment horizontal="left" vertical="top" wrapText="1"/>
    </xf>
    <xf numFmtId="0" fontId="25" fillId="0" borderId="15"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43" xfId="0" applyFont="1" applyFill="1" applyBorder="1" applyAlignment="1">
      <alignment horizontal="left" vertical="top" wrapText="1"/>
    </xf>
    <xf numFmtId="0" fontId="25" fillId="0" borderId="21" xfId="0" applyFont="1" applyFill="1" applyBorder="1" applyAlignment="1">
      <alignment horizontal="center" vertical="top" wrapText="1"/>
    </xf>
    <xf numFmtId="0" fontId="25" fillId="0" borderId="43" xfId="0" applyFont="1" applyFill="1" applyBorder="1" applyAlignment="1">
      <alignment horizontal="center" vertical="top" wrapText="1"/>
    </xf>
    <xf numFmtId="4" fontId="22" fillId="25" borderId="21" xfId="0" applyNumberFormat="1" applyFont="1" applyFill="1" applyBorder="1" applyAlignment="1">
      <alignment horizontal="center" vertical="top" wrapText="1"/>
    </xf>
    <xf numFmtId="4" fontId="22" fillId="25" borderId="43" xfId="0" applyNumberFormat="1" applyFont="1" applyFill="1" applyBorder="1" applyAlignment="1">
      <alignment horizontal="center" vertical="top" wrapText="1"/>
    </xf>
    <xf numFmtId="0" fontId="27" fillId="0" borderId="0" xfId="0" applyFont="1" applyBorder="1" applyAlignment="1">
      <alignment horizontal="left" wrapText="1"/>
    </xf>
    <xf numFmtId="0" fontId="22" fillId="0" borderId="27" xfId="0" applyFont="1" applyFill="1" applyBorder="1" applyAlignment="1">
      <alignment horizontal="left" vertical="top" wrapText="1"/>
    </xf>
    <xf numFmtId="0" fontId="25" fillId="0" borderId="27" xfId="0" applyFont="1" applyFill="1" applyBorder="1" applyAlignment="1">
      <alignment horizontal="center" vertical="top" wrapText="1"/>
    </xf>
    <xf numFmtId="0" fontId="27" fillId="0" borderId="0" xfId="0" applyFont="1" applyAlignment="1">
      <alignment horizontal="left" wrapText="1"/>
    </xf>
  </cellXfs>
  <cellStyles count="45">
    <cellStyle name="20% – Акцентування1" xfId="1" builtinId="30" customBuiltin="1"/>
    <cellStyle name="20% – Акцентування2" xfId="2" builtinId="34" customBuiltin="1"/>
    <cellStyle name="20% – Акцентування3" xfId="3" builtinId="38" customBuiltin="1"/>
    <cellStyle name="20% – Акцентування4" xfId="4" builtinId="42" customBuiltin="1"/>
    <cellStyle name="20% – Акцентування5" xfId="5" builtinId="46" customBuiltin="1"/>
    <cellStyle name="20% – Акцентування6" xfId="6" builtinId="50" customBuiltin="1"/>
    <cellStyle name="40% – Акцентування1" xfId="7" builtinId="31" customBuiltin="1"/>
    <cellStyle name="40% – Акцентування2" xfId="8" builtinId="35" customBuiltin="1"/>
    <cellStyle name="40% – Акцентування3" xfId="9" builtinId="39" customBuiltin="1"/>
    <cellStyle name="40% – Акцентування4" xfId="10" builtinId="43" customBuiltin="1"/>
    <cellStyle name="40% – Акцентування5" xfId="11" builtinId="47" customBuiltin="1"/>
    <cellStyle name="40% – Акцентування6" xfId="12" builtinId="51" customBuiltin="1"/>
    <cellStyle name="60% – Акцентування1" xfId="13" builtinId="32" customBuiltin="1"/>
    <cellStyle name="60% – Акцентування2" xfId="14" builtinId="36" customBuiltin="1"/>
    <cellStyle name="60% – Акцентування3" xfId="15" builtinId="40" customBuiltin="1"/>
    <cellStyle name="60% – Акцентування4" xfId="16" builtinId="44" customBuiltin="1"/>
    <cellStyle name="60% – Акцентування5" xfId="17" builtinId="48" customBuiltin="1"/>
    <cellStyle name="60% – Акцентування6" xfId="18" builtinId="52" customBuiltin="1"/>
    <cellStyle name="Акцентування1" xfId="19" builtinId="29" customBuiltin="1"/>
    <cellStyle name="Акцентування2" xfId="20" builtinId="33" customBuiltin="1"/>
    <cellStyle name="Акцентування3" xfId="21" builtinId="37" customBuiltin="1"/>
    <cellStyle name="Акцентування4" xfId="22" builtinId="41" customBuiltin="1"/>
    <cellStyle name="Акцентування5" xfId="23" builtinId="45" customBuiltin="1"/>
    <cellStyle name="Акцентування6" xfId="24" builtinId="49" customBuiltin="1"/>
    <cellStyle name="Ввід" xfId="25" builtinId="20" customBuiltin="1"/>
    <cellStyle name="Гарний" xfId="26" builtinId="26" customBuiltin="1"/>
    <cellStyle name="Гіперпосилання" xfId="43" builtinId="8"/>
    <cellStyle name="Заголовок 1" xfId="27" builtinId="16" customBuiltin="1"/>
    <cellStyle name="Заголовок 2" xfId="28" builtinId="17" customBuiltin="1"/>
    <cellStyle name="Заголовок 3" xfId="29" builtinId="18" customBuiltin="1"/>
    <cellStyle name="Заголовок 4" xfId="30" builtinId="19" customBuiltin="1"/>
    <cellStyle name="Звичайний" xfId="0" builtinId="0"/>
    <cellStyle name="Звичайний 2" xfId="31"/>
    <cellStyle name="Звичайний 3" xfId="44"/>
    <cellStyle name="Зв'язана клітинка" xfId="32" builtinId="24" customBuiltin="1"/>
    <cellStyle name="Контрольна клітинка" xfId="33" builtinId="23" customBuiltin="1"/>
    <cellStyle name="Назва" xfId="34" builtinId="15" customBuiltin="1"/>
    <cellStyle name="Нейтральний" xfId="40" builtinId="28" customBuiltin="1"/>
    <cellStyle name="Обчислення" xfId="35" builtinId="22" customBuiltin="1"/>
    <cellStyle name="Підсумок" xfId="36" builtinId="25" customBuiltin="1"/>
    <cellStyle name="Поганий" xfId="37" builtinId="27" customBuiltin="1"/>
    <cellStyle name="Примітка" xfId="38" builtinId="10" customBuiltin="1"/>
    <cellStyle name="Результат" xfId="39" builtinId="21" customBuiltin="1"/>
    <cellStyle name="Текст попередження" xfId="41" builtinId="11" customBuiltin="1"/>
    <cellStyle name="Текст пояснення" xfId="42"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1203-2020-%D0%BF" TargetMode="External"/><Relationship Id="rId2" Type="http://schemas.openxmlformats.org/officeDocument/2006/relationships/hyperlink" Target="https://zakon.rada.gov.ua/laws/show/1124-2020-%D0%BF" TargetMode="External"/><Relationship Id="rId1" Type="http://schemas.openxmlformats.org/officeDocument/2006/relationships/hyperlink" Target="https://zakon.rada.gov.ua/laws/show/1203-2020-%D0%B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V219"/>
  <sheetViews>
    <sheetView showGridLines="0" tabSelected="1" view="pageBreakPreview" topLeftCell="A187" zoomScale="60" zoomScaleNormal="100" workbookViewId="0">
      <selection activeCell="B206" sqref="B206"/>
    </sheetView>
  </sheetViews>
  <sheetFormatPr defaultColWidth="15.42578125" defaultRowHeight="12.75" outlineLevelRow="1" x14ac:dyDescent="0.2"/>
  <cols>
    <col min="1" max="1" width="38.42578125" style="53" customWidth="1"/>
    <col min="2" max="2" width="46.140625" style="53" customWidth="1"/>
    <col min="3" max="3" width="46.5703125" style="53" customWidth="1"/>
    <col min="4" max="4" width="8.140625" style="121" customWidth="1"/>
    <col min="5" max="5" width="17.42578125" style="53" customWidth="1"/>
    <col min="6" max="6" width="20.28515625" style="52" customWidth="1"/>
    <col min="7" max="7" width="28.42578125" style="129" customWidth="1"/>
    <col min="8" max="8" width="15.42578125" style="130" customWidth="1"/>
    <col min="9" max="16" width="15.42578125" style="52" customWidth="1"/>
    <col min="17" max="16384" width="15.42578125" style="53"/>
  </cols>
  <sheetData>
    <row r="1" spans="1:16" ht="24.75" customHeight="1" x14ac:dyDescent="0.2">
      <c r="A1" s="199" t="s">
        <v>253</v>
      </c>
      <c r="B1" s="199"/>
      <c r="C1" s="199"/>
      <c r="D1" s="199"/>
      <c r="E1" s="199"/>
      <c r="F1" s="199"/>
    </row>
    <row r="2" spans="1:16" s="110" customFormat="1" ht="12.75" customHeight="1" thickBot="1" x14ac:dyDescent="0.25">
      <c r="A2" s="112"/>
      <c r="B2" s="112"/>
      <c r="C2" s="112"/>
      <c r="D2" s="112"/>
      <c r="E2" s="112"/>
      <c r="F2" s="111"/>
      <c r="G2" s="131"/>
      <c r="H2" s="97"/>
      <c r="I2" s="111"/>
      <c r="J2" s="111"/>
      <c r="K2" s="111"/>
      <c r="L2" s="111"/>
      <c r="M2" s="111"/>
      <c r="N2" s="111"/>
      <c r="O2" s="111"/>
      <c r="P2" s="111"/>
    </row>
    <row r="3" spans="1:16" s="4" customFormat="1" ht="37.5" customHeight="1" thickBot="1" x14ac:dyDescent="0.25">
      <c r="A3" s="1" t="s">
        <v>0</v>
      </c>
      <c r="B3" s="113" t="s">
        <v>1</v>
      </c>
      <c r="C3" s="113" t="s">
        <v>68</v>
      </c>
      <c r="D3" s="113" t="s">
        <v>69</v>
      </c>
      <c r="E3" s="2" t="s">
        <v>67</v>
      </c>
      <c r="F3" s="175" t="s">
        <v>55</v>
      </c>
      <c r="G3" s="131"/>
      <c r="H3" s="132"/>
      <c r="I3" s="3"/>
      <c r="J3" s="3"/>
      <c r="K3" s="3"/>
      <c r="L3" s="3"/>
      <c r="M3" s="3"/>
      <c r="N3" s="3"/>
      <c r="O3" s="3"/>
      <c r="P3" s="3"/>
    </row>
    <row r="4" spans="1:16" s="110" customFormat="1" ht="10.5" customHeight="1" thickBot="1" x14ac:dyDescent="0.25">
      <c r="A4" s="176">
        <v>1</v>
      </c>
      <c r="B4" s="177">
        <v>2</v>
      </c>
      <c r="C4" s="177">
        <v>3</v>
      </c>
      <c r="D4" s="177">
        <v>4</v>
      </c>
      <c r="E4" s="178">
        <v>5</v>
      </c>
      <c r="F4" s="179">
        <v>6</v>
      </c>
      <c r="G4" s="131"/>
      <c r="H4" s="97"/>
      <c r="I4" s="111"/>
      <c r="J4" s="111"/>
      <c r="K4" s="111"/>
      <c r="L4" s="111"/>
      <c r="M4" s="111"/>
      <c r="N4" s="111"/>
      <c r="O4" s="111"/>
      <c r="P4" s="111"/>
    </row>
    <row r="5" spans="1:16" s="110" customFormat="1" x14ac:dyDescent="0.2">
      <c r="A5" s="195">
        <v>2004</v>
      </c>
      <c r="B5" s="196"/>
      <c r="C5" s="196"/>
      <c r="D5" s="196"/>
      <c r="E5" s="196"/>
      <c r="F5" s="87">
        <f>F7+F6+F8+F9+F10+F11</f>
        <v>8366584000</v>
      </c>
      <c r="G5" s="131"/>
      <c r="H5" s="97"/>
      <c r="I5" s="111"/>
      <c r="J5" s="111"/>
      <c r="K5" s="111"/>
      <c r="L5" s="111"/>
      <c r="M5" s="111"/>
      <c r="N5" s="111"/>
      <c r="O5" s="111"/>
      <c r="P5" s="111"/>
    </row>
    <row r="6" spans="1:16" s="10" customFormat="1" ht="21" outlineLevel="1" x14ac:dyDescent="0.2">
      <c r="A6" s="5" t="s">
        <v>2</v>
      </c>
      <c r="B6" s="6" t="s">
        <v>5</v>
      </c>
      <c r="C6" s="166" t="s">
        <v>70</v>
      </c>
      <c r="D6" s="114" t="s">
        <v>4</v>
      </c>
      <c r="E6" s="7">
        <v>120000000</v>
      </c>
      <c r="F6" s="8">
        <v>637416000</v>
      </c>
      <c r="G6" s="133"/>
      <c r="H6" s="134"/>
      <c r="I6" s="9"/>
      <c r="J6" s="9"/>
      <c r="K6" s="9"/>
      <c r="L6" s="9"/>
      <c r="M6" s="9"/>
      <c r="N6" s="9"/>
      <c r="O6" s="9"/>
      <c r="P6" s="9"/>
    </row>
    <row r="7" spans="1:16" ht="21" outlineLevel="1" x14ac:dyDescent="0.2">
      <c r="A7" s="54" t="s">
        <v>2</v>
      </c>
      <c r="B7" s="39" t="s">
        <v>3</v>
      </c>
      <c r="C7" s="55" t="s">
        <v>77</v>
      </c>
      <c r="D7" s="118" t="s">
        <v>4</v>
      </c>
      <c r="E7" s="56">
        <v>42000000</v>
      </c>
      <c r="F7" s="57">
        <v>223720000</v>
      </c>
    </row>
    <row r="8" spans="1:16" ht="21" outlineLevel="1" x14ac:dyDescent="0.2">
      <c r="A8" s="58" t="s">
        <v>6</v>
      </c>
      <c r="B8" s="161" t="s">
        <v>3</v>
      </c>
      <c r="C8" s="55" t="s">
        <v>78</v>
      </c>
      <c r="D8" s="118" t="s">
        <v>4</v>
      </c>
      <c r="E8" s="59">
        <v>83000000</v>
      </c>
      <c r="F8" s="60">
        <v>441228000</v>
      </c>
    </row>
    <row r="9" spans="1:16" ht="21" outlineLevel="1" x14ac:dyDescent="0.2">
      <c r="A9" s="54" t="s">
        <v>7</v>
      </c>
      <c r="B9" s="39" t="s">
        <v>8</v>
      </c>
      <c r="C9" s="39" t="s">
        <v>184</v>
      </c>
      <c r="D9" s="118" t="s">
        <v>4</v>
      </c>
      <c r="E9" s="61">
        <v>150000000</v>
      </c>
      <c r="F9" s="57">
        <v>795930000</v>
      </c>
    </row>
    <row r="10" spans="1:16" s="10" customFormat="1" ht="31.5" outlineLevel="1" x14ac:dyDescent="0.2">
      <c r="A10" s="5" t="s">
        <v>9</v>
      </c>
      <c r="B10" s="6" t="s">
        <v>5</v>
      </c>
      <c r="C10" s="6" t="s">
        <v>183</v>
      </c>
      <c r="D10" s="114" t="s">
        <v>4</v>
      </c>
      <c r="E10" s="7">
        <v>700000000</v>
      </c>
      <c r="F10" s="8">
        <v>3714690000</v>
      </c>
      <c r="G10" s="133"/>
      <c r="H10" s="134"/>
      <c r="I10" s="9"/>
      <c r="J10" s="9"/>
      <c r="K10" s="9"/>
      <c r="L10" s="9"/>
      <c r="M10" s="9"/>
      <c r="N10" s="9"/>
      <c r="O10" s="9"/>
      <c r="P10" s="9"/>
    </row>
    <row r="11" spans="1:16" s="10" customFormat="1" ht="21.75" outlineLevel="1" thickBot="1" x14ac:dyDescent="0.25">
      <c r="A11" s="23" t="s">
        <v>10</v>
      </c>
      <c r="B11" s="25" t="s">
        <v>11</v>
      </c>
      <c r="C11" s="25" t="s">
        <v>182</v>
      </c>
      <c r="D11" s="116" t="s">
        <v>4</v>
      </c>
      <c r="E11" s="26">
        <v>480000000</v>
      </c>
      <c r="F11" s="27">
        <v>2553600000</v>
      </c>
      <c r="G11" s="133"/>
      <c r="H11" s="134"/>
      <c r="I11" s="9"/>
      <c r="J11" s="9"/>
      <c r="K11" s="9"/>
      <c r="L11" s="9"/>
      <c r="M11" s="9"/>
      <c r="N11" s="9"/>
      <c r="O11" s="9"/>
      <c r="P11" s="9"/>
    </row>
    <row r="12" spans="1:16" s="110" customFormat="1" x14ac:dyDescent="0.2">
      <c r="A12" s="197">
        <v>2005</v>
      </c>
      <c r="B12" s="198"/>
      <c r="C12" s="198"/>
      <c r="D12" s="198"/>
      <c r="E12" s="198"/>
      <c r="F12" s="87">
        <f>F13+F14</f>
        <v>661063099.63999999</v>
      </c>
      <c r="G12" s="131"/>
      <c r="H12" s="97"/>
      <c r="I12" s="111"/>
      <c r="J12" s="111"/>
      <c r="K12" s="111"/>
      <c r="L12" s="111"/>
      <c r="M12" s="111"/>
      <c r="N12" s="111"/>
      <c r="O12" s="111"/>
      <c r="P12" s="111"/>
    </row>
    <row r="13" spans="1:16" ht="21" outlineLevel="1" x14ac:dyDescent="0.2">
      <c r="A13" s="62" t="s">
        <v>2</v>
      </c>
      <c r="B13" s="63" t="s">
        <v>12</v>
      </c>
      <c r="C13" s="64" t="s">
        <v>181</v>
      </c>
      <c r="D13" s="118" t="s">
        <v>13</v>
      </c>
      <c r="E13" s="56">
        <v>25755133</v>
      </c>
      <c r="F13" s="57">
        <v>156063099.63999999</v>
      </c>
    </row>
    <row r="14" spans="1:16" s="10" customFormat="1" ht="21.75" outlineLevel="1" thickBot="1" x14ac:dyDescent="0.25">
      <c r="A14" s="94" t="s">
        <v>10</v>
      </c>
      <c r="B14" s="95" t="s">
        <v>11</v>
      </c>
      <c r="C14" s="96" t="s">
        <v>180</v>
      </c>
      <c r="D14" s="116" t="s">
        <v>4</v>
      </c>
      <c r="E14" s="26">
        <v>100000000</v>
      </c>
      <c r="F14" s="27">
        <v>505000000</v>
      </c>
      <c r="G14" s="133"/>
      <c r="H14" s="134"/>
      <c r="I14" s="9"/>
      <c r="J14" s="9"/>
      <c r="K14" s="9"/>
      <c r="L14" s="9"/>
      <c r="M14" s="9"/>
      <c r="N14" s="9"/>
      <c r="O14" s="9"/>
      <c r="P14" s="9"/>
    </row>
    <row r="15" spans="1:16" s="110" customFormat="1" x14ac:dyDescent="0.2">
      <c r="A15" s="195">
        <v>2006</v>
      </c>
      <c r="B15" s="196"/>
      <c r="C15" s="196"/>
      <c r="D15" s="196"/>
      <c r="E15" s="196"/>
      <c r="F15" s="87">
        <f>F16+F17+F18</f>
        <v>3520578289.0599999</v>
      </c>
      <c r="G15" s="131"/>
      <c r="H15" s="97"/>
      <c r="I15" s="111"/>
      <c r="J15" s="111"/>
      <c r="K15" s="111"/>
      <c r="L15" s="111"/>
      <c r="M15" s="111"/>
      <c r="N15" s="111"/>
      <c r="O15" s="111"/>
      <c r="P15" s="111"/>
    </row>
    <row r="16" spans="1:16" s="10" customFormat="1" outlineLevel="1" x14ac:dyDescent="0.2">
      <c r="A16" s="5" t="s">
        <v>14</v>
      </c>
      <c r="B16" s="6" t="s">
        <v>15</v>
      </c>
      <c r="C16" s="6" t="s">
        <v>88</v>
      </c>
      <c r="D16" s="114" t="s">
        <v>4</v>
      </c>
      <c r="E16" s="7">
        <v>154500000</v>
      </c>
      <c r="F16" s="8">
        <v>780225000</v>
      </c>
      <c r="G16" s="133"/>
      <c r="H16" s="134"/>
      <c r="I16" s="9"/>
      <c r="J16" s="9"/>
      <c r="K16" s="9"/>
      <c r="L16" s="9"/>
      <c r="M16" s="9"/>
      <c r="N16" s="9"/>
      <c r="O16" s="9"/>
      <c r="P16" s="9"/>
    </row>
    <row r="17" spans="1:16" s="10" customFormat="1" ht="21" outlineLevel="1" x14ac:dyDescent="0.2">
      <c r="A17" s="5" t="s">
        <v>16</v>
      </c>
      <c r="B17" s="6" t="s">
        <v>11</v>
      </c>
      <c r="C17" s="6" t="s">
        <v>179</v>
      </c>
      <c r="D17" s="114" t="s">
        <v>13</v>
      </c>
      <c r="E17" s="7">
        <v>279886635</v>
      </c>
      <c r="F17" s="8">
        <v>1740353289.0599999</v>
      </c>
      <c r="G17" s="133"/>
      <c r="H17" s="134"/>
      <c r="I17" s="9"/>
      <c r="J17" s="9"/>
      <c r="K17" s="9"/>
      <c r="L17" s="9"/>
      <c r="M17" s="9"/>
      <c r="N17" s="9"/>
      <c r="O17" s="9"/>
      <c r="P17" s="9"/>
    </row>
    <row r="18" spans="1:16" s="11" customFormat="1" ht="17.45" customHeight="1" outlineLevel="1" thickBot="1" x14ac:dyDescent="0.25">
      <c r="A18" s="23" t="s">
        <v>17</v>
      </c>
      <c r="B18" s="25" t="s">
        <v>18</v>
      </c>
      <c r="C18" s="89" t="s">
        <v>75</v>
      </c>
      <c r="D18" s="116" t="s">
        <v>19</v>
      </c>
      <c r="E18" s="26">
        <v>1000000000</v>
      </c>
      <c r="F18" s="27">
        <v>1000000000</v>
      </c>
      <c r="G18" s="133"/>
      <c r="H18" s="134"/>
      <c r="I18" s="9"/>
      <c r="J18" s="9"/>
      <c r="K18" s="9"/>
      <c r="L18" s="9"/>
      <c r="M18" s="9"/>
      <c r="N18" s="9"/>
      <c r="O18" s="9"/>
      <c r="P18" s="9"/>
    </row>
    <row r="19" spans="1:16" s="110" customFormat="1" x14ac:dyDescent="0.2">
      <c r="A19" s="195">
        <v>2007</v>
      </c>
      <c r="B19" s="196"/>
      <c r="C19" s="196"/>
      <c r="D19" s="196"/>
      <c r="E19" s="196"/>
      <c r="F19" s="87">
        <f>F20+F21+F22+F23</f>
        <v>5891795600</v>
      </c>
      <c r="G19" s="131"/>
      <c r="H19" s="97"/>
      <c r="I19" s="111"/>
      <c r="J19" s="111"/>
      <c r="K19" s="111"/>
      <c r="L19" s="111"/>
      <c r="M19" s="111"/>
      <c r="N19" s="111"/>
      <c r="O19" s="111"/>
      <c r="P19" s="111"/>
    </row>
    <row r="20" spans="1:16" s="10" customFormat="1" ht="42" outlineLevel="1" x14ac:dyDescent="0.2">
      <c r="A20" s="200" t="s">
        <v>20</v>
      </c>
      <c r="B20" s="202" t="s">
        <v>11</v>
      </c>
      <c r="C20" s="12" t="s">
        <v>89</v>
      </c>
      <c r="D20" s="165" t="s">
        <v>4</v>
      </c>
      <c r="E20" s="13">
        <v>465000000</v>
      </c>
      <c r="F20" s="8">
        <v>2348250000</v>
      </c>
      <c r="G20" s="133"/>
      <c r="H20" s="134"/>
      <c r="I20" s="9"/>
      <c r="J20" s="9"/>
      <c r="K20" s="9"/>
      <c r="L20" s="9"/>
      <c r="M20" s="9"/>
      <c r="N20" s="9"/>
      <c r="O20" s="9"/>
      <c r="P20" s="9"/>
    </row>
    <row r="21" spans="1:16" s="10" customFormat="1" ht="42" outlineLevel="1" x14ac:dyDescent="0.2">
      <c r="A21" s="201"/>
      <c r="B21" s="203"/>
      <c r="C21" s="12" t="s">
        <v>89</v>
      </c>
      <c r="D21" s="114" t="s">
        <v>4</v>
      </c>
      <c r="E21" s="7">
        <v>465000000</v>
      </c>
      <c r="F21" s="8">
        <v>2348250000</v>
      </c>
      <c r="G21" s="133"/>
      <c r="H21" s="134"/>
      <c r="I21" s="9"/>
      <c r="J21" s="9"/>
      <c r="K21" s="9"/>
      <c r="L21" s="9"/>
      <c r="M21" s="9"/>
      <c r="N21" s="9"/>
      <c r="O21" s="9"/>
      <c r="P21" s="9"/>
    </row>
    <row r="22" spans="1:16" s="110" customFormat="1" ht="21" outlineLevel="1" x14ac:dyDescent="0.2">
      <c r="A22" s="14" t="s">
        <v>2</v>
      </c>
      <c r="B22" s="12" t="s">
        <v>21</v>
      </c>
      <c r="C22" s="12" t="s">
        <v>71</v>
      </c>
      <c r="D22" s="165" t="s">
        <v>13</v>
      </c>
      <c r="E22" s="13">
        <v>26000000</v>
      </c>
      <c r="F22" s="8">
        <v>195295600</v>
      </c>
      <c r="G22" s="131"/>
      <c r="H22" s="97"/>
      <c r="I22" s="111"/>
      <c r="J22" s="111"/>
      <c r="K22" s="111"/>
      <c r="L22" s="111"/>
      <c r="M22" s="111"/>
      <c r="N22" s="111"/>
      <c r="O22" s="111"/>
      <c r="P22" s="111"/>
    </row>
    <row r="23" spans="1:16" s="10" customFormat="1" ht="13.5" outlineLevel="1" thickBot="1" x14ac:dyDescent="0.25">
      <c r="A23" s="92" t="s">
        <v>17</v>
      </c>
      <c r="B23" s="89" t="s">
        <v>18</v>
      </c>
      <c r="C23" s="89" t="s">
        <v>75</v>
      </c>
      <c r="D23" s="116" t="s">
        <v>19</v>
      </c>
      <c r="E23" s="26">
        <v>1000000000</v>
      </c>
      <c r="F23" s="27">
        <v>1000000000</v>
      </c>
      <c r="G23" s="133"/>
      <c r="H23" s="134"/>
      <c r="I23" s="9"/>
      <c r="J23" s="9"/>
      <c r="K23" s="9"/>
      <c r="L23" s="9"/>
      <c r="M23" s="9"/>
      <c r="N23" s="9"/>
      <c r="O23" s="9"/>
      <c r="P23" s="9"/>
    </row>
    <row r="24" spans="1:16" s="110" customFormat="1" x14ac:dyDescent="0.2">
      <c r="A24" s="195">
        <v>2008</v>
      </c>
      <c r="B24" s="196"/>
      <c r="C24" s="196"/>
      <c r="D24" s="196"/>
      <c r="E24" s="196"/>
      <c r="F24" s="87">
        <f>F25</f>
        <v>1000000000</v>
      </c>
      <c r="G24" s="131"/>
      <c r="H24" s="97"/>
      <c r="I24" s="111"/>
      <c r="J24" s="111"/>
      <c r="K24" s="111"/>
      <c r="L24" s="111"/>
      <c r="M24" s="111"/>
      <c r="N24" s="111"/>
      <c r="O24" s="111"/>
      <c r="P24" s="111"/>
    </row>
    <row r="25" spans="1:16" s="110" customFormat="1" ht="13.5" outlineLevel="1" thickBot="1" x14ac:dyDescent="0.25">
      <c r="A25" s="92" t="s">
        <v>17</v>
      </c>
      <c r="B25" s="89" t="s">
        <v>18</v>
      </c>
      <c r="C25" s="93" t="s">
        <v>75</v>
      </c>
      <c r="D25" s="116" t="s">
        <v>19</v>
      </c>
      <c r="E25" s="26">
        <v>1000000000</v>
      </c>
      <c r="F25" s="27">
        <v>1000000000</v>
      </c>
      <c r="G25" s="131"/>
      <c r="H25" s="97"/>
      <c r="I25" s="111"/>
      <c r="J25" s="111"/>
      <c r="K25" s="111"/>
      <c r="L25" s="111"/>
      <c r="M25" s="111"/>
      <c r="N25" s="111"/>
      <c r="O25" s="111"/>
      <c r="P25" s="111"/>
    </row>
    <row r="26" spans="1:16" s="110" customFormat="1" x14ac:dyDescent="0.2">
      <c r="A26" s="195">
        <v>2009</v>
      </c>
      <c r="B26" s="196"/>
      <c r="C26" s="196"/>
      <c r="D26" s="196"/>
      <c r="E26" s="196"/>
      <c r="F26" s="87">
        <f>F27+F28+F29+F30+F31+F32+F33+F34+F35+F36+F37+F38+F39+F40</f>
        <v>32110451857.849998</v>
      </c>
      <c r="G26" s="131"/>
      <c r="H26" s="97"/>
      <c r="I26" s="111"/>
      <c r="J26" s="111"/>
      <c r="K26" s="111"/>
      <c r="L26" s="111"/>
      <c r="M26" s="111"/>
      <c r="N26" s="111"/>
      <c r="O26" s="111"/>
      <c r="P26" s="111"/>
    </row>
    <row r="27" spans="1:16" outlineLevel="1" x14ac:dyDescent="0.2">
      <c r="A27" s="54" t="s">
        <v>22</v>
      </c>
      <c r="B27" s="39" t="s">
        <v>23</v>
      </c>
      <c r="C27" s="39" t="s">
        <v>178</v>
      </c>
      <c r="D27" s="118" t="s">
        <v>4</v>
      </c>
      <c r="E27" s="56">
        <v>292433560</v>
      </c>
      <c r="F27" s="57">
        <v>2333795268.9299998</v>
      </c>
    </row>
    <row r="28" spans="1:16" s="10" customFormat="1" outlineLevel="1" x14ac:dyDescent="0.2">
      <c r="A28" s="5" t="s">
        <v>24</v>
      </c>
      <c r="B28" s="6" t="s">
        <v>11</v>
      </c>
      <c r="C28" s="39" t="s">
        <v>177</v>
      </c>
      <c r="D28" s="114" t="s">
        <v>4</v>
      </c>
      <c r="E28" s="7">
        <v>465000000</v>
      </c>
      <c r="F28" s="8">
        <v>3580500000</v>
      </c>
      <c r="G28" s="133"/>
      <c r="H28" s="134"/>
      <c r="I28" s="9"/>
      <c r="J28" s="9"/>
      <c r="K28" s="9"/>
      <c r="L28" s="9"/>
      <c r="M28" s="9"/>
      <c r="N28" s="9"/>
      <c r="O28" s="9"/>
      <c r="P28" s="9"/>
    </row>
    <row r="29" spans="1:16" outlineLevel="1" x14ac:dyDescent="0.2">
      <c r="A29" s="54" t="s">
        <v>24</v>
      </c>
      <c r="B29" s="39" t="s">
        <v>25</v>
      </c>
      <c r="C29" s="39" t="s">
        <v>25</v>
      </c>
      <c r="D29" s="118" t="s">
        <v>4</v>
      </c>
      <c r="E29" s="56">
        <v>300000</v>
      </c>
      <c r="F29" s="57">
        <v>2404440</v>
      </c>
    </row>
    <row r="30" spans="1:16" s="10" customFormat="1" ht="42" outlineLevel="1" x14ac:dyDescent="0.2">
      <c r="A30" s="5" t="s">
        <v>26</v>
      </c>
      <c r="B30" s="6" t="s">
        <v>11</v>
      </c>
      <c r="C30" s="6" t="s">
        <v>89</v>
      </c>
      <c r="D30" s="114" t="s">
        <v>19</v>
      </c>
      <c r="E30" s="16">
        <v>2100000000</v>
      </c>
      <c r="F30" s="8">
        <v>2100000000</v>
      </c>
      <c r="G30" s="133"/>
      <c r="H30" s="134"/>
      <c r="I30" s="9"/>
      <c r="J30" s="9"/>
      <c r="K30" s="9"/>
      <c r="L30" s="9"/>
      <c r="M30" s="9"/>
      <c r="N30" s="9"/>
      <c r="O30" s="9"/>
      <c r="P30" s="9"/>
    </row>
    <row r="31" spans="1:16" s="10" customFormat="1" ht="31.5" outlineLevel="1" x14ac:dyDescent="0.2">
      <c r="A31" s="5" t="s">
        <v>26</v>
      </c>
      <c r="B31" s="6" t="s">
        <v>27</v>
      </c>
      <c r="C31" s="6" t="s">
        <v>176</v>
      </c>
      <c r="D31" s="114" t="s">
        <v>13</v>
      </c>
      <c r="E31" s="16">
        <v>17000000</v>
      </c>
      <c r="F31" s="8">
        <v>200469474</v>
      </c>
      <c r="G31" s="133"/>
      <c r="H31" s="134"/>
      <c r="I31" s="9"/>
      <c r="J31" s="9"/>
      <c r="K31" s="9"/>
      <c r="L31" s="9"/>
      <c r="M31" s="9"/>
      <c r="N31" s="9"/>
      <c r="O31" s="9"/>
      <c r="P31" s="9"/>
    </row>
    <row r="32" spans="1:16" ht="52.5" outlineLevel="1" x14ac:dyDescent="0.2">
      <c r="A32" s="58" t="s">
        <v>28</v>
      </c>
      <c r="B32" s="161" t="s">
        <v>29</v>
      </c>
      <c r="C32" s="55" t="s">
        <v>79</v>
      </c>
      <c r="D32" s="119" t="s">
        <v>19</v>
      </c>
      <c r="E32" s="59">
        <v>1620000000</v>
      </c>
      <c r="F32" s="57">
        <v>1620000000</v>
      </c>
    </row>
    <row r="33" spans="1:16" s="10" customFormat="1" ht="42" outlineLevel="1" x14ac:dyDescent="0.2">
      <c r="A33" s="17" t="s">
        <v>30</v>
      </c>
      <c r="B33" s="166" t="s">
        <v>11</v>
      </c>
      <c r="C33" s="166" t="s">
        <v>89</v>
      </c>
      <c r="D33" s="115" t="s">
        <v>19</v>
      </c>
      <c r="E33" s="16">
        <v>1619564450.8199999</v>
      </c>
      <c r="F33" s="8">
        <v>1619564450.8199999</v>
      </c>
      <c r="G33" s="133"/>
      <c r="H33" s="134"/>
      <c r="I33" s="9"/>
      <c r="J33" s="9"/>
      <c r="K33" s="9"/>
      <c r="L33" s="9"/>
      <c r="M33" s="9"/>
      <c r="N33" s="9"/>
      <c r="O33" s="9"/>
      <c r="P33" s="9"/>
    </row>
    <row r="34" spans="1:16" ht="52.5" outlineLevel="1" x14ac:dyDescent="0.2">
      <c r="A34" s="54" t="s">
        <v>31</v>
      </c>
      <c r="B34" s="39" t="s">
        <v>32</v>
      </c>
      <c r="C34" s="39" t="s">
        <v>79</v>
      </c>
      <c r="D34" s="118" t="s">
        <v>19</v>
      </c>
      <c r="E34" s="61">
        <v>858000000</v>
      </c>
      <c r="F34" s="57">
        <v>858000000</v>
      </c>
    </row>
    <row r="35" spans="1:16" ht="21" outlineLevel="1" x14ac:dyDescent="0.2">
      <c r="A35" s="54" t="s">
        <v>33</v>
      </c>
      <c r="B35" s="39" t="s">
        <v>34</v>
      </c>
      <c r="C35" s="39" t="s">
        <v>175</v>
      </c>
      <c r="D35" s="118" t="s">
        <v>4</v>
      </c>
      <c r="E35" s="61">
        <v>1595017000</v>
      </c>
      <c r="F35" s="57">
        <v>12783742251.6</v>
      </c>
    </row>
    <row r="36" spans="1:16" s="10" customFormat="1" ht="52.5" outlineLevel="1" x14ac:dyDescent="0.2">
      <c r="A36" s="5" t="s">
        <v>35</v>
      </c>
      <c r="B36" s="6" t="s">
        <v>11</v>
      </c>
      <c r="C36" s="6" t="s">
        <v>174</v>
      </c>
      <c r="D36" s="114" t="s">
        <v>19</v>
      </c>
      <c r="E36" s="18">
        <v>737202172.5</v>
      </c>
      <c r="F36" s="8">
        <v>737202172.5</v>
      </c>
      <c r="G36" s="133"/>
      <c r="H36" s="134"/>
      <c r="I36" s="9"/>
      <c r="J36" s="9"/>
      <c r="K36" s="9"/>
      <c r="L36" s="9"/>
      <c r="M36" s="9"/>
      <c r="N36" s="9"/>
      <c r="O36" s="9"/>
      <c r="P36" s="9"/>
    </row>
    <row r="37" spans="1:16" s="10" customFormat="1" ht="52.5" outlineLevel="1" x14ac:dyDescent="0.2">
      <c r="A37" s="5" t="s">
        <v>35</v>
      </c>
      <c r="B37" s="6" t="s">
        <v>11</v>
      </c>
      <c r="C37" s="6" t="s">
        <v>174</v>
      </c>
      <c r="D37" s="114" t="s">
        <v>19</v>
      </c>
      <c r="E37" s="16">
        <v>980000000</v>
      </c>
      <c r="F37" s="8">
        <v>980000000</v>
      </c>
      <c r="G37" s="133"/>
      <c r="H37" s="134"/>
      <c r="I37" s="9"/>
      <c r="J37" s="9"/>
      <c r="K37" s="9"/>
      <c r="L37" s="9"/>
      <c r="M37" s="9"/>
      <c r="N37" s="9"/>
      <c r="O37" s="9"/>
      <c r="P37" s="9"/>
    </row>
    <row r="38" spans="1:16" outlineLevel="1" x14ac:dyDescent="0.2">
      <c r="A38" s="54" t="s">
        <v>35</v>
      </c>
      <c r="B38" s="39" t="s">
        <v>34</v>
      </c>
      <c r="C38" s="39" t="s">
        <v>25</v>
      </c>
      <c r="D38" s="118" t="s">
        <v>19</v>
      </c>
      <c r="E38" s="65">
        <v>3691756530</v>
      </c>
      <c r="F38" s="57">
        <v>3691756530</v>
      </c>
    </row>
    <row r="39" spans="1:16" s="10" customFormat="1" ht="21" outlineLevel="1" x14ac:dyDescent="0.2">
      <c r="A39" s="5" t="s">
        <v>36</v>
      </c>
      <c r="B39" s="6" t="s">
        <v>37</v>
      </c>
      <c r="C39" s="6" t="s">
        <v>173</v>
      </c>
      <c r="D39" s="114" t="s">
        <v>13</v>
      </c>
      <c r="E39" s="16">
        <v>50000000</v>
      </c>
      <c r="F39" s="8">
        <v>600669900</v>
      </c>
      <c r="G39" s="133"/>
      <c r="H39" s="134"/>
      <c r="I39" s="9"/>
      <c r="J39" s="9"/>
      <c r="K39" s="9"/>
      <c r="L39" s="9"/>
      <c r="M39" s="9"/>
      <c r="N39" s="9"/>
      <c r="O39" s="9"/>
      <c r="P39" s="9"/>
    </row>
    <row r="40" spans="1:16" s="10" customFormat="1" ht="32.25" outlineLevel="1" thickBot="1" x14ac:dyDescent="0.25">
      <c r="A40" s="23" t="s">
        <v>38</v>
      </c>
      <c r="B40" s="25" t="s">
        <v>27</v>
      </c>
      <c r="C40" s="71" t="s">
        <v>172</v>
      </c>
      <c r="D40" s="116" t="s">
        <v>13</v>
      </c>
      <c r="E40" s="91">
        <v>85000000</v>
      </c>
      <c r="F40" s="27">
        <v>1002347370</v>
      </c>
      <c r="G40" s="133"/>
      <c r="H40" s="134"/>
      <c r="I40" s="9"/>
      <c r="J40" s="9"/>
      <c r="K40" s="9"/>
      <c r="L40" s="9"/>
      <c r="M40" s="9"/>
      <c r="N40" s="9"/>
      <c r="O40" s="9"/>
      <c r="P40" s="9"/>
    </row>
    <row r="41" spans="1:16" s="110" customFormat="1" x14ac:dyDescent="0.2">
      <c r="A41" s="195">
        <v>2010</v>
      </c>
      <c r="B41" s="196"/>
      <c r="C41" s="196"/>
      <c r="D41" s="196"/>
      <c r="E41" s="196"/>
      <c r="F41" s="88">
        <f>SUM(F42:F44)</f>
        <v>10074258180</v>
      </c>
      <c r="G41" s="131"/>
      <c r="H41" s="97"/>
      <c r="I41" s="111"/>
      <c r="J41" s="111"/>
      <c r="K41" s="111"/>
      <c r="L41" s="111"/>
      <c r="M41" s="111"/>
      <c r="N41" s="111"/>
      <c r="O41" s="111"/>
      <c r="P41" s="111"/>
    </row>
    <row r="42" spans="1:16" s="110" customFormat="1" ht="52.5" outlineLevel="1" x14ac:dyDescent="0.2">
      <c r="A42" s="19" t="s">
        <v>39</v>
      </c>
      <c r="B42" s="20" t="s">
        <v>40</v>
      </c>
      <c r="C42" s="12" t="s">
        <v>165</v>
      </c>
      <c r="D42" s="165" t="s">
        <v>4</v>
      </c>
      <c r="E42" s="13">
        <v>568000000</v>
      </c>
      <c r="F42" s="15">
        <v>4497821600</v>
      </c>
      <c r="G42" s="131"/>
      <c r="H42" s="97"/>
      <c r="I42" s="111"/>
      <c r="J42" s="111"/>
      <c r="K42" s="111"/>
      <c r="L42" s="111"/>
      <c r="M42" s="111"/>
      <c r="N42" s="111"/>
      <c r="O42" s="111"/>
      <c r="P42" s="111"/>
    </row>
    <row r="43" spans="1:16" s="110" customFormat="1" ht="52.5" outlineLevel="1" x14ac:dyDescent="0.2">
      <c r="A43" s="21" t="s">
        <v>41</v>
      </c>
      <c r="B43" s="22" t="s">
        <v>11</v>
      </c>
      <c r="C43" s="6" t="s">
        <v>170</v>
      </c>
      <c r="D43" s="114" t="s">
        <v>4</v>
      </c>
      <c r="E43" s="7">
        <v>440800000</v>
      </c>
      <c r="F43" s="8">
        <f>E43*7.9387</f>
        <v>3499378960</v>
      </c>
      <c r="G43" s="131"/>
      <c r="H43" s="97"/>
      <c r="I43" s="111"/>
      <c r="J43" s="111"/>
      <c r="K43" s="111"/>
      <c r="L43" s="111"/>
      <c r="M43" s="111"/>
      <c r="N43" s="111"/>
      <c r="O43" s="111"/>
      <c r="P43" s="111"/>
    </row>
    <row r="44" spans="1:16" s="29" customFormat="1" ht="32.25" outlineLevel="1" thickBot="1" x14ac:dyDescent="0.25">
      <c r="A44" s="23" t="s">
        <v>42</v>
      </c>
      <c r="B44" s="24" t="s">
        <v>43</v>
      </c>
      <c r="C44" s="25" t="s">
        <v>171</v>
      </c>
      <c r="D44" s="116" t="s">
        <v>4</v>
      </c>
      <c r="E44" s="26">
        <v>260950000</v>
      </c>
      <c r="F44" s="27">
        <v>2077057620</v>
      </c>
      <c r="G44" s="131"/>
      <c r="H44" s="135"/>
      <c r="I44" s="28"/>
      <c r="J44" s="28"/>
      <c r="K44" s="28"/>
      <c r="L44" s="28"/>
      <c r="M44" s="28"/>
      <c r="N44" s="28"/>
      <c r="O44" s="28"/>
      <c r="P44" s="28"/>
    </row>
    <row r="45" spans="1:16" s="110" customFormat="1" x14ac:dyDescent="0.2">
      <c r="A45" s="195">
        <v>2011</v>
      </c>
      <c r="B45" s="196"/>
      <c r="C45" s="196"/>
      <c r="D45" s="196"/>
      <c r="E45" s="196"/>
      <c r="F45" s="88">
        <f>F46+F47+F48+F49+F50</f>
        <v>12842172100</v>
      </c>
      <c r="G45" s="131"/>
      <c r="H45" s="97"/>
      <c r="I45" s="111"/>
      <c r="J45" s="111"/>
      <c r="K45" s="111"/>
      <c r="L45" s="111"/>
      <c r="M45" s="111"/>
      <c r="N45" s="111"/>
      <c r="O45" s="111"/>
      <c r="P45" s="111"/>
    </row>
    <row r="46" spans="1:16" s="29" customFormat="1" ht="63" outlineLevel="1" x14ac:dyDescent="0.2">
      <c r="A46" s="34" t="s">
        <v>39</v>
      </c>
      <c r="B46" s="35" t="s">
        <v>44</v>
      </c>
      <c r="C46" s="36" t="s">
        <v>76</v>
      </c>
      <c r="D46" s="164" t="s">
        <v>4</v>
      </c>
      <c r="E46" s="37">
        <v>690000000</v>
      </c>
      <c r="F46" s="8">
        <v>5496126000</v>
      </c>
      <c r="G46" s="131"/>
      <c r="H46" s="135"/>
      <c r="I46" s="28"/>
      <c r="J46" s="28"/>
      <c r="K46" s="28"/>
      <c r="L46" s="28"/>
      <c r="M46" s="28"/>
      <c r="N46" s="28"/>
      <c r="O46" s="28"/>
      <c r="P46" s="28"/>
    </row>
    <row r="47" spans="1:16" s="110" customFormat="1" ht="31.5" outlineLevel="1" x14ac:dyDescent="0.2">
      <c r="A47" s="5" t="s">
        <v>46</v>
      </c>
      <c r="B47" s="6" t="s">
        <v>11</v>
      </c>
      <c r="C47" s="6" t="s">
        <v>72</v>
      </c>
      <c r="D47" s="114" t="s">
        <v>4</v>
      </c>
      <c r="E47" s="31">
        <v>376000000</v>
      </c>
      <c r="F47" s="8">
        <v>2997133600</v>
      </c>
      <c r="G47" s="131"/>
      <c r="H47" s="97"/>
      <c r="I47" s="111"/>
      <c r="J47" s="111"/>
      <c r="K47" s="111"/>
      <c r="L47" s="111"/>
      <c r="M47" s="111"/>
      <c r="N47" s="111"/>
      <c r="O47" s="111"/>
      <c r="P47" s="111"/>
    </row>
    <row r="48" spans="1:16" ht="31.5" outlineLevel="1" x14ac:dyDescent="0.2">
      <c r="A48" s="54" t="s">
        <v>46</v>
      </c>
      <c r="B48" s="55" t="s">
        <v>47</v>
      </c>
      <c r="C48" s="55" t="s">
        <v>90</v>
      </c>
      <c r="D48" s="118" t="s">
        <v>4</v>
      </c>
      <c r="E48" s="66">
        <v>260000000</v>
      </c>
      <c r="F48" s="57">
        <v>2073682000</v>
      </c>
    </row>
    <row r="49" spans="1:16" s="110" customFormat="1" outlineLevel="1" x14ac:dyDescent="0.2">
      <c r="A49" s="32" t="s">
        <v>14</v>
      </c>
      <c r="B49" s="162" t="s">
        <v>15</v>
      </c>
      <c r="C49" s="162" t="s">
        <v>54</v>
      </c>
      <c r="D49" s="163" t="s">
        <v>4</v>
      </c>
      <c r="E49" s="38">
        <v>200000000</v>
      </c>
      <c r="F49" s="8">
        <v>1596140000</v>
      </c>
      <c r="G49" s="131"/>
      <c r="H49" s="97"/>
      <c r="I49" s="111"/>
      <c r="J49" s="111"/>
      <c r="K49" s="111"/>
      <c r="L49" s="111"/>
      <c r="M49" s="111"/>
      <c r="N49" s="111"/>
      <c r="O49" s="111"/>
      <c r="P49" s="111"/>
    </row>
    <row r="50" spans="1:16" s="110" customFormat="1" ht="21.75" outlineLevel="1" thickBot="1" x14ac:dyDescent="0.25">
      <c r="A50" s="23" t="s">
        <v>126</v>
      </c>
      <c r="B50" s="89" t="s">
        <v>48</v>
      </c>
      <c r="C50" s="89" t="s">
        <v>91</v>
      </c>
      <c r="D50" s="116" t="s">
        <v>4</v>
      </c>
      <c r="E50" s="90">
        <v>85000000</v>
      </c>
      <c r="F50" s="27">
        <v>679090500</v>
      </c>
      <c r="G50" s="131"/>
      <c r="H50" s="97"/>
      <c r="I50" s="111"/>
      <c r="J50" s="111"/>
      <c r="K50" s="111"/>
      <c r="L50" s="111"/>
      <c r="M50" s="111"/>
      <c r="N50" s="111"/>
      <c r="O50" s="111"/>
      <c r="P50" s="111"/>
    </row>
    <row r="51" spans="1:16" s="110" customFormat="1" x14ac:dyDescent="0.2">
      <c r="A51" s="197">
        <v>2012</v>
      </c>
      <c r="B51" s="198"/>
      <c r="C51" s="198"/>
      <c r="D51" s="198"/>
      <c r="E51" s="198"/>
      <c r="F51" s="87">
        <f>F52+F53+F54+F55+F56+F57+F58+F59</f>
        <v>75349704678.505859</v>
      </c>
      <c r="G51" s="131"/>
      <c r="H51" s="97"/>
      <c r="I51" s="111"/>
      <c r="J51" s="111"/>
      <c r="K51" s="111"/>
      <c r="L51" s="111"/>
      <c r="M51" s="111"/>
      <c r="N51" s="111"/>
      <c r="O51" s="111"/>
      <c r="P51" s="111"/>
    </row>
    <row r="52" spans="1:16" s="110" customFormat="1" ht="21" outlineLevel="1" x14ac:dyDescent="0.2">
      <c r="A52" s="5" t="s">
        <v>14</v>
      </c>
      <c r="B52" s="166" t="s">
        <v>15</v>
      </c>
      <c r="C52" s="166" t="s">
        <v>167</v>
      </c>
      <c r="D52" s="163" t="s">
        <v>4</v>
      </c>
      <c r="E52" s="38">
        <v>150000000</v>
      </c>
      <c r="F52" s="8">
        <v>1198455000</v>
      </c>
      <c r="G52" s="131"/>
      <c r="H52" s="97"/>
      <c r="I52" s="111"/>
      <c r="J52" s="111"/>
      <c r="K52" s="111"/>
      <c r="L52" s="111"/>
      <c r="M52" s="111"/>
      <c r="N52" s="111"/>
      <c r="O52" s="111"/>
      <c r="P52" s="111"/>
    </row>
    <row r="53" spans="1:16" s="11" customFormat="1" outlineLevel="1" x14ac:dyDescent="0.2">
      <c r="A53" s="5" t="s">
        <v>17</v>
      </c>
      <c r="B53" s="6" t="s">
        <v>18</v>
      </c>
      <c r="C53" s="6" t="s">
        <v>75</v>
      </c>
      <c r="D53" s="114" t="s">
        <v>19</v>
      </c>
      <c r="E53" s="7">
        <v>2000000000</v>
      </c>
      <c r="F53" s="8">
        <v>2000000000</v>
      </c>
      <c r="G53" s="136">
        <v>41240</v>
      </c>
      <c r="H53" s="134"/>
      <c r="I53" s="9"/>
      <c r="J53" s="9"/>
      <c r="K53" s="9"/>
      <c r="L53" s="9"/>
      <c r="M53" s="9"/>
      <c r="N53" s="9"/>
      <c r="O53" s="9"/>
      <c r="P53" s="9"/>
    </row>
    <row r="54" spans="1:16" s="110" customFormat="1" ht="52.5" outlineLevel="1" x14ac:dyDescent="0.2">
      <c r="A54" s="19" t="s">
        <v>39</v>
      </c>
      <c r="B54" s="20" t="s">
        <v>40</v>
      </c>
      <c r="C54" s="47" t="s">
        <v>165</v>
      </c>
      <c r="D54" s="165" t="s">
        <v>4</v>
      </c>
      <c r="E54" s="13">
        <v>550000000</v>
      </c>
      <c r="F54" s="8">
        <v>4396150000</v>
      </c>
      <c r="G54" s="131"/>
      <c r="H54" s="97"/>
      <c r="I54" s="111"/>
      <c r="J54" s="111"/>
      <c r="K54" s="111"/>
      <c r="L54" s="111"/>
      <c r="M54" s="111"/>
      <c r="N54" s="111"/>
      <c r="O54" s="111"/>
      <c r="P54" s="111"/>
    </row>
    <row r="55" spans="1:16" ht="21" outlineLevel="1" x14ac:dyDescent="0.2">
      <c r="A55" s="54" t="s">
        <v>49</v>
      </c>
      <c r="B55" s="39" t="s">
        <v>25</v>
      </c>
      <c r="C55" s="39" t="s">
        <v>166</v>
      </c>
      <c r="D55" s="118" t="s">
        <v>4</v>
      </c>
      <c r="E55" s="56">
        <v>3656000000</v>
      </c>
      <c r="F55" s="57">
        <v>29222408000</v>
      </c>
    </row>
    <row r="56" spans="1:16" ht="42" outlineLevel="1" x14ac:dyDescent="0.2">
      <c r="A56" s="67" t="s">
        <v>45</v>
      </c>
      <c r="B56" s="68" t="s">
        <v>164</v>
      </c>
      <c r="C56" s="47" t="s">
        <v>168</v>
      </c>
      <c r="D56" s="118" t="s">
        <v>4</v>
      </c>
      <c r="E56" s="69">
        <v>1500000000</v>
      </c>
      <c r="F56" s="57">
        <v>11989500000</v>
      </c>
    </row>
    <row r="57" spans="1:16" ht="42" outlineLevel="1" x14ac:dyDescent="0.2">
      <c r="A57" s="67" t="s">
        <v>45</v>
      </c>
      <c r="B57" s="68" t="s">
        <v>50</v>
      </c>
      <c r="C57" s="47" t="s">
        <v>168</v>
      </c>
      <c r="D57" s="118" t="s">
        <v>4</v>
      </c>
      <c r="E57" s="69">
        <v>1500000000</v>
      </c>
      <c r="F57" s="57">
        <v>11989500000</v>
      </c>
    </row>
    <row r="58" spans="1:16" s="110" customFormat="1" ht="21" outlineLevel="1" x14ac:dyDescent="0.2">
      <c r="A58" s="19" t="s">
        <v>51</v>
      </c>
      <c r="B58" s="20" t="s">
        <v>52</v>
      </c>
      <c r="C58" s="12" t="s">
        <v>169</v>
      </c>
      <c r="D58" s="114" t="s">
        <v>13</v>
      </c>
      <c r="E58" s="13">
        <v>53574689</v>
      </c>
      <c r="F58" s="8">
        <v>553691678.50586104</v>
      </c>
      <c r="G58" s="131">
        <v>715923340</v>
      </c>
      <c r="H58" s="97"/>
      <c r="I58" s="111"/>
      <c r="J58" s="111"/>
      <c r="K58" s="111"/>
      <c r="L58" s="111"/>
      <c r="M58" s="111"/>
      <c r="N58" s="111"/>
      <c r="O58" s="111"/>
      <c r="P58" s="111"/>
    </row>
    <row r="59" spans="1:16" s="110" customFormat="1" ht="74.25" outlineLevel="1" thickBot="1" x14ac:dyDescent="0.25">
      <c r="A59" s="40" t="s">
        <v>53</v>
      </c>
      <c r="B59" s="41" t="s">
        <v>11</v>
      </c>
      <c r="C59" s="25" t="s">
        <v>162</v>
      </c>
      <c r="D59" s="116" t="s">
        <v>19</v>
      </c>
      <c r="E59" s="42">
        <v>14000000000</v>
      </c>
      <c r="F59" s="43">
        <v>14000000000</v>
      </c>
      <c r="G59" s="137">
        <v>41268</v>
      </c>
      <c r="H59" s="97"/>
      <c r="I59" s="111"/>
      <c r="J59" s="111"/>
      <c r="K59" s="111"/>
      <c r="L59" s="111"/>
      <c r="M59" s="111"/>
      <c r="N59" s="111"/>
      <c r="O59" s="111"/>
      <c r="P59" s="111"/>
    </row>
    <row r="60" spans="1:16" s="110" customFormat="1" x14ac:dyDescent="0.2">
      <c r="A60" s="195">
        <v>2013</v>
      </c>
      <c r="B60" s="196"/>
      <c r="C60" s="196"/>
      <c r="D60" s="196"/>
      <c r="E60" s="196"/>
      <c r="F60" s="88">
        <f>SUM(F61:F70)</f>
        <v>21897517549</v>
      </c>
      <c r="G60" s="131"/>
      <c r="H60" s="97"/>
      <c r="I60" s="111"/>
      <c r="J60" s="111"/>
      <c r="K60" s="111"/>
      <c r="L60" s="111"/>
      <c r="M60" s="111"/>
      <c r="N60" s="111"/>
      <c r="O60" s="111"/>
      <c r="P60" s="111"/>
    </row>
    <row r="61" spans="1:16" s="110" customFormat="1" ht="84" outlineLevel="1" x14ac:dyDescent="0.2">
      <c r="A61" s="5" t="s">
        <v>53</v>
      </c>
      <c r="B61" s="6" t="s">
        <v>11</v>
      </c>
      <c r="C61" s="6" t="s">
        <v>163</v>
      </c>
      <c r="D61" s="114" t="s">
        <v>19</v>
      </c>
      <c r="E61" s="44">
        <v>5000000000</v>
      </c>
      <c r="F61" s="46">
        <v>5000000000</v>
      </c>
      <c r="G61" s="137">
        <v>41506</v>
      </c>
      <c r="H61" s="97"/>
      <c r="I61" s="111"/>
      <c r="J61" s="111"/>
      <c r="K61" s="111"/>
      <c r="L61" s="111"/>
      <c r="M61" s="111"/>
      <c r="N61" s="111"/>
      <c r="O61" s="111"/>
      <c r="P61" s="111"/>
    </row>
    <row r="62" spans="1:16" s="110" customFormat="1" ht="31.5" outlineLevel="1" x14ac:dyDescent="0.2">
      <c r="A62" s="5" t="s">
        <v>35</v>
      </c>
      <c r="B62" s="6" t="s">
        <v>56</v>
      </c>
      <c r="C62" s="6" t="s">
        <v>73</v>
      </c>
      <c r="D62" s="114" t="s">
        <v>19</v>
      </c>
      <c r="E62" s="44">
        <v>1500000000</v>
      </c>
      <c r="F62" s="46">
        <v>1500000000</v>
      </c>
      <c r="G62" s="137">
        <v>41563</v>
      </c>
      <c r="H62" s="97"/>
      <c r="I62" s="111"/>
      <c r="J62" s="111"/>
      <c r="K62" s="111"/>
      <c r="L62" s="111"/>
      <c r="M62" s="111"/>
      <c r="N62" s="111"/>
      <c r="O62" s="111"/>
      <c r="P62" s="111"/>
    </row>
    <row r="63" spans="1:16" s="111" customFormat="1" ht="31.5" outlineLevel="1" x14ac:dyDescent="0.2">
      <c r="A63" s="5" t="s">
        <v>62</v>
      </c>
      <c r="B63" s="6" t="s">
        <v>57</v>
      </c>
      <c r="C63" s="6" t="s">
        <v>74</v>
      </c>
      <c r="D63" s="114" t="s">
        <v>19</v>
      </c>
      <c r="E63" s="44">
        <v>113500000</v>
      </c>
      <c r="F63" s="46">
        <v>113500000</v>
      </c>
      <c r="G63" s="137">
        <v>41610</v>
      </c>
      <c r="H63" s="97"/>
    </row>
    <row r="64" spans="1:16" s="111" customFormat="1" outlineLevel="1" x14ac:dyDescent="0.2">
      <c r="A64" s="5" t="s">
        <v>66</v>
      </c>
      <c r="B64" s="6" t="s">
        <v>18</v>
      </c>
      <c r="C64" s="6" t="s">
        <v>75</v>
      </c>
      <c r="D64" s="114" t="s">
        <v>19</v>
      </c>
      <c r="E64" s="44">
        <v>5000000000</v>
      </c>
      <c r="F64" s="46">
        <v>5000000000</v>
      </c>
      <c r="G64" s="137">
        <v>41635</v>
      </c>
      <c r="H64" s="97"/>
    </row>
    <row r="65" spans="1:16" s="52" customFormat="1" outlineLevel="1" x14ac:dyDescent="0.2">
      <c r="A65" s="54" t="s">
        <v>65</v>
      </c>
      <c r="B65" s="39" t="s">
        <v>161</v>
      </c>
      <c r="C65" s="39" t="s">
        <v>65</v>
      </c>
      <c r="D65" s="118" t="s">
        <v>19</v>
      </c>
      <c r="E65" s="103">
        <v>4800000000</v>
      </c>
      <c r="F65" s="104">
        <v>4800000000</v>
      </c>
      <c r="G65" s="138">
        <v>41632</v>
      </c>
      <c r="H65" s="130"/>
    </row>
    <row r="66" spans="1:16" s="111" customFormat="1" ht="42" outlineLevel="1" x14ac:dyDescent="0.2">
      <c r="A66" s="5" t="s">
        <v>63</v>
      </c>
      <c r="B66" s="6" t="s">
        <v>58</v>
      </c>
      <c r="C66" s="6" t="s">
        <v>185</v>
      </c>
      <c r="D66" s="114" t="s">
        <v>19</v>
      </c>
      <c r="E66" s="44">
        <v>644274031</v>
      </c>
      <c r="F66" s="46">
        <v>644274031</v>
      </c>
      <c r="G66" s="137">
        <v>41638</v>
      </c>
      <c r="H66" s="97"/>
    </row>
    <row r="67" spans="1:16" s="111" customFormat="1" ht="31.5" outlineLevel="1" x14ac:dyDescent="0.2">
      <c r="A67" s="5" t="s">
        <v>62</v>
      </c>
      <c r="B67" s="6" t="s">
        <v>59</v>
      </c>
      <c r="C67" s="6" t="s">
        <v>186</v>
      </c>
      <c r="D67" s="114" t="s">
        <v>19</v>
      </c>
      <c r="E67" s="44">
        <v>198843518</v>
      </c>
      <c r="F67" s="46">
        <v>198843518</v>
      </c>
      <c r="G67" s="137">
        <v>41632</v>
      </c>
      <c r="H67" s="97"/>
    </row>
    <row r="68" spans="1:16" s="111" customFormat="1" ht="31.5" outlineLevel="1" x14ac:dyDescent="0.2">
      <c r="A68" s="5" t="s">
        <v>62</v>
      </c>
      <c r="B68" s="6" t="s">
        <v>60</v>
      </c>
      <c r="C68" s="6" t="s">
        <v>187</v>
      </c>
      <c r="D68" s="114" t="s">
        <v>19</v>
      </c>
      <c r="E68" s="44">
        <v>36400000</v>
      </c>
      <c r="F68" s="46">
        <v>36400000</v>
      </c>
      <c r="G68" s="137">
        <v>41638</v>
      </c>
      <c r="H68" s="97"/>
    </row>
    <row r="69" spans="1:16" s="111" customFormat="1" ht="31.5" outlineLevel="1" x14ac:dyDescent="0.2">
      <c r="A69" s="5" t="s">
        <v>62</v>
      </c>
      <c r="B69" s="6" t="s">
        <v>61</v>
      </c>
      <c r="C69" s="6" t="s">
        <v>188</v>
      </c>
      <c r="D69" s="114" t="s">
        <v>19</v>
      </c>
      <c r="E69" s="44">
        <v>608000000</v>
      </c>
      <c r="F69" s="46">
        <v>608000000</v>
      </c>
      <c r="G69" s="137">
        <v>41638</v>
      </c>
      <c r="H69" s="97"/>
    </row>
    <row r="70" spans="1:16" s="52" customFormat="1" ht="13.5" outlineLevel="1" thickBot="1" x14ac:dyDescent="0.25">
      <c r="A70" s="70" t="s">
        <v>64</v>
      </c>
      <c r="B70" s="71" t="s">
        <v>161</v>
      </c>
      <c r="C70" s="71" t="s">
        <v>189</v>
      </c>
      <c r="D70" s="120" t="s">
        <v>4</v>
      </c>
      <c r="E70" s="72">
        <v>500000000</v>
      </c>
      <c r="F70" s="73">
        <v>3996500000</v>
      </c>
      <c r="G70" s="129"/>
      <c r="H70" s="130"/>
    </row>
    <row r="71" spans="1:16" s="110" customFormat="1" x14ac:dyDescent="0.2">
      <c r="A71" s="195">
        <v>2014</v>
      </c>
      <c r="B71" s="196"/>
      <c r="C71" s="196"/>
      <c r="D71" s="196"/>
      <c r="E71" s="196"/>
      <c r="F71" s="79">
        <f>F72+F73+F74+F75</f>
        <v>17378721382.651516</v>
      </c>
      <c r="G71" s="131"/>
      <c r="H71" s="97"/>
      <c r="I71" s="111"/>
      <c r="J71" s="111"/>
      <c r="K71" s="111"/>
      <c r="L71" s="111"/>
      <c r="M71" s="111"/>
      <c r="N71" s="111"/>
      <c r="O71" s="111"/>
      <c r="P71" s="111"/>
    </row>
    <row r="72" spans="1:16" s="111" customFormat="1" ht="21" outlineLevel="1" x14ac:dyDescent="0.2">
      <c r="A72" s="5" t="s">
        <v>83</v>
      </c>
      <c r="B72" s="6" t="s">
        <v>80</v>
      </c>
      <c r="C72" s="6" t="s">
        <v>92</v>
      </c>
      <c r="D72" s="114" t="s">
        <v>13</v>
      </c>
      <c r="E72" s="48">
        <v>55000000</v>
      </c>
      <c r="F72" s="49">
        <v>898982700</v>
      </c>
      <c r="G72" s="137">
        <v>41917</v>
      </c>
      <c r="H72" s="97"/>
    </row>
    <row r="73" spans="1:16" s="111" customFormat="1" ht="31.5" outlineLevel="1" x14ac:dyDescent="0.2">
      <c r="A73" s="5" t="s">
        <v>86</v>
      </c>
      <c r="B73" s="6" t="s">
        <v>81</v>
      </c>
      <c r="C73" s="6" t="s">
        <v>93</v>
      </c>
      <c r="D73" s="114" t="s">
        <v>4</v>
      </c>
      <c r="E73" s="48">
        <v>372313538</v>
      </c>
      <c r="F73" s="49">
        <v>5867803582.651516</v>
      </c>
      <c r="G73" s="131"/>
      <c r="H73" s="97"/>
    </row>
    <row r="74" spans="1:16" s="52" customFormat="1" outlineLevel="1" x14ac:dyDescent="0.2">
      <c r="A74" s="54" t="s">
        <v>84</v>
      </c>
      <c r="B74" s="206" t="s">
        <v>82</v>
      </c>
      <c r="C74" s="206" t="s">
        <v>94</v>
      </c>
      <c r="D74" s="118" t="s">
        <v>13</v>
      </c>
      <c r="E74" s="74">
        <v>300000000</v>
      </c>
      <c r="F74" s="75">
        <v>5811801300</v>
      </c>
      <c r="G74" s="138">
        <v>41992</v>
      </c>
      <c r="H74" s="130"/>
    </row>
    <row r="75" spans="1:16" s="111" customFormat="1" ht="13.5" outlineLevel="1" thickBot="1" x14ac:dyDescent="0.25">
      <c r="A75" s="23" t="s">
        <v>85</v>
      </c>
      <c r="B75" s="205"/>
      <c r="C75" s="205"/>
      <c r="D75" s="116" t="s">
        <v>13</v>
      </c>
      <c r="E75" s="50">
        <v>300000000</v>
      </c>
      <c r="F75" s="51">
        <v>4800133800</v>
      </c>
      <c r="G75" s="137">
        <v>41774</v>
      </c>
      <c r="H75" s="97"/>
    </row>
    <row r="76" spans="1:16" s="110" customFormat="1" x14ac:dyDescent="0.2">
      <c r="A76" s="195">
        <v>2015</v>
      </c>
      <c r="B76" s="196"/>
      <c r="C76" s="196"/>
      <c r="D76" s="196"/>
      <c r="E76" s="196"/>
      <c r="F76" s="79">
        <f>F77+F78+F79+F80</f>
        <v>12757756695.055071</v>
      </c>
      <c r="G76" s="131"/>
      <c r="H76" s="97"/>
      <c r="I76" s="111"/>
      <c r="J76" s="111"/>
      <c r="K76" s="111"/>
      <c r="L76" s="111"/>
      <c r="M76" s="111"/>
      <c r="N76" s="111"/>
      <c r="O76" s="111"/>
      <c r="P76" s="111"/>
    </row>
    <row r="77" spans="1:16" s="111" customFormat="1" outlineLevel="1" x14ac:dyDescent="0.2">
      <c r="A77" s="5" t="s">
        <v>95</v>
      </c>
      <c r="B77" s="6" t="s">
        <v>96</v>
      </c>
      <c r="C77" s="204" t="s">
        <v>115</v>
      </c>
      <c r="D77" s="118" t="s">
        <v>19</v>
      </c>
      <c r="E77" s="48">
        <v>110096468</v>
      </c>
      <c r="F77" s="49">
        <v>110096468</v>
      </c>
      <c r="G77" s="137">
        <v>42369</v>
      </c>
      <c r="H77" s="97"/>
    </row>
    <row r="78" spans="1:16" s="111" customFormat="1" ht="31.5" outlineLevel="1" x14ac:dyDescent="0.2">
      <c r="A78" s="5" t="s">
        <v>95</v>
      </c>
      <c r="B78" s="6" t="s">
        <v>97</v>
      </c>
      <c r="C78" s="203"/>
      <c r="D78" s="114" t="s">
        <v>4</v>
      </c>
      <c r="E78" s="48">
        <v>6739213</v>
      </c>
      <c r="F78" s="49">
        <v>161745607.055071</v>
      </c>
      <c r="G78" s="131"/>
      <c r="H78" s="97"/>
    </row>
    <row r="79" spans="1:16" s="111" customFormat="1" ht="21.75" customHeight="1" outlineLevel="1" x14ac:dyDescent="0.2">
      <c r="A79" s="54" t="s">
        <v>84</v>
      </c>
      <c r="B79" s="6" t="s">
        <v>100</v>
      </c>
      <c r="C79" s="6" t="s">
        <v>116</v>
      </c>
      <c r="D79" s="114" t="s">
        <v>4</v>
      </c>
      <c r="E79" s="48">
        <v>300000000</v>
      </c>
      <c r="F79" s="49">
        <v>7158028200</v>
      </c>
      <c r="G79" s="131"/>
      <c r="H79" s="97"/>
    </row>
    <row r="80" spans="1:16" s="9" customFormat="1" ht="27" customHeight="1" outlineLevel="1" thickBot="1" x14ac:dyDescent="0.25">
      <c r="A80" s="23" t="s">
        <v>101</v>
      </c>
      <c r="B80" s="25" t="s">
        <v>98</v>
      </c>
      <c r="C80" s="25" t="s">
        <v>99</v>
      </c>
      <c r="D80" s="116" t="s">
        <v>13</v>
      </c>
      <c r="E80" s="50">
        <v>180000000</v>
      </c>
      <c r="F80" s="51">
        <f>E80*29.599369</f>
        <v>5327886420</v>
      </c>
      <c r="G80" s="136">
        <v>42450</v>
      </c>
      <c r="H80" s="134"/>
    </row>
    <row r="81" spans="1:16" s="110" customFormat="1" x14ac:dyDescent="0.2">
      <c r="A81" s="195">
        <v>2016</v>
      </c>
      <c r="B81" s="196"/>
      <c r="C81" s="196"/>
      <c r="D81" s="196"/>
      <c r="E81" s="196"/>
      <c r="F81" s="79">
        <f>SUM(F82:F93)</f>
        <v>16523128368.889999</v>
      </c>
      <c r="G81" s="131"/>
      <c r="H81" s="97"/>
      <c r="I81" s="111"/>
      <c r="J81" s="111"/>
      <c r="K81" s="111"/>
      <c r="L81" s="111"/>
      <c r="M81" s="111"/>
      <c r="N81" s="111"/>
      <c r="O81" s="111"/>
      <c r="P81" s="111"/>
    </row>
    <row r="82" spans="1:16" s="111" customFormat="1" ht="23.25" customHeight="1" outlineLevel="1" x14ac:dyDescent="0.2">
      <c r="A82" s="80" t="s">
        <v>63</v>
      </c>
      <c r="B82" s="76" t="s">
        <v>102</v>
      </c>
      <c r="C82" s="204" t="s">
        <v>115</v>
      </c>
      <c r="D82" s="118" t="s">
        <v>19</v>
      </c>
      <c r="E82" s="77">
        <v>611200000</v>
      </c>
      <c r="F82" s="81">
        <v>611200000</v>
      </c>
      <c r="G82" s="174">
        <v>42733</v>
      </c>
      <c r="H82" s="97"/>
    </row>
    <row r="83" spans="1:16" s="111" customFormat="1" ht="21.75" customHeight="1" outlineLevel="1" x14ac:dyDescent="0.2">
      <c r="A83" s="80" t="s">
        <v>63</v>
      </c>
      <c r="B83" s="76" t="s">
        <v>103</v>
      </c>
      <c r="C83" s="202"/>
      <c r="D83" s="118" t="s">
        <v>19</v>
      </c>
      <c r="E83" s="77">
        <v>35847893.409999996</v>
      </c>
      <c r="F83" s="81">
        <v>35847893.409999996</v>
      </c>
      <c r="G83" s="174">
        <v>42733</v>
      </c>
      <c r="H83" s="97"/>
    </row>
    <row r="84" spans="1:16" s="111" customFormat="1" ht="21.75" customHeight="1" outlineLevel="1" x14ac:dyDescent="0.2">
      <c r="A84" s="80" t="s">
        <v>95</v>
      </c>
      <c r="B84" s="76" t="s">
        <v>104</v>
      </c>
      <c r="C84" s="202"/>
      <c r="D84" s="118" t="s">
        <v>19</v>
      </c>
      <c r="E84" s="77">
        <v>943916000</v>
      </c>
      <c r="F84" s="81">
        <v>943916000</v>
      </c>
      <c r="G84" s="174">
        <v>42733</v>
      </c>
      <c r="H84" s="97"/>
    </row>
    <row r="85" spans="1:16" s="9" customFormat="1" ht="15.75" customHeight="1" outlineLevel="1" x14ac:dyDescent="0.2">
      <c r="A85" s="80" t="s">
        <v>95</v>
      </c>
      <c r="B85" s="167" t="s">
        <v>105</v>
      </c>
      <c r="C85" s="202"/>
      <c r="D85" s="118" t="s">
        <v>19</v>
      </c>
      <c r="E85" s="77">
        <v>193390227.24000001</v>
      </c>
      <c r="F85" s="81">
        <v>193390227.24000001</v>
      </c>
      <c r="G85" s="174">
        <v>42733</v>
      </c>
      <c r="H85" s="134"/>
    </row>
    <row r="86" spans="1:16" s="111" customFormat="1" ht="23.25" customHeight="1" outlineLevel="1" x14ac:dyDescent="0.2">
      <c r="A86" s="80" t="s">
        <v>95</v>
      </c>
      <c r="B86" s="76" t="s">
        <v>106</v>
      </c>
      <c r="C86" s="202"/>
      <c r="D86" s="118" t="s">
        <v>19</v>
      </c>
      <c r="E86" s="77">
        <v>7040000</v>
      </c>
      <c r="F86" s="81">
        <v>7040000</v>
      </c>
      <c r="G86" s="174">
        <v>42733</v>
      </c>
      <c r="H86" s="97"/>
    </row>
    <row r="87" spans="1:16" s="111" customFormat="1" ht="15" customHeight="1" outlineLevel="1" x14ac:dyDescent="0.2">
      <c r="A87" s="80" t="s">
        <v>95</v>
      </c>
      <c r="B87" s="76" t="s">
        <v>107</v>
      </c>
      <c r="C87" s="202"/>
      <c r="D87" s="118" t="s">
        <v>19</v>
      </c>
      <c r="E87" s="77">
        <v>24043654</v>
      </c>
      <c r="F87" s="81">
        <v>24043654</v>
      </c>
      <c r="G87" s="174">
        <v>42733</v>
      </c>
      <c r="H87" s="97"/>
    </row>
    <row r="88" spans="1:16" s="111" customFormat="1" ht="14.25" customHeight="1" outlineLevel="1" x14ac:dyDescent="0.2">
      <c r="A88" s="80" t="s">
        <v>95</v>
      </c>
      <c r="B88" s="76" t="s">
        <v>108</v>
      </c>
      <c r="C88" s="202"/>
      <c r="D88" s="118" t="s">
        <v>19</v>
      </c>
      <c r="E88" s="77">
        <v>289398000</v>
      </c>
      <c r="F88" s="81">
        <v>289398000</v>
      </c>
      <c r="G88" s="174">
        <v>42733</v>
      </c>
      <c r="H88" s="97"/>
    </row>
    <row r="89" spans="1:16" s="111" customFormat="1" ht="22.5" customHeight="1" outlineLevel="1" x14ac:dyDescent="0.2">
      <c r="A89" s="80" t="s">
        <v>95</v>
      </c>
      <c r="B89" s="76" t="s">
        <v>109</v>
      </c>
      <c r="C89" s="202"/>
      <c r="D89" s="118" t="s">
        <v>19</v>
      </c>
      <c r="E89" s="77">
        <v>77168955.680000007</v>
      </c>
      <c r="F89" s="81">
        <v>77168955.680000007</v>
      </c>
      <c r="G89" s="174">
        <v>42734</v>
      </c>
      <c r="H89" s="97"/>
    </row>
    <row r="90" spans="1:16" s="111" customFormat="1" ht="14.25" customHeight="1" outlineLevel="1" x14ac:dyDescent="0.2">
      <c r="A90" s="80" t="s">
        <v>95</v>
      </c>
      <c r="B90" s="76" t="s">
        <v>110</v>
      </c>
      <c r="C90" s="202"/>
      <c r="D90" s="118" t="s">
        <v>19</v>
      </c>
      <c r="E90" s="77">
        <v>12166060.390000001</v>
      </c>
      <c r="F90" s="81">
        <v>12166060.390000001</v>
      </c>
      <c r="G90" s="174">
        <v>42734</v>
      </c>
      <c r="H90" s="97"/>
    </row>
    <row r="91" spans="1:16" s="111" customFormat="1" ht="23.25" customHeight="1" outlineLevel="1" x14ac:dyDescent="0.2">
      <c r="A91" s="80" t="s">
        <v>63</v>
      </c>
      <c r="B91" s="76" t="s">
        <v>111</v>
      </c>
      <c r="C91" s="202"/>
      <c r="D91" s="118" t="s">
        <v>19</v>
      </c>
      <c r="E91" s="77">
        <v>272939289.07999998</v>
      </c>
      <c r="F91" s="81">
        <v>272939289.07999998</v>
      </c>
      <c r="G91" s="174">
        <v>42734</v>
      </c>
      <c r="H91" s="97"/>
    </row>
    <row r="92" spans="1:16" s="111" customFormat="1" ht="14.25" customHeight="1" outlineLevel="1" x14ac:dyDescent="0.2">
      <c r="A92" s="80" t="s">
        <v>63</v>
      </c>
      <c r="B92" s="76" t="s">
        <v>112</v>
      </c>
      <c r="C92" s="203"/>
      <c r="D92" s="118" t="s">
        <v>19</v>
      </c>
      <c r="E92" s="77">
        <v>460589289.08999997</v>
      </c>
      <c r="F92" s="81">
        <v>460589289.08999997</v>
      </c>
      <c r="G92" s="174">
        <v>42734</v>
      </c>
      <c r="H92" s="97"/>
    </row>
    <row r="93" spans="1:16" s="111" customFormat="1" ht="23.25" customHeight="1" outlineLevel="1" thickBot="1" x14ac:dyDescent="0.25">
      <c r="A93" s="82" t="s">
        <v>14</v>
      </c>
      <c r="B93" s="83" t="s">
        <v>113</v>
      </c>
      <c r="C93" s="83" t="s">
        <v>114</v>
      </c>
      <c r="D93" s="122" t="s">
        <v>4</v>
      </c>
      <c r="E93" s="84">
        <v>500000000</v>
      </c>
      <c r="F93" s="85">
        <v>13595429000</v>
      </c>
      <c r="G93" s="131"/>
      <c r="H93" s="97"/>
    </row>
    <row r="94" spans="1:16" s="110" customFormat="1" x14ac:dyDescent="0.2">
      <c r="A94" s="195">
        <v>2017</v>
      </c>
      <c r="B94" s="196"/>
      <c r="C94" s="196"/>
      <c r="D94" s="196"/>
      <c r="E94" s="196"/>
      <c r="F94" s="79">
        <f>SUM(F95:F100)</f>
        <v>8028925833.3400002</v>
      </c>
      <c r="G94" s="131"/>
      <c r="H94" s="97"/>
      <c r="I94" s="111"/>
      <c r="J94" s="111"/>
      <c r="K94" s="111"/>
      <c r="L94" s="111"/>
      <c r="M94" s="111"/>
      <c r="N94" s="111"/>
      <c r="O94" s="111"/>
      <c r="P94" s="111"/>
    </row>
    <row r="95" spans="1:16" s="111" customFormat="1" ht="21" outlineLevel="1" x14ac:dyDescent="0.2">
      <c r="A95" s="80" t="s">
        <v>95</v>
      </c>
      <c r="B95" s="76" t="s">
        <v>117</v>
      </c>
      <c r="C95" s="45" t="s">
        <v>115</v>
      </c>
      <c r="D95" s="118" t="s">
        <v>19</v>
      </c>
      <c r="E95" s="77">
        <v>528984026.25999999</v>
      </c>
      <c r="F95" s="81">
        <v>528984026.25999999</v>
      </c>
      <c r="G95" s="174">
        <v>43098</v>
      </c>
      <c r="H95" s="97"/>
    </row>
    <row r="96" spans="1:16" s="111" customFormat="1" ht="14.25" customHeight="1" outlineLevel="1" x14ac:dyDescent="0.2">
      <c r="A96" s="80" t="s">
        <v>95</v>
      </c>
      <c r="B96" s="76" t="s">
        <v>118</v>
      </c>
      <c r="C96" s="45"/>
      <c r="D96" s="118" t="s">
        <v>19</v>
      </c>
      <c r="E96" s="77">
        <v>381405462.39999998</v>
      </c>
      <c r="F96" s="81">
        <v>381405462.39999998</v>
      </c>
      <c r="G96" s="174">
        <v>43098</v>
      </c>
      <c r="H96" s="97"/>
    </row>
    <row r="97" spans="1:16" s="111" customFormat="1" ht="13.5" customHeight="1" outlineLevel="1" x14ac:dyDescent="0.2">
      <c r="A97" s="80" t="s">
        <v>95</v>
      </c>
      <c r="B97" s="76" t="s">
        <v>119</v>
      </c>
      <c r="C97" s="168"/>
      <c r="D97" s="118" t="s">
        <v>19</v>
      </c>
      <c r="E97" s="77">
        <v>110014881.86</v>
      </c>
      <c r="F97" s="81">
        <v>110014881.86</v>
      </c>
      <c r="G97" s="174">
        <v>43098</v>
      </c>
      <c r="H97" s="97"/>
    </row>
    <row r="98" spans="1:16" s="111" customFormat="1" ht="12.75" customHeight="1" outlineLevel="1" x14ac:dyDescent="0.2">
      <c r="A98" s="80" t="s">
        <v>95</v>
      </c>
      <c r="B98" s="76" t="s">
        <v>120</v>
      </c>
      <c r="C98" s="168"/>
      <c r="D98" s="118" t="s">
        <v>19</v>
      </c>
      <c r="E98" s="77">
        <v>31447581.289999999</v>
      </c>
      <c r="F98" s="81">
        <v>31447581.289999999</v>
      </c>
      <c r="G98" s="174">
        <v>43098</v>
      </c>
      <c r="H98" s="97"/>
    </row>
    <row r="99" spans="1:16" s="111" customFormat="1" ht="13.5" customHeight="1" outlineLevel="1" x14ac:dyDescent="0.2">
      <c r="A99" s="80" t="s">
        <v>95</v>
      </c>
      <c r="B99" s="76" t="s">
        <v>121</v>
      </c>
      <c r="C99" s="168"/>
      <c r="D99" s="118" t="s">
        <v>19</v>
      </c>
      <c r="E99" s="77">
        <v>11856131.529999999</v>
      </c>
      <c r="F99" s="81">
        <v>11856131.529999999</v>
      </c>
      <c r="G99" s="174">
        <v>43098</v>
      </c>
      <c r="H99" s="97"/>
    </row>
    <row r="100" spans="1:16" s="111" customFormat="1" ht="32.25" outlineLevel="1" thickBot="1" x14ac:dyDescent="0.25">
      <c r="A100" s="82" t="s">
        <v>122</v>
      </c>
      <c r="B100" s="83" t="s">
        <v>123</v>
      </c>
      <c r="C100" s="86" t="s">
        <v>124</v>
      </c>
      <c r="D100" s="122" t="s">
        <v>4</v>
      </c>
      <c r="E100" s="84">
        <v>250000000</v>
      </c>
      <c r="F100" s="85">
        <v>6965217750</v>
      </c>
      <c r="G100" s="131"/>
      <c r="H100" s="97"/>
    </row>
    <row r="101" spans="1:16" s="110" customFormat="1" x14ac:dyDescent="0.2">
      <c r="A101" s="195">
        <v>2018</v>
      </c>
      <c r="B101" s="196"/>
      <c r="C101" s="196"/>
      <c r="D101" s="196"/>
      <c r="E101" s="196"/>
      <c r="F101" s="79">
        <f>SUM(F102:F110)</f>
        <v>8948508538.6378422</v>
      </c>
      <c r="G101" s="131"/>
      <c r="H101" s="97"/>
      <c r="I101" s="111"/>
      <c r="J101" s="111"/>
      <c r="K101" s="111"/>
      <c r="L101" s="111"/>
      <c r="M101" s="111"/>
      <c r="N101" s="111"/>
      <c r="O101" s="111"/>
      <c r="P101" s="111"/>
    </row>
    <row r="102" spans="1:16" s="111" customFormat="1" outlineLevel="1" x14ac:dyDescent="0.2">
      <c r="A102" s="80" t="s">
        <v>14</v>
      </c>
      <c r="B102" s="76" t="s">
        <v>95</v>
      </c>
      <c r="C102" s="6" t="s">
        <v>125</v>
      </c>
      <c r="D102" s="118" t="s">
        <v>4</v>
      </c>
      <c r="E102" s="77">
        <v>150000000</v>
      </c>
      <c r="F102" s="81">
        <v>3913697250</v>
      </c>
      <c r="G102" s="131"/>
      <c r="H102" s="97"/>
    </row>
    <row r="103" spans="1:16" s="111" customFormat="1" ht="22.5" customHeight="1" outlineLevel="1" x14ac:dyDescent="0.2">
      <c r="A103" s="80" t="s">
        <v>134</v>
      </c>
      <c r="B103" s="76" t="s">
        <v>127</v>
      </c>
      <c r="C103" s="204" t="s">
        <v>115</v>
      </c>
      <c r="D103" s="118" t="s">
        <v>19</v>
      </c>
      <c r="E103" s="77"/>
      <c r="F103" s="81">
        <v>410972265.02999997</v>
      </c>
      <c r="G103" s="131"/>
      <c r="H103" s="97"/>
    </row>
    <row r="104" spans="1:16" s="111" customFormat="1" outlineLevel="1" x14ac:dyDescent="0.2">
      <c r="A104" s="80" t="s">
        <v>63</v>
      </c>
      <c r="B104" s="76" t="s">
        <v>128</v>
      </c>
      <c r="C104" s="202"/>
      <c r="D104" s="118" t="s">
        <v>19</v>
      </c>
      <c r="E104" s="77"/>
      <c r="F104" s="81">
        <v>891692000</v>
      </c>
      <c r="G104" s="131"/>
      <c r="H104" s="97"/>
    </row>
    <row r="105" spans="1:16" s="111" customFormat="1" ht="21" outlineLevel="1" x14ac:dyDescent="0.2">
      <c r="A105" s="80" t="s">
        <v>134</v>
      </c>
      <c r="B105" s="76" t="s">
        <v>129</v>
      </c>
      <c r="C105" s="202"/>
      <c r="D105" s="118" t="s">
        <v>19</v>
      </c>
      <c r="E105" s="77"/>
      <c r="F105" s="81">
        <v>252253740</v>
      </c>
      <c r="G105" s="131"/>
      <c r="H105" s="97"/>
    </row>
    <row r="106" spans="1:16" s="111" customFormat="1" outlineLevel="1" x14ac:dyDescent="0.2">
      <c r="A106" s="80" t="s">
        <v>63</v>
      </c>
      <c r="B106" s="76" t="s">
        <v>130</v>
      </c>
      <c r="C106" s="202"/>
      <c r="D106" s="118" t="s">
        <v>19</v>
      </c>
      <c r="E106" s="77"/>
      <c r="F106" s="81">
        <v>410065171.63999999</v>
      </c>
      <c r="G106" s="131"/>
      <c r="H106" s="97"/>
    </row>
    <row r="107" spans="1:16" s="111" customFormat="1" ht="21" outlineLevel="1" x14ac:dyDescent="0.2">
      <c r="A107" s="80" t="s">
        <v>134</v>
      </c>
      <c r="B107" s="76" t="s">
        <v>131</v>
      </c>
      <c r="C107" s="202"/>
      <c r="D107" s="118" t="s">
        <v>19</v>
      </c>
      <c r="E107" s="77"/>
      <c r="F107" s="81">
        <v>446217278.56</v>
      </c>
      <c r="G107" s="131"/>
      <c r="H107" s="97"/>
    </row>
    <row r="108" spans="1:16" s="111" customFormat="1" ht="21" outlineLevel="1" x14ac:dyDescent="0.2">
      <c r="A108" s="80" t="s">
        <v>134</v>
      </c>
      <c r="B108" s="76" t="s">
        <v>132</v>
      </c>
      <c r="C108" s="202"/>
      <c r="D108" s="118" t="s">
        <v>19</v>
      </c>
      <c r="E108" s="77"/>
      <c r="F108" s="81">
        <v>790360430.78999996</v>
      </c>
      <c r="G108" s="131"/>
      <c r="H108" s="97"/>
    </row>
    <row r="109" spans="1:16" s="111" customFormat="1" ht="21" outlineLevel="1" x14ac:dyDescent="0.2">
      <c r="A109" s="80" t="s">
        <v>134</v>
      </c>
      <c r="B109" s="76" t="s">
        <v>132</v>
      </c>
      <c r="C109" s="202"/>
      <c r="D109" s="118" t="s">
        <v>19</v>
      </c>
      <c r="E109" s="77"/>
      <c r="F109" s="81">
        <v>534309177.68000001</v>
      </c>
      <c r="G109" s="131"/>
      <c r="H109" s="97"/>
    </row>
    <row r="110" spans="1:16" s="111" customFormat="1" ht="21.75" outlineLevel="1" thickBot="1" x14ac:dyDescent="0.25">
      <c r="A110" s="82" t="s">
        <v>134</v>
      </c>
      <c r="B110" s="83" t="s">
        <v>133</v>
      </c>
      <c r="C110" s="205"/>
      <c r="D110" s="116" t="s">
        <v>13</v>
      </c>
      <c r="E110" s="84">
        <v>41585374.890000001</v>
      </c>
      <c r="F110" s="85">
        <f>E110*H110</f>
        <v>1298941224.9378417</v>
      </c>
      <c r="G110" s="131"/>
      <c r="H110" s="97">
        <v>31.235530000000001</v>
      </c>
    </row>
    <row r="111" spans="1:16" s="110" customFormat="1" x14ac:dyDescent="0.2">
      <c r="A111" s="197">
        <v>2019</v>
      </c>
      <c r="B111" s="198"/>
      <c r="C111" s="198"/>
      <c r="D111" s="198"/>
      <c r="E111" s="198"/>
      <c r="F111" s="127">
        <f>F112+F113</f>
        <v>4851000000</v>
      </c>
      <c r="G111" s="131"/>
      <c r="H111" s="97"/>
      <c r="I111" s="111"/>
      <c r="J111" s="111"/>
      <c r="K111" s="111"/>
      <c r="L111" s="111"/>
      <c r="M111" s="111"/>
      <c r="N111" s="111"/>
      <c r="O111" s="111"/>
      <c r="P111" s="111"/>
    </row>
    <row r="112" spans="1:16" s="110" customFormat="1" outlineLevel="1" x14ac:dyDescent="0.2">
      <c r="A112" s="5" t="s">
        <v>17</v>
      </c>
      <c r="B112" s="166" t="s">
        <v>18</v>
      </c>
      <c r="C112" s="166" t="s">
        <v>135</v>
      </c>
      <c r="D112" s="163" t="s">
        <v>19</v>
      </c>
      <c r="E112" s="38"/>
      <c r="F112" s="8">
        <v>3663000000</v>
      </c>
      <c r="G112" s="139"/>
      <c r="H112" s="97"/>
      <c r="I112" s="111"/>
      <c r="J112" s="111"/>
      <c r="K112" s="111"/>
      <c r="L112" s="111"/>
      <c r="M112" s="111"/>
      <c r="N112" s="111"/>
      <c r="O112" s="111"/>
      <c r="P112" s="111"/>
    </row>
    <row r="113" spans="1:16" s="11" customFormat="1" ht="13.5" outlineLevel="1" thickBot="1" x14ac:dyDescent="0.25">
      <c r="A113" s="5" t="s">
        <v>17</v>
      </c>
      <c r="B113" s="6" t="s">
        <v>18</v>
      </c>
      <c r="C113" s="6" t="s">
        <v>135</v>
      </c>
      <c r="D113" s="114" t="s">
        <v>19</v>
      </c>
      <c r="E113" s="7"/>
      <c r="F113" s="8">
        <v>1188000000</v>
      </c>
      <c r="G113" s="136"/>
      <c r="H113" s="134"/>
      <c r="I113" s="9"/>
      <c r="J113" s="9"/>
      <c r="K113" s="9"/>
      <c r="L113" s="9"/>
      <c r="M113" s="9"/>
      <c r="N113" s="9"/>
      <c r="O113" s="9"/>
      <c r="P113" s="9"/>
    </row>
    <row r="114" spans="1:16" s="110" customFormat="1" x14ac:dyDescent="0.2">
      <c r="A114" s="197">
        <v>2020</v>
      </c>
      <c r="B114" s="198"/>
      <c r="C114" s="198"/>
      <c r="D114" s="198"/>
      <c r="E114" s="198"/>
      <c r="F114" s="127">
        <f>SUM(F115:F135)</f>
        <v>48531220754.959999</v>
      </c>
      <c r="G114" s="131"/>
      <c r="H114" s="97"/>
      <c r="I114" s="111"/>
      <c r="J114" s="111"/>
      <c r="K114" s="111"/>
      <c r="L114" s="111"/>
      <c r="M114" s="111"/>
      <c r="N114" s="111"/>
      <c r="O114" s="111"/>
      <c r="P114" s="111"/>
    </row>
    <row r="115" spans="1:16" s="110" customFormat="1" ht="73.5" outlineLevel="1" x14ac:dyDescent="0.2">
      <c r="A115" s="5" t="s">
        <v>53</v>
      </c>
      <c r="B115" s="6" t="s">
        <v>136</v>
      </c>
      <c r="C115" s="78" t="s">
        <v>137</v>
      </c>
      <c r="D115" s="114" t="s">
        <v>19</v>
      </c>
      <c r="E115" s="31"/>
      <c r="F115" s="98">
        <v>19274000000</v>
      </c>
      <c r="G115" s="128"/>
      <c r="H115" s="97"/>
      <c r="I115" s="111"/>
      <c r="J115" s="111"/>
      <c r="K115" s="111"/>
      <c r="L115" s="111"/>
      <c r="M115" s="111"/>
      <c r="N115" s="111"/>
      <c r="O115" s="111"/>
      <c r="P115" s="111"/>
    </row>
    <row r="116" spans="1:16" s="110" customFormat="1" ht="21" outlineLevel="1" x14ac:dyDescent="0.2">
      <c r="A116" s="54" t="s">
        <v>84</v>
      </c>
      <c r="B116" s="76" t="s">
        <v>158</v>
      </c>
      <c r="C116" s="78" t="s">
        <v>138</v>
      </c>
      <c r="D116" s="114" t="s">
        <v>13</v>
      </c>
      <c r="E116" s="77">
        <v>149000000</v>
      </c>
      <c r="F116" s="98">
        <v>4877053100</v>
      </c>
      <c r="G116" s="128"/>
      <c r="H116" s="97"/>
      <c r="I116" s="111"/>
      <c r="J116" s="111"/>
      <c r="K116" s="111"/>
      <c r="L116" s="111"/>
      <c r="M116" s="111"/>
      <c r="N116" s="111"/>
      <c r="O116" s="111"/>
      <c r="P116" s="111"/>
    </row>
    <row r="117" spans="1:16" s="159" customFormat="1" outlineLevel="1" x14ac:dyDescent="0.2">
      <c r="A117" s="152" t="s">
        <v>17</v>
      </c>
      <c r="B117" s="153" t="s">
        <v>18</v>
      </c>
      <c r="C117" s="153" t="s">
        <v>135</v>
      </c>
      <c r="D117" s="154" t="s">
        <v>19</v>
      </c>
      <c r="E117" s="155"/>
      <c r="F117" s="156">
        <v>2970000000</v>
      </c>
      <c r="G117" s="157"/>
      <c r="H117" s="158"/>
      <c r="I117" s="158"/>
      <c r="J117" s="158"/>
      <c r="K117" s="158"/>
      <c r="L117" s="158"/>
      <c r="M117" s="158"/>
      <c r="N117" s="158"/>
      <c r="O117" s="158"/>
      <c r="P117" s="158"/>
    </row>
    <row r="118" spans="1:16" s="110" customFormat="1" ht="20.25" customHeight="1" outlineLevel="1" x14ac:dyDescent="0.2">
      <c r="A118" s="80" t="s">
        <v>140</v>
      </c>
      <c r="B118" s="33" t="s">
        <v>136</v>
      </c>
      <c r="C118" s="208" t="s">
        <v>160</v>
      </c>
      <c r="D118" s="163" t="s">
        <v>19</v>
      </c>
      <c r="E118" s="31"/>
      <c r="F118" s="98">
        <v>1000000000</v>
      </c>
      <c r="G118" s="140" t="s">
        <v>144</v>
      </c>
      <c r="H118" s="97"/>
      <c r="I118" s="111"/>
      <c r="J118" s="111"/>
      <c r="K118" s="111"/>
      <c r="L118" s="111"/>
      <c r="M118" s="111"/>
      <c r="N118" s="111"/>
      <c r="O118" s="111"/>
      <c r="P118" s="111"/>
    </row>
    <row r="119" spans="1:16" s="110" customFormat="1" ht="18.75" customHeight="1" outlineLevel="1" x14ac:dyDescent="0.2">
      <c r="A119" s="99" t="s">
        <v>141</v>
      </c>
      <c r="B119" s="33" t="s">
        <v>136</v>
      </c>
      <c r="C119" s="209"/>
      <c r="D119" s="163" t="s">
        <v>19</v>
      </c>
      <c r="E119" s="100"/>
      <c r="F119" s="101">
        <v>2250000000</v>
      </c>
      <c r="G119" s="128"/>
      <c r="H119" s="97"/>
      <c r="I119" s="111"/>
      <c r="J119" s="111"/>
      <c r="K119" s="111"/>
      <c r="L119" s="111"/>
      <c r="M119" s="111"/>
      <c r="N119" s="111"/>
      <c r="O119" s="111"/>
      <c r="P119" s="111"/>
    </row>
    <row r="120" spans="1:16" s="111" customFormat="1" ht="21" customHeight="1" outlineLevel="1" x14ac:dyDescent="0.2">
      <c r="A120" s="5" t="s">
        <v>62</v>
      </c>
      <c r="B120" s="6" t="s">
        <v>136</v>
      </c>
      <c r="C120" s="215"/>
      <c r="D120" s="114" t="s">
        <v>19</v>
      </c>
      <c r="E120" s="31"/>
      <c r="F120" s="98">
        <v>1000000000</v>
      </c>
      <c r="G120" s="131"/>
      <c r="H120" s="97"/>
    </row>
    <row r="121" spans="1:16" s="111" customFormat="1" ht="45" customHeight="1" outlineLevel="1" x14ac:dyDescent="0.2">
      <c r="A121" s="80" t="s">
        <v>140</v>
      </c>
      <c r="B121" s="76" t="s">
        <v>139</v>
      </c>
      <c r="C121" s="78" t="s">
        <v>159</v>
      </c>
      <c r="D121" s="114" t="s">
        <v>19</v>
      </c>
      <c r="E121" s="31"/>
      <c r="F121" s="98">
        <v>4000000000</v>
      </c>
      <c r="G121" s="141" t="s">
        <v>142</v>
      </c>
      <c r="H121" s="97"/>
    </row>
    <row r="122" spans="1:16" s="111" customFormat="1" ht="48" customHeight="1" outlineLevel="1" x14ac:dyDescent="0.2">
      <c r="A122" s="99" t="s">
        <v>141</v>
      </c>
      <c r="B122" s="76" t="s">
        <v>139</v>
      </c>
      <c r="C122" s="78" t="s">
        <v>159</v>
      </c>
      <c r="D122" s="114" t="s">
        <v>19</v>
      </c>
      <c r="E122" s="31"/>
      <c r="F122" s="98">
        <v>5000000000</v>
      </c>
      <c r="G122" s="141" t="s">
        <v>142</v>
      </c>
      <c r="H122" s="97"/>
    </row>
    <row r="123" spans="1:16" s="111" customFormat="1" ht="48" customHeight="1" outlineLevel="1" x14ac:dyDescent="0.2">
      <c r="A123" s="5" t="s">
        <v>62</v>
      </c>
      <c r="B123" s="76" t="s">
        <v>139</v>
      </c>
      <c r="C123" s="78" t="s">
        <v>159</v>
      </c>
      <c r="D123" s="114" t="s">
        <v>19</v>
      </c>
      <c r="E123" s="31"/>
      <c r="F123" s="98">
        <v>1250000000</v>
      </c>
      <c r="G123" s="131"/>
      <c r="H123" s="97"/>
    </row>
    <row r="124" spans="1:16" s="111" customFormat="1" ht="21" outlineLevel="1" x14ac:dyDescent="0.2">
      <c r="A124" s="80" t="s">
        <v>140</v>
      </c>
      <c r="B124" s="76" t="s">
        <v>213</v>
      </c>
      <c r="C124" s="78" t="s">
        <v>115</v>
      </c>
      <c r="D124" s="102" t="s">
        <v>19</v>
      </c>
      <c r="E124" s="77"/>
      <c r="F124" s="126">
        <v>2980167654.96</v>
      </c>
      <c r="G124" s="97" t="s">
        <v>143</v>
      </c>
      <c r="H124" s="97"/>
    </row>
    <row r="125" spans="1:16" s="111" customFormat="1" outlineLevel="1" x14ac:dyDescent="0.2">
      <c r="A125" s="123" t="s">
        <v>145</v>
      </c>
      <c r="B125" s="202" t="s">
        <v>146</v>
      </c>
      <c r="C125" s="202" t="s">
        <v>190</v>
      </c>
      <c r="D125" s="211" t="s">
        <v>19</v>
      </c>
      <c r="E125" s="124"/>
      <c r="F125" s="125">
        <v>1000000000</v>
      </c>
      <c r="G125" s="131"/>
      <c r="H125" s="97"/>
    </row>
    <row r="126" spans="1:16" s="111" customFormat="1" outlineLevel="1" x14ac:dyDescent="0.2">
      <c r="A126" s="107" t="s">
        <v>147</v>
      </c>
      <c r="B126" s="202"/>
      <c r="C126" s="202"/>
      <c r="D126" s="211"/>
      <c r="E126" s="103"/>
      <c r="F126" s="108">
        <v>800000000</v>
      </c>
      <c r="G126" s="131"/>
      <c r="H126" s="97"/>
    </row>
    <row r="127" spans="1:16" s="111" customFormat="1" outlineLevel="1" x14ac:dyDescent="0.2">
      <c r="A127" s="107" t="s">
        <v>148</v>
      </c>
      <c r="B127" s="202"/>
      <c r="C127" s="202"/>
      <c r="D127" s="211"/>
      <c r="E127" s="105"/>
      <c r="F127" s="109">
        <v>500000000</v>
      </c>
      <c r="G127" s="131"/>
      <c r="H127" s="97"/>
    </row>
    <row r="128" spans="1:16" s="111" customFormat="1" outlineLevel="1" x14ac:dyDescent="0.2">
      <c r="A128" s="107" t="s">
        <v>149</v>
      </c>
      <c r="B128" s="202"/>
      <c r="C128" s="202"/>
      <c r="D128" s="211"/>
      <c r="E128" s="103"/>
      <c r="F128" s="108">
        <v>250000000</v>
      </c>
      <c r="G128" s="131"/>
      <c r="H128" s="97"/>
    </row>
    <row r="129" spans="1:16" s="111" customFormat="1" outlineLevel="1" x14ac:dyDescent="0.2">
      <c r="A129" s="107" t="s">
        <v>150</v>
      </c>
      <c r="B129" s="202"/>
      <c r="C129" s="202"/>
      <c r="D129" s="211"/>
      <c r="E129" s="103"/>
      <c r="F129" s="108">
        <v>400000000</v>
      </c>
      <c r="G129" s="131"/>
      <c r="H129" s="97"/>
    </row>
    <row r="130" spans="1:16" s="111" customFormat="1" outlineLevel="1" x14ac:dyDescent="0.2">
      <c r="A130" s="107" t="s">
        <v>151</v>
      </c>
      <c r="B130" s="202"/>
      <c r="C130" s="202"/>
      <c r="D130" s="211"/>
      <c r="E130" s="103"/>
      <c r="F130" s="108">
        <v>280000000</v>
      </c>
      <c r="G130" s="131"/>
      <c r="H130" s="97"/>
    </row>
    <row r="131" spans="1:16" s="111" customFormat="1" outlineLevel="1" x14ac:dyDescent="0.2">
      <c r="A131" s="107" t="s">
        <v>152</v>
      </c>
      <c r="B131" s="202"/>
      <c r="C131" s="202"/>
      <c r="D131" s="211"/>
      <c r="E131" s="103"/>
      <c r="F131" s="108">
        <v>250000000</v>
      </c>
      <c r="G131" s="131"/>
      <c r="H131" s="97"/>
    </row>
    <row r="132" spans="1:16" s="111" customFormat="1" outlineLevel="1" x14ac:dyDescent="0.2">
      <c r="A132" s="107" t="s">
        <v>153</v>
      </c>
      <c r="B132" s="202"/>
      <c r="C132" s="202"/>
      <c r="D132" s="211"/>
      <c r="E132" s="103"/>
      <c r="F132" s="108">
        <v>150000000</v>
      </c>
      <c r="G132" s="131"/>
      <c r="H132" s="97"/>
    </row>
    <row r="133" spans="1:16" s="111" customFormat="1" outlineLevel="1" x14ac:dyDescent="0.2">
      <c r="A133" s="106" t="s">
        <v>154</v>
      </c>
      <c r="B133" s="202"/>
      <c r="C133" s="202"/>
      <c r="D133" s="211"/>
      <c r="E133" s="103"/>
      <c r="F133" s="108">
        <v>105000000</v>
      </c>
      <c r="G133" s="131"/>
      <c r="H133" s="97"/>
    </row>
    <row r="134" spans="1:16" s="111" customFormat="1" outlineLevel="1" x14ac:dyDescent="0.2">
      <c r="A134" s="106" t="s">
        <v>155</v>
      </c>
      <c r="B134" s="202"/>
      <c r="C134" s="202"/>
      <c r="D134" s="211"/>
      <c r="E134" s="103"/>
      <c r="F134" s="104">
        <v>100000000</v>
      </c>
      <c r="G134" s="131"/>
      <c r="H134" s="97"/>
    </row>
    <row r="135" spans="1:16" s="111" customFormat="1" ht="13.5" outlineLevel="1" thickBot="1" x14ac:dyDescent="0.25">
      <c r="A135" s="143" t="s">
        <v>156</v>
      </c>
      <c r="B135" s="202"/>
      <c r="C135" s="202"/>
      <c r="D135" s="211"/>
      <c r="E135" s="144"/>
      <c r="F135" s="145">
        <v>95000000</v>
      </c>
      <c r="G135" s="131"/>
      <c r="H135" s="131"/>
    </row>
    <row r="136" spans="1:16" s="110" customFormat="1" x14ac:dyDescent="0.2">
      <c r="A136" s="193">
        <v>2021</v>
      </c>
      <c r="B136" s="194"/>
      <c r="C136" s="194"/>
      <c r="D136" s="194"/>
      <c r="E136" s="194"/>
      <c r="F136" s="148">
        <f>SUM(F137:F159)</f>
        <v>74198236898.868195</v>
      </c>
      <c r="G136" s="131"/>
      <c r="H136" s="97"/>
      <c r="I136" s="111"/>
      <c r="J136" s="111"/>
      <c r="K136" s="111"/>
      <c r="L136" s="111"/>
      <c r="M136" s="111"/>
      <c r="N136" s="111"/>
      <c r="O136" s="111"/>
      <c r="P136" s="111"/>
    </row>
    <row r="137" spans="1:16" s="110" customFormat="1" x14ac:dyDescent="0.2">
      <c r="A137" s="54" t="s">
        <v>84</v>
      </c>
      <c r="B137" s="76" t="s">
        <v>157</v>
      </c>
      <c r="C137" s="6" t="s">
        <v>193</v>
      </c>
      <c r="D137" s="114" t="s">
        <v>13</v>
      </c>
      <c r="E137" s="74">
        <v>150000000</v>
      </c>
      <c r="F137" s="146">
        <v>5105595000</v>
      </c>
      <c r="G137" s="131"/>
      <c r="H137" s="97"/>
      <c r="I137" s="111"/>
      <c r="J137" s="111"/>
      <c r="K137" s="111"/>
      <c r="L137" s="111"/>
      <c r="M137" s="111"/>
      <c r="N137" s="111"/>
      <c r="O137" s="111"/>
      <c r="P137" s="111"/>
    </row>
    <row r="138" spans="1:16" s="110" customFormat="1" ht="21" x14ac:dyDescent="0.2">
      <c r="A138" s="54" t="s">
        <v>83</v>
      </c>
      <c r="B138" s="76" t="s">
        <v>194</v>
      </c>
      <c r="C138" s="6" t="s">
        <v>191</v>
      </c>
      <c r="D138" s="114" t="s">
        <v>13</v>
      </c>
      <c r="E138" s="74">
        <v>136000000</v>
      </c>
      <c r="F138" s="146">
        <v>4739056000</v>
      </c>
      <c r="G138" s="131"/>
      <c r="H138" s="97"/>
      <c r="I138" s="111"/>
      <c r="J138" s="111"/>
      <c r="K138" s="111"/>
      <c r="L138" s="111"/>
      <c r="M138" s="111"/>
      <c r="N138" s="111"/>
      <c r="O138" s="111"/>
      <c r="P138" s="111"/>
    </row>
    <row r="139" spans="1:16" s="110" customFormat="1" ht="51.75" customHeight="1" x14ac:dyDescent="0.2">
      <c r="A139" s="5" t="s">
        <v>53</v>
      </c>
      <c r="B139" s="6" t="s">
        <v>195</v>
      </c>
      <c r="C139" s="78" t="s">
        <v>192</v>
      </c>
      <c r="D139" s="114" t="s">
        <v>4</v>
      </c>
      <c r="E139" s="147">
        <v>700000000</v>
      </c>
      <c r="F139" s="126">
        <v>19091590000</v>
      </c>
      <c r="G139" s="128"/>
      <c r="H139" s="97"/>
      <c r="I139" s="111"/>
      <c r="J139" s="111"/>
      <c r="K139" s="111"/>
      <c r="L139" s="111"/>
      <c r="M139" s="111"/>
      <c r="N139" s="111"/>
      <c r="O139" s="111"/>
      <c r="P139" s="111"/>
    </row>
    <row r="140" spans="1:16" s="110" customFormat="1" ht="70.5" customHeight="1" x14ac:dyDescent="0.2">
      <c r="A140" s="5" t="s">
        <v>196</v>
      </c>
      <c r="B140" s="6" t="s">
        <v>136</v>
      </c>
      <c r="C140" s="78" t="s">
        <v>192</v>
      </c>
      <c r="D140" s="114" t="s">
        <v>4</v>
      </c>
      <c r="E140" s="147">
        <v>373491095.93000001</v>
      </c>
      <c r="F140" s="126">
        <f>E140*G140</f>
        <v>9999999998.8681927</v>
      </c>
      <c r="G140" s="128">
        <v>26.7744</v>
      </c>
      <c r="H140" s="97"/>
      <c r="I140" s="111"/>
      <c r="J140" s="111"/>
      <c r="K140" s="111"/>
      <c r="L140" s="111"/>
      <c r="M140" s="111"/>
      <c r="N140" s="111"/>
      <c r="O140" s="111"/>
      <c r="P140" s="111"/>
    </row>
    <row r="141" spans="1:16" s="110" customFormat="1" ht="31.5" x14ac:dyDescent="0.2">
      <c r="A141" s="5" t="s">
        <v>62</v>
      </c>
      <c r="B141" s="6" t="s">
        <v>195</v>
      </c>
      <c r="C141" s="78" t="s">
        <v>198</v>
      </c>
      <c r="D141" s="114" t="s">
        <v>19</v>
      </c>
      <c r="E141" s="147">
        <v>908410000</v>
      </c>
      <c r="F141" s="126">
        <v>908410000</v>
      </c>
      <c r="G141" s="128"/>
      <c r="H141" s="97"/>
      <c r="I141" s="111"/>
      <c r="J141" s="111"/>
      <c r="K141" s="111"/>
      <c r="L141" s="111"/>
      <c r="M141" s="111"/>
      <c r="N141" s="111"/>
      <c r="O141" s="111"/>
      <c r="P141" s="111"/>
    </row>
    <row r="142" spans="1:16" s="110" customFormat="1" ht="63" x14ac:dyDescent="0.2">
      <c r="A142" s="54" t="s">
        <v>199</v>
      </c>
      <c r="B142" s="76" t="s">
        <v>194</v>
      </c>
      <c r="C142" s="6" t="s">
        <v>200</v>
      </c>
      <c r="D142" s="114" t="s">
        <v>4</v>
      </c>
      <c r="E142" s="74">
        <v>825000000</v>
      </c>
      <c r="F142" s="75">
        <v>21516495000</v>
      </c>
      <c r="G142" s="128"/>
      <c r="H142" s="97"/>
      <c r="I142" s="111"/>
      <c r="J142" s="111"/>
      <c r="K142" s="111"/>
      <c r="L142" s="111"/>
      <c r="M142" s="111"/>
      <c r="N142" s="111"/>
      <c r="O142" s="111"/>
      <c r="P142" s="111"/>
    </row>
    <row r="143" spans="1:16" s="110" customFormat="1" ht="21" x14ac:dyDescent="0.2">
      <c r="A143" s="54" t="s">
        <v>84</v>
      </c>
      <c r="B143" s="167" t="s">
        <v>209</v>
      </c>
      <c r="C143" s="33" t="s">
        <v>210</v>
      </c>
      <c r="D143" s="114" t="s">
        <v>13</v>
      </c>
      <c r="E143" s="74">
        <v>63000000</v>
      </c>
      <c r="F143" s="75">
        <v>1943190900</v>
      </c>
      <c r="G143" s="128"/>
      <c r="H143" s="97"/>
      <c r="I143" s="111"/>
      <c r="J143" s="111"/>
      <c r="K143" s="111"/>
      <c r="L143" s="111"/>
      <c r="M143" s="111"/>
      <c r="N143" s="111"/>
      <c r="O143" s="111"/>
      <c r="P143" s="111"/>
    </row>
    <row r="144" spans="1:16" s="110" customFormat="1" ht="12.6" customHeight="1" x14ac:dyDescent="0.2">
      <c r="A144" s="5" t="s">
        <v>201</v>
      </c>
      <c r="B144" s="204" t="s">
        <v>146</v>
      </c>
      <c r="C144" s="208" t="s">
        <v>190</v>
      </c>
      <c r="D144" s="210" t="s">
        <v>19</v>
      </c>
      <c r="E144" s="147"/>
      <c r="F144" s="126">
        <v>30000000</v>
      </c>
      <c r="G144" s="128"/>
      <c r="H144" s="97"/>
      <c r="I144" s="111"/>
      <c r="J144" s="111"/>
      <c r="K144" s="111"/>
      <c r="L144" s="111"/>
      <c r="M144" s="111"/>
      <c r="N144" s="111"/>
      <c r="O144" s="111"/>
      <c r="P144" s="111"/>
    </row>
    <row r="145" spans="1:16" s="110" customFormat="1" x14ac:dyDescent="0.2">
      <c r="A145" s="5" t="s">
        <v>62</v>
      </c>
      <c r="B145" s="202"/>
      <c r="C145" s="209"/>
      <c r="D145" s="211"/>
      <c r="E145" s="147"/>
      <c r="F145" s="126">
        <v>1500000000</v>
      </c>
      <c r="G145" s="128"/>
      <c r="H145" s="97"/>
      <c r="I145" s="111"/>
      <c r="J145" s="111"/>
      <c r="K145" s="111"/>
      <c r="L145" s="111"/>
      <c r="M145" s="111"/>
      <c r="N145" s="111"/>
      <c r="O145" s="111"/>
      <c r="P145" s="111"/>
    </row>
    <row r="146" spans="1:16" s="110" customFormat="1" x14ac:dyDescent="0.2">
      <c r="A146" s="5" t="s">
        <v>202</v>
      </c>
      <c r="B146" s="202"/>
      <c r="C146" s="209"/>
      <c r="D146" s="211"/>
      <c r="E146" s="147"/>
      <c r="F146" s="126">
        <v>2000000000</v>
      </c>
      <c r="G146" s="128"/>
      <c r="H146" s="97"/>
      <c r="I146" s="111"/>
      <c r="J146" s="111"/>
      <c r="K146" s="111"/>
      <c r="L146" s="111"/>
      <c r="M146" s="111"/>
      <c r="N146" s="111"/>
      <c r="O146" s="111"/>
      <c r="P146" s="111"/>
    </row>
    <row r="147" spans="1:16" s="110" customFormat="1" x14ac:dyDescent="0.2">
      <c r="A147" s="5" t="s">
        <v>26</v>
      </c>
      <c r="B147" s="202"/>
      <c r="C147" s="209"/>
      <c r="D147" s="211"/>
      <c r="E147" s="147"/>
      <c r="F147" s="126">
        <v>1000000000</v>
      </c>
      <c r="G147" s="128"/>
      <c r="H147" s="97"/>
      <c r="I147" s="111"/>
      <c r="J147" s="111"/>
      <c r="K147" s="111"/>
      <c r="L147" s="111"/>
      <c r="M147" s="111"/>
      <c r="N147" s="111"/>
      <c r="O147" s="111"/>
      <c r="P147" s="111"/>
    </row>
    <row r="148" spans="1:16" s="110" customFormat="1" x14ac:dyDescent="0.2">
      <c r="A148" s="5" t="s">
        <v>203</v>
      </c>
      <c r="B148" s="202"/>
      <c r="C148" s="209"/>
      <c r="D148" s="211"/>
      <c r="E148" s="147"/>
      <c r="F148" s="126">
        <v>100000000</v>
      </c>
      <c r="G148" s="128"/>
      <c r="H148" s="97"/>
      <c r="I148" s="111"/>
      <c r="J148" s="111"/>
      <c r="K148" s="111"/>
      <c r="L148" s="111"/>
      <c r="M148" s="111"/>
      <c r="N148" s="111"/>
      <c r="O148" s="111"/>
      <c r="P148" s="111"/>
    </row>
    <row r="149" spans="1:16" s="110" customFormat="1" x14ac:dyDescent="0.2">
      <c r="A149" s="5" t="s">
        <v>204</v>
      </c>
      <c r="B149" s="202"/>
      <c r="C149" s="209"/>
      <c r="D149" s="211"/>
      <c r="E149" s="147"/>
      <c r="F149" s="126">
        <v>500000000</v>
      </c>
      <c r="G149" s="128"/>
      <c r="H149" s="97"/>
      <c r="I149" s="111"/>
      <c r="J149" s="111"/>
      <c r="K149" s="111"/>
      <c r="L149" s="111"/>
      <c r="M149" s="111"/>
      <c r="N149" s="111"/>
      <c r="O149" s="111"/>
      <c r="P149" s="111"/>
    </row>
    <row r="150" spans="1:16" s="110" customFormat="1" x14ac:dyDescent="0.2">
      <c r="A150" s="5" t="s">
        <v>252</v>
      </c>
      <c r="B150" s="202"/>
      <c r="C150" s="209"/>
      <c r="D150" s="211"/>
      <c r="E150" s="147"/>
      <c r="F150" s="126">
        <v>95000000</v>
      </c>
      <c r="G150" s="128"/>
      <c r="H150" s="97"/>
      <c r="I150" s="111"/>
      <c r="J150" s="111"/>
      <c r="K150" s="111"/>
      <c r="L150" s="111"/>
      <c r="M150" s="111"/>
      <c r="N150" s="111"/>
      <c r="O150" s="111"/>
      <c r="P150" s="111"/>
    </row>
    <row r="151" spans="1:16" s="110" customFormat="1" x14ac:dyDescent="0.2">
      <c r="A151" s="5" t="s">
        <v>205</v>
      </c>
      <c r="B151" s="202"/>
      <c r="C151" s="209"/>
      <c r="D151" s="211"/>
      <c r="E151" s="147"/>
      <c r="F151" s="126">
        <v>30000000</v>
      </c>
      <c r="G151" s="128"/>
      <c r="H151" s="97"/>
      <c r="I151" s="111"/>
      <c r="J151" s="111"/>
      <c r="K151" s="111"/>
      <c r="L151" s="111"/>
      <c r="M151" s="111"/>
      <c r="N151" s="111"/>
      <c r="O151" s="111"/>
      <c r="P151" s="111"/>
    </row>
    <row r="152" spans="1:16" s="110" customFormat="1" x14ac:dyDescent="0.2">
      <c r="A152" s="32" t="s">
        <v>141</v>
      </c>
      <c r="B152" s="202"/>
      <c r="C152" s="209"/>
      <c r="D152" s="211"/>
      <c r="E152" s="150"/>
      <c r="F152" s="151">
        <v>2000000000</v>
      </c>
      <c r="G152" s="128"/>
      <c r="H152" s="97"/>
      <c r="I152" s="111"/>
      <c r="J152" s="111"/>
      <c r="K152" s="111"/>
      <c r="L152" s="111"/>
      <c r="M152" s="111"/>
      <c r="N152" s="111"/>
      <c r="O152" s="111"/>
      <c r="P152" s="111"/>
    </row>
    <row r="153" spans="1:16" s="110" customFormat="1" x14ac:dyDescent="0.2">
      <c r="A153" s="32" t="s">
        <v>206</v>
      </c>
      <c r="B153" s="202"/>
      <c r="C153" s="209"/>
      <c r="D153" s="211"/>
      <c r="E153" s="150"/>
      <c r="F153" s="151">
        <v>90000000</v>
      </c>
      <c r="G153" s="128"/>
      <c r="H153" s="97"/>
      <c r="I153" s="111"/>
      <c r="J153" s="111"/>
      <c r="K153" s="111"/>
      <c r="L153" s="111"/>
      <c r="M153" s="111"/>
      <c r="N153" s="111"/>
      <c r="O153" s="111"/>
      <c r="P153" s="111"/>
    </row>
    <row r="154" spans="1:16" s="110" customFormat="1" x14ac:dyDescent="0.2">
      <c r="A154" s="32" t="s">
        <v>207</v>
      </c>
      <c r="B154" s="202"/>
      <c r="C154" s="209"/>
      <c r="D154" s="211"/>
      <c r="E154" s="150"/>
      <c r="F154" s="151">
        <v>139000000</v>
      </c>
      <c r="G154" s="128"/>
      <c r="H154" s="97"/>
      <c r="I154" s="111"/>
      <c r="J154" s="111"/>
      <c r="K154" s="111"/>
      <c r="L154" s="111"/>
      <c r="M154" s="111"/>
      <c r="N154" s="111"/>
      <c r="O154" s="111"/>
      <c r="P154" s="111"/>
    </row>
    <row r="155" spans="1:16" s="110" customFormat="1" x14ac:dyDescent="0.2">
      <c r="A155" s="32" t="s">
        <v>208</v>
      </c>
      <c r="B155" s="203"/>
      <c r="C155" s="215"/>
      <c r="D155" s="216"/>
      <c r="E155" s="150"/>
      <c r="F155" s="151">
        <v>600000000</v>
      </c>
      <c r="G155" s="128"/>
      <c r="H155" s="97"/>
      <c r="I155" s="111"/>
      <c r="J155" s="111"/>
      <c r="K155" s="111"/>
      <c r="L155" s="111"/>
      <c r="M155" s="111"/>
      <c r="N155" s="111"/>
      <c r="O155" s="111"/>
      <c r="P155" s="111"/>
    </row>
    <row r="156" spans="1:16" s="110" customFormat="1" ht="42" x14ac:dyDescent="0.2">
      <c r="A156" s="80" t="s">
        <v>140</v>
      </c>
      <c r="B156" s="33" t="s">
        <v>211</v>
      </c>
      <c r="C156" s="6" t="s">
        <v>212</v>
      </c>
      <c r="D156" s="114" t="s">
        <v>19</v>
      </c>
      <c r="E156" s="150"/>
      <c r="F156" s="151">
        <v>490000000</v>
      </c>
      <c r="G156" s="128"/>
      <c r="H156" s="97"/>
      <c r="I156" s="111"/>
      <c r="J156" s="111"/>
      <c r="K156" s="111"/>
      <c r="L156" s="111"/>
      <c r="M156" s="111"/>
      <c r="N156" s="111"/>
      <c r="O156" s="111"/>
      <c r="P156" s="111"/>
    </row>
    <row r="157" spans="1:16" s="110" customFormat="1" ht="31.5" x14ac:dyDescent="0.2">
      <c r="A157" s="80" t="s">
        <v>140</v>
      </c>
      <c r="B157" s="33" t="s">
        <v>213</v>
      </c>
      <c r="C157" s="6" t="s">
        <v>214</v>
      </c>
      <c r="D157" s="114" t="s">
        <v>19</v>
      </c>
      <c r="E157" s="150"/>
      <c r="F157" s="151">
        <v>400000000</v>
      </c>
      <c r="G157" s="128"/>
      <c r="H157" s="97"/>
      <c r="I157" s="111"/>
      <c r="J157" s="111"/>
      <c r="K157" s="111"/>
      <c r="L157" s="111"/>
      <c r="M157" s="111"/>
      <c r="N157" s="111"/>
      <c r="O157" s="111"/>
      <c r="P157" s="111"/>
    </row>
    <row r="158" spans="1:16" s="110" customFormat="1" ht="31.5" x14ac:dyDescent="0.2">
      <c r="A158" s="99" t="s">
        <v>141</v>
      </c>
      <c r="B158" s="33" t="s">
        <v>215</v>
      </c>
      <c r="C158" s="149" t="s">
        <v>217</v>
      </c>
      <c r="D158" s="114" t="s">
        <v>19</v>
      </c>
      <c r="E158" s="150"/>
      <c r="F158" s="151">
        <v>819900000</v>
      </c>
      <c r="G158" s="128"/>
      <c r="H158" s="97"/>
      <c r="I158" s="111"/>
      <c r="J158" s="111"/>
      <c r="K158" s="111"/>
      <c r="L158" s="111"/>
      <c r="M158" s="111"/>
      <c r="N158" s="111"/>
      <c r="O158" s="111"/>
      <c r="P158" s="111"/>
    </row>
    <row r="159" spans="1:16" s="110" customFormat="1" ht="21.75" thickBot="1" x14ac:dyDescent="0.25">
      <c r="A159" s="170" t="s">
        <v>141</v>
      </c>
      <c r="B159" s="167" t="s">
        <v>194</v>
      </c>
      <c r="C159" s="149" t="s">
        <v>216</v>
      </c>
      <c r="D159" s="163" t="s">
        <v>19</v>
      </c>
      <c r="E159" s="150"/>
      <c r="F159" s="151">
        <v>1100000000</v>
      </c>
      <c r="G159" s="128"/>
      <c r="H159" s="97"/>
      <c r="I159" s="111"/>
      <c r="J159" s="111"/>
      <c r="K159" s="111"/>
      <c r="L159" s="111"/>
      <c r="M159" s="111"/>
      <c r="N159" s="111"/>
      <c r="O159" s="111"/>
      <c r="P159" s="111"/>
    </row>
    <row r="160" spans="1:16" s="110" customFormat="1" x14ac:dyDescent="0.2">
      <c r="A160" s="193">
        <v>2022</v>
      </c>
      <c r="B160" s="194"/>
      <c r="C160" s="194"/>
      <c r="D160" s="194"/>
      <c r="E160" s="194"/>
      <c r="F160" s="148">
        <f>SUM(F161:F191)</f>
        <v>47084564150</v>
      </c>
      <c r="G160" s="131"/>
      <c r="H160" s="97"/>
      <c r="I160" s="111"/>
      <c r="J160" s="111"/>
      <c r="K160" s="111"/>
      <c r="L160" s="111"/>
      <c r="M160" s="111"/>
      <c r="N160" s="111"/>
      <c r="O160" s="111"/>
      <c r="P160" s="111"/>
    </row>
    <row r="161" spans="1:16" s="110" customFormat="1" ht="12.6" customHeight="1" x14ac:dyDescent="0.2">
      <c r="A161" s="80" t="s">
        <v>238</v>
      </c>
      <c r="B161" s="207" t="s">
        <v>146</v>
      </c>
      <c r="C161" s="208" t="s">
        <v>190</v>
      </c>
      <c r="D161" s="210" t="s">
        <v>19</v>
      </c>
      <c r="E161" s="212"/>
      <c r="F161" s="169">
        <v>7665500000</v>
      </c>
      <c r="G161" s="128"/>
      <c r="H161" s="97"/>
      <c r="I161" s="111"/>
      <c r="J161" s="111"/>
      <c r="K161" s="111"/>
      <c r="L161" s="111"/>
      <c r="M161" s="111"/>
      <c r="N161" s="111"/>
      <c r="O161" s="111"/>
      <c r="P161" s="111"/>
    </row>
    <row r="162" spans="1:16" s="110" customFormat="1" ht="12.6" customHeight="1" x14ac:dyDescent="0.2">
      <c r="A162" s="80" t="s">
        <v>227</v>
      </c>
      <c r="B162" s="207"/>
      <c r="C162" s="209"/>
      <c r="D162" s="211"/>
      <c r="E162" s="213"/>
      <c r="F162" s="169">
        <v>3610400000</v>
      </c>
      <c r="G162" s="128"/>
      <c r="H162" s="97"/>
      <c r="I162" s="111"/>
      <c r="J162" s="111"/>
      <c r="K162" s="111"/>
      <c r="L162" s="111"/>
      <c r="M162" s="111"/>
      <c r="N162" s="111"/>
      <c r="O162" s="111"/>
      <c r="P162" s="111"/>
    </row>
    <row r="163" spans="1:16" s="110" customFormat="1" ht="12.6" customHeight="1" x14ac:dyDescent="0.2">
      <c r="A163" s="80" t="s">
        <v>228</v>
      </c>
      <c r="B163" s="207"/>
      <c r="C163" s="209"/>
      <c r="D163" s="211"/>
      <c r="E163" s="213"/>
      <c r="F163" s="169">
        <v>2500000000</v>
      </c>
      <c r="G163" s="128"/>
      <c r="H163" s="97"/>
      <c r="I163" s="111"/>
      <c r="J163" s="111"/>
      <c r="K163" s="111"/>
      <c r="L163" s="111"/>
      <c r="M163" s="111"/>
      <c r="N163" s="111"/>
      <c r="O163" s="111"/>
      <c r="P163" s="111"/>
    </row>
    <row r="164" spans="1:16" s="110" customFormat="1" ht="12.6" customHeight="1" x14ac:dyDescent="0.2">
      <c r="A164" s="80" t="s">
        <v>226</v>
      </c>
      <c r="B164" s="207"/>
      <c r="C164" s="209"/>
      <c r="D164" s="211"/>
      <c r="E164" s="213"/>
      <c r="F164" s="169">
        <v>1750000000</v>
      </c>
      <c r="G164" s="128"/>
      <c r="H164" s="97"/>
      <c r="I164" s="111"/>
      <c r="J164" s="111"/>
      <c r="K164" s="111"/>
      <c r="L164" s="111"/>
      <c r="M164" s="111"/>
      <c r="N164" s="111"/>
      <c r="O164" s="111"/>
      <c r="P164" s="111"/>
    </row>
    <row r="165" spans="1:16" s="110" customFormat="1" ht="12.6" customHeight="1" x14ac:dyDescent="0.2">
      <c r="A165" s="80" t="s">
        <v>26</v>
      </c>
      <c r="B165" s="207"/>
      <c r="C165" s="209"/>
      <c r="D165" s="211"/>
      <c r="E165" s="213"/>
      <c r="F165" s="169">
        <v>2760400000</v>
      </c>
      <c r="G165" s="128"/>
      <c r="H165" s="97"/>
      <c r="I165" s="111"/>
      <c r="J165" s="111"/>
      <c r="K165" s="111"/>
      <c r="L165" s="111"/>
      <c r="M165" s="111"/>
      <c r="N165" s="111"/>
      <c r="O165" s="111"/>
      <c r="P165" s="111"/>
    </row>
    <row r="166" spans="1:16" s="110" customFormat="1" ht="12.6" customHeight="1" x14ac:dyDescent="0.2">
      <c r="A166" s="80" t="s">
        <v>141</v>
      </c>
      <c r="B166" s="207"/>
      <c r="C166" s="209"/>
      <c r="D166" s="211"/>
      <c r="E166" s="213"/>
      <c r="F166" s="169">
        <v>2785050000</v>
      </c>
      <c r="G166" s="128"/>
      <c r="H166" s="97"/>
      <c r="I166" s="111"/>
      <c r="J166" s="111"/>
      <c r="K166" s="111"/>
      <c r="L166" s="111"/>
      <c r="M166" s="111"/>
      <c r="N166" s="111"/>
      <c r="O166" s="111"/>
      <c r="P166" s="111"/>
    </row>
    <row r="167" spans="1:16" s="110" customFormat="1" ht="12.6" customHeight="1" x14ac:dyDescent="0.2">
      <c r="A167" s="80" t="s">
        <v>229</v>
      </c>
      <c r="B167" s="207"/>
      <c r="C167" s="209"/>
      <c r="D167" s="211"/>
      <c r="E167" s="213"/>
      <c r="F167" s="169">
        <v>1500000000</v>
      </c>
      <c r="G167" s="128"/>
      <c r="H167" s="97"/>
      <c r="I167" s="111"/>
      <c r="J167" s="111"/>
      <c r="K167" s="111"/>
      <c r="L167" s="111"/>
      <c r="M167" s="111"/>
      <c r="N167" s="111"/>
      <c r="O167" s="111"/>
      <c r="P167" s="111"/>
    </row>
    <row r="168" spans="1:16" s="110" customFormat="1" ht="12.6" customHeight="1" x14ac:dyDescent="0.2">
      <c r="A168" s="80" t="s">
        <v>223</v>
      </c>
      <c r="B168" s="207"/>
      <c r="C168" s="209"/>
      <c r="D168" s="211"/>
      <c r="E168" s="213"/>
      <c r="F168" s="169">
        <v>600000000</v>
      </c>
      <c r="G168" s="128"/>
      <c r="H168" s="97"/>
      <c r="I168" s="111"/>
      <c r="J168" s="111"/>
      <c r="K168" s="111"/>
      <c r="L168" s="111"/>
      <c r="M168" s="111"/>
      <c r="N168" s="111"/>
      <c r="O168" s="111"/>
      <c r="P168" s="111"/>
    </row>
    <row r="169" spans="1:16" s="110" customFormat="1" ht="12.6" customHeight="1" x14ac:dyDescent="0.2">
      <c r="A169" s="80" t="s">
        <v>204</v>
      </c>
      <c r="B169" s="207"/>
      <c r="C169" s="209"/>
      <c r="D169" s="211"/>
      <c r="E169" s="213"/>
      <c r="F169" s="169">
        <v>460000000</v>
      </c>
      <c r="G169" s="128"/>
      <c r="H169" s="97"/>
      <c r="I169" s="111"/>
      <c r="J169" s="111"/>
      <c r="K169" s="111"/>
      <c r="L169" s="111"/>
      <c r="M169" s="111"/>
      <c r="N169" s="111"/>
      <c r="O169" s="111"/>
      <c r="P169" s="111"/>
    </row>
    <row r="170" spans="1:16" s="110" customFormat="1" ht="12.6" customHeight="1" x14ac:dyDescent="0.2">
      <c r="A170" s="80" t="s">
        <v>224</v>
      </c>
      <c r="B170" s="207"/>
      <c r="C170" s="209"/>
      <c r="D170" s="211"/>
      <c r="E170" s="213"/>
      <c r="F170" s="169">
        <v>150000000</v>
      </c>
      <c r="G170" s="128"/>
      <c r="H170" s="97"/>
      <c r="I170" s="111"/>
      <c r="J170" s="111"/>
      <c r="K170" s="111"/>
      <c r="L170" s="111"/>
      <c r="M170" s="111"/>
      <c r="N170" s="111"/>
      <c r="O170" s="111"/>
      <c r="P170" s="111"/>
    </row>
    <row r="171" spans="1:16" s="110" customFormat="1" ht="12.6" customHeight="1" x14ac:dyDescent="0.2">
      <c r="A171" s="80" t="s">
        <v>230</v>
      </c>
      <c r="B171" s="207"/>
      <c r="C171" s="209"/>
      <c r="D171" s="211"/>
      <c r="E171" s="213"/>
      <c r="F171" s="169">
        <v>252300000</v>
      </c>
      <c r="G171" s="128"/>
      <c r="H171" s="97"/>
      <c r="I171" s="111"/>
      <c r="J171" s="111"/>
      <c r="K171" s="111"/>
      <c r="L171" s="111"/>
      <c r="M171" s="111"/>
      <c r="N171" s="111"/>
      <c r="O171" s="111"/>
      <c r="P171" s="111"/>
    </row>
    <row r="172" spans="1:16" s="110" customFormat="1" ht="12.6" customHeight="1" x14ac:dyDescent="0.2">
      <c r="A172" s="80" t="s">
        <v>220</v>
      </c>
      <c r="B172" s="207"/>
      <c r="C172" s="209"/>
      <c r="D172" s="211"/>
      <c r="E172" s="213"/>
      <c r="F172" s="169">
        <v>250000000</v>
      </c>
      <c r="G172" s="128"/>
      <c r="H172" s="97"/>
      <c r="I172" s="111"/>
      <c r="J172" s="111"/>
      <c r="K172" s="111"/>
      <c r="L172" s="111"/>
      <c r="M172" s="111"/>
      <c r="N172" s="111"/>
      <c r="O172" s="111"/>
      <c r="P172" s="111"/>
    </row>
    <row r="173" spans="1:16" s="110" customFormat="1" ht="12.6" customHeight="1" x14ac:dyDescent="0.2">
      <c r="A173" s="80" t="s">
        <v>218</v>
      </c>
      <c r="B173" s="207"/>
      <c r="C173" s="209"/>
      <c r="D173" s="211"/>
      <c r="E173" s="213"/>
      <c r="F173" s="169">
        <v>183000000</v>
      </c>
      <c r="G173" s="128"/>
      <c r="H173" s="97"/>
      <c r="I173" s="111"/>
      <c r="J173" s="111"/>
      <c r="K173" s="111"/>
      <c r="L173" s="111"/>
      <c r="M173" s="111"/>
      <c r="N173" s="111"/>
      <c r="O173" s="111"/>
      <c r="P173" s="111"/>
    </row>
    <row r="174" spans="1:16" s="110" customFormat="1" ht="12.6" customHeight="1" x14ac:dyDescent="0.2">
      <c r="A174" s="80" t="s">
        <v>222</v>
      </c>
      <c r="B174" s="207"/>
      <c r="C174" s="209"/>
      <c r="D174" s="211"/>
      <c r="E174" s="213"/>
      <c r="F174" s="169">
        <v>175000000</v>
      </c>
      <c r="G174" s="128"/>
      <c r="H174" s="97"/>
      <c r="I174" s="111"/>
      <c r="J174" s="111"/>
      <c r="K174" s="111"/>
      <c r="L174" s="111"/>
      <c r="M174" s="111"/>
      <c r="N174" s="111"/>
      <c r="O174" s="111"/>
      <c r="P174" s="111"/>
    </row>
    <row r="175" spans="1:16" s="110" customFormat="1" x14ac:dyDescent="0.2">
      <c r="A175" s="80" t="s">
        <v>154</v>
      </c>
      <c r="B175" s="207"/>
      <c r="C175" s="209"/>
      <c r="D175" s="211"/>
      <c r="E175" s="213"/>
      <c r="F175" s="169">
        <v>70000000</v>
      </c>
      <c r="G175" s="128"/>
      <c r="H175" s="97"/>
      <c r="I175" s="111"/>
      <c r="J175" s="111"/>
      <c r="K175" s="111"/>
      <c r="L175" s="111"/>
      <c r="M175" s="111"/>
      <c r="N175" s="111"/>
      <c r="O175" s="111"/>
      <c r="P175" s="111"/>
    </row>
    <row r="176" spans="1:16" s="110" customFormat="1" ht="12.95" customHeight="1" x14ac:dyDescent="0.2">
      <c r="A176" s="80" t="s">
        <v>219</v>
      </c>
      <c r="B176" s="207"/>
      <c r="C176" s="209"/>
      <c r="D176" s="211"/>
      <c r="E176" s="213"/>
      <c r="F176" s="169">
        <v>93500000</v>
      </c>
      <c r="G176" s="128"/>
      <c r="H176" s="97"/>
      <c r="I176" s="111"/>
      <c r="J176" s="111"/>
      <c r="K176" s="111"/>
      <c r="L176" s="111"/>
      <c r="M176" s="111"/>
      <c r="N176" s="111"/>
      <c r="O176" s="111"/>
      <c r="P176" s="111"/>
    </row>
    <row r="177" spans="1:16" s="110" customFormat="1" x14ac:dyDescent="0.2">
      <c r="A177" s="80" t="s">
        <v>237</v>
      </c>
      <c r="B177" s="207"/>
      <c r="C177" s="209"/>
      <c r="D177" s="211"/>
      <c r="E177" s="213"/>
      <c r="F177" s="169">
        <v>110000000</v>
      </c>
      <c r="G177" s="128"/>
      <c r="H177" s="97"/>
      <c r="I177" s="111"/>
      <c r="J177" s="111"/>
      <c r="K177" s="111"/>
      <c r="L177" s="111"/>
      <c r="M177" s="111"/>
      <c r="N177" s="111"/>
      <c r="O177" s="111"/>
      <c r="P177" s="111"/>
    </row>
    <row r="178" spans="1:16" s="110" customFormat="1" ht="12.95" customHeight="1" x14ac:dyDescent="0.2">
      <c r="A178" s="80" t="s">
        <v>225</v>
      </c>
      <c r="B178" s="207"/>
      <c r="C178" s="209"/>
      <c r="D178" s="211"/>
      <c r="E178" s="213"/>
      <c r="F178" s="169">
        <v>74000000</v>
      </c>
      <c r="G178" s="128"/>
      <c r="H178" s="97"/>
      <c r="I178" s="111"/>
      <c r="J178" s="111"/>
      <c r="K178" s="111"/>
      <c r="L178" s="111"/>
      <c r="M178" s="111"/>
      <c r="N178" s="111"/>
      <c r="O178" s="111"/>
      <c r="P178" s="111"/>
    </row>
    <row r="179" spans="1:16" s="110" customFormat="1" x14ac:dyDescent="0.2">
      <c r="A179" s="80" t="s">
        <v>221</v>
      </c>
      <c r="B179" s="207"/>
      <c r="C179" s="209"/>
      <c r="D179" s="211"/>
      <c r="E179" s="213"/>
      <c r="F179" s="169">
        <v>50000000</v>
      </c>
      <c r="G179" s="128"/>
      <c r="H179" s="97"/>
      <c r="I179" s="111"/>
      <c r="J179" s="111"/>
      <c r="K179" s="111"/>
      <c r="L179" s="111"/>
      <c r="M179" s="111"/>
      <c r="N179" s="111"/>
      <c r="O179" s="111"/>
      <c r="P179" s="111"/>
    </row>
    <row r="180" spans="1:16" s="110" customFormat="1" x14ac:dyDescent="0.2">
      <c r="A180" s="80" t="s">
        <v>232</v>
      </c>
      <c r="B180" s="207"/>
      <c r="C180" s="209"/>
      <c r="D180" s="211"/>
      <c r="E180" s="213"/>
      <c r="F180" s="169">
        <v>31000000</v>
      </c>
      <c r="G180" s="128"/>
      <c r="H180" s="97"/>
      <c r="I180" s="111"/>
      <c r="J180" s="111"/>
      <c r="K180" s="111"/>
      <c r="L180" s="111"/>
      <c r="M180" s="111"/>
      <c r="N180" s="111"/>
      <c r="O180" s="111"/>
      <c r="P180" s="111"/>
    </row>
    <row r="181" spans="1:16" s="110" customFormat="1" x14ac:dyDescent="0.2">
      <c r="A181" s="80" t="s">
        <v>231</v>
      </c>
      <c r="B181" s="207"/>
      <c r="C181" s="209"/>
      <c r="D181" s="211"/>
      <c r="E181" s="213"/>
      <c r="F181" s="169">
        <v>65000000</v>
      </c>
      <c r="G181" s="128"/>
      <c r="H181" s="97"/>
      <c r="I181" s="111"/>
      <c r="J181" s="111"/>
      <c r="K181" s="111"/>
      <c r="L181" s="111"/>
      <c r="M181" s="111"/>
      <c r="N181" s="111"/>
      <c r="O181" s="111"/>
      <c r="P181" s="111"/>
    </row>
    <row r="182" spans="1:16" s="110" customFormat="1" x14ac:dyDescent="0.2">
      <c r="A182" s="80" t="s">
        <v>233</v>
      </c>
      <c r="B182" s="207"/>
      <c r="C182" s="209"/>
      <c r="D182" s="211"/>
      <c r="E182" s="213"/>
      <c r="F182" s="169">
        <v>14000000</v>
      </c>
      <c r="G182" s="128"/>
      <c r="H182" s="97"/>
      <c r="I182" s="111"/>
      <c r="J182" s="111"/>
      <c r="K182" s="111"/>
      <c r="L182" s="111"/>
      <c r="M182" s="111"/>
      <c r="N182" s="111"/>
      <c r="O182" s="111"/>
      <c r="P182" s="111"/>
    </row>
    <row r="183" spans="1:16" s="110" customFormat="1" x14ac:dyDescent="0.2">
      <c r="A183" s="80" t="s">
        <v>235</v>
      </c>
      <c r="B183" s="207"/>
      <c r="C183" s="209"/>
      <c r="D183" s="211"/>
      <c r="E183" s="213"/>
      <c r="F183" s="169">
        <v>8000000</v>
      </c>
      <c r="G183" s="128"/>
      <c r="H183" s="97"/>
      <c r="I183" s="111"/>
      <c r="J183" s="111"/>
      <c r="K183" s="111"/>
      <c r="L183" s="111"/>
      <c r="M183" s="111"/>
      <c r="N183" s="111"/>
      <c r="O183" s="111"/>
      <c r="P183" s="111"/>
    </row>
    <row r="184" spans="1:16" s="110" customFormat="1" x14ac:dyDescent="0.2">
      <c r="A184" s="80" t="s">
        <v>236</v>
      </c>
      <c r="B184" s="207"/>
      <c r="C184" s="209"/>
      <c r="D184" s="211"/>
      <c r="E184" s="213"/>
      <c r="F184" s="169">
        <v>1000000</v>
      </c>
      <c r="G184" s="128"/>
      <c r="H184" s="97"/>
      <c r="I184" s="111"/>
      <c r="J184" s="111"/>
      <c r="K184" s="111"/>
      <c r="L184" s="111"/>
      <c r="M184" s="111"/>
      <c r="N184" s="111"/>
      <c r="O184" s="111"/>
      <c r="P184" s="111"/>
    </row>
    <row r="185" spans="1:16" s="110" customFormat="1" x14ac:dyDescent="0.2">
      <c r="A185" s="80" t="s">
        <v>234</v>
      </c>
      <c r="B185" s="207"/>
      <c r="C185" s="209"/>
      <c r="D185" s="211"/>
      <c r="E185" s="213"/>
      <c r="F185" s="169">
        <v>3000000</v>
      </c>
      <c r="G185" s="128"/>
      <c r="H185" s="97"/>
      <c r="I185" s="111"/>
      <c r="J185" s="111"/>
      <c r="K185" s="111"/>
      <c r="L185" s="111"/>
      <c r="M185" s="111"/>
      <c r="N185" s="111"/>
      <c r="O185" s="111"/>
      <c r="P185" s="111"/>
    </row>
    <row r="186" spans="1:16" s="110" customFormat="1" ht="24.6" customHeight="1" x14ac:dyDescent="0.2">
      <c r="A186" s="80" t="s">
        <v>14</v>
      </c>
      <c r="B186" s="76" t="s">
        <v>26</v>
      </c>
      <c r="C186" s="6" t="s">
        <v>241</v>
      </c>
      <c r="D186" s="160" t="s">
        <v>240</v>
      </c>
      <c r="E186" s="147">
        <v>100000000</v>
      </c>
      <c r="F186" s="151">
        <v>2925490000</v>
      </c>
      <c r="G186" s="128"/>
      <c r="H186" s="97"/>
      <c r="I186" s="111"/>
      <c r="J186" s="111"/>
      <c r="K186" s="111"/>
      <c r="L186" s="111"/>
      <c r="M186" s="111"/>
      <c r="N186" s="111"/>
      <c r="O186" s="111"/>
      <c r="P186" s="111"/>
    </row>
    <row r="187" spans="1:16" s="110" customFormat="1" ht="47.25" customHeight="1" x14ac:dyDescent="0.2">
      <c r="A187" s="80" t="s">
        <v>14</v>
      </c>
      <c r="B187" s="76" t="s">
        <v>239</v>
      </c>
      <c r="C187" s="78" t="s">
        <v>242</v>
      </c>
      <c r="D187" s="160" t="s">
        <v>240</v>
      </c>
      <c r="E187" s="147">
        <v>34000000</v>
      </c>
      <c r="F187" s="151">
        <v>994666600</v>
      </c>
      <c r="G187" s="128"/>
      <c r="H187" s="97"/>
      <c r="I187" s="111"/>
      <c r="J187" s="111"/>
      <c r="K187" s="111"/>
      <c r="L187" s="111"/>
      <c r="M187" s="111"/>
      <c r="N187" s="111"/>
      <c r="O187" s="111"/>
      <c r="P187" s="111"/>
    </row>
    <row r="188" spans="1:16" s="110" customFormat="1" ht="54.75" customHeight="1" x14ac:dyDescent="0.2">
      <c r="A188" s="80" t="s">
        <v>14</v>
      </c>
      <c r="B188" s="76" t="s">
        <v>239</v>
      </c>
      <c r="C188" s="78" t="s">
        <v>245</v>
      </c>
      <c r="D188" s="160" t="s">
        <v>240</v>
      </c>
      <c r="E188" s="147">
        <v>177000000</v>
      </c>
      <c r="F188" s="126">
        <v>5178117300</v>
      </c>
      <c r="G188" s="128"/>
      <c r="H188" s="97"/>
      <c r="I188" s="111"/>
      <c r="J188" s="111"/>
      <c r="K188" s="111"/>
      <c r="L188" s="111"/>
      <c r="M188" s="111"/>
      <c r="N188" s="111"/>
      <c r="O188" s="111"/>
      <c r="P188" s="111"/>
    </row>
    <row r="189" spans="1:16" s="110" customFormat="1" ht="54.75" customHeight="1" x14ac:dyDescent="0.2">
      <c r="A189" s="80" t="s">
        <v>84</v>
      </c>
      <c r="B189" s="76" t="s">
        <v>247</v>
      </c>
      <c r="C189" s="78" t="s">
        <v>248</v>
      </c>
      <c r="D189" s="171" t="s">
        <v>13</v>
      </c>
      <c r="E189" s="147">
        <v>300000000</v>
      </c>
      <c r="F189" s="126">
        <v>10637610000</v>
      </c>
      <c r="G189" s="128"/>
      <c r="H189" s="97"/>
      <c r="I189" s="111"/>
      <c r="J189" s="111"/>
      <c r="K189" s="111"/>
      <c r="L189" s="111"/>
      <c r="M189" s="111"/>
      <c r="N189" s="111"/>
      <c r="O189" s="111"/>
      <c r="P189" s="111"/>
    </row>
    <row r="190" spans="1:16" s="110" customFormat="1" ht="35.25" customHeight="1" x14ac:dyDescent="0.2">
      <c r="A190" s="172" t="s">
        <v>244</v>
      </c>
      <c r="B190" s="167" t="s">
        <v>194</v>
      </c>
      <c r="C190" s="149" t="s">
        <v>246</v>
      </c>
      <c r="D190" s="173" t="s">
        <v>13</v>
      </c>
      <c r="E190" s="150">
        <v>32500000</v>
      </c>
      <c r="F190" s="151">
        <v>1262225250</v>
      </c>
      <c r="G190" s="128"/>
      <c r="H190" s="97"/>
      <c r="I190" s="111"/>
      <c r="J190" s="111"/>
      <c r="K190" s="111"/>
      <c r="L190" s="111"/>
      <c r="M190" s="111"/>
      <c r="N190" s="111"/>
      <c r="O190" s="111"/>
      <c r="P190" s="111"/>
    </row>
    <row r="191" spans="1:16" s="10" customFormat="1" ht="33.950000000000003" customHeight="1" thickBot="1" x14ac:dyDescent="0.25">
      <c r="A191" s="23" t="s">
        <v>249</v>
      </c>
      <c r="B191" s="83" t="s">
        <v>209</v>
      </c>
      <c r="C191" s="25" t="s">
        <v>243</v>
      </c>
      <c r="D191" s="116" t="s">
        <v>13</v>
      </c>
      <c r="E191" s="184">
        <v>30000000</v>
      </c>
      <c r="F191" s="185">
        <v>925305000</v>
      </c>
      <c r="G191" s="186"/>
      <c r="H191" s="134"/>
      <c r="I191" s="9"/>
      <c r="J191" s="9"/>
      <c r="K191" s="9"/>
      <c r="L191" s="9"/>
      <c r="M191" s="9"/>
      <c r="N191" s="9"/>
      <c r="O191" s="9"/>
      <c r="P191" s="9"/>
    </row>
    <row r="192" spans="1:16" s="110" customFormat="1" x14ac:dyDescent="0.2">
      <c r="A192" s="193">
        <v>2023</v>
      </c>
      <c r="B192" s="194"/>
      <c r="C192" s="194"/>
      <c r="D192" s="194"/>
      <c r="E192" s="194"/>
      <c r="F192" s="148">
        <f>F193</f>
        <v>11916780000</v>
      </c>
      <c r="G192" s="131"/>
      <c r="H192" s="97"/>
      <c r="I192" s="111"/>
      <c r="J192" s="111"/>
      <c r="K192" s="111"/>
      <c r="L192" s="111"/>
      <c r="M192" s="111"/>
      <c r="N192" s="111"/>
      <c r="O192" s="111"/>
      <c r="P192" s="111"/>
    </row>
    <row r="193" spans="1:256" s="10" customFormat="1" ht="21" x14ac:dyDescent="0.2">
      <c r="A193" s="80" t="s">
        <v>84</v>
      </c>
      <c r="B193" s="76" t="s">
        <v>250</v>
      </c>
      <c r="C193" s="78" t="s">
        <v>251</v>
      </c>
      <c r="D193" s="171" t="s">
        <v>13</v>
      </c>
      <c r="E193" s="187">
        <v>300000000</v>
      </c>
      <c r="F193" s="188">
        <f>E193*G193</f>
        <v>11916780000</v>
      </c>
      <c r="G193" s="186">
        <v>39.7226</v>
      </c>
      <c r="H193" s="134"/>
      <c r="I193" s="9"/>
      <c r="J193" s="9"/>
      <c r="K193" s="9"/>
      <c r="L193" s="9"/>
      <c r="M193" s="9"/>
      <c r="N193" s="9"/>
      <c r="O193" s="9"/>
      <c r="P193" s="9"/>
    </row>
    <row r="194" spans="1:256" s="110" customFormat="1" ht="33.950000000000003" customHeight="1" x14ac:dyDescent="0.2">
      <c r="A194" s="180"/>
      <c r="B194" s="181"/>
      <c r="C194" s="45"/>
      <c r="D194" s="182"/>
      <c r="E194" s="183"/>
      <c r="F194" s="183"/>
      <c r="G194" s="128"/>
      <c r="H194" s="97"/>
      <c r="I194" s="111"/>
      <c r="J194" s="111"/>
      <c r="K194" s="111"/>
      <c r="L194" s="111"/>
      <c r="M194" s="111"/>
      <c r="N194" s="111"/>
      <c r="O194" s="111"/>
      <c r="P194" s="111"/>
    </row>
    <row r="195" spans="1:256" s="111" customFormat="1" ht="12.75" customHeight="1" x14ac:dyDescent="0.2">
      <c r="A195" s="214" t="s">
        <v>197</v>
      </c>
      <c r="B195" s="214"/>
      <c r="C195" s="214"/>
      <c r="D195" s="117"/>
      <c r="E195" s="30"/>
      <c r="G195" s="131"/>
      <c r="H195" s="97"/>
    </row>
    <row r="196" spans="1:256" s="111" customFormat="1" ht="12.75" customHeight="1" x14ac:dyDescent="0.2">
      <c r="A196" s="217" t="s">
        <v>87</v>
      </c>
      <c r="B196" s="217"/>
      <c r="C196" s="217"/>
      <c r="D196" s="217"/>
      <c r="E196" s="217"/>
      <c r="F196" s="217"/>
      <c r="G196" s="142"/>
      <c r="H196" s="142"/>
      <c r="I196" s="190"/>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c r="AY196" s="217"/>
      <c r="AZ196" s="217"/>
      <c r="BA196" s="217"/>
      <c r="BB196" s="217"/>
      <c r="BC196" s="217"/>
      <c r="BD196" s="217"/>
      <c r="BE196" s="217"/>
      <c r="BF196" s="217"/>
      <c r="BG196" s="217"/>
      <c r="BH196" s="217"/>
      <c r="BI196" s="217"/>
      <c r="BJ196" s="217"/>
      <c r="BK196" s="217"/>
      <c r="BL196" s="217"/>
      <c r="BM196" s="217"/>
      <c r="BN196" s="217"/>
      <c r="BO196" s="217"/>
      <c r="BP196" s="217"/>
      <c r="BQ196" s="217"/>
      <c r="BR196" s="217"/>
      <c r="BS196" s="217"/>
      <c r="BT196" s="217"/>
      <c r="BU196" s="217"/>
      <c r="BV196" s="217"/>
      <c r="BW196" s="217"/>
      <c r="BX196" s="217"/>
      <c r="BY196" s="217"/>
      <c r="BZ196" s="217"/>
      <c r="CA196" s="217"/>
      <c r="CB196" s="217"/>
      <c r="CC196" s="217"/>
      <c r="CD196" s="217"/>
      <c r="CE196" s="217"/>
      <c r="CF196" s="217"/>
      <c r="CG196" s="217"/>
      <c r="CH196" s="217"/>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7"/>
      <c r="DF196" s="217"/>
      <c r="DG196" s="217"/>
      <c r="DH196" s="217"/>
      <c r="DI196" s="217"/>
      <c r="DJ196" s="217"/>
      <c r="DK196" s="217"/>
      <c r="DL196" s="217"/>
      <c r="DM196" s="217"/>
      <c r="DN196" s="217"/>
      <c r="DO196" s="217"/>
      <c r="DP196" s="217"/>
      <c r="DQ196" s="217"/>
      <c r="DR196" s="217"/>
      <c r="DS196" s="217"/>
      <c r="DT196" s="217"/>
      <c r="DU196" s="217"/>
      <c r="DV196" s="217"/>
      <c r="DW196" s="217"/>
      <c r="DX196" s="217"/>
      <c r="DY196" s="217"/>
      <c r="DZ196" s="217"/>
      <c r="EA196" s="217"/>
      <c r="EB196" s="217"/>
      <c r="EC196" s="217"/>
      <c r="ED196" s="217"/>
      <c r="EE196" s="217"/>
      <c r="EF196" s="217"/>
      <c r="EG196" s="217"/>
      <c r="EH196" s="217"/>
      <c r="EI196" s="217"/>
      <c r="EJ196" s="217"/>
      <c r="EK196" s="217"/>
      <c r="EL196" s="217"/>
      <c r="EM196" s="217"/>
      <c r="EN196" s="217"/>
      <c r="EO196" s="217"/>
      <c r="EP196" s="217"/>
      <c r="EQ196" s="217"/>
      <c r="ER196" s="217"/>
      <c r="ES196" s="217"/>
      <c r="ET196" s="217"/>
      <c r="EU196" s="217"/>
      <c r="EV196" s="217"/>
      <c r="EW196" s="217"/>
      <c r="EX196" s="217"/>
      <c r="EY196" s="217"/>
      <c r="EZ196" s="217"/>
      <c r="FA196" s="217"/>
      <c r="FB196" s="217"/>
      <c r="FC196" s="217"/>
      <c r="FD196" s="217"/>
      <c r="FE196" s="217"/>
      <c r="FF196" s="217"/>
      <c r="FG196" s="217"/>
      <c r="FH196" s="217"/>
      <c r="FI196" s="217"/>
      <c r="FJ196" s="217"/>
      <c r="FK196" s="217"/>
      <c r="FL196" s="217"/>
      <c r="FM196" s="217"/>
      <c r="FN196" s="217"/>
      <c r="FO196" s="217"/>
      <c r="FP196" s="217"/>
      <c r="FQ196" s="217"/>
      <c r="FR196" s="217"/>
      <c r="FS196" s="217"/>
      <c r="FT196" s="217"/>
      <c r="FU196" s="217"/>
      <c r="FV196" s="217"/>
      <c r="FW196" s="217"/>
      <c r="FX196" s="217"/>
      <c r="FY196" s="217"/>
      <c r="FZ196" s="217"/>
      <c r="GA196" s="217"/>
      <c r="GB196" s="217"/>
      <c r="GC196" s="217"/>
      <c r="GD196" s="217"/>
      <c r="GE196" s="217"/>
      <c r="GF196" s="217"/>
      <c r="GG196" s="217"/>
      <c r="GH196" s="217"/>
      <c r="GI196" s="217"/>
      <c r="GJ196" s="217"/>
      <c r="GK196" s="217"/>
      <c r="GL196" s="217"/>
      <c r="GM196" s="217"/>
      <c r="GN196" s="217"/>
      <c r="GO196" s="217"/>
      <c r="GP196" s="217"/>
      <c r="GQ196" s="217"/>
      <c r="GR196" s="217"/>
      <c r="GS196" s="217"/>
      <c r="GT196" s="217"/>
      <c r="GU196" s="217"/>
      <c r="GV196" s="217"/>
      <c r="GW196" s="217"/>
      <c r="GX196" s="217"/>
      <c r="GY196" s="217"/>
      <c r="GZ196" s="217"/>
      <c r="HA196" s="217"/>
      <c r="HB196" s="217"/>
      <c r="HC196" s="217"/>
      <c r="HD196" s="217"/>
      <c r="HE196" s="217"/>
      <c r="HF196" s="217"/>
      <c r="HG196" s="217"/>
      <c r="HH196" s="217"/>
      <c r="HI196" s="217"/>
      <c r="HJ196" s="217"/>
      <c r="HK196" s="217"/>
      <c r="HL196" s="217"/>
      <c r="HM196" s="217"/>
      <c r="HN196" s="217"/>
      <c r="HO196" s="217"/>
      <c r="HP196" s="217"/>
      <c r="HQ196" s="217"/>
      <c r="HR196" s="217"/>
      <c r="HS196" s="217"/>
      <c r="HT196" s="217"/>
      <c r="HU196" s="217"/>
      <c r="HV196" s="217"/>
      <c r="HW196" s="217"/>
      <c r="HX196" s="217"/>
      <c r="HY196" s="217"/>
      <c r="HZ196" s="217"/>
      <c r="IA196" s="217"/>
      <c r="IB196" s="217"/>
      <c r="IC196" s="217"/>
      <c r="ID196" s="217"/>
      <c r="IE196" s="217"/>
      <c r="IF196" s="217"/>
      <c r="IG196" s="217"/>
      <c r="IH196" s="217"/>
      <c r="II196" s="217"/>
      <c r="IJ196" s="217"/>
      <c r="IK196" s="217"/>
      <c r="IL196" s="217"/>
      <c r="IM196" s="217"/>
      <c r="IN196" s="217"/>
      <c r="IO196" s="217"/>
      <c r="IP196" s="217"/>
      <c r="IQ196" s="217"/>
      <c r="IR196" s="217"/>
      <c r="IS196" s="217"/>
      <c r="IT196" s="217"/>
      <c r="IU196" s="217"/>
      <c r="IV196" s="190"/>
    </row>
    <row r="197" spans="1:256" s="111" customFormat="1" ht="12.75" customHeight="1" x14ac:dyDescent="0.2">
      <c r="A197" s="217" t="s">
        <v>254</v>
      </c>
      <c r="B197" s="217"/>
      <c r="C197" s="217"/>
      <c r="D197" s="117"/>
      <c r="E197" s="30"/>
      <c r="G197" s="131"/>
      <c r="H197" s="97"/>
    </row>
    <row r="198" spans="1:256" s="9" customFormat="1" ht="12.75" customHeight="1" x14ac:dyDescent="0.2">
      <c r="A198" s="192" t="s">
        <v>255</v>
      </c>
      <c r="B198" s="192"/>
      <c r="C198" s="192"/>
      <c r="D198" s="192"/>
      <c r="E198" s="192"/>
      <c r="F198" s="192"/>
      <c r="G198" s="189"/>
      <c r="H198" s="189"/>
      <c r="I198" s="191"/>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192"/>
      <c r="CJ198" s="192"/>
      <c r="CK198" s="192"/>
      <c r="CL198" s="192"/>
      <c r="CM198" s="192"/>
      <c r="CN198" s="192"/>
      <c r="CO198" s="192"/>
      <c r="CP198" s="192"/>
      <c r="CQ198" s="192"/>
      <c r="CR198" s="192"/>
      <c r="CS198" s="192"/>
      <c r="CT198" s="192"/>
      <c r="CU198" s="192"/>
      <c r="CV198" s="192"/>
      <c r="CW198" s="192"/>
      <c r="CX198" s="192"/>
      <c r="CY198" s="192"/>
      <c r="CZ198" s="192"/>
      <c r="DA198" s="192"/>
      <c r="DB198" s="192"/>
      <c r="DC198" s="192"/>
      <c r="DD198" s="192"/>
      <c r="DE198" s="192"/>
      <c r="DF198" s="192"/>
      <c r="DG198" s="192"/>
      <c r="DH198" s="192"/>
      <c r="DI198" s="192"/>
      <c r="DJ198" s="192"/>
      <c r="DK198" s="192"/>
      <c r="DL198" s="192"/>
      <c r="DM198" s="192"/>
      <c r="DN198" s="192"/>
      <c r="DO198" s="192"/>
      <c r="DP198" s="192"/>
      <c r="DQ198" s="192"/>
      <c r="DR198" s="192"/>
      <c r="DS198" s="192"/>
      <c r="DT198" s="192"/>
      <c r="DU198" s="192"/>
      <c r="DV198" s="192"/>
      <c r="DW198" s="192"/>
      <c r="DX198" s="192"/>
      <c r="DY198" s="192"/>
      <c r="DZ198" s="192"/>
      <c r="EA198" s="192"/>
      <c r="EB198" s="192"/>
      <c r="EC198" s="192"/>
      <c r="ED198" s="192"/>
      <c r="EE198" s="192"/>
      <c r="EF198" s="192"/>
      <c r="EG198" s="192"/>
      <c r="EH198" s="192"/>
      <c r="EI198" s="192"/>
      <c r="EJ198" s="192"/>
      <c r="EK198" s="192"/>
      <c r="EL198" s="192"/>
      <c r="EM198" s="192"/>
      <c r="EN198" s="192"/>
      <c r="EO198" s="192"/>
      <c r="EP198" s="192"/>
      <c r="EQ198" s="192"/>
      <c r="ER198" s="192"/>
      <c r="ES198" s="192"/>
      <c r="ET198" s="192"/>
      <c r="EU198" s="192"/>
      <c r="EV198" s="192"/>
      <c r="EW198" s="192"/>
      <c r="EX198" s="192"/>
      <c r="EY198" s="192"/>
      <c r="EZ198" s="192"/>
      <c r="FA198" s="192"/>
      <c r="FB198" s="192"/>
      <c r="FC198" s="192"/>
      <c r="FD198" s="192"/>
      <c r="FE198" s="192"/>
      <c r="FF198" s="192"/>
      <c r="FG198" s="192"/>
      <c r="FH198" s="192"/>
      <c r="FI198" s="192"/>
      <c r="FJ198" s="192"/>
      <c r="FK198" s="192"/>
      <c r="FL198" s="192"/>
      <c r="FM198" s="192"/>
      <c r="FN198" s="192"/>
      <c r="FO198" s="192"/>
      <c r="FP198" s="192"/>
      <c r="FQ198" s="192"/>
      <c r="FR198" s="192"/>
      <c r="FS198" s="192"/>
      <c r="FT198" s="192"/>
      <c r="FU198" s="192"/>
      <c r="FV198" s="192"/>
      <c r="FW198" s="192"/>
      <c r="FX198" s="192"/>
      <c r="FY198" s="192"/>
      <c r="FZ198" s="192"/>
      <c r="GA198" s="192"/>
      <c r="GB198" s="192"/>
      <c r="GC198" s="192"/>
      <c r="GD198" s="192"/>
      <c r="GE198" s="192"/>
      <c r="GF198" s="192"/>
      <c r="GG198" s="192"/>
      <c r="GH198" s="192"/>
      <c r="GI198" s="192"/>
      <c r="GJ198" s="192"/>
      <c r="GK198" s="192"/>
      <c r="GL198" s="192"/>
      <c r="GM198" s="192"/>
      <c r="GN198" s="192"/>
      <c r="GO198" s="192"/>
      <c r="GP198" s="192"/>
      <c r="GQ198" s="192"/>
      <c r="GR198" s="192"/>
      <c r="GS198" s="192"/>
      <c r="GT198" s="192"/>
      <c r="GU198" s="192"/>
      <c r="GV198" s="192"/>
      <c r="GW198" s="192"/>
      <c r="GX198" s="192"/>
      <c r="GY198" s="192"/>
      <c r="GZ198" s="192"/>
      <c r="HA198" s="192"/>
      <c r="HB198" s="192"/>
      <c r="HC198" s="192"/>
      <c r="HD198" s="192"/>
      <c r="HE198" s="192"/>
      <c r="HF198" s="192"/>
      <c r="HG198" s="192"/>
      <c r="HH198" s="192"/>
      <c r="HI198" s="192"/>
      <c r="HJ198" s="192"/>
      <c r="HK198" s="192"/>
      <c r="HL198" s="192"/>
      <c r="HM198" s="192"/>
      <c r="HN198" s="192"/>
      <c r="HO198" s="192"/>
      <c r="HP198" s="192"/>
      <c r="HQ198" s="192"/>
      <c r="HR198" s="192"/>
      <c r="HS198" s="192"/>
      <c r="HT198" s="192"/>
      <c r="HU198" s="192"/>
      <c r="HV198" s="192"/>
      <c r="HW198" s="192"/>
      <c r="HX198" s="192"/>
      <c r="HY198" s="192"/>
      <c r="HZ198" s="192"/>
      <c r="IA198" s="192"/>
      <c r="IB198" s="192"/>
      <c r="IC198" s="192"/>
      <c r="ID198" s="192"/>
      <c r="IE198" s="192"/>
      <c r="IF198" s="192"/>
      <c r="IG198" s="192"/>
      <c r="IH198" s="192"/>
      <c r="II198" s="192"/>
      <c r="IJ198" s="192"/>
      <c r="IK198" s="192"/>
      <c r="IL198" s="192"/>
      <c r="IM198" s="192"/>
      <c r="IN198" s="192"/>
      <c r="IO198" s="192"/>
      <c r="IP198" s="192"/>
      <c r="IQ198" s="192"/>
      <c r="IR198" s="192"/>
      <c r="IS198" s="192"/>
      <c r="IT198" s="192"/>
      <c r="IU198" s="192"/>
      <c r="IV198" s="191"/>
    </row>
    <row r="199" spans="1:256" s="111" customFormat="1" x14ac:dyDescent="0.2">
      <c r="A199" s="30"/>
      <c r="B199" s="30"/>
      <c r="C199" s="30"/>
      <c r="D199" s="117"/>
      <c r="E199" s="30"/>
      <c r="G199" s="131"/>
      <c r="H199" s="97"/>
    </row>
    <row r="200" spans="1:256" s="111" customFormat="1" x14ac:dyDescent="0.2">
      <c r="A200" s="30"/>
      <c r="B200" s="30"/>
      <c r="C200" s="30"/>
      <c r="D200" s="117"/>
      <c r="E200" s="30"/>
      <c r="G200" s="131"/>
      <c r="H200" s="97"/>
    </row>
    <row r="201" spans="1:256" s="111" customFormat="1" x14ac:dyDescent="0.2">
      <c r="A201" s="30"/>
      <c r="B201" s="30"/>
      <c r="C201" s="30"/>
      <c r="D201" s="117"/>
      <c r="E201" s="30"/>
      <c r="G201" s="131"/>
      <c r="H201" s="97"/>
    </row>
    <row r="202" spans="1:256" s="111" customFormat="1" x14ac:dyDescent="0.2">
      <c r="A202" s="30"/>
      <c r="B202" s="30"/>
      <c r="C202" s="30"/>
      <c r="D202" s="117"/>
      <c r="E202" s="30"/>
      <c r="G202" s="131"/>
      <c r="H202" s="97"/>
    </row>
    <row r="203" spans="1:256" s="111" customFormat="1" x14ac:dyDescent="0.2">
      <c r="A203" s="30"/>
      <c r="B203" s="30"/>
      <c r="C203" s="30"/>
      <c r="D203" s="117"/>
      <c r="E203" s="30"/>
      <c r="G203" s="131"/>
      <c r="H203" s="97"/>
    </row>
    <row r="204" spans="1:256" s="111" customFormat="1" x14ac:dyDescent="0.2">
      <c r="A204" s="30"/>
      <c r="B204" s="30"/>
      <c r="C204" s="30"/>
      <c r="D204" s="117"/>
      <c r="E204" s="30"/>
      <c r="G204" s="131"/>
      <c r="H204" s="97"/>
    </row>
    <row r="205" spans="1:256" s="111" customFormat="1" x14ac:dyDescent="0.2">
      <c r="A205" s="30"/>
      <c r="B205" s="30"/>
      <c r="C205" s="30"/>
      <c r="D205" s="117"/>
      <c r="E205" s="30"/>
      <c r="G205" s="131"/>
      <c r="H205" s="97"/>
    </row>
    <row r="206" spans="1:256" s="111" customFormat="1" x14ac:dyDescent="0.2">
      <c r="A206" s="30"/>
      <c r="B206" s="30"/>
      <c r="C206" s="30"/>
      <c r="D206" s="117"/>
      <c r="E206" s="30"/>
      <c r="G206" s="131"/>
      <c r="H206" s="97"/>
    </row>
    <row r="207" spans="1:256" s="111" customFormat="1" x14ac:dyDescent="0.2">
      <c r="A207" s="30"/>
      <c r="B207" s="30"/>
      <c r="C207" s="30"/>
      <c r="D207" s="117"/>
      <c r="E207" s="30"/>
      <c r="G207" s="131"/>
      <c r="H207" s="97"/>
    </row>
    <row r="208" spans="1:256" s="111" customFormat="1" x14ac:dyDescent="0.2">
      <c r="A208" s="30"/>
      <c r="B208" s="30"/>
      <c r="C208" s="30"/>
      <c r="D208" s="117"/>
      <c r="E208" s="30"/>
      <c r="G208" s="131"/>
      <c r="H208" s="97"/>
    </row>
    <row r="209" spans="1:8" s="111" customFormat="1" x14ac:dyDescent="0.2">
      <c r="A209" s="30"/>
      <c r="B209" s="30"/>
      <c r="C209" s="30"/>
      <c r="D209" s="117"/>
      <c r="E209" s="30"/>
      <c r="G209" s="131"/>
      <c r="H209" s="97"/>
    </row>
    <row r="210" spans="1:8" s="111" customFormat="1" x14ac:dyDescent="0.2">
      <c r="A210" s="30"/>
      <c r="B210" s="30"/>
      <c r="C210" s="30"/>
      <c r="D210" s="117"/>
      <c r="E210" s="30"/>
      <c r="G210" s="131"/>
      <c r="H210" s="97"/>
    </row>
    <row r="211" spans="1:8" s="111" customFormat="1" x14ac:dyDescent="0.2">
      <c r="A211" s="30"/>
      <c r="B211" s="30"/>
      <c r="C211" s="30"/>
      <c r="D211" s="117"/>
      <c r="E211" s="30"/>
      <c r="G211" s="131"/>
      <c r="H211" s="97"/>
    </row>
    <row r="212" spans="1:8" s="111" customFormat="1" x14ac:dyDescent="0.2">
      <c r="A212" s="30"/>
      <c r="B212" s="30"/>
      <c r="C212" s="30"/>
      <c r="D212" s="117"/>
      <c r="E212" s="30"/>
      <c r="G212" s="131"/>
      <c r="H212" s="97"/>
    </row>
    <row r="213" spans="1:8" s="111" customFormat="1" x14ac:dyDescent="0.2">
      <c r="A213" s="30"/>
      <c r="B213" s="30"/>
      <c r="C213" s="30"/>
      <c r="D213" s="117"/>
      <c r="E213" s="30"/>
      <c r="G213" s="131"/>
      <c r="H213" s="97"/>
    </row>
    <row r="214" spans="1:8" s="111" customFormat="1" x14ac:dyDescent="0.2">
      <c r="A214" s="30"/>
      <c r="B214" s="30"/>
      <c r="C214" s="30"/>
      <c r="D214" s="117"/>
      <c r="E214" s="30"/>
      <c r="G214" s="131"/>
      <c r="H214" s="97"/>
    </row>
    <row r="215" spans="1:8" s="111" customFormat="1" x14ac:dyDescent="0.2">
      <c r="A215" s="30"/>
      <c r="B215" s="30"/>
      <c r="C215" s="30"/>
      <c r="D215" s="117"/>
      <c r="E215" s="30"/>
      <c r="G215" s="131"/>
      <c r="H215" s="97"/>
    </row>
    <row r="216" spans="1:8" s="111" customFormat="1" x14ac:dyDescent="0.2">
      <c r="A216" s="30"/>
      <c r="B216" s="30"/>
      <c r="C216" s="30"/>
      <c r="D216" s="117"/>
      <c r="E216" s="30"/>
      <c r="G216" s="131"/>
      <c r="H216" s="97"/>
    </row>
    <row r="217" spans="1:8" s="111" customFormat="1" x14ac:dyDescent="0.2">
      <c r="A217" s="30"/>
      <c r="B217" s="30"/>
      <c r="C217" s="30"/>
      <c r="D217" s="117"/>
      <c r="E217" s="30"/>
      <c r="G217" s="131"/>
      <c r="H217" s="97"/>
    </row>
    <row r="218" spans="1:8" s="111" customFormat="1" x14ac:dyDescent="0.2">
      <c r="A218" s="30"/>
      <c r="B218" s="30"/>
      <c r="C218" s="30"/>
      <c r="D218" s="117"/>
      <c r="E218" s="30"/>
      <c r="G218" s="131"/>
      <c r="H218" s="97"/>
    </row>
    <row r="219" spans="1:8" s="111" customFormat="1" x14ac:dyDescent="0.2">
      <c r="A219" s="30"/>
      <c r="B219" s="30"/>
      <c r="C219" s="30"/>
      <c r="D219" s="117"/>
      <c r="E219" s="30"/>
      <c r="G219" s="131"/>
      <c r="H219" s="97"/>
    </row>
  </sheetData>
  <autoFilter ref="B1:B219"/>
  <mergeCells count="209">
    <mergeCell ref="A197:C197"/>
    <mergeCell ref="ID196:IF196"/>
    <mergeCell ref="IG196:II196"/>
    <mergeCell ref="IJ196:IL196"/>
    <mergeCell ref="IM196:IO196"/>
    <mergeCell ref="IP196:IR196"/>
    <mergeCell ref="IS196:IU196"/>
    <mergeCell ref="HL196:HN196"/>
    <mergeCell ref="HO196:HQ196"/>
    <mergeCell ref="HR196:HT196"/>
    <mergeCell ref="HU196:HW196"/>
    <mergeCell ref="HX196:HZ196"/>
    <mergeCell ref="IA196:IC196"/>
    <mergeCell ref="GT196:GV196"/>
    <mergeCell ref="GW196:GY196"/>
    <mergeCell ref="GZ196:HB196"/>
    <mergeCell ref="HC196:HE196"/>
    <mergeCell ref="HF196:HH196"/>
    <mergeCell ref="HI196:HK196"/>
    <mergeCell ref="GB196:GD196"/>
    <mergeCell ref="GE196:GG196"/>
    <mergeCell ref="GH196:GJ196"/>
    <mergeCell ref="GK196:GM196"/>
    <mergeCell ref="GN196:GP196"/>
    <mergeCell ref="GQ196:GS196"/>
    <mergeCell ref="FJ196:FL196"/>
    <mergeCell ref="FM196:FO196"/>
    <mergeCell ref="FP196:FR196"/>
    <mergeCell ref="FS196:FU196"/>
    <mergeCell ref="FV196:FX196"/>
    <mergeCell ref="FY196:GA196"/>
    <mergeCell ref="ER196:ET196"/>
    <mergeCell ref="EU196:EW196"/>
    <mergeCell ref="EX196:EZ196"/>
    <mergeCell ref="FA196:FC196"/>
    <mergeCell ref="FD196:FF196"/>
    <mergeCell ref="FG196:FI196"/>
    <mergeCell ref="DZ196:EB196"/>
    <mergeCell ref="EC196:EE196"/>
    <mergeCell ref="EF196:EH196"/>
    <mergeCell ref="EI196:EK196"/>
    <mergeCell ref="EL196:EN196"/>
    <mergeCell ref="EO196:EQ196"/>
    <mergeCell ref="DH196:DJ196"/>
    <mergeCell ref="DK196:DM196"/>
    <mergeCell ref="DN196:DP196"/>
    <mergeCell ref="DQ196:DS196"/>
    <mergeCell ref="DT196:DV196"/>
    <mergeCell ref="DW196:DY196"/>
    <mergeCell ref="CP196:CR196"/>
    <mergeCell ref="CS196:CU196"/>
    <mergeCell ref="CV196:CX196"/>
    <mergeCell ref="CY196:DA196"/>
    <mergeCell ref="DB196:DD196"/>
    <mergeCell ref="DE196:DG196"/>
    <mergeCell ref="BX196:BZ196"/>
    <mergeCell ref="CA196:CC196"/>
    <mergeCell ref="CD196:CF196"/>
    <mergeCell ref="CG196:CI196"/>
    <mergeCell ref="CJ196:CL196"/>
    <mergeCell ref="CM196:CO196"/>
    <mergeCell ref="BF196:BH196"/>
    <mergeCell ref="BI196:BK196"/>
    <mergeCell ref="BL196:BN196"/>
    <mergeCell ref="BO196:BQ196"/>
    <mergeCell ref="BR196:BT196"/>
    <mergeCell ref="BU196:BW196"/>
    <mergeCell ref="AN196:AP196"/>
    <mergeCell ref="AQ196:AS196"/>
    <mergeCell ref="AT196:AV196"/>
    <mergeCell ref="AW196:AY196"/>
    <mergeCell ref="AZ196:BB196"/>
    <mergeCell ref="BC196:BE196"/>
    <mergeCell ref="V196:X196"/>
    <mergeCell ref="Y196:AA196"/>
    <mergeCell ref="AB196:AD196"/>
    <mergeCell ref="AE196:AG196"/>
    <mergeCell ref="AH196:AJ196"/>
    <mergeCell ref="AK196:AM196"/>
    <mergeCell ref="A196:C196"/>
    <mergeCell ref="D196:F196"/>
    <mergeCell ref="J196:L196"/>
    <mergeCell ref="M196:O196"/>
    <mergeCell ref="P196:R196"/>
    <mergeCell ref="S196:U196"/>
    <mergeCell ref="A160:E160"/>
    <mergeCell ref="B161:B185"/>
    <mergeCell ref="C161:C185"/>
    <mergeCell ref="D161:D185"/>
    <mergeCell ref="E161:E185"/>
    <mergeCell ref="A195:C195"/>
    <mergeCell ref="C118:C120"/>
    <mergeCell ref="B125:B135"/>
    <mergeCell ref="C125:C135"/>
    <mergeCell ref="D125:D135"/>
    <mergeCell ref="A136:E136"/>
    <mergeCell ref="B144:B155"/>
    <mergeCell ref="C144:C155"/>
    <mergeCell ref="D144:D155"/>
    <mergeCell ref="C82:C92"/>
    <mergeCell ref="A94:E94"/>
    <mergeCell ref="A101:E101"/>
    <mergeCell ref="C103:C110"/>
    <mergeCell ref="A111:E111"/>
    <mergeCell ref="A114:E114"/>
    <mergeCell ref="A71:E71"/>
    <mergeCell ref="B74:B75"/>
    <mergeCell ref="C74:C75"/>
    <mergeCell ref="A76:E76"/>
    <mergeCell ref="C77:C78"/>
    <mergeCell ref="A81:E81"/>
    <mergeCell ref="A24:E24"/>
    <mergeCell ref="A26:E26"/>
    <mergeCell ref="A41:E41"/>
    <mergeCell ref="A45:E45"/>
    <mergeCell ref="A51:E51"/>
    <mergeCell ref="A60:E60"/>
    <mergeCell ref="A1:F1"/>
    <mergeCell ref="A5:E5"/>
    <mergeCell ref="A12:E12"/>
    <mergeCell ref="A15:E15"/>
    <mergeCell ref="A19:E19"/>
    <mergeCell ref="A20:A21"/>
    <mergeCell ref="B20:B21"/>
    <mergeCell ref="A198:C198"/>
    <mergeCell ref="D198:F198"/>
    <mergeCell ref="J198:L198"/>
    <mergeCell ref="M198:O198"/>
    <mergeCell ref="P198:R198"/>
    <mergeCell ref="S198:U198"/>
    <mergeCell ref="V198:X198"/>
    <mergeCell ref="Y198:AA198"/>
    <mergeCell ref="AB198:AD198"/>
    <mergeCell ref="AE198:AG198"/>
    <mergeCell ref="AH198:AJ198"/>
    <mergeCell ref="AK198:AM198"/>
    <mergeCell ref="AN198:AP198"/>
    <mergeCell ref="AQ198:AS198"/>
    <mergeCell ref="AT198:AV198"/>
    <mergeCell ref="AW198:AY198"/>
    <mergeCell ref="AZ198:BB198"/>
    <mergeCell ref="BC198:BE198"/>
    <mergeCell ref="BF198:BH198"/>
    <mergeCell ref="BI198:BK198"/>
    <mergeCell ref="BL198:BN198"/>
    <mergeCell ref="BO198:BQ198"/>
    <mergeCell ref="BR198:BT198"/>
    <mergeCell ref="BU198:BW198"/>
    <mergeCell ref="BX198:BZ198"/>
    <mergeCell ref="CA198:CC198"/>
    <mergeCell ref="CD198:CF198"/>
    <mergeCell ref="CG198:CI198"/>
    <mergeCell ref="CJ198:CL198"/>
    <mergeCell ref="CM198:CO198"/>
    <mergeCell ref="CP198:CR198"/>
    <mergeCell ref="CS198:CU198"/>
    <mergeCell ref="CV198:CX198"/>
    <mergeCell ref="CY198:DA198"/>
    <mergeCell ref="DB198:DD198"/>
    <mergeCell ref="DE198:DG198"/>
    <mergeCell ref="DH198:DJ198"/>
    <mergeCell ref="DK198:DM198"/>
    <mergeCell ref="DN198:DP198"/>
    <mergeCell ref="DQ198:DS198"/>
    <mergeCell ref="DT198:DV198"/>
    <mergeCell ref="DW198:DY198"/>
    <mergeCell ref="DZ198:EB198"/>
    <mergeCell ref="EC198:EE198"/>
    <mergeCell ref="EF198:EH198"/>
    <mergeCell ref="FP198:FR198"/>
    <mergeCell ref="FS198:FU198"/>
    <mergeCell ref="FV198:FX198"/>
    <mergeCell ref="FY198:GA198"/>
    <mergeCell ref="GB198:GD198"/>
    <mergeCell ref="GE198:GG198"/>
    <mergeCell ref="GH198:GJ198"/>
    <mergeCell ref="EI198:EK198"/>
    <mergeCell ref="EL198:EN198"/>
    <mergeCell ref="EO198:EQ198"/>
    <mergeCell ref="ER198:ET198"/>
    <mergeCell ref="EU198:EW198"/>
    <mergeCell ref="EX198:EZ198"/>
    <mergeCell ref="FA198:FC198"/>
    <mergeCell ref="FD198:FF198"/>
    <mergeCell ref="FG198:FI198"/>
    <mergeCell ref="IM198:IO198"/>
    <mergeCell ref="IP198:IR198"/>
    <mergeCell ref="IS198:IU198"/>
    <mergeCell ref="A192:E192"/>
    <mergeCell ref="HL198:HN198"/>
    <mergeCell ref="HO198:HQ198"/>
    <mergeCell ref="HR198:HT198"/>
    <mergeCell ref="HU198:HW198"/>
    <mergeCell ref="HX198:HZ198"/>
    <mergeCell ref="IA198:IC198"/>
    <mergeCell ref="ID198:IF198"/>
    <mergeCell ref="IG198:II198"/>
    <mergeCell ref="IJ198:IL198"/>
    <mergeCell ref="GK198:GM198"/>
    <mergeCell ref="GN198:GP198"/>
    <mergeCell ref="GQ198:GS198"/>
    <mergeCell ref="GT198:GV198"/>
    <mergeCell ref="GW198:GY198"/>
    <mergeCell ref="GZ198:HB198"/>
    <mergeCell ref="HC198:HE198"/>
    <mergeCell ref="HF198:HH198"/>
    <mergeCell ref="HI198:HK198"/>
    <mergeCell ref="FJ198:FL198"/>
    <mergeCell ref="FM198:FO198"/>
  </mergeCells>
  <hyperlinks>
    <hyperlink ref="G121" r:id="rId1" location="Text "/>
    <hyperlink ref="G118" r:id="rId2" location="Text "/>
    <hyperlink ref="G122" r:id="rId3" location="Text "/>
  </hyperlinks>
  <printOptions horizontalCentered="1"/>
  <pageMargins left="0.59055118110236227" right="0.35433070866141736" top="0.43307086614173229" bottom="0.15748031496062992" header="0.39370078740157483" footer="0.19685039370078741"/>
  <pageSetup paperSize="9" scale="53" fitToHeight="3"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795F85084727864D943A1640386A6A57" ma:contentTypeVersion="9" ma:contentTypeDescription="Створення нового документа." ma:contentTypeScope="" ma:versionID="f735ecf815ac937e532e04e570f5c363">
  <xsd:schema xmlns:xsd="http://www.w3.org/2001/XMLSchema" xmlns:xs="http://www.w3.org/2001/XMLSchema" xmlns:p="http://schemas.microsoft.com/office/2006/metadata/properties" xmlns:ns2="acedc1b3-a6a6-4744-bb8f-c9b717f8a9c9" targetNamespace="http://schemas.microsoft.com/office/2006/metadata/properties" ma:root="true" ma:fieldsID="b60be84027587505665ece797e11c4db"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cedc1b3-a6a6-4744-bb8f-c9b717f8a9c9">MFWF-347-94607</_dlc_DocId>
    <_dlc_DocIdUrl xmlns="acedc1b3-a6a6-4744-bb8f-c9b717f8a9c9">
      <Url>http://workflow/12000/12100/12130/_layouts/DocIdRedir.aspx?ID=MFWF-347-94607</Url>
      <Description>MFWF-347-94607</Description>
    </_dlc_DocIdUrl>
  </documentManagement>
</p:properties>
</file>

<file path=customXml/itemProps1.xml><?xml version="1.0" encoding="utf-8"?>
<ds:datastoreItem xmlns:ds="http://schemas.openxmlformats.org/officeDocument/2006/customXml" ds:itemID="{A771CE1D-49EC-435E-81D5-C2E9E172AECD}">
  <ds:schemaRefs>
    <ds:schemaRef ds:uri="http://schemas.microsoft.com/sharepoint/events"/>
  </ds:schemaRefs>
</ds:datastoreItem>
</file>

<file path=customXml/itemProps2.xml><?xml version="1.0" encoding="utf-8"?>
<ds:datastoreItem xmlns:ds="http://schemas.openxmlformats.org/officeDocument/2006/customXml" ds:itemID="{8F95F040-6A0A-4F7C-A4C9-2A5561414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D4748-7B74-4CB7-8916-7E789F551F43}">
  <ds:schemaRefs>
    <ds:schemaRef ds:uri="http://schemas.microsoft.com/sharepoint/v3/contenttype/forms"/>
  </ds:schemaRefs>
</ds:datastoreItem>
</file>

<file path=customXml/itemProps4.xml><?xml version="1.0" encoding="utf-8"?>
<ds:datastoreItem xmlns:ds="http://schemas.openxmlformats.org/officeDocument/2006/customXml" ds:itemID="{C74A0358-9B7B-4A0D-ADB3-7B101852066A}">
  <ds:schemaRefs>
    <ds:schemaRef ds:uri="http://purl.org/dc/term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acedc1b3-a6a6-4744-bb8f-c9b717f8a9c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основна (3)</vt:lpstr>
      <vt:lpstr>'основна (3)'!Область_друку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medvedeva</dc:creator>
  <cp:lastModifiedBy>Лесик </cp:lastModifiedBy>
  <cp:lastPrinted>2021-09-27T11:32:02Z</cp:lastPrinted>
  <dcterms:created xsi:type="dcterms:W3CDTF">2011-05-25T06:09:22Z</dcterms:created>
  <dcterms:modified xsi:type="dcterms:W3CDTF">2023-05-01T14:31:57Z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0x010100795F85084727864D943A1640386A6A57</vt:lpwstr>
  </property>
  <property fmtid="{D5CDD505-2E9C-101B-9397-08002B2CF9AE}" pid="3" name="_dlc_DocIdItemGuid">
    <vt:lpwstr>fa655da8-cd74-40f9-aaf7-96f2ac7fe134</vt:lpwstr>
  </property>
</Properties>
</file>