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2995" windowHeight="9525" tabRatio="564"/>
  </bookViews>
  <sheets>
    <sheet name="основна (2)" sheetId="1" r:id="rId1"/>
  </sheets>
  <definedNames>
    <definedName name="_xlnm._FilterDatabase" localSheetId="0" hidden="1">'основна (2)'!$B$1:$B$138</definedName>
    <definedName name="_xlnm.Print_Area" localSheetId="0">'основна (2)'!$A$1:$F$115</definedName>
  </definedNames>
  <calcPr calcId="145621"/>
</workbook>
</file>

<file path=xl/calcChain.xml><?xml version="1.0" encoding="utf-8"?>
<calcChain xmlns="http://schemas.openxmlformats.org/spreadsheetml/2006/main">
  <c r="F101" i="1" l="1"/>
  <c r="F110" i="1"/>
  <c r="F94" i="1" l="1"/>
  <c r="F81" i="1"/>
  <c r="F80" i="1"/>
  <c r="F76" i="1" s="1"/>
  <c r="F71" i="1"/>
  <c r="F60" i="1"/>
  <c r="F51" i="1"/>
  <c r="F45" i="1"/>
  <c r="F43" i="1"/>
  <c r="F41" i="1" s="1"/>
  <c r="F26" i="1"/>
  <c r="F24" i="1"/>
  <c r="F19" i="1"/>
  <c r="F15" i="1"/>
  <c r="F12" i="1"/>
  <c r="F5" i="1"/>
</calcChain>
</file>

<file path=xl/sharedStrings.xml><?xml version="1.0" encoding="utf-8"?>
<sst xmlns="http://schemas.openxmlformats.org/spreadsheetml/2006/main" count="350" uniqueCount="180">
  <si>
    <t>Кредитор</t>
  </si>
  <si>
    <t>Позичальник</t>
  </si>
  <si>
    <t>Назва проекту, для реалізації якого залучається кредит/позика</t>
  </si>
  <si>
    <t>Валюта кредиту/позики</t>
  </si>
  <si>
    <t>Сума державної гарантії у валюті кредиту/позики</t>
  </si>
  <si>
    <t>Сума державної гарантії, грн.*</t>
  </si>
  <si>
    <t>Європейський банк реконструкції та розвитку</t>
  </si>
  <si>
    <t>Впровадження швидкісного руху пасажирських поїздів на залізницях України (14849 від 31.08.2014)</t>
  </si>
  <si>
    <t>USD</t>
  </si>
  <si>
    <t>НАЕК "Енергоатом"</t>
  </si>
  <si>
    <t>Модернізації енергоблоків №2 Хмельницької АЕС та №4 Рівненської АЕС  (34838 від 29.07.2004)</t>
  </si>
  <si>
    <t>Європейське співтовариство з атомної енергії</t>
  </si>
  <si>
    <t>Модернізації енергоблоків №2 Хмельницької АЕС та №4 Рівненської АЕС (Угода від 29.07.2004)</t>
  </si>
  <si>
    <t>Credit Suisse First Boston International</t>
  </si>
  <si>
    <t>ДКБ "Південне" ім. М.К.Янгеля</t>
  </si>
  <si>
    <t>Фінансування українсько-бразильського проекту по створенню ракетного космічного комплексу "Циклон-4", Угода від 18.11.04</t>
  </si>
  <si>
    <t>Maglin Capital Limited</t>
  </si>
  <si>
    <t>Фінансування проектування і будівництва залізнично-автомобільного мостового переходу через річку Дніпро в місті Києві, Угода від 18.10.2004</t>
  </si>
  <si>
    <t>Deutsche Bank AG London</t>
  </si>
  <si>
    <t>Укравтодор</t>
  </si>
  <si>
    <t>Реконструкція автомобільної дороги Київ-Одеса на дільниці від Жашкова до Червонознам’янки, договір від 29.06.2004</t>
  </si>
  <si>
    <t>ДП "Національна енергетична компанія "Укренерго"</t>
  </si>
  <si>
    <t>Проект будівництва високовольтної повітряної лінії в Одеській області  (33896 від 16.12.2005)</t>
  </si>
  <si>
    <t>EUR</t>
  </si>
  <si>
    <t>Завершення проекту реконструкції автомобільної дороги Київ-Одеса на дільниці від Жашкова до Червонознам’янки, Угода від 17.08.2005</t>
  </si>
  <si>
    <t>Міжнародний банк реконструкції та розвитку</t>
  </si>
  <si>
    <t>Укрексімбанк</t>
  </si>
  <si>
    <t>Проект розвитку експорту 2 (4836 від 26.09.06)</t>
  </si>
  <si>
    <t>Citibank, N.A. London</t>
  </si>
  <si>
    <t>Будівництво, реконструкція та капітальний ремонт автомобільних доріг загального користування, Угода від 07.07.2006</t>
  </si>
  <si>
    <t>ОДІУ</t>
  </si>
  <si>
    <t>Державна іпотечна установа</t>
  </si>
  <si>
    <t>Іпотечне кредитування (Облігації ДІУ)</t>
  </si>
  <si>
    <t>UAH</t>
  </si>
  <si>
    <t>Morgan Stanley Bank International Limited</t>
  </si>
  <si>
    <t>Виконання зобов'язань, що виникають у зв'язку з фінансуванням проектів будівництва, реконструкції та капітального ремонту автомобільних доріг, у тому числі за залученими у минулі роки кредитами, Угода від 30.08.07</t>
  </si>
  <si>
    <t>Виконання зобов'язань, що виникають у зв'язку з фінансуванням проектів будівництва, реконструкції та капітального ремонту автомобільних доріг, у тому числі за залученими у минулі роки кредитами, Угода від 28.09.07, Договір про врегулювання від 05.02.09</t>
  </si>
  <si>
    <t>ДП "Іллічівський морський торговельний порт"</t>
  </si>
  <si>
    <t>Проект "Розвиток інфраструктури Іллічівського морського торговельного порту" (31245 від 28.11.07)</t>
  </si>
  <si>
    <t>Канадська експортна агенція</t>
  </si>
  <si>
    <t>ДП "Укркосмос"</t>
  </si>
  <si>
    <t>Створення національної супутникової системи зв'язку, Кредитний договір від 15.12.2009</t>
  </si>
  <si>
    <t>Credit Suisse International</t>
  </si>
  <si>
    <t xml:space="preserve">Рефінансування, Угода від 28.01.2009
</t>
  </si>
  <si>
    <t>НАК "Нафтогаз України", Кредитний Договір від 27.11.2006, Додатковий Договір від 05.11.2009</t>
  </si>
  <si>
    <t>АТ "Укрексімбанк"</t>
  </si>
  <si>
    <t>Виконання зобов'язань, що виникають у зв'язку з фінансуванням проектів будівництва, реконструкції та капітального ремонту автомобільних доріг, у тому числі за залученими у минулі роки кредитами, Угода від 05.02.09 №151109К6</t>
  </si>
  <si>
    <t>ДП "Укрмедпостач"</t>
  </si>
  <si>
    <t>Забезпечення лікувально-профілактичних закладів обладнанням,  транспортними засобами,  виробами медичного призначення та лікарськими засобами, Угода від 06.10.09 №151309К55, Договір від 01.09.2010 №28010-02/103</t>
  </si>
  <si>
    <t>Облігації Харківського державного авіаційного виробничого підприємства</t>
  </si>
  <si>
    <t>Харківське державне авіаційне виробниче підприємство</t>
  </si>
  <si>
    <t>Фінансування виробничої діяльності підприємтсва та формування ресурсної бази, зокрема погашення кредиторської заборгованості перед банками та добудови літаків в рамках реалізації інвестиційних проектів з будівництва літаків на період 2009-2015 років</t>
  </si>
  <si>
    <t>Векселі Укравтодору</t>
  </si>
  <si>
    <t>Виконання зобов'язань, що виникають у зв'язку з фінансуванням проектів будівництва, реконструкції та капітального ремонту автомобільних доріг, у тому числі за залученими у минулі роки кредитами</t>
  </si>
  <si>
    <t>Облігації ДП "Київський авіаційний завод "Авіант"</t>
  </si>
  <si>
    <t>Київський авіаційний завод "Авіант"</t>
  </si>
  <si>
    <t>Облігації НАК "Нафтогаз України"</t>
  </si>
  <si>
    <t>Реструктуризації заборгованості Національної акціонерної компанії "Нафтогаз України" за зовнішніми запозиченнями, Договір про довірче управління від 05.11.2009</t>
  </si>
  <si>
    <t>ВАТ "Ощадбанк"</t>
  </si>
  <si>
    <t>Поповнення оборотних коштів, включаючи виконання зобов'язань, що виникають у зв'язку з фінансуванням проектів будівництва, реконструкції та капітального ремонту автомобільних доріг, у тому числі за залученими у минулі роки кредитами, Угода від 26.03.2009 №241/31/2</t>
  </si>
  <si>
    <t>Поповнення оборотних коштів, включаючи виконання зобов'язань, що виникають у зв'язку з фінансуванням проектів будівництва, реконструкції та капітального ремонту автомобільних доріг, у тому числі за залученими у минулі роки кредитами, Угода від 05.02.2009 №223/31/2</t>
  </si>
  <si>
    <t>НАК "Нафтогаз України", Угода від 05.06.2009 №274/31/2</t>
  </si>
  <si>
    <t>AQUASAFETY INVEST PLC</t>
  </si>
  <si>
    <t>ДП "Львівська ОДПЗ"</t>
  </si>
  <si>
    <t>Реалізація інвестиційного проекту комплексного протипаводкового захисту у Львівській області, Кредитний договір від 27.10.2009</t>
  </si>
  <si>
    <t>UniCredit Bank Austria AG</t>
  </si>
  <si>
    <t>Забезпечення лікувально-профілактичних закладів обладнанням,  транспортними засобами,  виробами медичного призначення та лікарськими засобами, Угода від 18.09.2009</t>
  </si>
  <si>
    <t>Облігації ДП "ФІНІНПРО"</t>
  </si>
  <si>
    <t>ДП "Фінінпро"</t>
  </si>
  <si>
    <t>Фінансування виконання зобов'язань, що виникають у зв'язку з виконанням завдань та здійсненням заходів, передбачених Державною цільовою програмою підготовки та проведення в Україні фінальної частини чемпіонату Європи 2012 року з футболу, Договір про довірче управління від 03.11.2010</t>
  </si>
  <si>
    <t>VTB Capital PLC</t>
  </si>
  <si>
    <t>Фінансування будівництва, реконструкції, капітального та поточного ремонту автомобільних доріг загального користування і придбання дорожньої техніки та обладнання для дочірніх підприємств ВАТ "Державна акціонерна компанія "Автомобільні дороги України", Угода від 25.11.2010</t>
  </si>
  <si>
    <t>Експортно-імпортний банк Кореї</t>
  </si>
  <si>
    <t>Південна залізниця (статутне територіално-галузеве об'єднання)</t>
  </si>
  <si>
    <t>Придбання швидкісних міжрегіональних електропоїздів в рамках підготовки до фінальної частини  чемпіонату Європи 2012 року з футболу, Кредитна угода від 29.12.2010</t>
  </si>
  <si>
    <t>ДП "ФІНІНПРО"</t>
  </si>
  <si>
    <t>Фінансування виконання зобов'язань, що виникають у зв'язку з виконанням завдань та здійсненням заходів, передбачених Державною цільовою програмою підготовки та проведення в Україні фінальної частини чемпіонату Європи 2012 року з футболу, Договір про довірче управління від 21.04.2011</t>
  </si>
  <si>
    <t>Сбербанк Росії</t>
  </si>
  <si>
    <t>Фінансування будівництва, реконструкції, капітального та поточного ремонту автомобільних доріг і придбання дорожньої техніки, Угода від 22.07.2011</t>
  </si>
  <si>
    <t>ДП "Конструкторське бюро "Південне" ім. М.К. Янгеля</t>
  </si>
  <si>
    <t>Розвиток бразильсько-українського проекту по створенню ракетного космічного комплексу "Циклон-4", строковий кредитний договір від 16.09.2011</t>
  </si>
  <si>
    <t xml:space="preserve">Проект з енергоефективності (8064-UA від 10.06.11) </t>
  </si>
  <si>
    <t>Державний банк розвитку КНР</t>
  </si>
  <si>
    <t xml:space="preserve">Модернізація та оновлення вугільної шахти ім. Мельникова, Кредитний договір від 21.12.2011 </t>
  </si>
  <si>
    <t>Додаткове фінансування для Другого проекту розвитку експорту (8089-UA від 04.10.11)</t>
  </si>
  <si>
    <t>Фінансування виконання зобов'язань, що виникають у зв'язку з виконанням завдань та здійсненням заходів, передбачених Державною цільовою програмою підготовки та проведення в Україні фінальної частини чемпіонату Європи 2012 року з футболу, Договір про довірче управління від 07.12.2012</t>
  </si>
  <si>
    <t>Заміщення споживання природного газу вітчизняним вугіллям, Генеральна Кредитна угода від 25.12.2012</t>
  </si>
  <si>
    <t>Експортно-імпортний банк Китаю</t>
  </si>
  <si>
    <t>Фінансування проектів у сфері сільського господарства в рамках виконання вимог Меморандуму про взаєморозуміння щодо співпраці в реалізації пріоритетних проектів у галузі сільського господарства, кредитний договір від 26.12.2012 №201209</t>
  </si>
  <si>
    <t>Фінансування проектів у сфері сільського господарства в рамках виконання вимог Меморандуму про взаєморозуміння щодо співпраці в реалізації пріоритетних проектів у галузі сільського господарства, Генеральний кредитний договір від 26.12.2012 №201210</t>
  </si>
  <si>
    <t>Deutsche Bank AG Schaft</t>
  </si>
  <si>
    <t>Модернизація компресорної станції "Бар" на транзитному трубопроводі "Союз", Кредитний договір від 11.12.2012 №1/1212000351</t>
  </si>
  <si>
    <t>Облігації Укравтодору</t>
  </si>
  <si>
    <t>Фінансування об’єктів будівництва, реконструкції, капітального та поточного ремонту автомобільних доріг загального користування, в тому числі, будівництво транспортної магістралі через річку Дніпро в м. Запоріжжя, за переліком, затвердженим Кабінетом Міністрів України, і придбання дорожньої техніки та обладнання для дочірніх підприємств ПАТ «Державна акціонерна компанія «Автомобільні дороги України»</t>
  </si>
  <si>
    <t>Фінансування об’єктів  будівництва, реконструкції, капітального та поточного ремонту автомобільних доріг загального користування, в тому числі для реалізації проекту будівництва мостового переходу через річку Дніпро в м. Запоріжжі, за переліком, затвердженим Кабінетом Міністрів України, і придбання дорожньої техніки та обладнання для дочірніх підприємств ПАТ «Державна акціонерна компанія «Автомобільні дороги України»</t>
  </si>
  <si>
    <t xml:space="preserve">Міністерство енергетики та вугільної промисловості України
</t>
  </si>
  <si>
    <t>Проект соціально-економічного розвитку "Будівництво першої черги Дністровської ГАЕС у складі трьох агрегатів ", Угода від 16.10.2013 №743/31/2</t>
  </si>
  <si>
    <t>ПАТ АБ "Укргазбанк"</t>
  </si>
  <si>
    <t xml:space="preserve">Департамент енергетики, транспорту та зв'язку Вінницької міської ради
</t>
  </si>
  <si>
    <t>Проект соціально-економічного розвитку "По оновленню рухомого складу автобусного і тролейбусного парків", Угода від 22.11.2013 №20-10/2013</t>
  </si>
  <si>
    <t>Облігації Державної іпотечної установи</t>
  </si>
  <si>
    <t xml:space="preserve">Державна іпотечна установа
</t>
  </si>
  <si>
    <t>Облігації ПАТ "НАК "Нафтогаз"</t>
  </si>
  <si>
    <t>ПАТ "Ощадбанк"</t>
  </si>
  <si>
    <t xml:space="preserve">Національне агентство з питань підготовки та проведення в Україні фінальної частини чемпіонату Європи 2012 року з футболу та реалізації інфраструктурних проектів
</t>
  </si>
  <si>
    <t>Проект соціально-економічного розвитку "Будівництво сучасного лікувально-діагностичного комплексу Національної дитячої спеціалізованої лікарні "Охматдит" по вул. Чорновола,28/1, у Шевченківському районі м.Києва ", Угода від 30.12.2013 №777/31/2</t>
  </si>
  <si>
    <t xml:space="preserve">Управління капітального будівництва Херсонської міської ради
</t>
  </si>
  <si>
    <t>Проект соціально-економічного розвитку "Будівництво шляхопроводу по просп. Адмірала Сенявіна- вул. Залаегерсег у м. Херсоні", Угода від 17.12.2013 №1712-13</t>
  </si>
  <si>
    <t xml:space="preserve">Департамент капітального будівництва Вінницької міської ради
</t>
  </si>
  <si>
    <t>Проект соціально-економічного розвитку "Будівництво вул. Келецької та трамвайної лінії від вул.Квятека до автовокзалу "Західний" в м.Вінниці", Угода від 25.12.2013 №22-Ю/2013</t>
  </si>
  <si>
    <t xml:space="preserve">Державне агентство з інвестицій та управління національними проектами  України
</t>
  </si>
  <si>
    <t>Проект соціально-економічного розвитку "Реалізація ІІ етапу Національного проекту "Відкритий світ" у частині технічного забезпечення шкіл навчальним обладнанням", договір від 27.12.2013 №15-К/13-VIP</t>
  </si>
  <si>
    <t>ВАТ "Газпромбанк"</t>
  </si>
  <si>
    <t>Поповнення оборотного капіталу, додаткова Угода від 27.12.2013</t>
  </si>
  <si>
    <t>Європейський інвестиційний банк</t>
  </si>
  <si>
    <t xml:space="preserve">Державна адміністрація залізничного транспорту України </t>
  </si>
  <si>
    <t>Проект будівництва Бескидського тунелю, Фінансова угода від 07.05.2014 № 81.421</t>
  </si>
  <si>
    <t>Експортно-імпортний банк Китаю **</t>
  </si>
  <si>
    <t>ДП «Дирекція з будівництва   та   управління  національного  проекту  «Повітряний експрес»  та  інших  інфраструктурних об'єктів Київського регіону»</t>
  </si>
  <si>
    <t>Організація залізничного пасажирського сполучення м.Київ- міжнародний аеропорт "Бориспіль", Кредитний договір від 05.07.2011 №BLA201123</t>
  </si>
  <si>
    <t>Європейський банк реконструкції  та розвитку</t>
  </si>
  <si>
    <t>Комплексна (зведена) програма підвищення рівня безпеки енергоблоків атомних електростанцій</t>
  </si>
  <si>
    <t>ПАТ "Укрексімбанк"</t>
  </si>
  <si>
    <t>Державна акціонерна холдінгова компанія "Артем"</t>
  </si>
  <si>
    <t>Програма  підвищення обороноздатності і безпеки держави та задоволення невідкладних потреб Збройних Сил у частині виготовлення комбінованого пристрою викиду хибних цілей "Адрос" КУВ 26-50 і його модифікацій, а також 125-міліметрового пострілу з керованою ракетою (виріб 621)"</t>
  </si>
  <si>
    <t>Дочірнє підприємство Державної компанії "Укрспецекспорт" державне госпрозрахункове зовнішньоторгівельне підприємство "Спецтехноекспорт"</t>
  </si>
  <si>
    <t>Програми підвищення обороноздатності і безпеки держави в частині створення сучасної системи висвітлення надводної обстановки</t>
  </si>
  <si>
    <t>Формування стабілізаційного (резервного) енергетичного фонду</t>
  </si>
  <si>
    <t>Проект "Реабілітація гідроелектростанцій"</t>
  </si>
  <si>
    <t>Програма підвищення обороноздатності та безпеки держави України</t>
  </si>
  <si>
    <t xml:space="preserve">Товариство з обмеженою відповідальністю «Українська бронетехніка»
</t>
  </si>
  <si>
    <t>Доформування стабілізаційного (резервного) енергетичного фонду</t>
  </si>
  <si>
    <t>Приватне акціонерне товариство "Завод "Кузня на Рибальському"</t>
  </si>
  <si>
    <t xml:space="preserve">Державне  підприємство  "Київський бронетанковий завод"
</t>
  </si>
  <si>
    <t xml:space="preserve">Товариство з обмеженою відповідальністю "НВЦ "Інфозахист"
</t>
  </si>
  <si>
    <t xml:space="preserve">Товариство з обмеженою відповідальністю "ЕСОММ СО"
</t>
  </si>
  <si>
    <t xml:space="preserve">Товариство з обмеженою відповідальністю  "РДЛ"
</t>
  </si>
  <si>
    <t xml:space="preserve">Сентрал Сторедж Сейфті Проджект Траст </t>
  </si>
  <si>
    <t>фінансування інвестиційного проекту (державного) “Будівництво централізованого сховища відпрацьованого ядерного палива реакторів ВВЕР АЕС України”</t>
  </si>
  <si>
    <t>Проект "Доступ до довготермінового фінансування"</t>
  </si>
  <si>
    <t xml:space="preserve"> ***застосовується Методика оцінювання фіскальних ризиків, пов'язаних з діяльністю суб'єктів господарювання державного сектору еконмоіки, затвердженої постановою КМУ від 11.01.2018 № 7</t>
  </si>
  <si>
    <t>НАЕК "Енергоатом" ***</t>
  </si>
  <si>
    <t>Державне підприємство «Національна атомна енергогенеруюча компанія «Енергоатом» ***</t>
  </si>
  <si>
    <t xml:space="preserve">Державне підприємство «Національна атомна енергогенеруюча компанія «Енергоатом» ***
</t>
  </si>
  <si>
    <t>НАК "Нафтогаз України" ***</t>
  </si>
  <si>
    <t>ПАТ "Національна акціонерна компанія "Нафтогаз України" ***</t>
  </si>
  <si>
    <t xml:space="preserve">Національна акціонерна компанія "Нафтогаз України" ***
</t>
  </si>
  <si>
    <t>Публічне акціонерне товариство "Національна акціонерна компанія "Нафтогаз України" ***</t>
  </si>
  <si>
    <t xml:space="preserve">Публічне акціонерне товариство «Національна акціонерна компанія "Нафтогаз України» ***
</t>
  </si>
  <si>
    <t xml:space="preserve">Облігації ПАТ "НАК "Нафтогаз" </t>
  </si>
  <si>
    <t>Дочірня компанія "Укртрансгаз" Національної акціонерної компанії "Нафтогаз України" ***</t>
  </si>
  <si>
    <t xml:space="preserve">Державний банк розвитку КНР </t>
  </si>
  <si>
    <t>ВАТ "Лисичанськвугілля" ***</t>
  </si>
  <si>
    <t xml:space="preserve">ПАТ  "Державна продовольчо-зернова корпорація України" ***
</t>
  </si>
  <si>
    <t>Укрзалізниця ***</t>
  </si>
  <si>
    <t>Публічне акціонерне товариство «Укргідроенерго» ***</t>
  </si>
  <si>
    <t xml:space="preserve">Державне підприємство  "Житомирський бронетанковий завод" ***
</t>
  </si>
  <si>
    <t xml:space="preserve">Державне підприємство  "Львівський бронетанковий завод" ***
</t>
  </si>
  <si>
    <t xml:space="preserve">Державне підприємство  "Харківський завод спеціальних машин" ***
</t>
  </si>
  <si>
    <t xml:space="preserve">Державне підприємство "Харківський бронетанковий завод" ***
</t>
  </si>
  <si>
    <t xml:space="preserve">Державне підприємство "Жулянський машинобудівний завод"ВІЗАР" ***
</t>
  </si>
  <si>
    <t xml:space="preserve">Державне підприємство "Миколаївський бронетанковий завод" ***
</t>
  </si>
  <si>
    <t xml:space="preserve">Державне підприємство "Одеський авіаційний завод" ***
</t>
  </si>
  <si>
    <t xml:space="preserve">Державне підприємство "Харківське конструкторське бюро з машинобудування імені О.О. Морозова" ***
</t>
  </si>
  <si>
    <t xml:space="preserve">Державне підприємство"Харківський автомобільний завод" ***
</t>
  </si>
  <si>
    <t xml:space="preserve">Державне підприємство "Шепетівський ремонтний завод" ***
</t>
  </si>
  <si>
    <t>Європейський банк реконструкції  та розвитку ****</t>
  </si>
  <si>
    <t xml:space="preserve"> **** Гарантійна угода набрала чинності 21.03.2016</t>
  </si>
  <si>
    <t xml:space="preserve"> **Гарантійна Угода від 16.06.2011 (зареєстрована у Мінфіні 15.12.2014 №13010-05/132)</t>
  </si>
  <si>
    <t xml:space="preserve"> *гривненивий еквівалент розраховується виходячи з дати набрання чинності угоди</t>
  </si>
  <si>
    <t>Європейське  співтовариство з атомної енергії</t>
  </si>
  <si>
    <t>Інформація щодо наданих державних гарантій у 2004-2018 роках (станом на 01.01.2019)</t>
  </si>
  <si>
    <t>ПАТ "Державний експортно-імпортний банк України"</t>
  </si>
  <si>
    <t>ДП "Шепетівський ремонтний завод"</t>
  </si>
  <si>
    <t>ДП "Житомирський бронетанковий завод"</t>
  </si>
  <si>
    <t>ДП "Миколаївський бронетанковий завод"</t>
  </si>
  <si>
    <t>ДП "Львівський бронетанковий завод"</t>
  </si>
  <si>
    <t>ДП "Київський бронетанковий завод"</t>
  </si>
  <si>
    <t>ДП "Харківський бронетанковий завод"</t>
  </si>
  <si>
    <t>ДП ДГЗП "Спецтехноекспорт"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</si>
</sst>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0"/>
      <name val="Arial"/>
      <charset val="204"/>
    </font>
    <font>
      <b/>
      <sz val="11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b/>
      <sz val="8"/>
      <color indexed="8"/>
      <name val="Tahoma"/>
      <family val="2"/>
      <charset val="204"/>
    </font>
    <font>
      <sz val="8"/>
      <name val="Tahoma"/>
      <family val="2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ahoma"/>
      <family val="2"/>
      <charset val="204"/>
    </font>
    <font>
      <i/>
      <sz val="8"/>
      <name val="Tahoma"/>
      <family val="2"/>
      <charset val="204"/>
    </font>
    <font>
      <sz val="10"/>
      <name val="Tahoma"/>
      <family val="2"/>
      <charset val="204"/>
    </font>
    <font>
      <sz val="10"/>
      <name val="Arial Cyr"/>
      <charset val="204"/>
    </font>
    <font>
      <sz val="10"/>
      <color theme="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wrapText="1"/>
    </xf>
    <xf numFmtId="0" fontId="10" fillId="0" borderId="0"/>
  </cellStyleXfs>
  <cellXfs count="144">
    <xf numFmtId="0" fontId="0" fillId="0" borderId="0" xfId="0">
      <alignment wrapText="1"/>
    </xf>
    <xf numFmtId="0" fontId="0" fillId="2" borderId="0" xfId="0" applyFill="1" applyBorder="1">
      <alignment wrapText="1"/>
    </xf>
    <xf numFmtId="0" fontId="0" fillId="2" borderId="0" xfId="0" applyFill="1">
      <alignment wrapText="1"/>
    </xf>
    <xf numFmtId="0" fontId="2" fillId="0" borderId="0" xfId="0" applyFont="1" applyFill="1" applyBorder="1" applyAlignment="1">
      <alignment horizontal="center" vertical="top" wrapText="1"/>
    </xf>
    <xf numFmtId="0" fontId="0" fillId="0" borderId="0" xfId="0" applyBorder="1">
      <alignment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4" fillId="0" borderId="0" xfId="0" applyFont="1" applyBorder="1">
      <alignment wrapText="1"/>
    </xf>
    <xf numFmtId="0" fontId="4" fillId="0" borderId="0" xfId="0" applyFont="1">
      <alignment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wrapText="1"/>
    </xf>
    <xf numFmtId="3" fontId="3" fillId="3" borderId="11" xfId="0" applyNumberFormat="1" applyFont="1" applyFill="1" applyBorder="1" applyAlignment="1">
      <alignment vertical="top" wrapText="1"/>
    </xf>
    <xf numFmtId="0" fontId="7" fillId="0" borderId="12" xfId="0" applyFont="1" applyFill="1" applyBorder="1" applyAlignment="1">
      <alignment vertical="top" wrapText="1"/>
    </xf>
    <xf numFmtId="0" fontId="7" fillId="0" borderId="13" xfId="0" applyFont="1" applyFill="1" applyBorder="1" applyAlignment="1">
      <alignment vertical="top" wrapText="1"/>
    </xf>
    <xf numFmtId="0" fontId="7" fillId="0" borderId="13" xfId="0" applyFont="1" applyFill="1" applyBorder="1" applyAlignment="1">
      <alignment horizontal="left" vertical="top" wrapText="1"/>
    </xf>
    <xf numFmtId="0" fontId="7" fillId="0" borderId="13" xfId="0" applyFont="1" applyFill="1" applyBorder="1" applyAlignment="1">
      <alignment horizontal="center" vertical="top" wrapText="1"/>
    </xf>
    <xf numFmtId="3" fontId="7" fillId="0" borderId="14" xfId="0" applyNumberFormat="1" applyFont="1" applyFill="1" applyBorder="1" applyAlignment="1">
      <alignment vertical="top" wrapText="1"/>
    </xf>
    <xf numFmtId="3" fontId="4" fillId="4" borderId="15" xfId="0" applyNumberFormat="1" applyFont="1" applyFill="1" applyBorder="1" applyAlignment="1">
      <alignment horizontal="right" vertical="top" wrapText="1"/>
    </xf>
    <xf numFmtId="0" fontId="0" fillId="0" borderId="0" xfId="0" applyFill="1" applyBorder="1">
      <alignment wrapText="1"/>
    </xf>
    <xf numFmtId="0" fontId="0" fillId="0" borderId="0" xfId="0" applyFill="1">
      <alignment wrapText="1"/>
    </xf>
    <xf numFmtId="0" fontId="7" fillId="2" borderId="12" xfId="0" applyFont="1" applyFill="1" applyBorder="1" applyAlignment="1">
      <alignment vertical="top" wrapText="1"/>
    </xf>
    <xf numFmtId="0" fontId="7" fillId="2" borderId="13" xfId="0" applyFont="1" applyFill="1" applyBorder="1" applyAlignment="1">
      <alignment vertical="top" wrapText="1"/>
    </xf>
    <xf numFmtId="0" fontId="7" fillId="2" borderId="13" xfId="0" applyFont="1" applyFill="1" applyBorder="1" applyAlignment="1">
      <alignment horizontal="left" vertical="top" wrapText="1"/>
    </xf>
    <xf numFmtId="0" fontId="7" fillId="2" borderId="13" xfId="0" applyFont="1" applyFill="1" applyBorder="1" applyAlignment="1">
      <alignment horizontal="center" vertical="top" wrapText="1"/>
    </xf>
    <xf numFmtId="3" fontId="7" fillId="2" borderId="14" xfId="0" applyNumberFormat="1" applyFont="1" applyFill="1" applyBorder="1" applyAlignment="1">
      <alignment vertical="top" wrapText="1"/>
    </xf>
    <xf numFmtId="3" fontId="4" fillId="2" borderId="15" xfId="0" applyNumberFormat="1" applyFont="1" applyFill="1" applyBorder="1" applyAlignment="1">
      <alignment horizontal="right" vertical="top" wrapText="1"/>
    </xf>
    <xf numFmtId="0" fontId="7" fillId="2" borderId="5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left" vertical="top" wrapText="1"/>
    </xf>
    <xf numFmtId="3" fontId="7" fillId="2" borderId="7" xfId="0" applyNumberFormat="1" applyFont="1" applyFill="1" applyBorder="1" applyAlignment="1">
      <alignment horizontal="right" vertical="top" wrapText="1"/>
    </xf>
    <xf numFmtId="3" fontId="4" fillId="2" borderId="16" xfId="0" applyNumberFormat="1" applyFont="1" applyFill="1" applyBorder="1" applyAlignment="1">
      <alignment horizontal="right" vertical="top" wrapText="1"/>
    </xf>
    <xf numFmtId="3" fontId="7" fillId="2" borderId="14" xfId="0" applyNumberFormat="1" applyFont="1" applyFill="1" applyBorder="1" applyAlignment="1">
      <alignment horizontal="right" vertical="top" wrapText="1"/>
    </xf>
    <xf numFmtId="0" fontId="7" fillId="0" borderId="17" xfId="0" applyFont="1" applyFill="1" applyBorder="1" applyAlignment="1">
      <alignment vertical="top" wrapText="1"/>
    </xf>
    <xf numFmtId="0" fontId="7" fillId="0" borderId="18" xfId="0" applyFont="1" applyFill="1" applyBorder="1" applyAlignment="1">
      <alignment vertical="top" wrapText="1"/>
    </xf>
    <xf numFmtId="0" fontId="7" fillId="0" borderId="18" xfId="0" applyFont="1" applyFill="1" applyBorder="1" applyAlignment="1">
      <alignment horizontal="center" vertical="top" wrapText="1"/>
    </xf>
    <xf numFmtId="3" fontId="7" fillId="0" borderId="19" xfId="0" applyNumberFormat="1" applyFont="1" applyFill="1" applyBorder="1" applyAlignment="1">
      <alignment vertical="top" wrapText="1"/>
    </xf>
    <xf numFmtId="3" fontId="4" fillId="4" borderId="20" xfId="0" applyNumberFormat="1" applyFont="1" applyFill="1" applyBorder="1" applyAlignment="1">
      <alignment horizontal="right" vertical="top" wrapText="1"/>
    </xf>
    <xf numFmtId="0" fontId="7" fillId="2" borderId="23" xfId="0" applyFont="1" applyFill="1" applyBorder="1" applyAlignment="1">
      <alignment vertical="top" wrapText="1"/>
    </xf>
    <xf numFmtId="0" fontId="7" fillId="2" borderId="24" xfId="0" applyFont="1" applyFill="1" applyBorder="1" applyAlignment="1">
      <alignment vertical="top" wrapText="1"/>
    </xf>
    <xf numFmtId="0" fontId="7" fillId="2" borderId="25" xfId="0" applyFont="1" applyFill="1" applyBorder="1" applyAlignment="1">
      <alignment vertical="top" wrapText="1"/>
    </xf>
    <xf numFmtId="0" fontId="7" fillId="0" borderId="26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7" fillId="0" borderId="28" xfId="0" applyFont="1" applyFill="1" applyBorder="1" applyAlignment="1">
      <alignment vertical="top" wrapText="1"/>
    </xf>
    <xf numFmtId="0" fontId="7" fillId="0" borderId="18" xfId="0" applyFont="1" applyFill="1" applyBorder="1" applyAlignment="1">
      <alignment horizontal="left" vertical="top" wrapText="1"/>
    </xf>
    <xf numFmtId="0" fontId="0" fillId="0" borderId="13" xfId="0" applyFill="1" applyBorder="1">
      <alignment wrapText="1"/>
    </xf>
    <xf numFmtId="0" fontId="7" fillId="0" borderId="31" xfId="0" applyFont="1" applyFill="1" applyBorder="1" applyAlignment="1">
      <alignment vertical="top" wrapText="1"/>
    </xf>
    <xf numFmtId="0" fontId="7" fillId="0" borderId="31" xfId="0" applyFont="1" applyFill="1" applyBorder="1" applyAlignment="1">
      <alignment horizontal="center" vertical="top" wrapText="1"/>
    </xf>
    <xf numFmtId="3" fontId="7" fillId="0" borderId="32" xfId="0" applyNumberFormat="1" applyFont="1" applyFill="1" applyBorder="1" applyAlignment="1">
      <alignment vertical="top" wrapText="1"/>
    </xf>
    <xf numFmtId="0" fontId="7" fillId="0" borderId="33" xfId="0" applyFont="1" applyFill="1" applyBorder="1" applyAlignment="1">
      <alignment vertical="top" wrapText="1"/>
    </xf>
    <xf numFmtId="0" fontId="7" fillId="0" borderId="17" xfId="0" applyFont="1" applyFill="1" applyBorder="1" applyAlignment="1">
      <alignment horizontal="left" vertical="top" wrapText="1"/>
    </xf>
    <xf numFmtId="0" fontId="7" fillId="0" borderId="19" xfId="0" applyFont="1" applyFill="1" applyBorder="1" applyAlignment="1">
      <alignment horizontal="left" vertical="top" wrapText="1"/>
    </xf>
    <xf numFmtId="3" fontId="7" fillId="0" borderId="14" xfId="0" applyNumberFormat="1" applyFont="1" applyFill="1" applyBorder="1" applyAlignment="1">
      <alignment horizontal="right" vertical="top" wrapText="1"/>
    </xf>
    <xf numFmtId="0" fontId="4" fillId="2" borderId="6" xfId="0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center" vertical="top" wrapText="1"/>
    </xf>
    <xf numFmtId="3" fontId="4" fillId="0" borderId="34" xfId="0" applyNumberFormat="1" applyFont="1" applyBorder="1" applyAlignment="1">
      <alignment horizontal="right" vertical="top" wrapText="1"/>
    </xf>
    <xf numFmtId="3" fontId="4" fillId="2" borderId="34" xfId="0" applyNumberFormat="1" applyFont="1" applyFill="1" applyBorder="1" applyAlignment="1">
      <alignment horizontal="right" vertical="top" wrapText="1"/>
    </xf>
    <xf numFmtId="0" fontId="7" fillId="2" borderId="18" xfId="0" applyFont="1" applyFill="1" applyBorder="1" applyAlignment="1">
      <alignment vertical="top" wrapText="1"/>
    </xf>
    <xf numFmtId="3" fontId="7" fillId="0" borderId="19" xfId="0" applyNumberFormat="1" applyFont="1" applyFill="1" applyBorder="1" applyAlignment="1">
      <alignment horizontal="right" vertical="top" wrapText="1"/>
    </xf>
    <xf numFmtId="3" fontId="3" fillId="3" borderId="35" xfId="0" applyNumberFormat="1" applyFont="1" applyFill="1" applyBorder="1" applyAlignment="1">
      <alignment vertical="top" wrapText="1"/>
    </xf>
    <xf numFmtId="0" fontId="7" fillId="0" borderId="36" xfId="0" applyFont="1" applyFill="1" applyBorder="1" applyAlignment="1">
      <alignment vertical="top" wrapText="1"/>
    </xf>
    <xf numFmtId="0" fontId="7" fillId="0" borderId="37" xfId="0" applyFont="1" applyFill="1" applyBorder="1" applyAlignment="1">
      <alignment vertical="top" wrapText="1"/>
    </xf>
    <xf numFmtId="3" fontId="4" fillId="4" borderId="38" xfId="0" applyNumberFormat="1" applyFont="1" applyFill="1" applyBorder="1" applyAlignment="1">
      <alignment horizontal="right" vertical="top" wrapText="1"/>
    </xf>
    <xf numFmtId="0" fontId="7" fillId="0" borderId="39" xfId="0" applyFont="1" applyFill="1" applyBorder="1" applyAlignment="1">
      <alignment vertical="top" wrapText="1"/>
    </xf>
    <xf numFmtId="0" fontId="7" fillId="0" borderId="40" xfId="0" applyFont="1" applyFill="1" applyBorder="1" applyAlignment="1">
      <alignment vertical="top" wrapText="1"/>
    </xf>
    <xf numFmtId="0" fontId="7" fillId="0" borderId="19" xfId="0" applyFont="1" applyFill="1" applyBorder="1" applyAlignment="1">
      <alignment vertical="top" wrapText="1"/>
    </xf>
    <xf numFmtId="0" fontId="6" fillId="0" borderId="0" xfId="0" applyFont="1" applyBorder="1">
      <alignment wrapText="1"/>
    </xf>
    <xf numFmtId="0" fontId="6" fillId="0" borderId="0" xfId="0" applyFont="1">
      <alignment wrapText="1"/>
    </xf>
    <xf numFmtId="0" fontId="7" fillId="0" borderId="29" xfId="0" applyFont="1" applyFill="1" applyBorder="1" applyAlignment="1">
      <alignment vertical="top" wrapText="1"/>
    </xf>
    <xf numFmtId="0" fontId="7" fillId="0" borderId="41" xfId="0" applyFont="1" applyFill="1" applyBorder="1" applyAlignment="1">
      <alignment vertical="top" wrapText="1"/>
    </xf>
    <xf numFmtId="0" fontId="7" fillId="0" borderId="30" xfId="0" applyFont="1" applyFill="1" applyBorder="1" applyAlignment="1">
      <alignment vertical="top" wrapText="1"/>
    </xf>
    <xf numFmtId="0" fontId="7" fillId="0" borderId="30" xfId="0" applyFont="1" applyFill="1" applyBorder="1" applyAlignment="1">
      <alignment horizontal="center" vertical="top" wrapText="1"/>
    </xf>
    <xf numFmtId="3" fontId="7" fillId="0" borderId="41" xfId="0" applyNumberFormat="1" applyFont="1" applyFill="1" applyBorder="1" applyAlignment="1">
      <alignment horizontal="right" vertical="top" wrapText="1"/>
    </xf>
    <xf numFmtId="164" fontId="4" fillId="4" borderId="13" xfId="0" applyNumberFormat="1" applyFont="1" applyFill="1" applyBorder="1" applyAlignment="1">
      <alignment horizontal="right" vertical="top" wrapText="1"/>
    </xf>
    <xf numFmtId="164" fontId="4" fillId="2" borderId="13" xfId="0" applyNumberFormat="1" applyFont="1" applyFill="1" applyBorder="1" applyAlignment="1">
      <alignment horizontal="right" vertical="top" wrapText="1"/>
    </xf>
    <xf numFmtId="0" fontId="7" fillId="0" borderId="5" xfId="0" applyFont="1" applyFill="1" applyBorder="1" applyAlignment="1">
      <alignment vertical="top" wrapText="1"/>
    </xf>
    <xf numFmtId="0" fontId="7" fillId="0" borderId="6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center" vertical="top" wrapText="1"/>
    </xf>
    <xf numFmtId="164" fontId="4" fillId="4" borderId="6" xfId="0" applyNumberFormat="1" applyFont="1" applyFill="1" applyBorder="1" applyAlignment="1">
      <alignment horizontal="right" vertical="top" wrapText="1"/>
    </xf>
    <xf numFmtId="164" fontId="4" fillId="4" borderId="18" xfId="0" applyNumberFormat="1" applyFont="1" applyFill="1" applyBorder="1" applyAlignment="1">
      <alignment horizontal="right" vertical="top" wrapText="1"/>
    </xf>
    <xf numFmtId="0" fontId="7" fillId="2" borderId="31" xfId="0" applyFont="1" applyFill="1" applyBorder="1" applyAlignment="1">
      <alignment vertical="top" wrapText="1"/>
    </xf>
    <xf numFmtId="0" fontId="7" fillId="2" borderId="36" xfId="0" applyFont="1" applyFill="1" applyBorder="1" applyAlignment="1">
      <alignment vertical="top" wrapText="1"/>
    </xf>
    <xf numFmtId="0" fontId="7" fillId="2" borderId="37" xfId="0" applyFont="1" applyFill="1" applyBorder="1" applyAlignment="1">
      <alignment vertical="top" wrapText="1"/>
    </xf>
    <xf numFmtId="3" fontId="7" fillId="2" borderId="32" xfId="0" applyNumberFormat="1" applyFont="1" applyFill="1" applyBorder="1" applyAlignment="1">
      <alignment vertical="top" wrapText="1"/>
    </xf>
    <xf numFmtId="0" fontId="7" fillId="0" borderId="42" xfId="0" applyFont="1" applyFill="1" applyBorder="1" applyAlignment="1">
      <alignment vertical="top" wrapText="1"/>
    </xf>
    <xf numFmtId="0" fontId="7" fillId="0" borderId="43" xfId="0" applyFont="1" applyFill="1" applyBorder="1" applyAlignment="1">
      <alignment vertical="top" wrapText="1"/>
    </xf>
    <xf numFmtId="3" fontId="7" fillId="0" borderId="44" xfId="0" applyNumberFormat="1" applyFont="1" applyFill="1" applyBorder="1" applyAlignment="1">
      <alignment vertical="top" wrapText="1"/>
    </xf>
    <xf numFmtId="3" fontId="7" fillId="0" borderId="45" xfId="0" applyNumberFormat="1" applyFont="1" applyFill="1" applyBorder="1" applyAlignment="1">
      <alignment vertical="top" wrapText="1"/>
    </xf>
    <xf numFmtId="3" fontId="7" fillId="0" borderId="13" xfId="0" applyNumberFormat="1" applyFont="1" applyFill="1" applyBorder="1" applyAlignment="1">
      <alignment vertical="top" wrapText="1"/>
    </xf>
    <xf numFmtId="3" fontId="7" fillId="0" borderId="46" xfId="0" applyNumberFormat="1" applyFont="1" applyFill="1" applyBorder="1" applyAlignment="1">
      <alignment vertical="top" wrapText="1"/>
    </xf>
    <xf numFmtId="3" fontId="7" fillId="2" borderId="13" xfId="0" applyNumberFormat="1" applyFont="1" applyFill="1" applyBorder="1" applyAlignment="1">
      <alignment vertical="top" wrapText="1"/>
    </xf>
    <xf numFmtId="3" fontId="7" fillId="2" borderId="46" xfId="0" applyNumberFormat="1" applyFont="1" applyFill="1" applyBorder="1" applyAlignment="1">
      <alignment vertical="top" wrapText="1"/>
    </xf>
    <xf numFmtId="0" fontId="7" fillId="2" borderId="17" xfId="0" applyFont="1" applyFill="1" applyBorder="1" applyAlignment="1">
      <alignment vertical="top" wrapText="1"/>
    </xf>
    <xf numFmtId="0" fontId="7" fillId="2" borderId="18" xfId="0" applyFont="1" applyFill="1" applyBorder="1" applyAlignment="1">
      <alignment horizontal="center" vertical="top" wrapText="1"/>
    </xf>
    <xf numFmtId="3" fontId="7" fillId="2" borderId="18" xfId="0" applyNumberFormat="1" applyFont="1" applyFill="1" applyBorder="1" applyAlignment="1">
      <alignment vertical="top" wrapText="1"/>
    </xf>
    <xf numFmtId="3" fontId="7" fillId="2" borderId="47" xfId="0" applyNumberFormat="1" applyFont="1" applyFill="1" applyBorder="1" applyAlignment="1">
      <alignment vertical="top" wrapText="1"/>
    </xf>
    <xf numFmtId="4" fontId="3" fillId="3" borderId="50" xfId="0" applyNumberFormat="1" applyFont="1" applyFill="1" applyBorder="1" applyAlignment="1">
      <alignment vertical="top" wrapText="1"/>
    </xf>
    <xf numFmtId="4" fontId="7" fillId="0" borderId="13" xfId="0" applyNumberFormat="1" applyFont="1" applyFill="1" applyBorder="1" applyAlignment="1">
      <alignment vertical="top" wrapText="1"/>
    </xf>
    <xf numFmtId="4" fontId="7" fillId="0" borderId="46" xfId="0" applyNumberFormat="1" applyFont="1" applyFill="1" applyBorder="1" applyAlignment="1">
      <alignment vertical="top" wrapText="1"/>
    </xf>
    <xf numFmtId="4" fontId="7" fillId="2" borderId="13" xfId="0" applyNumberFormat="1" applyFont="1" applyFill="1" applyBorder="1" applyAlignment="1">
      <alignment vertical="top" wrapText="1"/>
    </xf>
    <xf numFmtId="4" fontId="7" fillId="2" borderId="46" xfId="0" applyNumberFormat="1" applyFont="1" applyFill="1" applyBorder="1" applyAlignment="1">
      <alignment vertical="top" wrapText="1"/>
    </xf>
    <xf numFmtId="4" fontId="7" fillId="0" borderId="18" xfId="0" applyNumberFormat="1" applyFont="1" applyFill="1" applyBorder="1" applyAlignment="1">
      <alignment vertical="top" wrapText="1"/>
    </xf>
    <xf numFmtId="4" fontId="7" fillId="0" borderId="47" xfId="0" applyNumberFormat="1" applyFont="1" applyFill="1" applyBorder="1" applyAlignment="1">
      <alignment vertical="top" wrapText="1"/>
    </xf>
    <xf numFmtId="4" fontId="3" fillId="3" borderId="35" xfId="0" applyNumberFormat="1" applyFont="1" applyFill="1" applyBorder="1" applyAlignment="1">
      <alignment vertical="top" wrapText="1"/>
    </xf>
    <xf numFmtId="0" fontId="4" fillId="0" borderId="12" xfId="0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 wrapText="1"/>
    </xf>
    <xf numFmtId="4" fontId="4" fillId="0" borderId="13" xfId="0" applyNumberFormat="1" applyFont="1" applyFill="1" applyBorder="1" applyAlignment="1">
      <alignment horizontal="right" vertical="top"/>
    </xf>
    <xf numFmtId="4" fontId="4" fillId="0" borderId="46" xfId="0" applyNumberFormat="1" applyFont="1" applyFill="1" applyBorder="1" applyAlignment="1">
      <alignment horizontal="right" vertical="top"/>
    </xf>
    <xf numFmtId="0" fontId="4" fillId="0" borderId="6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center" vertical="top"/>
    </xf>
    <xf numFmtId="4" fontId="4" fillId="0" borderId="18" xfId="0" applyNumberFormat="1" applyFont="1" applyFill="1" applyBorder="1" applyAlignment="1">
      <alignment horizontal="right" vertical="top"/>
    </xf>
    <xf numFmtId="4" fontId="4" fillId="0" borderId="47" xfId="0" applyNumberFormat="1" applyFont="1" applyFill="1" applyBorder="1" applyAlignment="1">
      <alignment horizontal="right" vertical="top"/>
    </xf>
    <xf numFmtId="0" fontId="7" fillId="0" borderId="0" xfId="0" applyFont="1" applyFill="1" applyBorder="1" applyAlignment="1">
      <alignment vertical="top" wrapText="1"/>
    </xf>
    <xf numFmtId="0" fontId="8" fillId="0" borderId="0" xfId="0" applyFont="1" applyBorder="1" applyAlignment="1">
      <alignment horizontal="left" wrapText="1"/>
    </xf>
    <xf numFmtId="0" fontId="4" fillId="0" borderId="18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center" vertical="top" wrapText="1"/>
    </xf>
    <xf numFmtId="4" fontId="7" fillId="0" borderId="0" xfId="0" applyNumberFormat="1" applyFont="1" applyFill="1" applyBorder="1" applyAlignment="1">
      <alignment vertical="top" wrapText="1"/>
    </xf>
    <xf numFmtId="0" fontId="9" fillId="0" borderId="0" xfId="0" applyFont="1" applyAlignment="1">
      <alignment horizontal="center" wrapText="1"/>
    </xf>
    <xf numFmtId="0" fontId="9" fillId="0" borderId="0" xfId="0" applyFont="1">
      <alignment wrapText="1"/>
    </xf>
    <xf numFmtId="0" fontId="0" fillId="2" borderId="0" xfId="0" applyFill="1" applyAlignment="1">
      <alignment horizont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11" fillId="0" borderId="0" xfId="0" applyFont="1" applyBorder="1">
      <alignment wrapText="1"/>
    </xf>
    <xf numFmtId="0" fontId="3" fillId="3" borderId="9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21" xfId="0" applyFont="1" applyFill="1" applyBorder="1" applyAlignment="1">
      <alignment horizontal="center" vertical="top" wrapText="1"/>
    </xf>
    <xf numFmtId="0" fontId="3" fillId="3" borderId="22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7" fillId="0" borderId="29" xfId="0" applyFont="1" applyFill="1" applyBorder="1" applyAlignment="1">
      <alignment horizontal="center" vertical="top" wrapText="1"/>
    </xf>
    <xf numFmtId="0" fontId="7" fillId="0" borderId="33" xfId="0" applyFont="1" applyFill="1" applyBorder="1" applyAlignment="1">
      <alignment horizontal="center" vertical="top" wrapText="1"/>
    </xf>
    <xf numFmtId="0" fontId="7" fillId="0" borderId="30" xfId="0" applyFont="1" applyFill="1" applyBorder="1" applyAlignment="1">
      <alignment horizontal="left" vertical="top" wrapText="1"/>
    </xf>
    <xf numFmtId="0" fontId="7" fillId="0" borderId="31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wrapText="1"/>
    </xf>
    <xf numFmtId="0" fontId="3" fillId="3" borderId="48" xfId="0" applyFont="1" applyFill="1" applyBorder="1" applyAlignment="1">
      <alignment horizontal="center" vertical="top" wrapText="1"/>
    </xf>
    <xf numFmtId="0" fontId="3" fillId="3" borderId="49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left" vertical="top" wrapText="1"/>
    </xf>
    <xf numFmtId="0" fontId="7" fillId="0" borderId="51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</cellXfs>
  <cellStyles count="2">
    <cellStyle name="Звичайний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V138"/>
  <sheetViews>
    <sheetView showGridLines="0" tabSelected="1" view="pageBreakPreview" topLeftCell="A91" zoomScale="90" zoomScaleNormal="100" zoomScaleSheetLayoutView="90" workbookViewId="0">
      <selection activeCell="B109" sqref="B109"/>
    </sheetView>
  </sheetViews>
  <sheetFormatPr defaultColWidth="15.42578125" defaultRowHeight="12.75" x14ac:dyDescent="0.2"/>
  <cols>
    <col min="1" max="1" width="26.28515625" style="2" bestFit="1" customWidth="1"/>
    <col min="2" max="2" width="46.140625" style="2" customWidth="1"/>
    <col min="3" max="3" width="42.28515625" style="2" customWidth="1"/>
    <col min="4" max="4" width="8.140625" style="125" customWidth="1"/>
    <col min="5" max="5" width="15.42578125" style="2" customWidth="1"/>
    <col min="6" max="16" width="15.42578125" style="1" customWidth="1"/>
    <col min="17" max="16384" width="15.42578125" style="2"/>
  </cols>
  <sheetData>
    <row r="1" spans="1:16" ht="24.75" customHeight="1" x14ac:dyDescent="0.2">
      <c r="A1" s="133" t="s">
        <v>171</v>
      </c>
      <c r="B1" s="133"/>
      <c r="C1" s="133"/>
      <c r="D1" s="133"/>
      <c r="E1" s="133"/>
      <c r="F1" s="133"/>
    </row>
    <row r="2" spans="1:16" customFormat="1" ht="12.75" customHeight="1" thickBot="1" x14ac:dyDescent="0.25">
      <c r="A2" s="3"/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s="10" customFormat="1" ht="37.5" customHeight="1" x14ac:dyDescent="0.15">
      <c r="A3" s="5" t="s">
        <v>0</v>
      </c>
      <c r="B3" s="6" t="s">
        <v>1</v>
      </c>
      <c r="C3" s="6" t="s">
        <v>2</v>
      </c>
      <c r="D3" s="6" t="s">
        <v>3</v>
      </c>
      <c r="E3" s="7" t="s">
        <v>4</v>
      </c>
      <c r="F3" s="8" t="s">
        <v>5</v>
      </c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customFormat="1" ht="10.5" customHeight="1" thickBot="1" x14ac:dyDescent="0.25">
      <c r="A4" s="11">
        <v>1</v>
      </c>
      <c r="B4" s="12">
        <v>2</v>
      </c>
      <c r="C4" s="12">
        <v>3</v>
      </c>
      <c r="D4" s="12">
        <v>4</v>
      </c>
      <c r="E4" s="13">
        <v>5</v>
      </c>
      <c r="F4" s="14">
        <v>6</v>
      </c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customFormat="1" x14ac:dyDescent="0.2">
      <c r="A5" s="129">
        <v>2004</v>
      </c>
      <c r="B5" s="130"/>
      <c r="C5" s="130"/>
      <c r="D5" s="130"/>
      <c r="E5" s="130"/>
      <c r="F5" s="15">
        <f>F7+F6+F8+F9+F10+F11</f>
        <v>8366584000</v>
      </c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s="23" customFormat="1" ht="21" x14ac:dyDescent="0.2">
      <c r="A6" s="16" t="s">
        <v>6</v>
      </c>
      <c r="B6" s="17" t="s">
        <v>154</v>
      </c>
      <c r="C6" s="18" t="s">
        <v>7</v>
      </c>
      <c r="D6" s="19" t="s">
        <v>8</v>
      </c>
      <c r="E6" s="20">
        <v>120000000</v>
      </c>
      <c r="F6" s="21">
        <v>637416000</v>
      </c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6" ht="21" x14ac:dyDescent="0.2">
      <c r="A7" s="24" t="s">
        <v>6</v>
      </c>
      <c r="B7" s="25" t="s">
        <v>141</v>
      </c>
      <c r="C7" s="26" t="s">
        <v>10</v>
      </c>
      <c r="D7" s="27" t="s">
        <v>8</v>
      </c>
      <c r="E7" s="28">
        <v>42000000</v>
      </c>
      <c r="F7" s="29">
        <v>223720000</v>
      </c>
    </row>
    <row r="8" spans="1:16" ht="21" x14ac:dyDescent="0.2">
      <c r="A8" s="30" t="s">
        <v>11</v>
      </c>
      <c r="B8" s="31" t="s">
        <v>9</v>
      </c>
      <c r="C8" s="26" t="s">
        <v>12</v>
      </c>
      <c r="D8" s="27" t="s">
        <v>8</v>
      </c>
      <c r="E8" s="32">
        <v>83000000</v>
      </c>
      <c r="F8" s="33">
        <v>441228000</v>
      </c>
    </row>
    <row r="9" spans="1:16" ht="31.15" customHeight="1" x14ac:dyDescent="0.2">
      <c r="A9" s="24" t="s">
        <v>13</v>
      </c>
      <c r="B9" s="25" t="s">
        <v>14</v>
      </c>
      <c r="C9" s="25" t="s">
        <v>15</v>
      </c>
      <c r="D9" s="27" t="s">
        <v>8</v>
      </c>
      <c r="E9" s="34">
        <v>150000000</v>
      </c>
      <c r="F9" s="29">
        <v>795930000</v>
      </c>
    </row>
    <row r="10" spans="1:16" s="23" customFormat="1" ht="31.5" x14ac:dyDescent="0.2">
      <c r="A10" s="16" t="s">
        <v>16</v>
      </c>
      <c r="B10" s="17" t="s">
        <v>154</v>
      </c>
      <c r="C10" s="17" t="s">
        <v>17</v>
      </c>
      <c r="D10" s="19" t="s">
        <v>8</v>
      </c>
      <c r="E10" s="20">
        <v>700000000</v>
      </c>
      <c r="F10" s="21">
        <v>3714690000</v>
      </c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1:16" s="23" customFormat="1" ht="25.15" customHeight="1" thickBot="1" x14ac:dyDescent="0.25">
      <c r="A11" s="35" t="s">
        <v>18</v>
      </c>
      <c r="B11" s="36" t="s">
        <v>19</v>
      </c>
      <c r="C11" s="36" t="s">
        <v>20</v>
      </c>
      <c r="D11" s="37" t="s">
        <v>8</v>
      </c>
      <c r="E11" s="38">
        <v>480000000</v>
      </c>
      <c r="F11" s="39">
        <v>2553600000</v>
      </c>
      <c r="G11" s="22"/>
      <c r="H11" s="22"/>
      <c r="I11" s="22"/>
      <c r="J11" s="22"/>
      <c r="K11" s="22"/>
      <c r="L11" s="22"/>
      <c r="M11" s="22"/>
      <c r="N11" s="22"/>
      <c r="O11" s="22"/>
      <c r="P11" s="22"/>
    </row>
    <row r="12" spans="1:16" customFormat="1" x14ac:dyDescent="0.2">
      <c r="A12" s="131">
        <v>2005</v>
      </c>
      <c r="B12" s="132"/>
      <c r="C12" s="132"/>
      <c r="D12" s="132"/>
      <c r="E12" s="132"/>
      <c r="F12" s="15">
        <f>F13+F14</f>
        <v>661063099.63999999</v>
      </c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ht="21" x14ac:dyDescent="0.2">
      <c r="A13" s="40" t="s">
        <v>6</v>
      </c>
      <c r="B13" s="41" t="s">
        <v>21</v>
      </c>
      <c r="C13" s="42" t="s">
        <v>22</v>
      </c>
      <c r="D13" s="27" t="s">
        <v>23</v>
      </c>
      <c r="E13" s="28">
        <v>25755133</v>
      </c>
      <c r="F13" s="29">
        <v>156063099.63999999</v>
      </c>
    </row>
    <row r="14" spans="1:16" s="23" customFormat="1" ht="32.25" thickBot="1" x14ac:dyDescent="0.25">
      <c r="A14" s="43" t="s">
        <v>18</v>
      </c>
      <c r="B14" s="44" t="s">
        <v>19</v>
      </c>
      <c r="C14" s="45" t="s">
        <v>24</v>
      </c>
      <c r="D14" s="37" t="s">
        <v>8</v>
      </c>
      <c r="E14" s="38">
        <v>100000000</v>
      </c>
      <c r="F14" s="39">
        <v>505000000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</row>
    <row r="15" spans="1:16" customFormat="1" x14ac:dyDescent="0.2">
      <c r="A15" s="129">
        <v>2006</v>
      </c>
      <c r="B15" s="130"/>
      <c r="C15" s="130"/>
      <c r="D15" s="130"/>
      <c r="E15" s="130"/>
      <c r="F15" s="15">
        <f>F16+F17+F18</f>
        <v>3520578289.0599999</v>
      </c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s="23" customFormat="1" ht="21" x14ac:dyDescent="0.2">
      <c r="A16" s="16" t="s">
        <v>25</v>
      </c>
      <c r="B16" s="17" t="s">
        <v>26</v>
      </c>
      <c r="C16" s="17" t="s">
        <v>27</v>
      </c>
      <c r="D16" s="19" t="s">
        <v>8</v>
      </c>
      <c r="E16" s="20">
        <v>154500000</v>
      </c>
      <c r="F16" s="21">
        <v>780225000</v>
      </c>
      <c r="G16" s="22"/>
      <c r="H16" s="22"/>
      <c r="I16" s="22"/>
      <c r="J16" s="22"/>
      <c r="K16" s="22"/>
      <c r="L16" s="22"/>
      <c r="M16" s="22"/>
      <c r="N16" s="22"/>
      <c r="O16" s="22"/>
      <c r="P16" s="22"/>
    </row>
    <row r="17" spans="1:16" s="23" customFormat="1" ht="31.5" x14ac:dyDescent="0.2">
      <c r="A17" s="16" t="s">
        <v>28</v>
      </c>
      <c r="B17" s="17" t="s">
        <v>19</v>
      </c>
      <c r="C17" s="17" t="s">
        <v>29</v>
      </c>
      <c r="D17" s="19" t="s">
        <v>23</v>
      </c>
      <c r="E17" s="20">
        <v>279886635</v>
      </c>
      <c r="F17" s="21">
        <v>1740353289.0599999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</row>
    <row r="18" spans="1:16" s="47" customFormat="1" ht="17.45" customHeight="1" thickBot="1" x14ac:dyDescent="0.25">
      <c r="A18" s="35" t="s">
        <v>30</v>
      </c>
      <c r="B18" s="36" t="s">
        <v>31</v>
      </c>
      <c r="C18" s="46" t="s">
        <v>32</v>
      </c>
      <c r="D18" s="37" t="s">
        <v>33</v>
      </c>
      <c r="E18" s="38">
        <v>1000000000</v>
      </c>
      <c r="F18" s="39">
        <v>1000000000</v>
      </c>
      <c r="G18" s="22"/>
      <c r="H18" s="22"/>
      <c r="I18" s="22"/>
      <c r="J18" s="22"/>
      <c r="K18" s="22"/>
      <c r="L18" s="22"/>
      <c r="M18" s="22"/>
      <c r="N18" s="22"/>
      <c r="O18" s="22"/>
      <c r="P18" s="22"/>
    </row>
    <row r="19" spans="1:16" customFormat="1" x14ac:dyDescent="0.2">
      <c r="A19" s="129">
        <v>2007</v>
      </c>
      <c r="B19" s="130"/>
      <c r="C19" s="130"/>
      <c r="D19" s="130"/>
      <c r="E19" s="130"/>
      <c r="F19" s="15">
        <f>F20+F21+F22+F23</f>
        <v>5891795600</v>
      </c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s="23" customFormat="1" ht="52.5" x14ac:dyDescent="0.2">
      <c r="A20" s="134" t="s">
        <v>34</v>
      </c>
      <c r="B20" s="136" t="s">
        <v>19</v>
      </c>
      <c r="C20" s="48" t="s">
        <v>35</v>
      </c>
      <c r="D20" s="49" t="s">
        <v>8</v>
      </c>
      <c r="E20" s="50">
        <v>465000000</v>
      </c>
      <c r="F20" s="21">
        <v>2348250000</v>
      </c>
      <c r="G20" s="22"/>
      <c r="H20" s="22"/>
      <c r="I20" s="22"/>
      <c r="J20" s="22"/>
      <c r="K20" s="22"/>
      <c r="L20" s="22"/>
      <c r="M20" s="22"/>
      <c r="N20" s="22"/>
      <c r="O20" s="22"/>
      <c r="P20" s="22"/>
    </row>
    <row r="21" spans="1:16" s="23" customFormat="1" ht="52.5" x14ac:dyDescent="0.2">
      <c r="A21" s="135"/>
      <c r="B21" s="137"/>
      <c r="C21" s="48" t="s">
        <v>36</v>
      </c>
      <c r="D21" s="19" t="s">
        <v>8</v>
      </c>
      <c r="E21" s="20">
        <v>465000000</v>
      </c>
      <c r="F21" s="21">
        <v>2348250000</v>
      </c>
      <c r="G21" s="22"/>
      <c r="H21" s="22"/>
      <c r="I21" s="22"/>
      <c r="J21" s="22"/>
      <c r="K21" s="22"/>
      <c r="L21" s="22"/>
      <c r="M21" s="22"/>
      <c r="N21" s="22"/>
      <c r="O21" s="22"/>
      <c r="P21" s="22"/>
    </row>
    <row r="22" spans="1:16" customFormat="1" ht="21" x14ac:dyDescent="0.2">
      <c r="A22" s="51" t="s">
        <v>6</v>
      </c>
      <c r="B22" s="48" t="s">
        <v>37</v>
      </c>
      <c r="C22" s="48" t="s">
        <v>38</v>
      </c>
      <c r="D22" s="49" t="s">
        <v>23</v>
      </c>
      <c r="E22" s="50">
        <v>26000000</v>
      </c>
      <c r="F22" s="21">
        <v>195295600</v>
      </c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s="23" customFormat="1" ht="13.5" thickBot="1" x14ac:dyDescent="0.25">
      <c r="A23" s="52" t="s">
        <v>30</v>
      </c>
      <c r="B23" s="46" t="s">
        <v>31</v>
      </c>
      <c r="C23" s="46" t="s">
        <v>32</v>
      </c>
      <c r="D23" s="37" t="s">
        <v>33</v>
      </c>
      <c r="E23" s="38">
        <v>1000000000</v>
      </c>
      <c r="F23" s="39">
        <v>1000000000</v>
      </c>
      <c r="G23" s="22"/>
      <c r="H23" s="22"/>
      <c r="I23" s="22"/>
      <c r="J23" s="22"/>
      <c r="K23" s="22"/>
      <c r="L23" s="22"/>
      <c r="M23" s="22"/>
      <c r="N23" s="22"/>
      <c r="O23" s="22"/>
      <c r="P23" s="22"/>
    </row>
    <row r="24" spans="1:16" customFormat="1" x14ac:dyDescent="0.2">
      <c r="A24" s="129">
        <v>2008</v>
      </c>
      <c r="B24" s="130"/>
      <c r="C24" s="130"/>
      <c r="D24" s="130"/>
      <c r="E24" s="130"/>
      <c r="F24" s="15">
        <f>F25</f>
        <v>1000000000</v>
      </c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customFormat="1" ht="13.5" thickBot="1" x14ac:dyDescent="0.25">
      <c r="A25" s="52" t="s">
        <v>30</v>
      </c>
      <c r="B25" s="46" t="s">
        <v>31</v>
      </c>
      <c r="C25" s="53" t="s">
        <v>32</v>
      </c>
      <c r="D25" s="37" t="s">
        <v>33</v>
      </c>
      <c r="E25" s="38">
        <v>1000000000</v>
      </c>
      <c r="F25" s="39">
        <v>1000000000</v>
      </c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customFormat="1" x14ac:dyDescent="0.2">
      <c r="A26" s="129">
        <v>2009</v>
      </c>
      <c r="B26" s="130"/>
      <c r="C26" s="130"/>
      <c r="D26" s="130"/>
      <c r="E26" s="130"/>
      <c r="F26" s="15">
        <f>F27+F28+F29+F30+F31+F32+F33+F34+F35+F36+F37+F38+F39+F40</f>
        <v>32110451857.849998</v>
      </c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ht="21" x14ac:dyDescent="0.2">
      <c r="A27" s="24" t="s">
        <v>39</v>
      </c>
      <c r="B27" s="25" t="s">
        <v>40</v>
      </c>
      <c r="C27" s="25" t="s">
        <v>41</v>
      </c>
      <c r="D27" s="27" t="s">
        <v>8</v>
      </c>
      <c r="E27" s="28">
        <v>292433560</v>
      </c>
      <c r="F27" s="29">
        <v>2333795268.9299998</v>
      </c>
    </row>
    <row r="28" spans="1:16" s="23" customFormat="1" ht="16.149999999999999" customHeight="1" x14ac:dyDescent="0.2">
      <c r="A28" s="16" t="s">
        <v>42</v>
      </c>
      <c r="B28" s="17" t="s">
        <v>19</v>
      </c>
      <c r="C28" s="25" t="s">
        <v>43</v>
      </c>
      <c r="D28" s="19" t="s">
        <v>8</v>
      </c>
      <c r="E28" s="20">
        <v>465000000</v>
      </c>
      <c r="F28" s="21">
        <v>3580500000</v>
      </c>
      <c r="G28" s="22"/>
      <c r="H28" s="22"/>
      <c r="I28" s="22"/>
      <c r="J28" s="22"/>
      <c r="K28" s="22"/>
      <c r="L28" s="22"/>
      <c r="M28" s="22"/>
      <c r="N28" s="22"/>
      <c r="O28" s="22"/>
      <c r="P28" s="22"/>
    </row>
    <row r="29" spans="1:16" ht="21" x14ac:dyDescent="0.2">
      <c r="A29" s="24" t="s">
        <v>42</v>
      </c>
      <c r="B29" s="25" t="s">
        <v>144</v>
      </c>
      <c r="C29" s="25" t="s">
        <v>44</v>
      </c>
      <c r="D29" s="27" t="s">
        <v>8</v>
      </c>
      <c r="E29" s="28">
        <v>300000</v>
      </c>
      <c r="F29" s="29">
        <v>2404440</v>
      </c>
    </row>
    <row r="30" spans="1:16" s="23" customFormat="1" ht="52.5" x14ac:dyDescent="0.2">
      <c r="A30" s="16" t="s">
        <v>45</v>
      </c>
      <c r="B30" s="17" t="s">
        <v>19</v>
      </c>
      <c r="C30" s="17" t="s">
        <v>46</v>
      </c>
      <c r="D30" s="19" t="s">
        <v>33</v>
      </c>
      <c r="E30" s="54">
        <v>2100000000</v>
      </c>
      <c r="F30" s="21">
        <v>2100000000</v>
      </c>
      <c r="G30" s="22"/>
      <c r="H30" s="22"/>
      <c r="I30" s="22"/>
      <c r="J30" s="22"/>
      <c r="K30" s="22"/>
      <c r="L30" s="22"/>
      <c r="M30" s="22"/>
      <c r="N30" s="22"/>
      <c r="O30" s="22"/>
      <c r="P30" s="22"/>
    </row>
    <row r="31" spans="1:16" s="23" customFormat="1" ht="52.5" x14ac:dyDescent="0.2">
      <c r="A31" s="16" t="s">
        <v>45</v>
      </c>
      <c r="B31" s="17" t="s">
        <v>47</v>
      </c>
      <c r="C31" s="17" t="s">
        <v>48</v>
      </c>
      <c r="D31" s="19" t="s">
        <v>23</v>
      </c>
      <c r="E31" s="54">
        <v>17000000</v>
      </c>
      <c r="F31" s="21">
        <v>200469474</v>
      </c>
      <c r="G31" s="22"/>
      <c r="H31" s="22"/>
      <c r="I31" s="22"/>
      <c r="J31" s="22"/>
      <c r="K31" s="22"/>
      <c r="L31" s="22"/>
      <c r="M31" s="22"/>
      <c r="N31" s="22"/>
      <c r="O31" s="22"/>
      <c r="P31" s="22"/>
    </row>
    <row r="32" spans="1:16" ht="63" x14ac:dyDescent="0.2">
      <c r="A32" s="30" t="s">
        <v>49</v>
      </c>
      <c r="B32" s="31" t="s">
        <v>50</v>
      </c>
      <c r="C32" s="26" t="s">
        <v>51</v>
      </c>
      <c r="D32" s="55" t="s">
        <v>33</v>
      </c>
      <c r="E32" s="32">
        <v>1620000000</v>
      </c>
      <c r="F32" s="29">
        <v>1620000000</v>
      </c>
    </row>
    <row r="33" spans="1:16" s="23" customFormat="1" ht="42" x14ac:dyDescent="0.2">
      <c r="A33" s="56" t="s">
        <v>52</v>
      </c>
      <c r="B33" s="18" t="s">
        <v>19</v>
      </c>
      <c r="C33" s="18" t="s">
        <v>53</v>
      </c>
      <c r="D33" s="57" t="s">
        <v>33</v>
      </c>
      <c r="E33" s="54">
        <v>1619564450.8199999</v>
      </c>
      <c r="F33" s="21">
        <v>1619564450.8199999</v>
      </c>
      <c r="G33" s="22"/>
      <c r="H33" s="22"/>
      <c r="I33" s="22"/>
      <c r="J33" s="22"/>
      <c r="K33" s="22"/>
      <c r="L33" s="22"/>
      <c r="M33" s="22"/>
      <c r="N33" s="22"/>
      <c r="O33" s="22"/>
      <c r="P33" s="22"/>
    </row>
    <row r="34" spans="1:16" ht="63" x14ac:dyDescent="0.2">
      <c r="A34" s="24" t="s">
        <v>54</v>
      </c>
      <c r="B34" s="25" t="s">
        <v>55</v>
      </c>
      <c r="C34" s="25" t="s">
        <v>51</v>
      </c>
      <c r="D34" s="27" t="s">
        <v>33</v>
      </c>
      <c r="E34" s="34">
        <v>858000000</v>
      </c>
      <c r="F34" s="29">
        <v>858000000</v>
      </c>
    </row>
    <row r="35" spans="1:16" ht="42" x14ac:dyDescent="0.2">
      <c r="A35" s="24" t="s">
        <v>56</v>
      </c>
      <c r="B35" s="25" t="s">
        <v>145</v>
      </c>
      <c r="C35" s="25" t="s">
        <v>57</v>
      </c>
      <c r="D35" s="27" t="s">
        <v>8</v>
      </c>
      <c r="E35" s="34">
        <v>1595017000</v>
      </c>
      <c r="F35" s="29">
        <v>12783742251.6</v>
      </c>
    </row>
    <row r="36" spans="1:16" s="23" customFormat="1" ht="63" x14ac:dyDescent="0.2">
      <c r="A36" s="16" t="s">
        <v>58</v>
      </c>
      <c r="B36" s="17" t="s">
        <v>19</v>
      </c>
      <c r="C36" s="17" t="s">
        <v>59</v>
      </c>
      <c r="D36" s="19" t="s">
        <v>33</v>
      </c>
      <c r="E36" s="58">
        <v>737202172.5</v>
      </c>
      <c r="F36" s="21">
        <v>737202172.5</v>
      </c>
      <c r="G36" s="22"/>
      <c r="H36" s="22"/>
      <c r="I36" s="22"/>
      <c r="J36" s="22"/>
      <c r="K36" s="22"/>
      <c r="L36" s="22"/>
      <c r="M36" s="22"/>
      <c r="N36" s="22"/>
      <c r="O36" s="22"/>
      <c r="P36" s="22"/>
    </row>
    <row r="37" spans="1:16" s="23" customFormat="1" ht="63" x14ac:dyDescent="0.2">
      <c r="A37" s="16" t="s">
        <v>58</v>
      </c>
      <c r="B37" s="17" t="s">
        <v>19</v>
      </c>
      <c r="C37" s="17" t="s">
        <v>60</v>
      </c>
      <c r="D37" s="19" t="s">
        <v>33</v>
      </c>
      <c r="E37" s="54">
        <v>980000000</v>
      </c>
      <c r="F37" s="21">
        <v>980000000</v>
      </c>
      <c r="G37" s="22"/>
      <c r="H37" s="22"/>
      <c r="I37" s="22"/>
      <c r="J37" s="22"/>
      <c r="K37" s="22"/>
      <c r="L37" s="22"/>
      <c r="M37" s="22"/>
      <c r="N37" s="22"/>
      <c r="O37" s="22"/>
      <c r="P37" s="22"/>
    </row>
    <row r="38" spans="1:16" ht="21" x14ac:dyDescent="0.2">
      <c r="A38" s="24" t="s">
        <v>58</v>
      </c>
      <c r="B38" s="25" t="s">
        <v>145</v>
      </c>
      <c r="C38" s="25" t="s">
        <v>61</v>
      </c>
      <c r="D38" s="27" t="s">
        <v>33</v>
      </c>
      <c r="E38" s="59">
        <v>3691756530</v>
      </c>
      <c r="F38" s="29">
        <v>3691756530</v>
      </c>
    </row>
    <row r="39" spans="1:16" s="23" customFormat="1" ht="31.5" x14ac:dyDescent="0.2">
      <c r="A39" s="16" t="s">
        <v>62</v>
      </c>
      <c r="B39" s="17" t="s">
        <v>63</v>
      </c>
      <c r="C39" s="17" t="s">
        <v>64</v>
      </c>
      <c r="D39" s="19" t="s">
        <v>23</v>
      </c>
      <c r="E39" s="54">
        <v>50000000</v>
      </c>
      <c r="F39" s="21">
        <v>600669900</v>
      </c>
      <c r="G39" s="22"/>
      <c r="H39" s="22"/>
      <c r="I39" s="22"/>
      <c r="J39" s="22"/>
      <c r="K39" s="22"/>
      <c r="L39" s="22"/>
      <c r="M39" s="22"/>
      <c r="N39" s="22"/>
      <c r="O39" s="22"/>
      <c r="P39" s="22"/>
    </row>
    <row r="40" spans="1:16" s="23" customFormat="1" ht="42.6" customHeight="1" thickBot="1" x14ac:dyDescent="0.25">
      <c r="A40" s="35" t="s">
        <v>65</v>
      </c>
      <c r="B40" s="36" t="s">
        <v>47</v>
      </c>
      <c r="C40" s="60" t="s">
        <v>66</v>
      </c>
      <c r="D40" s="37" t="s">
        <v>23</v>
      </c>
      <c r="E40" s="61">
        <v>85000000</v>
      </c>
      <c r="F40" s="39">
        <v>1002347370</v>
      </c>
      <c r="G40" s="22"/>
      <c r="H40" s="22"/>
      <c r="I40" s="22"/>
      <c r="J40" s="22"/>
      <c r="K40" s="22"/>
      <c r="L40" s="22"/>
      <c r="M40" s="22"/>
      <c r="N40" s="22"/>
      <c r="O40" s="22"/>
      <c r="P40" s="22"/>
    </row>
    <row r="41" spans="1:16" customFormat="1" x14ac:dyDescent="0.2">
      <c r="A41" s="129">
        <v>2010</v>
      </c>
      <c r="B41" s="130"/>
      <c r="C41" s="130"/>
      <c r="D41" s="130"/>
      <c r="E41" s="130"/>
      <c r="F41" s="62">
        <f>SUM(F42:F44)</f>
        <v>10074258180</v>
      </c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customFormat="1" ht="63" x14ac:dyDescent="0.2">
      <c r="A42" s="63" t="s">
        <v>67</v>
      </c>
      <c r="B42" s="64" t="s">
        <v>68</v>
      </c>
      <c r="C42" s="48" t="s">
        <v>69</v>
      </c>
      <c r="D42" s="49" t="s">
        <v>8</v>
      </c>
      <c r="E42" s="50">
        <v>568000000</v>
      </c>
      <c r="F42" s="65">
        <v>4497821600</v>
      </c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 customFormat="1" ht="63" x14ac:dyDescent="0.2">
      <c r="A43" s="66" t="s">
        <v>70</v>
      </c>
      <c r="B43" s="67" t="s">
        <v>19</v>
      </c>
      <c r="C43" s="17" t="s">
        <v>71</v>
      </c>
      <c r="D43" s="19" t="s">
        <v>8</v>
      </c>
      <c r="E43" s="20">
        <v>440800000</v>
      </c>
      <c r="F43" s="21">
        <f>E43*7.9387</f>
        <v>3499378960</v>
      </c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 s="70" customFormat="1" ht="42.75" thickBot="1" x14ac:dyDescent="0.25">
      <c r="A44" s="35" t="s">
        <v>72</v>
      </c>
      <c r="B44" s="68" t="s">
        <v>73</v>
      </c>
      <c r="C44" s="36" t="s">
        <v>74</v>
      </c>
      <c r="D44" s="37" t="s">
        <v>8</v>
      </c>
      <c r="E44" s="38">
        <v>260950000</v>
      </c>
      <c r="F44" s="39">
        <v>2077057620</v>
      </c>
      <c r="G44" s="69"/>
      <c r="H44" s="69"/>
      <c r="I44" s="69"/>
      <c r="J44" s="69"/>
      <c r="K44" s="69"/>
      <c r="L44" s="69"/>
      <c r="M44" s="69"/>
      <c r="N44" s="69"/>
      <c r="O44" s="69"/>
      <c r="P44" s="69"/>
    </row>
    <row r="45" spans="1:16" customFormat="1" x14ac:dyDescent="0.2">
      <c r="A45" s="129">
        <v>2011</v>
      </c>
      <c r="B45" s="130"/>
      <c r="C45" s="130"/>
      <c r="D45" s="130"/>
      <c r="E45" s="130"/>
      <c r="F45" s="62">
        <f>F46+F47+F48+F49+F50</f>
        <v>12842172100</v>
      </c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 s="70" customFormat="1" ht="63" x14ac:dyDescent="0.2">
      <c r="A46" s="71" t="s">
        <v>67</v>
      </c>
      <c r="B46" s="72" t="s">
        <v>75</v>
      </c>
      <c r="C46" s="73" t="s">
        <v>76</v>
      </c>
      <c r="D46" s="74" t="s">
        <v>8</v>
      </c>
      <c r="E46" s="75">
        <v>690000000</v>
      </c>
      <c r="F46" s="21">
        <v>5496126000</v>
      </c>
      <c r="G46" s="69"/>
      <c r="H46" s="69"/>
      <c r="I46" s="69"/>
      <c r="J46" s="69"/>
      <c r="K46" s="69"/>
      <c r="L46" s="69"/>
      <c r="M46" s="69"/>
      <c r="N46" s="69"/>
      <c r="O46" s="69"/>
      <c r="P46" s="69"/>
    </row>
    <row r="47" spans="1:16" customFormat="1" ht="42" x14ac:dyDescent="0.2">
      <c r="A47" s="16" t="s">
        <v>77</v>
      </c>
      <c r="B47" s="17" t="s">
        <v>19</v>
      </c>
      <c r="C47" s="17" t="s">
        <v>78</v>
      </c>
      <c r="D47" s="19" t="s">
        <v>8</v>
      </c>
      <c r="E47" s="76">
        <v>376000000</v>
      </c>
      <c r="F47" s="21">
        <v>2997133600</v>
      </c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 ht="31.5" x14ac:dyDescent="0.2">
      <c r="A48" s="24" t="s">
        <v>77</v>
      </c>
      <c r="B48" s="26" t="s">
        <v>79</v>
      </c>
      <c r="C48" s="26" t="s">
        <v>80</v>
      </c>
      <c r="D48" s="27" t="s">
        <v>8</v>
      </c>
      <c r="E48" s="77">
        <v>260000000</v>
      </c>
      <c r="F48" s="29">
        <v>2073682000</v>
      </c>
    </row>
    <row r="49" spans="1:16" customFormat="1" ht="22.15" customHeight="1" x14ac:dyDescent="0.2">
      <c r="A49" s="78" t="s">
        <v>25</v>
      </c>
      <c r="B49" s="79" t="s">
        <v>26</v>
      </c>
      <c r="C49" s="79" t="s">
        <v>81</v>
      </c>
      <c r="D49" s="80" t="s">
        <v>8</v>
      </c>
      <c r="E49" s="81">
        <v>200000000</v>
      </c>
      <c r="F49" s="21">
        <v>1596140000</v>
      </c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customFormat="1" ht="21.75" thickBot="1" x14ac:dyDescent="0.25">
      <c r="A50" s="35" t="s">
        <v>151</v>
      </c>
      <c r="B50" s="46" t="s">
        <v>152</v>
      </c>
      <c r="C50" s="46" t="s">
        <v>83</v>
      </c>
      <c r="D50" s="37" t="s">
        <v>8</v>
      </c>
      <c r="E50" s="82">
        <v>85000000</v>
      </c>
      <c r="F50" s="39">
        <v>679090500</v>
      </c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customFormat="1" x14ac:dyDescent="0.2">
      <c r="A51" s="131">
        <v>2012</v>
      </c>
      <c r="B51" s="132"/>
      <c r="C51" s="132"/>
      <c r="D51" s="132"/>
      <c r="E51" s="132"/>
      <c r="F51" s="15">
        <f>F52+F53+F54+F55+F56+F57+F58+F59</f>
        <v>75349704678.505859</v>
      </c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customFormat="1" ht="22.15" customHeight="1" x14ac:dyDescent="0.2">
      <c r="A52" s="16" t="s">
        <v>25</v>
      </c>
      <c r="B52" s="18" t="s">
        <v>26</v>
      </c>
      <c r="C52" s="18" t="s">
        <v>84</v>
      </c>
      <c r="D52" s="80" t="s">
        <v>8</v>
      </c>
      <c r="E52" s="81">
        <v>150000000</v>
      </c>
      <c r="F52" s="21">
        <v>1198455000</v>
      </c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 s="47" customFormat="1" ht="21.75" customHeight="1" x14ac:dyDescent="0.2">
      <c r="A53" s="16" t="s">
        <v>30</v>
      </c>
      <c r="B53" s="17" t="s">
        <v>31</v>
      </c>
      <c r="C53" s="17" t="s">
        <v>32</v>
      </c>
      <c r="D53" s="19" t="s">
        <v>33</v>
      </c>
      <c r="E53" s="20">
        <v>2000000000</v>
      </c>
      <c r="F53" s="21">
        <v>2000000000</v>
      </c>
      <c r="G53" s="22"/>
      <c r="H53" s="22"/>
      <c r="I53" s="22"/>
      <c r="J53" s="22"/>
      <c r="K53" s="22"/>
      <c r="L53" s="22"/>
      <c r="M53" s="22"/>
      <c r="N53" s="22"/>
      <c r="O53" s="22"/>
      <c r="P53" s="22"/>
    </row>
    <row r="54" spans="1:16" customFormat="1" ht="63" x14ac:dyDescent="0.2">
      <c r="A54" s="63" t="s">
        <v>67</v>
      </c>
      <c r="B54" s="64" t="s">
        <v>68</v>
      </c>
      <c r="C54" s="83" t="s">
        <v>85</v>
      </c>
      <c r="D54" s="49" t="s">
        <v>8</v>
      </c>
      <c r="E54" s="50">
        <v>550000000</v>
      </c>
      <c r="F54" s="21">
        <v>4396150000</v>
      </c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16" ht="22.15" customHeight="1" x14ac:dyDescent="0.2">
      <c r="A55" s="24" t="s">
        <v>82</v>
      </c>
      <c r="B55" s="25" t="s">
        <v>144</v>
      </c>
      <c r="C55" s="25" t="s">
        <v>86</v>
      </c>
      <c r="D55" s="27" t="s">
        <v>8</v>
      </c>
      <c r="E55" s="28">
        <v>3656000000</v>
      </c>
      <c r="F55" s="29">
        <v>29222408000</v>
      </c>
    </row>
    <row r="56" spans="1:16" ht="63" x14ac:dyDescent="0.2">
      <c r="A56" s="84" t="s">
        <v>87</v>
      </c>
      <c r="B56" s="85" t="s">
        <v>153</v>
      </c>
      <c r="C56" s="83" t="s">
        <v>88</v>
      </c>
      <c r="D56" s="27" t="s">
        <v>8</v>
      </c>
      <c r="E56" s="86">
        <v>1500000000</v>
      </c>
      <c r="F56" s="29">
        <v>11989500000</v>
      </c>
    </row>
    <row r="57" spans="1:16" ht="63" x14ac:dyDescent="0.2">
      <c r="A57" s="84" t="s">
        <v>87</v>
      </c>
      <c r="B57" s="85" t="s">
        <v>153</v>
      </c>
      <c r="C57" s="83" t="s">
        <v>89</v>
      </c>
      <c r="D57" s="27" t="s">
        <v>8</v>
      </c>
      <c r="E57" s="86">
        <v>1500000000</v>
      </c>
      <c r="F57" s="29">
        <v>11989500000</v>
      </c>
    </row>
    <row r="58" spans="1:16" customFormat="1" ht="33.6" customHeight="1" x14ac:dyDescent="0.2">
      <c r="A58" s="63" t="s">
        <v>90</v>
      </c>
      <c r="B58" s="64" t="s">
        <v>150</v>
      </c>
      <c r="C58" s="48" t="s">
        <v>91</v>
      </c>
      <c r="D58" s="19" t="s">
        <v>23</v>
      </c>
      <c r="E58" s="50">
        <v>53574689</v>
      </c>
      <c r="F58" s="21">
        <v>553691678.50586104</v>
      </c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6" customFormat="1" ht="95.25" thickBot="1" x14ac:dyDescent="0.25">
      <c r="A59" s="87" t="s">
        <v>92</v>
      </c>
      <c r="B59" s="88" t="s">
        <v>19</v>
      </c>
      <c r="C59" s="36" t="s">
        <v>93</v>
      </c>
      <c r="D59" s="37" t="s">
        <v>33</v>
      </c>
      <c r="E59" s="89">
        <v>14000000000</v>
      </c>
      <c r="F59" s="90">
        <v>14000000000</v>
      </c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customFormat="1" x14ac:dyDescent="0.2">
      <c r="A60" s="129">
        <v>2013</v>
      </c>
      <c r="B60" s="130"/>
      <c r="C60" s="130"/>
      <c r="D60" s="130"/>
      <c r="E60" s="130"/>
      <c r="F60" s="62">
        <f>SUM(F61:F70)</f>
        <v>21897517549</v>
      </c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1:16" customFormat="1" ht="94.5" x14ac:dyDescent="0.2">
      <c r="A61" s="16" t="s">
        <v>92</v>
      </c>
      <c r="B61" s="17" t="s">
        <v>19</v>
      </c>
      <c r="C61" s="17" t="s">
        <v>94</v>
      </c>
      <c r="D61" s="19" t="s">
        <v>33</v>
      </c>
      <c r="E61" s="91">
        <v>5000000000</v>
      </c>
      <c r="F61" s="92">
        <v>5000000000</v>
      </c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1:16" customFormat="1" ht="31.5" x14ac:dyDescent="0.2">
      <c r="A62" s="16" t="s">
        <v>58</v>
      </c>
      <c r="B62" s="17" t="s">
        <v>95</v>
      </c>
      <c r="C62" s="17" t="s">
        <v>96</v>
      </c>
      <c r="D62" s="19" t="s">
        <v>33</v>
      </c>
      <c r="E62" s="91">
        <v>1500000000</v>
      </c>
      <c r="F62" s="92">
        <v>1500000000</v>
      </c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1:16" s="4" customFormat="1" ht="34.5" customHeight="1" x14ac:dyDescent="0.2">
      <c r="A63" s="16" t="s">
        <v>97</v>
      </c>
      <c r="B63" s="17" t="s">
        <v>98</v>
      </c>
      <c r="C63" s="17" t="s">
        <v>99</v>
      </c>
      <c r="D63" s="19" t="s">
        <v>33</v>
      </c>
      <c r="E63" s="91">
        <v>113500000</v>
      </c>
      <c r="F63" s="92">
        <v>113500000</v>
      </c>
    </row>
    <row r="64" spans="1:16" s="4" customFormat="1" ht="21" x14ac:dyDescent="0.2">
      <c r="A64" s="16" t="s">
        <v>100</v>
      </c>
      <c r="B64" s="17" t="s">
        <v>101</v>
      </c>
      <c r="C64" s="17" t="s">
        <v>32</v>
      </c>
      <c r="D64" s="19" t="s">
        <v>33</v>
      </c>
      <c r="E64" s="91">
        <v>5000000000</v>
      </c>
      <c r="F64" s="92">
        <v>5000000000</v>
      </c>
    </row>
    <row r="65" spans="1:16" s="1" customFormat="1" ht="15" customHeight="1" x14ac:dyDescent="0.2">
      <c r="A65" s="24" t="s">
        <v>149</v>
      </c>
      <c r="B65" s="25" t="s">
        <v>146</v>
      </c>
      <c r="C65" s="25" t="s">
        <v>102</v>
      </c>
      <c r="D65" s="27" t="s">
        <v>33</v>
      </c>
      <c r="E65" s="93">
        <v>4800000000</v>
      </c>
      <c r="F65" s="94">
        <v>4800000000</v>
      </c>
    </row>
    <row r="66" spans="1:16" s="4" customFormat="1" ht="54" customHeight="1" x14ac:dyDescent="0.2">
      <c r="A66" s="16" t="s">
        <v>103</v>
      </c>
      <c r="B66" s="17" t="s">
        <v>104</v>
      </c>
      <c r="C66" s="17" t="s">
        <v>105</v>
      </c>
      <c r="D66" s="19" t="s">
        <v>33</v>
      </c>
      <c r="E66" s="91">
        <v>644274031</v>
      </c>
      <c r="F66" s="92">
        <v>644274031</v>
      </c>
    </row>
    <row r="67" spans="1:16" s="4" customFormat="1" ht="33" customHeight="1" x14ac:dyDescent="0.2">
      <c r="A67" s="16" t="s">
        <v>97</v>
      </c>
      <c r="B67" s="17" t="s">
        <v>106</v>
      </c>
      <c r="C67" s="17" t="s">
        <v>107</v>
      </c>
      <c r="D67" s="19" t="s">
        <v>33</v>
      </c>
      <c r="E67" s="91">
        <v>198843518</v>
      </c>
      <c r="F67" s="92">
        <v>198843518</v>
      </c>
    </row>
    <row r="68" spans="1:16" s="4" customFormat="1" ht="48" customHeight="1" x14ac:dyDescent="0.2">
      <c r="A68" s="16" t="s">
        <v>97</v>
      </c>
      <c r="B68" s="17" t="s">
        <v>108</v>
      </c>
      <c r="C68" s="17" t="s">
        <v>109</v>
      </c>
      <c r="D68" s="19" t="s">
        <v>33</v>
      </c>
      <c r="E68" s="91">
        <v>36400000</v>
      </c>
      <c r="F68" s="92">
        <v>36400000</v>
      </c>
    </row>
    <row r="69" spans="1:16" s="4" customFormat="1" ht="46.5" customHeight="1" x14ac:dyDescent="0.2">
      <c r="A69" s="16" t="s">
        <v>97</v>
      </c>
      <c r="B69" s="17" t="s">
        <v>110</v>
      </c>
      <c r="C69" s="17" t="s">
        <v>111</v>
      </c>
      <c r="D69" s="19" t="s">
        <v>33</v>
      </c>
      <c r="E69" s="91">
        <v>608000000</v>
      </c>
      <c r="F69" s="92">
        <v>608000000</v>
      </c>
    </row>
    <row r="70" spans="1:16" s="1" customFormat="1" ht="21.75" thickBot="1" x14ac:dyDescent="0.25">
      <c r="A70" s="95" t="s">
        <v>112</v>
      </c>
      <c r="B70" s="60" t="s">
        <v>146</v>
      </c>
      <c r="C70" s="60" t="s">
        <v>113</v>
      </c>
      <c r="D70" s="96" t="s">
        <v>8</v>
      </c>
      <c r="E70" s="97">
        <v>500000000</v>
      </c>
      <c r="F70" s="98">
        <v>3996500000</v>
      </c>
    </row>
    <row r="71" spans="1:16" customFormat="1" x14ac:dyDescent="0.2">
      <c r="A71" s="139">
        <v>2014</v>
      </c>
      <c r="B71" s="140"/>
      <c r="C71" s="140"/>
      <c r="D71" s="140"/>
      <c r="E71" s="140"/>
      <c r="F71" s="99">
        <f>F72+F73+F74+F75</f>
        <v>17378721382.651516</v>
      </c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6" s="4" customFormat="1" ht="23.25" customHeight="1" x14ac:dyDescent="0.2">
      <c r="A72" s="16" t="s">
        <v>114</v>
      </c>
      <c r="B72" s="17" t="s">
        <v>115</v>
      </c>
      <c r="C72" s="17" t="s">
        <v>116</v>
      </c>
      <c r="D72" s="19" t="s">
        <v>23</v>
      </c>
      <c r="E72" s="100">
        <v>55000000</v>
      </c>
      <c r="F72" s="101">
        <v>898982700</v>
      </c>
    </row>
    <row r="73" spans="1:16" s="4" customFormat="1" ht="33" customHeight="1" x14ac:dyDescent="0.2">
      <c r="A73" s="16" t="s">
        <v>117</v>
      </c>
      <c r="B73" s="17" t="s">
        <v>118</v>
      </c>
      <c r="C73" s="17" t="s">
        <v>119</v>
      </c>
      <c r="D73" s="19" t="s">
        <v>8</v>
      </c>
      <c r="E73" s="100">
        <v>372313538</v>
      </c>
      <c r="F73" s="101">
        <v>5867803582.651516</v>
      </c>
    </row>
    <row r="74" spans="1:16" s="1" customFormat="1" ht="20.25" customHeight="1" x14ac:dyDescent="0.2">
      <c r="A74" s="24" t="s">
        <v>120</v>
      </c>
      <c r="B74" s="141" t="s">
        <v>142</v>
      </c>
      <c r="C74" s="141" t="s">
        <v>121</v>
      </c>
      <c r="D74" s="27" t="s">
        <v>23</v>
      </c>
      <c r="E74" s="102">
        <v>300000000</v>
      </c>
      <c r="F74" s="103">
        <v>5811801300</v>
      </c>
    </row>
    <row r="75" spans="1:16" s="4" customFormat="1" ht="23.25" customHeight="1" thickBot="1" x14ac:dyDescent="0.25">
      <c r="A75" s="35" t="s">
        <v>170</v>
      </c>
      <c r="B75" s="142"/>
      <c r="C75" s="142"/>
      <c r="D75" s="37" t="s">
        <v>23</v>
      </c>
      <c r="E75" s="104">
        <v>300000000</v>
      </c>
      <c r="F75" s="105">
        <v>4800133800</v>
      </c>
    </row>
    <row r="76" spans="1:16" customFormat="1" x14ac:dyDescent="0.2">
      <c r="A76" s="129">
        <v>2015</v>
      </c>
      <c r="B76" s="130"/>
      <c r="C76" s="130"/>
      <c r="D76" s="130"/>
      <c r="E76" s="130"/>
      <c r="F76" s="106">
        <f>F77+F78+F79+F80</f>
        <v>12757756695.055071</v>
      </c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1:16" s="4" customFormat="1" ht="64.5" customHeight="1" x14ac:dyDescent="0.2">
      <c r="A77" s="16" t="s">
        <v>122</v>
      </c>
      <c r="B77" s="17" t="s">
        <v>123</v>
      </c>
      <c r="C77" s="17" t="s">
        <v>124</v>
      </c>
      <c r="D77" s="27" t="s">
        <v>33</v>
      </c>
      <c r="E77" s="100">
        <v>110096468</v>
      </c>
      <c r="F77" s="101">
        <v>110096468</v>
      </c>
    </row>
    <row r="78" spans="1:16" s="4" customFormat="1" ht="31.5" x14ac:dyDescent="0.2">
      <c r="A78" s="16" t="s">
        <v>122</v>
      </c>
      <c r="B78" s="17" t="s">
        <v>125</v>
      </c>
      <c r="C78" s="17" t="s">
        <v>126</v>
      </c>
      <c r="D78" s="19" t="s">
        <v>8</v>
      </c>
      <c r="E78" s="100">
        <v>6739213</v>
      </c>
      <c r="F78" s="101">
        <v>161745607.055071</v>
      </c>
    </row>
    <row r="79" spans="1:16" s="4" customFormat="1" ht="21.75" customHeight="1" x14ac:dyDescent="0.2">
      <c r="A79" s="24" t="s">
        <v>120</v>
      </c>
      <c r="B79" s="17" t="s">
        <v>147</v>
      </c>
      <c r="C79" s="17" t="s">
        <v>127</v>
      </c>
      <c r="D79" s="19" t="s">
        <v>8</v>
      </c>
      <c r="E79" s="100">
        <v>300000000</v>
      </c>
      <c r="F79" s="101">
        <v>7158028200</v>
      </c>
    </row>
    <row r="80" spans="1:16" s="22" customFormat="1" ht="21.75" thickBot="1" x14ac:dyDescent="0.25">
      <c r="A80" s="35" t="s">
        <v>166</v>
      </c>
      <c r="B80" s="36" t="s">
        <v>155</v>
      </c>
      <c r="C80" s="36" t="s">
        <v>128</v>
      </c>
      <c r="D80" s="37" t="s">
        <v>23</v>
      </c>
      <c r="E80" s="104">
        <v>180000000</v>
      </c>
      <c r="F80" s="105">
        <f>E80*29.599369</f>
        <v>5327886420</v>
      </c>
    </row>
    <row r="81" spans="1:16" customFormat="1" x14ac:dyDescent="0.2">
      <c r="A81" s="129">
        <v>2016</v>
      </c>
      <c r="B81" s="130"/>
      <c r="C81" s="130"/>
      <c r="D81" s="130"/>
      <c r="E81" s="130"/>
      <c r="F81" s="106">
        <f>SUM(F82:F93)</f>
        <v>16523128368.889999</v>
      </c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1:16" s="4" customFormat="1" ht="23.25" customHeight="1" x14ac:dyDescent="0.2">
      <c r="A82" s="107" t="s">
        <v>103</v>
      </c>
      <c r="B82" s="108" t="s">
        <v>156</v>
      </c>
      <c r="C82" s="143" t="s">
        <v>129</v>
      </c>
      <c r="D82" s="27" t="s">
        <v>33</v>
      </c>
      <c r="E82" s="109">
        <v>611200000</v>
      </c>
      <c r="F82" s="110">
        <v>611200000</v>
      </c>
    </row>
    <row r="83" spans="1:16" s="4" customFormat="1" ht="21.75" customHeight="1" x14ac:dyDescent="0.2">
      <c r="A83" s="107" t="s">
        <v>103</v>
      </c>
      <c r="B83" s="108" t="s">
        <v>158</v>
      </c>
      <c r="C83" s="136"/>
      <c r="D83" s="27" t="s">
        <v>33</v>
      </c>
      <c r="E83" s="109">
        <v>35847893.409999996</v>
      </c>
      <c r="F83" s="110">
        <v>35847893.409999996</v>
      </c>
    </row>
    <row r="84" spans="1:16" s="4" customFormat="1" ht="21.75" customHeight="1" x14ac:dyDescent="0.2">
      <c r="A84" s="107" t="s">
        <v>122</v>
      </c>
      <c r="B84" s="108" t="s">
        <v>163</v>
      </c>
      <c r="C84" s="136"/>
      <c r="D84" s="27" t="s">
        <v>33</v>
      </c>
      <c r="E84" s="109">
        <v>943916000</v>
      </c>
      <c r="F84" s="110">
        <v>943916000</v>
      </c>
    </row>
    <row r="85" spans="1:16" s="22" customFormat="1" ht="15.75" customHeight="1" x14ac:dyDescent="0.2">
      <c r="A85" s="107" t="s">
        <v>122</v>
      </c>
      <c r="B85" s="111" t="s">
        <v>165</v>
      </c>
      <c r="C85" s="136"/>
      <c r="D85" s="27" t="s">
        <v>33</v>
      </c>
      <c r="E85" s="109">
        <v>193390227.24000001</v>
      </c>
      <c r="F85" s="110">
        <v>193390227.24000001</v>
      </c>
    </row>
    <row r="86" spans="1:16" s="4" customFormat="1" ht="23.25" customHeight="1" x14ac:dyDescent="0.2">
      <c r="A86" s="107" t="s">
        <v>122</v>
      </c>
      <c r="B86" s="108" t="s">
        <v>160</v>
      </c>
      <c r="C86" s="136"/>
      <c r="D86" s="27" t="s">
        <v>33</v>
      </c>
      <c r="E86" s="109">
        <v>7040000</v>
      </c>
      <c r="F86" s="110">
        <v>7040000</v>
      </c>
    </row>
    <row r="87" spans="1:16" s="4" customFormat="1" ht="15" customHeight="1" x14ac:dyDescent="0.2">
      <c r="A87" s="107" t="s">
        <v>122</v>
      </c>
      <c r="B87" s="108" t="s">
        <v>162</v>
      </c>
      <c r="C87" s="136"/>
      <c r="D87" s="27" t="s">
        <v>33</v>
      </c>
      <c r="E87" s="109">
        <v>24043654</v>
      </c>
      <c r="F87" s="110">
        <v>24043654</v>
      </c>
    </row>
    <row r="88" spans="1:16" s="4" customFormat="1" ht="14.25" customHeight="1" x14ac:dyDescent="0.2">
      <c r="A88" s="107" t="s">
        <v>122</v>
      </c>
      <c r="B88" s="108" t="s">
        <v>159</v>
      </c>
      <c r="C88" s="136"/>
      <c r="D88" s="27" t="s">
        <v>33</v>
      </c>
      <c r="E88" s="109">
        <v>289398000</v>
      </c>
      <c r="F88" s="110">
        <v>289398000</v>
      </c>
    </row>
    <row r="89" spans="1:16" s="4" customFormat="1" ht="22.5" customHeight="1" x14ac:dyDescent="0.2">
      <c r="A89" s="107" t="s">
        <v>122</v>
      </c>
      <c r="B89" s="108" t="s">
        <v>161</v>
      </c>
      <c r="C89" s="136"/>
      <c r="D89" s="27" t="s">
        <v>33</v>
      </c>
      <c r="E89" s="109">
        <v>77168955.680000007</v>
      </c>
      <c r="F89" s="110">
        <v>77168955.680000007</v>
      </c>
    </row>
    <row r="90" spans="1:16" s="4" customFormat="1" ht="14.25" customHeight="1" x14ac:dyDescent="0.2">
      <c r="A90" s="107" t="s">
        <v>122</v>
      </c>
      <c r="B90" s="108" t="s">
        <v>164</v>
      </c>
      <c r="C90" s="136"/>
      <c r="D90" s="27" t="s">
        <v>33</v>
      </c>
      <c r="E90" s="109">
        <v>12166060.390000001</v>
      </c>
      <c r="F90" s="110">
        <v>12166060.390000001</v>
      </c>
    </row>
    <row r="91" spans="1:16" s="4" customFormat="1" ht="23.25" customHeight="1" x14ac:dyDescent="0.2">
      <c r="A91" s="107" t="s">
        <v>103</v>
      </c>
      <c r="B91" s="108" t="s">
        <v>130</v>
      </c>
      <c r="C91" s="136"/>
      <c r="D91" s="27" t="s">
        <v>33</v>
      </c>
      <c r="E91" s="109">
        <v>272939289.07999998</v>
      </c>
      <c r="F91" s="110">
        <v>272939289.07999998</v>
      </c>
    </row>
    <row r="92" spans="1:16" s="4" customFormat="1" ht="14.25" customHeight="1" x14ac:dyDescent="0.2">
      <c r="A92" s="107" t="s">
        <v>103</v>
      </c>
      <c r="B92" s="108" t="s">
        <v>157</v>
      </c>
      <c r="C92" s="137"/>
      <c r="D92" s="27" t="s">
        <v>33</v>
      </c>
      <c r="E92" s="109">
        <v>460589289.08999997</v>
      </c>
      <c r="F92" s="110">
        <v>460589289.08999997</v>
      </c>
    </row>
    <row r="93" spans="1:16" s="4" customFormat="1" ht="23.25" customHeight="1" thickBot="1" x14ac:dyDescent="0.25">
      <c r="A93" s="112" t="s">
        <v>25</v>
      </c>
      <c r="B93" s="113" t="s">
        <v>148</v>
      </c>
      <c r="C93" s="113" t="s">
        <v>131</v>
      </c>
      <c r="D93" s="114" t="s">
        <v>8</v>
      </c>
      <c r="E93" s="115">
        <v>500000000</v>
      </c>
      <c r="F93" s="116">
        <v>13595429000</v>
      </c>
    </row>
    <row r="94" spans="1:16" customFormat="1" x14ac:dyDescent="0.2">
      <c r="A94" s="129">
        <v>2017</v>
      </c>
      <c r="B94" s="130"/>
      <c r="C94" s="130"/>
      <c r="D94" s="130"/>
      <c r="E94" s="130"/>
      <c r="F94" s="106">
        <f>SUM(F95:F100)</f>
        <v>8028925833.3400002</v>
      </c>
      <c r="G94" s="4"/>
      <c r="H94" s="4"/>
      <c r="I94" s="4"/>
      <c r="J94" s="4"/>
      <c r="K94" s="4"/>
      <c r="L94" s="4"/>
      <c r="M94" s="4"/>
      <c r="N94" s="4"/>
      <c r="O94" s="4"/>
      <c r="P94" s="4"/>
    </row>
    <row r="95" spans="1:16" s="4" customFormat="1" ht="21" x14ac:dyDescent="0.2">
      <c r="A95" s="107" t="s">
        <v>122</v>
      </c>
      <c r="B95" s="108" t="s">
        <v>132</v>
      </c>
      <c r="C95" s="117" t="s">
        <v>129</v>
      </c>
      <c r="D95" s="27" t="s">
        <v>33</v>
      </c>
      <c r="E95" s="109">
        <v>528984026.25999999</v>
      </c>
      <c r="F95" s="110">
        <v>528984026.25999999</v>
      </c>
    </row>
    <row r="96" spans="1:16" s="4" customFormat="1" ht="14.25" customHeight="1" x14ac:dyDescent="0.2">
      <c r="A96" s="107" t="s">
        <v>122</v>
      </c>
      <c r="B96" s="108" t="s">
        <v>133</v>
      </c>
      <c r="C96" s="117"/>
      <c r="D96" s="27" t="s">
        <v>33</v>
      </c>
      <c r="E96" s="109">
        <v>381405462.39999998</v>
      </c>
      <c r="F96" s="110">
        <v>381405462.39999998</v>
      </c>
    </row>
    <row r="97" spans="1:16" s="4" customFormat="1" ht="13.5" customHeight="1" x14ac:dyDescent="0.2">
      <c r="A97" s="107" t="s">
        <v>122</v>
      </c>
      <c r="B97" s="108" t="s">
        <v>134</v>
      </c>
      <c r="C97" s="118"/>
      <c r="D97" s="27" t="s">
        <v>33</v>
      </c>
      <c r="E97" s="109">
        <v>110014881.86</v>
      </c>
      <c r="F97" s="110">
        <v>110014881.86</v>
      </c>
    </row>
    <row r="98" spans="1:16" s="4" customFormat="1" ht="12.75" customHeight="1" x14ac:dyDescent="0.2">
      <c r="A98" s="107" t="s">
        <v>122</v>
      </c>
      <c r="B98" s="108" t="s">
        <v>135</v>
      </c>
      <c r="C98" s="118"/>
      <c r="D98" s="27" t="s">
        <v>33</v>
      </c>
      <c r="E98" s="109">
        <v>31447581.289999999</v>
      </c>
      <c r="F98" s="110">
        <v>31447581.289999999</v>
      </c>
    </row>
    <row r="99" spans="1:16" s="4" customFormat="1" ht="13.5" customHeight="1" x14ac:dyDescent="0.2">
      <c r="A99" s="107" t="s">
        <v>122</v>
      </c>
      <c r="B99" s="108" t="s">
        <v>136</v>
      </c>
      <c r="C99" s="118"/>
      <c r="D99" s="27" t="s">
        <v>33</v>
      </c>
      <c r="E99" s="109">
        <v>11856131.529999999</v>
      </c>
      <c r="F99" s="110">
        <v>11856131.529999999</v>
      </c>
    </row>
    <row r="100" spans="1:16" s="4" customFormat="1" ht="39.6" customHeight="1" thickBot="1" x14ac:dyDescent="0.25">
      <c r="A100" s="112" t="s">
        <v>137</v>
      </c>
      <c r="B100" s="113" t="s">
        <v>143</v>
      </c>
      <c r="C100" s="119" t="s">
        <v>138</v>
      </c>
      <c r="D100" s="114" t="s">
        <v>8</v>
      </c>
      <c r="E100" s="115">
        <v>250000000</v>
      </c>
      <c r="F100" s="116">
        <v>6965217750</v>
      </c>
    </row>
    <row r="101" spans="1:16" customFormat="1" x14ac:dyDescent="0.2">
      <c r="A101" s="129">
        <v>2018</v>
      </c>
      <c r="B101" s="130"/>
      <c r="C101" s="130"/>
      <c r="D101" s="130"/>
      <c r="E101" s="130"/>
      <c r="F101" s="106">
        <f>SUM(F102:F110)</f>
        <v>8948508538.6378422</v>
      </c>
      <c r="G101" s="4"/>
      <c r="H101" s="4"/>
      <c r="I101" s="4"/>
      <c r="J101" s="4"/>
      <c r="K101" s="4"/>
      <c r="L101" s="4"/>
      <c r="M101" s="4"/>
      <c r="N101" s="4"/>
      <c r="O101" s="4"/>
      <c r="P101" s="4"/>
    </row>
    <row r="102" spans="1:16" s="4" customFormat="1" ht="21" x14ac:dyDescent="0.2">
      <c r="A102" s="108" t="s">
        <v>25</v>
      </c>
      <c r="B102" s="108" t="s">
        <v>122</v>
      </c>
      <c r="C102" s="17" t="s">
        <v>139</v>
      </c>
      <c r="D102" s="27" t="s">
        <v>8</v>
      </c>
      <c r="E102" s="109">
        <v>150000000</v>
      </c>
      <c r="F102" s="110">
        <v>3913697250</v>
      </c>
    </row>
    <row r="103" spans="1:16" s="4" customFormat="1" ht="21" x14ac:dyDescent="0.2">
      <c r="A103" s="108" t="s">
        <v>172</v>
      </c>
      <c r="B103" s="108" t="s">
        <v>173</v>
      </c>
      <c r="C103" s="143" t="s">
        <v>129</v>
      </c>
      <c r="D103" s="27" t="s">
        <v>33</v>
      </c>
      <c r="E103" s="109"/>
      <c r="F103" s="109">
        <v>410972265.02999997</v>
      </c>
    </row>
    <row r="104" spans="1:16" s="4" customFormat="1" x14ac:dyDescent="0.2">
      <c r="A104" s="107" t="s">
        <v>103</v>
      </c>
      <c r="B104" s="108" t="s">
        <v>174</v>
      </c>
      <c r="C104" s="136"/>
      <c r="D104" s="27" t="s">
        <v>33</v>
      </c>
      <c r="E104" s="109"/>
      <c r="F104" s="109">
        <v>891692000</v>
      </c>
    </row>
    <row r="105" spans="1:16" s="4" customFormat="1" ht="21" x14ac:dyDescent="0.2">
      <c r="A105" s="108" t="s">
        <v>172</v>
      </c>
      <c r="B105" s="108" t="s">
        <v>175</v>
      </c>
      <c r="C105" s="136"/>
      <c r="D105" s="27" t="s">
        <v>33</v>
      </c>
      <c r="E105" s="109"/>
      <c r="F105" s="109">
        <v>252253740</v>
      </c>
    </row>
    <row r="106" spans="1:16" s="4" customFormat="1" x14ac:dyDescent="0.2">
      <c r="A106" s="107" t="s">
        <v>103</v>
      </c>
      <c r="B106" s="108" t="s">
        <v>176</v>
      </c>
      <c r="C106" s="136"/>
      <c r="D106" s="27" t="s">
        <v>33</v>
      </c>
      <c r="E106" s="109"/>
      <c r="F106" s="109">
        <v>410065171.63999999</v>
      </c>
    </row>
    <row r="107" spans="1:16" s="4" customFormat="1" ht="21" x14ac:dyDescent="0.2">
      <c r="A107" s="108" t="s">
        <v>172</v>
      </c>
      <c r="B107" s="108" t="s">
        <v>177</v>
      </c>
      <c r="C107" s="136"/>
      <c r="D107" s="27" t="s">
        <v>33</v>
      </c>
      <c r="E107" s="109"/>
      <c r="F107" s="109">
        <v>446217278.56</v>
      </c>
    </row>
    <row r="108" spans="1:16" s="4" customFormat="1" ht="21" x14ac:dyDescent="0.2">
      <c r="A108" s="108" t="s">
        <v>172</v>
      </c>
      <c r="B108" s="108" t="s">
        <v>178</v>
      </c>
      <c r="C108" s="136"/>
      <c r="D108" s="27" t="s">
        <v>33</v>
      </c>
      <c r="E108" s="109"/>
      <c r="F108" s="109">
        <v>790360430.78999996</v>
      </c>
    </row>
    <row r="109" spans="1:16" s="4" customFormat="1" ht="21" x14ac:dyDescent="0.2">
      <c r="A109" s="108" t="s">
        <v>172</v>
      </c>
      <c r="B109" s="108" t="s">
        <v>178</v>
      </c>
      <c r="C109" s="136"/>
      <c r="D109" s="27" t="s">
        <v>33</v>
      </c>
      <c r="E109" s="109"/>
      <c r="F109" s="109">
        <v>534309177.68000001</v>
      </c>
    </row>
    <row r="110" spans="1:16" s="4" customFormat="1" ht="21.75" thickBot="1" x14ac:dyDescent="0.25">
      <c r="A110" s="113" t="s">
        <v>172</v>
      </c>
      <c r="B110" s="113" t="s">
        <v>179</v>
      </c>
      <c r="C110" s="142"/>
      <c r="D110" s="37" t="s">
        <v>23</v>
      </c>
      <c r="E110" s="115">
        <v>41585374.890000001</v>
      </c>
      <c r="F110" s="115">
        <f>E110*G110</f>
        <v>1298941224.9378417</v>
      </c>
      <c r="G110" s="128">
        <v>31.235530000000001</v>
      </c>
    </row>
    <row r="111" spans="1:16" s="4" customFormat="1" ht="22.5" customHeight="1" x14ac:dyDescent="0.2">
      <c r="A111" s="120"/>
      <c r="B111" s="117"/>
      <c r="C111" s="117"/>
      <c r="D111" s="121"/>
      <c r="E111" s="122"/>
      <c r="F111" s="122"/>
    </row>
    <row r="112" spans="1:16" s="4" customFormat="1" x14ac:dyDescent="0.2">
      <c r="A112" s="138" t="s">
        <v>169</v>
      </c>
      <c r="B112" s="138"/>
      <c r="C112" s="138"/>
      <c r="D112" s="123"/>
      <c r="E112" s="124"/>
    </row>
    <row r="113" spans="1:256" s="4" customFormat="1" x14ac:dyDescent="0.2">
      <c r="A113" s="138" t="s">
        <v>168</v>
      </c>
      <c r="B113" s="138"/>
      <c r="C113" s="138"/>
      <c r="D113" s="138"/>
      <c r="E113" s="138"/>
      <c r="F113" s="138"/>
      <c r="G113" s="138"/>
      <c r="H113" s="138"/>
      <c r="I113" s="138"/>
      <c r="J113" s="138"/>
      <c r="K113" s="138"/>
      <c r="L113" s="138"/>
      <c r="M113" s="138"/>
      <c r="N113" s="138"/>
      <c r="O113" s="138"/>
      <c r="P113" s="138"/>
      <c r="Q113" s="138"/>
      <c r="R113" s="138"/>
      <c r="S113" s="138"/>
      <c r="T113" s="138"/>
      <c r="U113" s="138"/>
      <c r="V113" s="138"/>
      <c r="W113" s="138"/>
      <c r="X113" s="138"/>
      <c r="Y113" s="138"/>
      <c r="Z113" s="138"/>
      <c r="AA113" s="138"/>
      <c r="AB113" s="138"/>
      <c r="AC113" s="138"/>
      <c r="AD113" s="138"/>
      <c r="AE113" s="138"/>
      <c r="AF113" s="138"/>
      <c r="AG113" s="138"/>
      <c r="AH113" s="138"/>
      <c r="AI113" s="138"/>
      <c r="AJ113" s="138"/>
      <c r="AK113" s="138"/>
      <c r="AL113" s="138"/>
      <c r="AM113" s="138"/>
      <c r="AN113" s="138"/>
      <c r="AO113" s="138"/>
      <c r="AP113" s="138"/>
      <c r="AQ113" s="138"/>
      <c r="AR113" s="138"/>
      <c r="AS113" s="138"/>
      <c r="AT113" s="138"/>
      <c r="AU113" s="138"/>
      <c r="AV113" s="138"/>
      <c r="AW113" s="138"/>
      <c r="AX113" s="138"/>
      <c r="AY113" s="138"/>
      <c r="AZ113" s="138"/>
      <c r="BA113" s="138"/>
      <c r="BB113" s="138"/>
      <c r="BC113" s="138"/>
      <c r="BD113" s="138"/>
      <c r="BE113" s="138"/>
      <c r="BF113" s="138"/>
      <c r="BG113" s="138"/>
      <c r="BH113" s="138"/>
      <c r="BI113" s="138"/>
      <c r="BJ113" s="138"/>
      <c r="BK113" s="138"/>
      <c r="BL113" s="138"/>
      <c r="BM113" s="138"/>
      <c r="BN113" s="138"/>
      <c r="BO113" s="138"/>
      <c r="BP113" s="138"/>
      <c r="BQ113" s="138"/>
      <c r="BR113" s="138"/>
      <c r="BS113" s="138"/>
      <c r="BT113" s="138"/>
      <c r="BU113" s="138"/>
      <c r="BV113" s="138"/>
      <c r="BW113" s="138"/>
      <c r="BX113" s="138"/>
      <c r="BY113" s="138"/>
      <c r="BZ113" s="138"/>
      <c r="CA113" s="138"/>
      <c r="CB113" s="138"/>
      <c r="CC113" s="138"/>
      <c r="CD113" s="138"/>
      <c r="CE113" s="138"/>
      <c r="CF113" s="138"/>
      <c r="CG113" s="138"/>
      <c r="CH113" s="138"/>
      <c r="CI113" s="138"/>
      <c r="CJ113" s="138"/>
      <c r="CK113" s="138"/>
      <c r="CL113" s="138"/>
      <c r="CM113" s="138"/>
      <c r="CN113" s="138"/>
      <c r="CO113" s="138"/>
      <c r="CP113" s="138"/>
      <c r="CQ113" s="138"/>
      <c r="CR113" s="138"/>
      <c r="CS113" s="138"/>
      <c r="CT113" s="138"/>
      <c r="CU113" s="138"/>
      <c r="CV113" s="138"/>
      <c r="CW113" s="138"/>
      <c r="CX113" s="138"/>
      <c r="CY113" s="138"/>
      <c r="CZ113" s="138"/>
      <c r="DA113" s="138"/>
      <c r="DB113" s="138"/>
      <c r="DC113" s="138"/>
      <c r="DD113" s="138"/>
      <c r="DE113" s="138"/>
      <c r="DF113" s="138"/>
      <c r="DG113" s="138"/>
      <c r="DH113" s="138"/>
      <c r="DI113" s="138"/>
      <c r="DJ113" s="138"/>
      <c r="DK113" s="138"/>
      <c r="DL113" s="138"/>
      <c r="DM113" s="138"/>
      <c r="DN113" s="138"/>
      <c r="DO113" s="138"/>
      <c r="DP113" s="138"/>
      <c r="DQ113" s="138"/>
      <c r="DR113" s="138"/>
      <c r="DS113" s="138"/>
      <c r="DT113" s="138"/>
      <c r="DU113" s="138"/>
      <c r="DV113" s="138"/>
      <c r="DW113" s="138"/>
      <c r="DX113" s="138"/>
      <c r="DY113" s="138"/>
      <c r="DZ113" s="138"/>
      <c r="EA113" s="138"/>
      <c r="EB113" s="138"/>
      <c r="EC113" s="138"/>
      <c r="ED113" s="138"/>
      <c r="EE113" s="138"/>
      <c r="EF113" s="138"/>
      <c r="EG113" s="138"/>
      <c r="EH113" s="138"/>
      <c r="EI113" s="138"/>
      <c r="EJ113" s="138"/>
      <c r="EK113" s="138"/>
      <c r="EL113" s="138"/>
      <c r="EM113" s="138"/>
      <c r="EN113" s="138"/>
      <c r="EO113" s="138"/>
      <c r="EP113" s="138"/>
      <c r="EQ113" s="138"/>
      <c r="ER113" s="138"/>
      <c r="ES113" s="138"/>
      <c r="ET113" s="138"/>
      <c r="EU113" s="138"/>
      <c r="EV113" s="138"/>
      <c r="EW113" s="138"/>
      <c r="EX113" s="138"/>
      <c r="EY113" s="138"/>
      <c r="EZ113" s="138"/>
      <c r="FA113" s="138"/>
      <c r="FB113" s="138"/>
      <c r="FC113" s="138"/>
      <c r="FD113" s="138"/>
      <c r="FE113" s="138"/>
      <c r="FF113" s="138"/>
      <c r="FG113" s="138"/>
      <c r="FH113" s="138"/>
      <c r="FI113" s="138"/>
      <c r="FJ113" s="138"/>
      <c r="FK113" s="138"/>
      <c r="FL113" s="138"/>
      <c r="FM113" s="138"/>
      <c r="FN113" s="138"/>
      <c r="FO113" s="138"/>
      <c r="FP113" s="138"/>
      <c r="FQ113" s="138"/>
      <c r="FR113" s="138"/>
      <c r="FS113" s="138"/>
      <c r="FT113" s="138"/>
      <c r="FU113" s="138"/>
      <c r="FV113" s="138"/>
      <c r="FW113" s="138"/>
      <c r="FX113" s="138"/>
      <c r="FY113" s="138"/>
      <c r="FZ113" s="138"/>
      <c r="GA113" s="138"/>
      <c r="GB113" s="138"/>
      <c r="GC113" s="138"/>
      <c r="GD113" s="138"/>
      <c r="GE113" s="138"/>
      <c r="GF113" s="138"/>
      <c r="GG113" s="138"/>
      <c r="GH113" s="138"/>
      <c r="GI113" s="138"/>
      <c r="GJ113" s="138"/>
      <c r="GK113" s="138"/>
      <c r="GL113" s="138"/>
      <c r="GM113" s="138"/>
      <c r="GN113" s="138"/>
      <c r="GO113" s="138"/>
      <c r="GP113" s="138"/>
      <c r="GQ113" s="138"/>
      <c r="GR113" s="138"/>
      <c r="GS113" s="138"/>
      <c r="GT113" s="138"/>
      <c r="GU113" s="138"/>
      <c r="GV113" s="138"/>
      <c r="GW113" s="138"/>
      <c r="GX113" s="138"/>
      <c r="GY113" s="138"/>
      <c r="GZ113" s="138"/>
      <c r="HA113" s="138"/>
      <c r="HB113" s="138"/>
      <c r="HC113" s="138"/>
      <c r="HD113" s="138"/>
      <c r="HE113" s="138"/>
      <c r="HF113" s="138"/>
      <c r="HG113" s="138"/>
      <c r="HH113" s="138"/>
      <c r="HI113" s="138"/>
      <c r="HJ113" s="138"/>
      <c r="HK113" s="138"/>
      <c r="HL113" s="138"/>
      <c r="HM113" s="138"/>
      <c r="HN113" s="138"/>
      <c r="HO113" s="138"/>
      <c r="HP113" s="138"/>
      <c r="HQ113" s="138"/>
      <c r="HR113" s="138"/>
      <c r="HS113" s="138"/>
      <c r="HT113" s="138"/>
      <c r="HU113" s="138"/>
      <c r="HV113" s="138"/>
      <c r="HW113" s="138"/>
      <c r="HX113" s="138"/>
      <c r="HY113" s="138"/>
      <c r="HZ113" s="138"/>
      <c r="IA113" s="138"/>
      <c r="IB113" s="138"/>
      <c r="IC113" s="138"/>
      <c r="ID113" s="138"/>
      <c r="IE113" s="138"/>
      <c r="IF113" s="138"/>
      <c r="IG113" s="138"/>
      <c r="IH113" s="138"/>
      <c r="II113" s="138"/>
      <c r="IJ113" s="138"/>
      <c r="IK113" s="138"/>
      <c r="IL113" s="138"/>
      <c r="IM113" s="138"/>
      <c r="IN113" s="138"/>
      <c r="IO113" s="138"/>
      <c r="IP113" s="138"/>
      <c r="IQ113" s="138"/>
      <c r="IR113" s="138"/>
      <c r="IS113" s="138"/>
      <c r="IT113" s="138"/>
      <c r="IU113" s="138"/>
      <c r="IV113" s="127"/>
    </row>
    <row r="114" spans="1:256" s="4" customFormat="1" x14ac:dyDescent="0.2">
      <c r="A114" s="126" t="s">
        <v>140</v>
      </c>
      <c r="B114" s="127"/>
      <c r="C114" s="127"/>
      <c r="D114" s="127"/>
      <c r="E114" s="127"/>
      <c r="F114" s="127"/>
      <c r="G114" s="127"/>
      <c r="H114" s="127"/>
      <c r="I114" s="127"/>
      <c r="J114" s="127"/>
      <c r="K114" s="127"/>
      <c r="L114" s="127"/>
      <c r="M114" s="127"/>
      <c r="N114" s="127"/>
      <c r="O114" s="127"/>
      <c r="P114" s="127"/>
      <c r="Q114" s="127"/>
      <c r="R114" s="127"/>
      <c r="S114" s="127"/>
      <c r="T114" s="127"/>
      <c r="U114" s="127"/>
      <c r="V114" s="127"/>
      <c r="W114" s="127"/>
      <c r="X114" s="127"/>
      <c r="Y114" s="127"/>
      <c r="Z114" s="127"/>
      <c r="AA114" s="127"/>
      <c r="AB114" s="127"/>
      <c r="AC114" s="127"/>
      <c r="AD114" s="127"/>
      <c r="AE114" s="127"/>
      <c r="AF114" s="127"/>
      <c r="AG114" s="127"/>
      <c r="AH114" s="127"/>
      <c r="AI114" s="127"/>
      <c r="AJ114" s="127"/>
      <c r="AK114" s="127"/>
      <c r="AL114" s="127"/>
      <c r="AM114" s="127"/>
      <c r="AN114" s="127"/>
      <c r="AO114" s="127"/>
      <c r="AP114" s="127"/>
      <c r="AQ114" s="127"/>
      <c r="AR114" s="127"/>
      <c r="AS114" s="127"/>
      <c r="AT114" s="127"/>
      <c r="AU114" s="127"/>
      <c r="AV114" s="127"/>
      <c r="AW114" s="127"/>
      <c r="AX114" s="127"/>
      <c r="AY114" s="127"/>
      <c r="AZ114" s="127"/>
      <c r="BA114" s="127"/>
      <c r="BB114" s="127"/>
      <c r="BC114" s="127"/>
      <c r="BD114" s="127"/>
      <c r="BE114" s="127"/>
      <c r="BF114" s="127"/>
      <c r="BG114" s="127"/>
      <c r="BH114" s="127"/>
      <c r="BI114" s="127"/>
      <c r="BJ114" s="127"/>
      <c r="BK114" s="127"/>
      <c r="BL114" s="127"/>
      <c r="BM114" s="127"/>
      <c r="BN114" s="127"/>
      <c r="BO114" s="127"/>
      <c r="BP114" s="127"/>
      <c r="BQ114" s="127"/>
      <c r="BR114" s="127"/>
      <c r="BS114" s="127"/>
      <c r="BT114" s="127"/>
      <c r="BU114" s="127"/>
      <c r="BV114" s="127"/>
      <c r="BW114" s="127"/>
      <c r="BX114" s="127"/>
      <c r="BY114" s="127"/>
      <c r="BZ114" s="127"/>
      <c r="CA114" s="127"/>
      <c r="CB114" s="127"/>
      <c r="CC114" s="127"/>
      <c r="CD114" s="127"/>
      <c r="CE114" s="127"/>
      <c r="CF114" s="127"/>
      <c r="CG114" s="127"/>
      <c r="CH114" s="127"/>
      <c r="CI114" s="127"/>
      <c r="CJ114" s="127"/>
      <c r="CK114" s="127"/>
      <c r="CL114" s="127"/>
      <c r="CM114" s="127"/>
      <c r="CN114" s="127"/>
      <c r="CO114" s="127"/>
      <c r="CP114" s="127"/>
      <c r="CQ114" s="127"/>
      <c r="CR114" s="127"/>
      <c r="CS114" s="127"/>
      <c r="CT114" s="127"/>
      <c r="CU114" s="127"/>
      <c r="CV114" s="127"/>
      <c r="CW114" s="127"/>
      <c r="CX114" s="127"/>
      <c r="CY114" s="127"/>
      <c r="CZ114" s="127"/>
      <c r="DA114" s="127"/>
      <c r="DB114" s="127"/>
      <c r="DC114" s="127"/>
      <c r="DD114" s="127"/>
      <c r="DE114" s="127"/>
      <c r="DF114" s="127"/>
      <c r="DG114" s="127"/>
      <c r="DH114" s="127"/>
      <c r="DI114" s="127"/>
      <c r="DJ114" s="127"/>
      <c r="DK114" s="127"/>
      <c r="DL114" s="127"/>
      <c r="DM114" s="127"/>
      <c r="DN114" s="127"/>
      <c r="DO114" s="127"/>
      <c r="DP114" s="127"/>
      <c r="DQ114" s="127"/>
      <c r="DR114" s="127"/>
      <c r="DS114" s="127"/>
      <c r="DT114" s="127"/>
      <c r="DU114" s="127"/>
      <c r="DV114" s="127"/>
      <c r="DW114" s="127"/>
      <c r="DX114" s="127"/>
      <c r="DY114" s="127"/>
      <c r="DZ114" s="127"/>
      <c r="EA114" s="127"/>
      <c r="EB114" s="127"/>
      <c r="EC114" s="127"/>
      <c r="ED114" s="127"/>
      <c r="EE114" s="127"/>
      <c r="EF114" s="127"/>
      <c r="EG114" s="127"/>
      <c r="EH114" s="127"/>
      <c r="EI114" s="127"/>
      <c r="EJ114" s="127"/>
      <c r="EK114" s="127"/>
      <c r="EL114" s="127"/>
      <c r="EM114" s="127"/>
      <c r="EN114" s="127"/>
      <c r="EO114" s="127"/>
      <c r="EP114" s="127"/>
      <c r="EQ114" s="127"/>
      <c r="ER114" s="127"/>
      <c r="ES114" s="127"/>
      <c r="ET114" s="127"/>
      <c r="EU114" s="127"/>
      <c r="EV114" s="127"/>
      <c r="EW114" s="127"/>
      <c r="EX114" s="127"/>
      <c r="EY114" s="127"/>
      <c r="EZ114" s="127"/>
      <c r="FA114" s="127"/>
      <c r="FB114" s="127"/>
      <c r="FC114" s="127"/>
      <c r="FD114" s="127"/>
      <c r="FE114" s="127"/>
      <c r="FF114" s="127"/>
      <c r="FG114" s="127"/>
      <c r="FH114" s="127"/>
      <c r="FI114" s="127"/>
      <c r="FJ114" s="127"/>
      <c r="FK114" s="127"/>
      <c r="FL114" s="127"/>
      <c r="FM114" s="127"/>
      <c r="FN114" s="127"/>
      <c r="FO114" s="127"/>
      <c r="FP114" s="127"/>
      <c r="FQ114" s="127"/>
      <c r="FR114" s="127"/>
      <c r="FS114" s="127"/>
      <c r="FT114" s="127"/>
      <c r="FU114" s="127"/>
      <c r="FV114" s="127"/>
      <c r="FW114" s="127"/>
      <c r="FX114" s="127"/>
      <c r="FY114" s="127"/>
      <c r="FZ114" s="127"/>
      <c r="GA114" s="127"/>
      <c r="GB114" s="127"/>
      <c r="GC114" s="127"/>
      <c r="GD114" s="127"/>
      <c r="GE114" s="127"/>
      <c r="GF114" s="127"/>
      <c r="GG114" s="127"/>
      <c r="GH114" s="127"/>
      <c r="GI114" s="127"/>
      <c r="GJ114" s="127"/>
      <c r="GK114" s="127"/>
      <c r="GL114" s="127"/>
      <c r="GM114" s="127"/>
      <c r="GN114" s="127"/>
      <c r="GO114" s="127"/>
      <c r="GP114" s="127"/>
      <c r="GQ114" s="127"/>
      <c r="GR114" s="127"/>
      <c r="GS114" s="127"/>
      <c r="GT114" s="127"/>
      <c r="GU114" s="127"/>
      <c r="GV114" s="127"/>
      <c r="GW114" s="127"/>
      <c r="GX114" s="127"/>
      <c r="GY114" s="127"/>
      <c r="GZ114" s="127"/>
      <c r="HA114" s="127"/>
      <c r="HB114" s="127"/>
      <c r="HC114" s="127"/>
      <c r="HD114" s="127"/>
      <c r="HE114" s="127"/>
      <c r="HF114" s="127"/>
      <c r="HG114" s="127"/>
      <c r="HH114" s="127"/>
      <c r="HI114" s="127"/>
      <c r="HJ114" s="127"/>
      <c r="HK114" s="127"/>
      <c r="HL114" s="127"/>
      <c r="HM114" s="127"/>
      <c r="HN114" s="127"/>
      <c r="HO114" s="127"/>
      <c r="HP114" s="127"/>
      <c r="HQ114" s="127"/>
      <c r="HR114" s="127"/>
      <c r="HS114" s="127"/>
      <c r="HT114" s="127"/>
      <c r="HU114" s="127"/>
      <c r="HV114" s="127"/>
      <c r="HW114" s="127"/>
      <c r="HX114" s="127"/>
      <c r="HY114" s="127"/>
      <c r="HZ114" s="127"/>
      <c r="IA114" s="127"/>
      <c r="IB114" s="127"/>
      <c r="IC114" s="127"/>
      <c r="ID114" s="127"/>
      <c r="IE114" s="127"/>
      <c r="IF114" s="127"/>
      <c r="IG114" s="127"/>
      <c r="IH114" s="127"/>
      <c r="II114" s="127"/>
      <c r="IJ114" s="127"/>
      <c r="IK114" s="127"/>
      <c r="IL114" s="127"/>
      <c r="IM114" s="127"/>
      <c r="IN114" s="127"/>
      <c r="IO114" s="127"/>
      <c r="IP114" s="127"/>
      <c r="IQ114" s="127"/>
      <c r="IR114" s="127"/>
      <c r="IS114" s="127"/>
      <c r="IT114" s="127"/>
      <c r="IU114" s="127"/>
      <c r="IV114" s="127"/>
    </row>
    <row r="115" spans="1:256" s="4" customFormat="1" x14ac:dyDescent="0.2">
      <c r="A115" s="138" t="s">
        <v>167</v>
      </c>
      <c r="B115" s="138"/>
      <c r="C115" s="138"/>
      <c r="D115" s="123"/>
      <c r="E115" s="124"/>
    </row>
    <row r="116" spans="1:256" s="4" customFormat="1" x14ac:dyDescent="0.2">
      <c r="A116" s="124"/>
      <c r="B116" s="124"/>
      <c r="C116" s="124"/>
      <c r="D116" s="123"/>
      <c r="E116" s="124"/>
    </row>
    <row r="117" spans="1:256" s="4" customFormat="1" x14ac:dyDescent="0.2">
      <c r="A117" s="124"/>
      <c r="B117" s="124"/>
      <c r="C117" s="124"/>
      <c r="D117" s="123"/>
      <c r="E117" s="124"/>
    </row>
    <row r="118" spans="1:256" s="4" customFormat="1" x14ac:dyDescent="0.2">
      <c r="A118" s="124"/>
      <c r="B118" s="124"/>
      <c r="C118" s="124"/>
      <c r="D118" s="123"/>
      <c r="E118" s="124"/>
    </row>
    <row r="119" spans="1:256" s="4" customFormat="1" x14ac:dyDescent="0.2">
      <c r="A119" s="124"/>
      <c r="B119" s="124"/>
      <c r="C119" s="124"/>
      <c r="D119" s="123"/>
      <c r="E119" s="124"/>
    </row>
    <row r="120" spans="1:256" s="4" customFormat="1" x14ac:dyDescent="0.2">
      <c r="A120" s="124"/>
      <c r="B120" s="124"/>
      <c r="C120" s="124"/>
      <c r="D120" s="123"/>
      <c r="E120" s="124"/>
    </row>
    <row r="121" spans="1:256" s="4" customFormat="1" x14ac:dyDescent="0.2">
      <c r="A121" s="124"/>
      <c r="B121" s="124"/>
      <c r="C121" s="124"/>
      <c r="D121" s="123"/>
      <c r="E121" s="124"/>
    </row>
    <row r="122" spans="1:256" s="4" customFormat="1" x14ac:dyDescent="0.2">
      <c r="A122" s="124"/>
      <c r="B122" s="124"/>
      <c r="C122" s="124"/>
      <c r="D122" s="123"/>
      <c r="E122" s="124"/>
    </row>
    <row r="123" spans="1:256" s="4" customFormat="1" x14ac:dyDescent="0.2">
      <c r="A123" s="124"/>
      <c r="B123" s="124"/>
      <c r="C123" s="124"/>
      <c r="D123" s="123"/>
      <c r="E123" s="124"/>
    </row>
    <row r="124" spans="1:256" s="4" customFormat="1" x14ac:dyDescent="0.2">
      <c r="A124" s="124"/>
      <c r="B124" s="124"/>
      <c r="C124" s="124"/>
      <c r="D124" s="123"/>
      <c r="E124" s="124"/>
    </row>
    <row r="125" spans="1:256" s="4" customFormat="1" x14ac:dyDescent="0.2">
      <c r="A125" s="124"/>
      <c r="B125" s="124"/>
      <c r="C125" s="124"/>
      <c r="D125" s="123"/>
      <c r="E125" s="124"/>
    </row>
    <row r="126" spans="1:256" s="4" customFormat="1" x14ac:dyDescent="0.2">
      <c r="A126" s="124"/>
      <c r="B126" s="124"/>
      <c r="C126" s="124"/>
      <c r="D126" s="123"/>
      <c r="E126" s="124"/>
    </row>
    <row r="127" spans="1:256" s="4" customFormat="1" x14ac:dyDescent="0.2">
      <c r="A127" s="124"/>
      <c r="B127" s="124"/>
      <c r="C127" s="124"/>
      <c r="D127" s="123"/>
      <c r="E127" s="124"/>
    </row>
    <row r="128" spans="1:256" s="4" customFormat="1" x14ac:dyDescent="0.2">
      <c r="A128" s="124"/>
      <c r="B128" s="124"/>
      <c r="C128" s="124"/>
      <c r="D128" s="123"/>
      <c r="E128" s="124"/>
    </row>
    <row r="129" spans="1:5" s="4" customFormat="1" x14ac:dyDescent="0.2">
      <c r="A129" s="124"/>
      <c r="B129" s="124"/>
      <c r="C129" s="124"/>
      <c r="D129" s="123"/>
      <c r="E129" s="124"/>
    </row>
    <row r="130" spans="1:5" s="4" customFormat="1" x14ac:dyDescent="0.2">
      <c r="A130" s="124"/>
      <c r="B130" s="124"/>
      <c r="C130" s="124"/>
      <c r="D130" s="123"/>
      <c r="E130" s="124"/>
    </row>
    <row r="131" spans="1:5" s="4" customFormat="1" x14ac:dyDescent="0.2">
      <c r="A131" s="124"/>
      <c r="B131" s="124"/>
      <c r="C131" s="124"/>
      <c r="D131" s="123"/>
      <c r="E131" s="124"/>
    </row>
    <row r="132" spans="1:5" s="4" customFormat="1" x14ac:dyDescent="0.2">
      <c r="A132" s="124"/>
      <c r="B132" s="124"/>
      <c r="C132" s="124"/>
      <c r="D132" s="123"/>
      <c r="E132" s="124"/>
    </row>
    <row r="133" spans="1:5" s="4" customFormat="1" x14ac:dyDescent="0.2">
      <c r="A133" s="124"/>
      <c r="B133" s="124"/>
      <c r="C133" s="124"/>
      <c r="D133" s="123"/>
      <c r="E133" s="124"/>
    </row>
    <row r="134" spans="1:5" s="4" customFormat="1" x14ac:dyDescent="0.2">
      <c r="A134" s="124"/>
      <c r="B134" s="124"/>
      <c r="C134" s="124"/>
      <c r="D134" s="123"/>
      <c r="E134" s="124"/>
    </row>
    <row r="135" spans="1:5" s="4" customFormat="1" x14ac:dyDescent="0.2">
      <c r="A135" s="124"/>
      <c r="B135" s="124"/>
      <c r="C135" s="124"/>
      <c r="D135" s="123"/>
      <c r="E135" s="124"/>
    </row>
    <row r="136" spans="1:5" s="4" customFormat="1" x14ac:dyDescent="0.2">
      <c r="A136" s="124"/>
      <c r="B136" s="124"/>
      <c r="C136" s="124"/>
      <c r="D136" s="123"/>
      <c r="E136" s="124"/>
    </row>
    <row r="137" spans="1:5" s="4" customFormat="1" x14ac:dyDescent="0.2">
      <c r="A137" s="124"/>
      <c r="B137" s="124"/>
      <c r="C137" s="124"/>
      <c r="D137" s="123"/>
      <c r="E137" s="124"/>
    </row>
    <row r="138" spans="1:5" s="4" customFormat="1" x14ac:dyDescent="0.2">
      <c r="A138" s="124"/>
      <c r="B138" s="124"/>
      <c r="C138" s="124"/>
      <c r="D138" s="123"/>
      <c r="E138" s="124"/>
    </row>
  </sheetData>
  <autoFilter ref="B1:B138"/>
  <mergeCells count="109">
    <mergeCell ref="IJ113:IL113"/>
    <mergeCell ref="IM113:IO113"/>
    <mergeCell ref="IP113:IR113"/>
    <mergeCell ref="IS113:IU113"/>
    <mergeCell ref="A115:C115"/>
    <mergeCell ref="HR113:HT113"/>
    <mergeCell ref="HU113:HW113"/>
    <mergeCell ref="HX113:HZ113"/>
    <mergeCell ref="IA113:IC113"/>
    <mergeCell ref="ID113:IF113"/>
    <mergeCell ref="IG113:II113"/>
    <mergeCell ref="GZ113:HB113"/>
    <mergeCell ref="HC113:HE113"/>
    <mergeCell ref="HF113:HH113"/>
    <mergeCell ref="HI113:HK113"/>
    <mergeCell ref="HL113:HN113"/>
    <mergeCell ref="HO113:HQ113"/>
    <mergeCell ref="GH113:GJ113"/>
    <mergeCell ref="GK113:GM113"/>
    <mergeCell ref="GN113:GP113"/>
    <mergeCell ref="GQ113:GS113"/>
    <mergeCell ref="GT113:GV113"/>
    <mergeCell ref="GW113:GY113"/>
    <mergeCell ref="FP113:FR113"/>
    <mergeCell ref="FS113:FU113"/>
    <mergeCell ref="FV113:FX113"/>
    <mergeCell ref="FY113:GA113"/>
    <mergeCell ref="GB113:GD113"/>
    <mergeCell ref="GE113:GG113"/>
    <mergeCell ref="EX113:EZ113"/>
    <mergeCell ref="FA113:FC113"/>
    <mergeCell ref="FD113:FF113"/>
    <mergeCell ref="FG113:FI113"/>
    <mergeCell ref="FJ113:FL113"/>
    <mergeCell ref="FM113:FO113"/>
    <mergeCell ref="EF113:EH113"/>
    <mergeCell ref="EI113:EK113"/>
    <mergeCell ref="EL113:EN113"/>
    <mergeCell ref="EO113:EQ113"/>
    <mergeCell ref="ER113:ET113"/>
    <mergeCell ref="EU113:EW113"/>
    <mergeCell ref="DN113:DP113"/>
    <mergeCell ref="DQ113:DS113"/>
    <mergeCell ref="DT113:DV113"/>
    <mergeCell ref="DW113:DY113"/>
    <mergeCell ref="DZ113:EB113"/>
    <mergeCell ref="EC113:EE113"/>
    <mergeCell ref="CV113:CX113"/>
    <mergeCell ref="CY113:DA113"/>
    <mergeCell ref="DB113:DD113"/>
    <mergeCell ref="DE113:DG113"/>
    <mergeCell ref="DH113:DJ113"/>
    <mergeCell ref="DK113:DM113"/>
    <mergeCell ref="CD113:CF113"/>
    <mergeCell ref="CG113:CI113"/>
    <mergeCell ref="CJ113:CL113"/>
    <mergeCell ref="CM113:CO113"/>
    <mergeCell ref="CP113:CR113"/>
    <mergeCell ref="CS113:CU113"/>
    <mergeCell ref="BL113:BN113"/>
    <mergeCell ref="BO113:BQ113"/>
    <mergeCell ref="BR113:BT113"/>
    <mergeCell ref="BU113:BW113"/>
    <mergeCell ref="BX113:BZ113"/>
    <mergeCell ref="CA113:CC113"/>
    <mergeCell ref="AT113:AV113"/>
    <mergeCell ref="AW113:AY113"/>
    <mergeCell ref="AZ113:BB113"/>
    <mergeCell ref="BC113:BE113"/>
    <mergeCell ref="BF113:BH113"/>
    <mergeCell ref="BI113:BK113"/>
    <mergeCell ref="AB113:AD113"/>
    <mergeCell ref="AE113:AG113"/>
    <mergeCell ref="AH113:AJ113"/>
    <mergeCell ref="AK113:AM113"/>
    <mergeCell ref="AN113:AP113"/>
    <mergeCell ref="AQ113:AS113"/>
    <mergeCell ref="J113:L113"/>
    <mergeCell ref="M113:O113"/>
    <mergeCell ref="P113:R113"/>
    <mergeCell ref="S113:U113"/>
    <mergeCell ref="V113:X113"/>
    <mergeCell ref="Y113:AA113"/>
    <mergeCell ref="A94:E94"/>
    <mergeCell ref="A101:E101"/>
    <mergeCell ref="A112:C112"/>
    <mergeCell ref="A113:C113"/>
    <mergeCell ref="D113:F113"/>
    <mergeCell ref="G113:I113"/>
    <mergeCell ref="A71:E71"/>
    <mergeCell ref="B74:B75"/>
    <mergeCell ref="C74:C75"/>
    <mergeCell ref="A76:E76"/>
    <mergeCell ref="A81:E81"/>
    <mergeCell ref="C82:C92"/>
    <mergeCell ref="C103:C110"/>
    <mergeCell ref="A24:E24"/>
    <mergeCell ref="A26:E26"/>
    <mergeCell ref="A41:E41"/>
    <mergeCell ref="A45:E45"/>
    <mergeCell ref="A51:E51"/>
    <mergeCell ref="A60:E60"/>
    <mergeCell ref="A1:F1"/>
    <mergeCell ref="A5:E5"/>
    <mergeCell ref="A12:E12"/>
    <mergeCell ref="A15:E15"/>
    <mergeCell ref="A19:E19"/>
    <mergeCell ref="A20:A21"/>
    <mergeCell ref="B20:B21"/>
  </mergeCells>
  <printOptions horizontalCentered="1"/>
  <pageMargins left="0.59055118110236227" right="0.35433070866141736" top="0.43307086614173229" bottom="0.15748031496062992" header="0.39370078740157483" footer="0.19685039370078741"/>
  <pageSetup paperSize="9" scale="57" fitToHeight="2" orientation="portrait" r:id="rId1"/>
  <headerFooter alignWithMargins="0"/>
  <rowBreaks count="1" manualBreakCount="1">
    <brk id="50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763514BE1C6464AA52EB960E0D8DD69" ma:contentTypeVersion="9" ma:contentTypeDescription="Створення нового документа." ma:contentTypeScope="" ma:versionID="956621a4b83f1ef410c9f1771b776516">
  <xsd:schema xmlns:xsd="http://www.w3.org/2001/XMLSchema" xmlns:xs="http://www.w3.org/2001/XMLSchema" xmlns:p="http://schemas.microsoft.com/office/2006/metadata/properties" xmlns:ns2="acedc1b3-a6a6-4744-bb8f-c9b717f8a9c9" targetNamespace="http://schemas.microsoft.com/office/2006/metadata/properties" ma:root="true" ma:fieldsID="b60be84027587505665ece797e11c4db" ns2:_="">
    <xsd:import namespace="acedc1b3-a6a6-4744-bb8f-c9b717f8a9c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dc1b3-a6a6-4744-bb8f-c9b717f8a9c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ня ідентифікатора документа" ma:description="Значення ідентифікатора документа, призначеного цьому елементу." ma:internalName="_dlc_DocId" ma:readOnly="true">
      <xsd:simpleType>
        <xsd:restriction base="dms:Text"/>
      </xsd:simpleType>
    </xsd:element>
    <xsd:element name="_dlc_DocIdUrl" ma:index="9" nillable="true" ma:displayName="Ідентифікатор документа" ma:description="Постійне посилання на цей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cedc1b3-a6a6-4744-bb8f-c9b717f8a9c9">MFWF-361-49390</_dlc_DocId>
    <_dlc_DocIdUrl xmlns="acedc1b3-a6a6-4744-bb8f-c9b717f8a9c9">
      <Url>http://workflow/12000/12100/12110/_layouts/DocIdRedir.aspx?ID=MFWF-361-49390</Url>
      <Description>MFWF-361-49390</Description>
    </_dlc_DocIdUrl>
  </documentManagement>
</p:properties>
</file>

<file path=customXml/itemProps1.xml><?xml version="1.0" encoding="utf-8"?>
<ds:datastoreItem xmlns:ds="http://schemas.openxmlformats.org/officeDocument/2006/customXml" ds:itemID="{6DC1640F-8D1D-4CCB-A2DD-675D20BD03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673306-6EDB-45F7-B978-8099E4CF8EE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3E9D1147-54F5-4501-9263-E91A27C23F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edc1b3-a6a6-4744-bb8f-c9b717f8a9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6EDE311-4E1D-4F3D-8D6D-7344D6538C97}">
  <ds:schemaRefs>
    <ds:schemaRef ds:uri="http://schemas.microsoft.com/office/2006/metadata/properties"/>
    <ds:schemaRef ds:uri="http://schemas.microsoft.com/office/infopath/2007/PartnerControls"/>
    <ds:schemaRef ds:uri="acedc1b3-a6a6-4744-bb8f-c9b717f8a9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основна (2)</vt:lpstr>
      <vt:lpstr>'основна (2)'!Область_печати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Admin</cp:lastModifiedBy>
  <cp:lastPrinted>2018-08-09T14:48:56Z</cp:lastPrinted>
  <dcterms:created xsi:type="dcterms:W3CDTF">2018-08-09T14:47:07Z</dcterms:created>
  <dcterms:modified xsi:type="dcterms:W3CDTF">2019-07-12T11:13:26Z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0x010100D763514BE1C6464AA52EB960E0D8DD69</vt:lpwstr>
  </property>
  <property fmtid="{D5CDD505-2E9C-101B-9397-08002B2CF9AE}" pid="3" name="_dlc_DocIdItemGuid">
    <vt:lpwstr>57302e08-4509-43e7-8d20-6cd69ad84652</vt:lpwstr>
  </property>
</Properties>
</file>