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tabRatio="564"/>
  </bookViews>
  <sheets>
    <sheet name="основна (2)" sheetId="1" r:id="rId1"/>
  </sheets>
  <definedNames>
    <definedName name="_xlnm._FilterDatabase" localSheetId="0" hidden="1">'основна (2)'!$B$1:$B$130</definedName>
    <definedName name="_xlnm.Print_Area" localSheetId="0">'основна (2)'!$A$1:$F$106</definedName>
  </definedNames>
  <calcPr calcId="145621"/>
</workbook>
</file>

<file path=xl/calcChain.xml><?xml version="1.0" encoding="utf-8"?>
<calcChain xmlns="http://schemas.openxmlformats.org/spreadsheetml/2006/main">
  <c r="F101" i="1" l="1"/>
  <c r="F94" i="1"/>
  <c r="F81" i="1"/>
  <c r="F80" i="1"/>
  <c r="F76" i="1"/>
  <c r="F71" i="1"/>
  <c r="F60" i="1"/>
  <c r="F51" i="1"/>
  <c r="F45" i="1"/>
  <c r="F43" i="1"/>
  <c r="F41" i="1" s="1"/>
  <c r="F26" i="1"/>
  <c r="F24" i="1"/>
  <c r="F19" i="1"/>
  <c r="F15" i="1"/>
  <c r="F12" i="1"/>
  <c r="F5" i="1"/>
</calcChain>
</file>

<file path=xl/sharedStrings.xml><?xml version="1.0" encoding="utf-8"?>
<sst xmlns="http://schemas.openxmlformats.org/spreadsheetml/2006/main" count="325" uniqueCount="171">
  <si>
    <t>Кредитор</t>
  </si>
  <si>
    <t>Позичальник</t>
  </si>
  <si>
    <t>Назва проекту, для реалізації якого залучається кредит/позика</t>
  </si>
  <si>
    <t>Валюта кредиту/позики</t>
  </si>
  <si>
    <t>Сума державної гарантії у валюті кредиту/позики</t>
  </si>
  <si>
    <t>Сума державної гарантії, грн.*</t>
  </si>
  <si>
    <t>Європейський банк реконструкції та розвитку</t>
  </si>
  <si>
    <t>Впровадження швидкісного руху пасажирських поїздів на залізницях України (14849 від 31.08.2014)</t>
  </si>
  <si>
    <t>USD</t>
  </si>
  <si>
    <t>НАЕК "Енергоатом"</t>
  </si>
  <si>
    <t>Модернізації енергоблоків №2 Хмельницької АЕС та №4 Рівненської АЕС  (34838 від 29.07.2004)</t>
  </si>
  <si>
    <t>Європейське співтовариство з атомної енергії</t>
  </si>
  <si>
    <t>Модернізації енергоблоків №2 Хмельницької АЕС та №4 Рівненської АЕС (Угода від 29.07.2004)</t>
  </si>
  <si>
    <t>Credit Suisse First Boston International</t>
  </si>
  <si>
    <t>ДКБ "Південне" ім. М.К.Янгеля</t>
  </si>
  <si>
    <t>Фінансування українсько-бразильського проекту по створенню ракетного космічного комплексу "Циклон-4", Угода від 18.11.04</t>
  </si>
  <si>
    <t>Maglin Capital Limited</t>
  </si>
  <si>
    <t>Фінансування проектування і будівництва залізнично-автомобільного мостового переходу через річку Дніпро в місті Києві, Угода від 18.10.2004</t>
  </si>
  <si>
    <t>Deutsche Bank AG London</t>
  </si>
  <si>
    <t>Укравтодор</t>
  </si>
  <si>
    <t>Реконструкція автомобільної дороги Київ-Одеса на дільниці від Жашкова до Червонознам’янки, договір від 29.06.2004</t>
  </si>
  <si>
    <t>ДП "Національна енергетична компанія "Укренерго"</t>
  </si>
  <si>
    <t>Проект будівництва високовольтної повітряної лінії в Одеській області  (33896 від 16.12.2005)</t>
  </si>
  <si>
    <t>EUR</t>
  </si>
  <si>
    <t>Завершення проекту реконструкції автомобільної дороги Київ-Одеса на дільниці від Жашкова до Червонознам’янки, Угода від 17.08.2005</t>
  </si>
  <si>
    <t>Міжнародний банк реконструкції та розвитку</t>
  </si>
  <si>
    <t>Укрексімбанк</t>
  </si>
  <si>
    <t>Проект розвитку експорту 2 (4836 від 26.09.06)</t>
  </si>
  <si>
    <t>Citibank, N.A. London</t>
  </si>
  <si>
    <t>Будівництво, реконструкція та капітальний ремонт автомобільних доріг загального користування, Угода від 07.07.2006</t>
  </si>
  <si>
    <t>ОДІУ</t>
  </si>
  <si>
    <t>Державна іпотечна установа</t>
  </si>
  <si>
    <t>Іпотечне кредитування (Облігації ДІУ)</t>
  </si>
  <si>
    <t>UAH</t>
  </si>
  <si>
    <t>Morgan Stanley Bank International Limited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</si>
  <si>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30.08.07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</si>
  <si>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28.09.07, Договір про врегулювання від 05.02.09</t>
  </si>
  <si>
    <t>ДП "Іллічівський морський торговельний порт"</t>
  </si>
  <si>
    <t>Проект "Розвиток інфраструктури Іллічівського морського торговельного порту" (31245 від 28.11.07)</t>
  </si>
  <si>
    <t>Канадська експортна агенція</t>
  </si>
  <si>
    <t>ДП "Укркосмос"</t>
  </si>
  <si>
    <t>Створення національної супутникової системи зв'язку, Кредитний договір від 15.12.2009</t>
  </si>
  <si>
    <t>Credit Suisse International</t>
  </si>
  <si>
    <t xml:space="preserve">Рефінансування, Угода від 28.01.2009
</t>
  </si>
  <si>
    <t>НАК "Нафтогаз України", Кредитний Договір від 27.11.2006, Додатковий Договір від 05.11.2009</t>
  </si>
  <si>
    <t>АТ "Укрексімбанк"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</si>
  <si>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05.02.09 №151109К6</t>
  </si>
  <si>
    <t>ДП "Укрмедпостач"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</si>
  <si>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06.10.09 №151309К55, Договір від 01.09.2010 №28010-02/103</t>
  </si>
  <si>
    <t>Облігації Харківського державного авіаційного виробничого підприємства</t>
  </si>
  <si>
    <t>Харківське державне авіаційне виробниче підприємство</t>
  </si>
  <si>
    <t>Фінансування виробничої діяльності підприємтсва та формування ресурсної бази,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2009-2015 років</t>
  </si>
  <si>
    <t>Векселі Укравтодору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</si>
  <si>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</t>
  </si>
  <si>
    <t>Облігації ДП "Київський авіаційний завод "Авіант"</t>
  </si>
  <si>
    <t>Київський авіаційний завод "Авіант"</t>
  </si>
  <si>
    <t>Облігації НАК "Нафтогаз України"</t>
  </si>
  <si>
    <t>Реструктуризації заборгованості Національної акціонерної компанії "Нафтогаз України" за зовнішніми запозиченнями, Договір про довірче управління від 05.11.2009</t>
  </si>
  <si>
    <t>ВАТ "Ощадбанк"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</si>
  <si>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26.03.2009 №241/31/2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</si>
  <si>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05.02.2009 №223/31/2</t>
  </si>
  <si>
    <t>НАК "Нафтогаз України", Угода від 05.06.2009 №274/31/2</t>
  </si>
  <si>
    <t>AQUASAFETY INVEST PLC</t>
  </si>
  <si>
    <t>ДП "Львівська ОДПЗ"</t>
  </si>
  <si>
    <t>Реалізація інвестиційного проекту комплексного протипаводкового захисту у Львівській області, Кредитний договір від 27.10.2009</t>
  </si>
  <si>
    <t>UniCredit Bank Austria AG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</si>
  <si>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18.09.2009</t>
  </si>
  <si>
    <t>Облігації ДП "ФІНІНПРО"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</si>
  <si>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</si>
  <si>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03.11.2010</t>
  </si>
  <si>
    <t>VTB Capital PLC</t>
  </si>
  <si>
    <t>Фінансування будівництва, реконструкції,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"Державна акціонерна компанія "Автомобільні дороги України", Угода від 25.11.2010</t>
  </si>
  <si>
    <t>Експортно-імпортний банк Кореї</t>
  </si>
  <si>
    <t>Південна залізниця (статутне територіално-галузеве об'єднання)</t>
  </si>
  <si>
    <t>Придбання швидкісних міжрегіональних електропоїздів в рамках підготовки до фінальної частини  чемпіонату Європи 2012 року з футболу, Кредитна угода від 29.12.2010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</si>
  <si>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</si>
  <si>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21.04.2011</t>
  </si>
  <si>
    <t>Сбербанк Росії</t>
  </si>
  <si>
    <t>Фінансування будівництва, реконструкції, капітального та поточного ремонту автомобільних доріг і придбання дорожньої техніки, Угода від 22.07.2011</t>
  </si>
  <si>
    <t>ДП "Конструкторське бюро "Південне" ім. М.К. Янгеля</t>
  </si>
  <si>
    <t>Розвиток бразильсько-українського проекту по створенню ракетного космічного комплексу "Циклон-4", строковий кредитний договір від 16.09.2011</t>
  </si>
  <si>
    <t xml:space="preserve">Проект з енергоефективності (8064-UA від 10.06.11) </t>
  </si>
  <si>
    <t>Державний банк розвитку КНР</t>
  </si>
  <si>
    <t xml:space="preserve">Модернізація та оновлення вугільної шахти ім. Мельникова, Кредитний договір від 21.12.2011 </t>
  </si>
  <si>
    <t>Додаткове фінансування для Другого проекту розвитку експорту (8089-UA від 04.10.11)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</si>
  <si>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07.12.2012</t>
  </si>
  <si>
    <t>Заміщення споживання природного газу вітчизняним вугіллям, Генеральна Кредитна угода від 25.12.2012</t>
  </si>
  <si>
    <t>Експортно-імпортний банк Китаю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</si>
  <si>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кредитний договір від 26.12.2012 №201209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</si>
  <si>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Генеральний кредитний договір від 26.12.2012 №201210</t>
  </si>
  <si>
    <t>Deutsche Bank AG Schaft</t>
  </si>
  <si>
    <t>Модернизація компресорної станції "Бар" на транзитному трубопроводі "Союз", Кредитний договір від 11.12.2012 №1/1212000351</t>
  </si>
  <si>
    <t>Облігації Укравтодору</t>
  </si>
  <si>
    <t>Фінансування об’єктів будівництва, реконструкції, капітального та поточного ремонту автомобільних доріг загального користування, в тому числі, будівництво транспортної магістралі через річку Дніпро в м. Запоріжжя,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</si>
  <si>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>Фінансування об’єктів  будівництва, реконструкції, капітального та поточного ремонту автомобільних доріг загального користування, в тому числі для реалізації проекту будівництва мостового переходу через річку Дніпро в м. Запоріжжі,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</si>
  <si>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 xml:space="preserve">Міністерство енергетики та вугільної промисловості України
</t>
  </si>
  <si>
    <t>Проект соціально-економічного розвитку "Будівництво першої черги Дністровської ГАЕС у складі трьох агрегатів ", Угода від 16.10.2013 №743/31/2</t>
  </si>
  <si>
    <t>ПАТ АБ "Укргазбанк"</t>
  </si>
  <si>
    <t xml:space="preserve">Департамент енергетики, транспорту та зв'язку Вінницької міської ради
</t>
  </si>
  <si>
    <t>Проект соціально-економічного розвитку "По оновленню рухомого складу автобусного і тролейбусного парків", Угода від 22.11.2013 №20-10/2013</t>
  </si>
  <si>
    <t>Облігації Державної іпотечної установи</t>
  </si>
  <si>
    <t xml:space="preserve">Державна іпотечна установа
</t>
  </si>
  <si>
    <t>Облігації ПАТ "НАК "Нафтогаз"</t>
  </si>
  <si>
    <t>ПАТ "Ощадбанк"</t>
  </si>
  <si>
    <t xml:space="preserve"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
</t>
  </si>
  <si>
    <t>Проект соціально-економічного розвитку "Будівництво сучасного лікувально-діагностичного комплексу Національної дитячої спеціалізованої лікарні "Охматдит" по вул. Чорновола,28/1, у Шевченківському районі м.Києва ", Угода від 30.12.2013 №777/31/2</t>
  </si>
  <si>
    <t xml:space="preserve">Управління капітального будівництва Херсонської міської ради
</t>
  </si>
  <si>
    <t>Проект соціально-економічного розвитку "Будівництво шляхопроводу по просп. Адмірала Сенявіна- вул. Залаегерсег у м. Херсоні", Угода від 17.12.2013 №1712-13</t>
  </si>
  <si>
    <t xml:space="preserve">Департамент капітального будівництва Вінницької міської ради
</t>
  </si>
  <si>
    <t>Проект соціально-економічного розвитку "Будівництво вул. Келецької та трамвайної лінії від вул.Квятека до автовокзалу "Західний" в м.Вінниці", Угода від 25.12.2013 №22-Ю/2013</t>
  </si>
  <si>
    <t xml:space="preserve">Державне агентство з інвестицій та управління національними проектами  України
</t>
  </si>
  <si>
    <t>Проект соціально-економічного розвитку "Реалізація ІІ етапу Національного проекту "Відкритий світ" у частині технічного забезпечення шкіл навчальним обладнанням", договір від 27.12.2013 №15-К/13-VIP</t>
  </si>
  <si>
    <t>ВАТ "Газпромбанк"</t>
  </si>
  <si>
    <t>Поповнення оборотного капіталу, додаткова Угода від 27.12.2013</t>
  </si>
  <si>
    <t>Європейський інвестиційний банк</t>
  </si>
  <si>
    <t xml:space="preserve">Державна адміністрація залізничного транспорту України </t>
  </si>
  <si>
    <t>Проект будівництва Бескидського тунелю, Фінансова угода від 07.05.2014 № 81.421</t>
  </si>
  <si>
    <t>Експортно-імпортний банк Китаю **</t>
  </si>
  <si>
    <t>ДП «Дирекція з будівництва   та   управління  національного  проекту  «Повітряний експрес»  та  інших  інфраструктурних об'єктів Київського регіону»</t>
  </si>
  <si>
    <t>Організація залізничного пасажирського сполучення м.Київ- міжнародний аеропорт "Бориспіль", Кредитний договір від 05.07.2011 №BLA201123</t>
  </si>
  <si>
    <t>Європейський банк реконструкції  та розвитку</t>
  </si>
  <si>
    <t>Комплексна (зведена) програма підвищення рівня безпеки енергоблоків атомних електростанцій</t>
  </si>
  <si>
    <t>Європейське  співтовариствое з атомної енергії</t>
  </si>
  <si>
    <t>ПАТ "Укрексімбанк"</t>
  </si>
  <si>
    <t>Державна акціонерна холдінгова компанія "Артем"</t>
  </si>
  <si>
    <t>Програма  підвищення обороноздатності і безпеки держави та задоволення невідкладних потреб Збройних Сил у частині виготовлення комбінованого пристрою викиду хибних цілей "Адрос" КУВ 26-50 і його модифікацій, а також 125-міліметрового пострілу з керованою ракетою (виріб 621)"</t>
  </si>
  <si>
    <t>Дочірнє підприємство Державної компанії "Укрспецекспорт" державне госпрозрахункове зовнішньоторгівельне підприємство "Спецтехноекспорт"</t>
  </si>
  <si>
    <t>Програми підвищення обороноздатності і безпеки держави в частині створення сучасної системи висвітлення надводної обстановки</t>
  </si>
  <si>
    <t>Формування стабілізаційного (резервного) енергетичного фонду</t>
  </si>
  <si>
    <t>Проект "Реабілітація гідроелектростанцій"</t>
  </si>
  <si>
    <t>Програма підвищення обороноздатності та безпеки держави України</t>
  </si>
  <si>
    <t xml:space="preserve">Товариство з обмеженою відповідальністю «Українська бронетехніка»
</t>
  </si>
  <si>
    <t>Доформування стабілізаційного (резервного) енергетичного фонду</t>
  </si>
  <si>
    <t>Приватне акціонерне товариство "Завод "Кузня на Рибальському"</t>
  </si>
  <si>
    <t xml:space="preserve">Державне  підприємство  "Київський бронетанковий завод"
</t>
  </si>
  <si>
    <t xml:space="preserve">Товариство з обмеженою відповідальністю "НВЦ "Інфозахист"
</t>
  </si>
  <si>
    <t xml:space="preserve">Товариство з обмеженою відповідальністю "ЕСОММ СО"
</t>
  </si>
  <si>
    <t xml:space="preserve">Товариство з обмеженою відповідальністю  "РДЛ"
</t>
  </si>
  <si>
    <t xml:space="preserve">Сентрал Сторедж Сейфті Проджект Траст </t>
  </si>
  <si>
    <t>фінансування інвестиційного проекту (державного) “Будівництво централізованого сховища відпрацьованого ядерного палива реакторів ВВЕР АЕС України”</t>
  </si>
  <si>
    <t>Проект "Доступ до довготермінового фінансування"</t>
  </si>
  <si>
    <t>*гривненивий еквівалент розраховується виходячи з дати набрання чинності угоди</t>
  </si>
  <si>
    <t>**Гарантійна Угода від 16.06.2011 (зареєстрована у Мінфіні 15.12.2014 №13010-05/132)</t>
  </si>
  <si>
    <t>*** Гарантійна угода набула чинності 21.03.2016</t>
  </si>
  <si>
    <t>Інформація щодо наданих державних гарантій у 2004-2018 роках (станом на 01.10.2018)</t>
  </si>
  <si>
    <t xml:space="preserve"> ***застосовується Методика оцінювання фіскальних ризиків, пов'язаних з діяльністю суб'єктів господарювання державного сектору еконмоіки, затвердженої постановою КМУ від 11.01.2018 № 7</t>
  </si>
  <si>
    <t>НАЕК "Енергоатом" ***</t>
  </si>
  <si>
    <t>Державне підприємство «Національна атомна енергогенеруюча компанія «Енергоатом» ***</t>
  </si>
  <si>
    <t xml:space="preserve">Державне підприємство «Національна атомна енергогенеруюча компанія «Енергоатом» ***
</t>
  </si>
  <si>
    <t>НАК "Нафтогаз України" ***</t>
  </si>
  <si>
    <t>ПАТ "Національна акціонерна компанія "Нафтогаз України" ***</t>
  </si>
  <si>
    <t xml:space="preserve">Національна акціонерна компанія "Нафтогаз України" ***
</t>
  </si>
  <si>
    <t>Публічне акціонерне товариство "Національна акціонерна компанія "Нафтогаз України" ***</t>
  </si>
  <si>
    <t xml:space="preserve">Публічне акціонерне товариство «Національна акціонерна компанія "Нафтогаз України» ***
</t>
  </si>
  <si>
    <t xml:space="preserve">Облігації ПАТ "НАК "Нафтогаз" </t>
  </si>
  <si>
    <t>Дочірня компанія "Укртрансгаз" Національної акціонерної компанії "Нафтогаз України" ***</t>
  </si>
  <si>
    <t xml:space="preserve">Державний банк розвитку КНР </t>
  </si>
  <si>
    <t>ВАТ "Лисичанськвугілля" ***</t>
  </si>
  <si>
    <t xml:space="preserve">ПАТ  "Державна продовольчо-зернова корпорація України" ***
</t>
  </si>
  <si>
    <t>Укрзалізниця ***</t>
  </si>
  <si>
    <t>Публічне акціонерне товариство «Укргідроенерго» ***</t>
  </si>
  <si>
    <t xml:space="preserve">Державне підприємство  "Житомирський бронетанковий завод" ***
</t>
  </si>
  <si>
    <t xml:space="preserve">Державне підприємство  "Львівський бронетанковий завод" ***
</t>
  </si>
  <si>
    <t xml:space="preserve">Державне підприємство  "Харківський завод спеціальних машин" ***
</t>
  </si>
  <si>
    <t xml:space="preserve">Державне підприємство "Харківський бронетанковий завод" ***
</t>
  </si>
  <si>
    <t xml:space="preserve">Державне підприємство "Жулянський машинобудівний завод"ВІЗАР" ***
</t>
  </si>
  <si>
    <t xml:space="preserve">Державне підприємство "Миколаївський бронетанковий завод" ***
</t>
  </si>
  <si>
    <t xml:space="preserve">Державне підприємство "Одеський авіаційний завод" ***
</t>
  </si>
  <si>
    <t xml:space="preserve">Державне підприємство "Харківське конструкторське бюро з машинобудування імені О.О. Морозова" ***
</t>
  </si>
  <si>
    <t xml:space="preserve">Державне підприємство"Харківський автомобільний завод" ***
</t>
  </si>
  <si>
    <t xml:space="preserve">Державне підприємство "Шепетівський ремонтний завод" ***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</si>
</sst>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i/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wrapText="1"/>
    </xf>
    <xf numFmtId="0" fontId="10" fillId="0" borderId="0"/>
  </cellStyleXfs>
  <cellXfs count="144">
    <xf numFmtId="0" fontId="0" fillId="0" borderId="0" xfId="0">
      <alignment wrapText="1"/>
    </xf>
    <xf numFmtId="0" fontId="0" fillId="2" borderId="0" xfId="0" applyFill="1" applyBorder="1">
      <alignment wrapText="1"/>
    </xf>
    <xf numFmtId="0" fontId="0" fillId="2" borderId="0" xfId="0" applyFill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Border="1">
      <alignment wrapText="1"/>
    </xf>
    <xf numFmtId="0" fontId="4" fillId="0" borderId="0" xfId="0" applyFont="1">
      <alignment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3" fontId="3" fillId="3" borderId="11" xfId="0" applyNumberFormat="1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 wrapText="1"/>
    </xf>
    <xf numFmtId="3" fontId="7" fillId="0" borderId="14" xfId="0" applyNumberFormat="1" applyFont="1" applyFill="1" applyBorder="1" applyAlignment="1">
      <alignment vertical="top" wrapText="1"/>
    </xf>
    <xf numFmtId="3" fontId="4" fillId="4" borderId="15" xfId="0" applyNumberFormat="1" applyFont="1" applyFill="1" applyBorder="1" applyAlignment="1">
      <alignment horizontal="right" vertical="top" wrapText="1"/>
    </xf>
    <xf numFmtId="0" fontId="0" fillId="0" borderId="0" xfId="0" applyFill="1" applyBorder="1">
      <alignment wrapText="1"/>
    </xf>
    <xf numFmtId="0" fontId="0" fillId="0" borderId="0" xfId="0" applyFill="1">
      <alignment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3" fontId="7" fillId="2" borderId="14" xfId="0" applyNumberFormat="1" applyFont="1" applyFill="1" applyBorder="1" applyAlignment="1">
      <alignment vertical="top" wrapText="1"/>
    </xf>
    <xf numFmtId="3" fontId="4" fillId="2" borderId="15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4" fillId="2" borderId="16" xfId="0" applyNumberFormat="1" applyFont="1" applyFill="1" applyBorder="1" applyAlignment="1">
      <alignment horizontal="right" vertical="top" wrapText="1"/>
    </xf>
    <xf numFmtId="3" fontId="7" fillId="2" borderId="14" xfId="0" applyNumberFormat="1" applyFont="1" applyFill="1" applyBorder="1" applyAlignment="1">
      <alignment horizontal="right"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vertical="top" wrapText="1"/>
    </xf>
    <xf numFmtId="3" fontId="4" fillId="4" borderId="20" xfId="0" applyNumberFormat="1" applyFont="1" applyFill="1" applyBorder="1" applyAlignment="1">
      <alignment horizontal="right"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left" vertical="top" wrapText="1"/>
    </xf>
    <xf numFmtId="0" fontId="0" fillId="0" borderId="13" xfId="0" applyFill="1" applyBorder="1">
      <alignment wrapText="1"/>
    </xf>
    <xf numFmtId="0" fontId="7" fillId="0" borderId="31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3" fontId="7" fillId="0" borderId="14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right" vertical="top" wrapText="1"/>
    </xf>
    <xf numFmtId="3" fontId="4" fillId="2" borderId="34" xfId="0" applyNumberFormat="1" applyFont="1" applyFill="1" applyBorder="1" applyAlignment="1">
      <alignment horizontal="right" vertical="top" wrapText="1"/>
    </xf>
    <xf numFmtId="0" fontId="7" fillId="2" borderId="18" xfId="0" applyFont="1" applyFill="1" applyBorder="1" applyAlignment="1">
      <alignment vertical="top" wrapText="1"/>
    </xf>
    <xf numFmtId="3" fontId="7" fillId="0" borderId="19" xfId="0" applyNumberFormat="1" applyFont="1" applyFill="1" applyBorder="1" applyAlignment="1">
      <alignment horizontal="right" vertical="top" wrapText="1"/>
    </xf>
    <xf numFmtId="3" fontId="3" fillId="3" borderId="35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3" fontId="4" fillId="4" borderId="38" xfId="0" applyNumberFormat="1" applyFont="1" applyFill="1" applyBorder="1" applyAlignment="1">
      <alignment horizontal="right" vertical="top" wrapText="1"/>
    </xf>
    <xf numFmtId="0" fontId="7" fillId="0" borderId="39" xfId="0" applyFont="1" applyFill="1" applyBorder="1" applyAlignment="1">
      <alignment vertical="top" wrapText="1"/>
    </xf>
    <xf numFmtId="0" fontId="7" fillId="0" borderId="40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6" fillId="0" borderId="0" xfId="0" applyFont="1" applyBorder="1">
      <alignment wrapText="1"/>
    </xf>
    <xf numFmtId="0" fontId="6" fillId="0" borderId="0" xfId="0" applyFont="1">
      <alignment wrapText="1"/>
    </xf>
    <xf numFmtId="0" fontId="7" fillId="0" borderId="29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7" fillId="0" borderId="30" xfId="0" applyFont="1" applyFill="1" applyBorder="1" applyAlignment="1">
      <alignment horizontal="center" vertical="top" wrapText="1"/>
    </xf>
    <xf numFmtId="3" fontId="7" fillId="0" borderId="41" xfId="0" applyNumberFormat="1" applyFont="1" applyFill="1" applyBorder="1" applyAlignment="1">
      <alignment horizontal="right" vertical="top" wrapText="1"/>
    </xf>
    <xf numFmtId="164" fontId="4" fillId="4" borderId="13" xfId="0" applyNumberFormat="1" applyFont="1" applyFill="1" applyBorder="1" applyAlignment="1">
      <alignment horizontal="right" vertical="top" wrapText="1"/>
    </xf>
    <xf numFmtId="164" fontId="4" fillId="2" borderId="13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4" fillId="4" borderId="18" xfId="0" applyNumberFormat="1" applyFont="1" applyFill="1" applyBorder="1" applyAlignment="1">
      <alignment horizontal="right" vertical="top" wrapText="1"/>
    </xf>
    <xf numFmtId="0" fontId="7" fillId="2" borderId="31" xfId="0" applyFont="1" applyFill="1" applyBorder="1" applyAlignment="1">
      <alignment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3" fontId="7" fillId="2" borderId="32" xfId="0" applyNumberFormat="1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0" fontId="7" fillId="0" borderId="43" xfId="0" applyFont="1" applyFill="1" applyBorder="1" applyAlignment="1">
      <alignment vertical="top" wrapText="1"/>
    </xf>
    <xf numFmtId="3" fontId="7" fillId="0" borderId="44" xfId="0" applyNumberFormat="1" applyFont="1" applyFill="1" applyBorder="1" applyAlignment="1">
      <alignment vertical="top" wrapText="1"/>
    </xf>
    <xf numFmtId="3" fontId="7" fillId="0" borderId="45" xfId="0" applyNumberFormat="1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vertical="top" wrapText="1"/>
    </xf>
    <xf numFmtId="3" fontId="7" fillId="0" borderId="46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7" fillId="2" borderId="46" xfId="0" applyNumberFormat="1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top" wrapText="1"/>
    </xf>
    <xf numFmtId="3" fontId="7" fillId="2" borderId="18" xfId="0" applyNumberFormat="1" applyFont="1" applyFill="1" applyBorder="1" applyAlignment="1">
      <alignment vertical="top" wrapText="1"/>
    </xf>
    <xf numFmtId="3" fontId="7" fillId="2" borderId="47" xfId="0" applyNumberFormat="1" applyFont="1" applyFill="1" applyBorder="1" applyAlignment="1">
      <alignment vertical="top" wrapText="1"/>
    </xf>
    <xf numFmtId="4" fontId="3" fillId="3" borderId="50" xfId="0" applyNumberFormat="1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vertical="top" wrapText="1"/>
    </xf>
    <xf numFmtId="4" fontId="7" fillId="2" borderId="46" xfId="0" applyNumberFormat="1" applyFont="1" applyFill="1" applyBorder="1" applyAlignment="1">
      <alignment vertical="top" wrapText="1"/>
    </xf>
    <xf numFmtId="4" fontId="7" fillId="0" borderId="18" xfId="0" applyNumberFormat="1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4" fontId="3" fillId="3" borderId="3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4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/>
    </xf>
    <xf numFmtId="4" fontId="4" fillId="0" borderId="18" xfId="0" applyNumberFormat="1" applyFont="1" applyFill="1" applyBorder="1" applyAlignment="1">
      <alignment horizontal="right" vertical="top"/>
    </xf>
    <xf numFmtId="4" fontId="4" fillId="0" borderId="47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horizontal="left" wrapText="1"/>
    </xf>
    <xf numFmtId="0" fontId="4" fillId="0" borderId="1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>
      <alignment wrapText="1"/>
    </xf>
    <xf numFmtId="0" fontId="8" fillId="0" borderId="0" xfId="0" applyFont="1" applyAlignment="1">
      <alignment horizontal="left" wrapText="1"/>
    </xf>
    <xf numFmtId="0" fontId="0" fillId="2" borderId="0" xfId="0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5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130"/>
  <sheetViews>
    <sheetView showGridLines="0" tabSelected="1" view="pageBreakPreview" topLeftCell="A79" zoomScale="90" zoomScaleNormal="100" zoomScaleSheetLayoutView="90" workbookViewId="0">
      <selection activeCell="B86" sqref="B86"/>
    </sheetView>
  </sheetViews>
  <sheetFormatPr defaultColWidth="15.42578125" defaultRowHeight="12.75" x14ac:dyDescent="0.2"/>
  <cols>
    <col min="1" max="1" width="26.28515625" style="2" bestFit="1" customWidth="1"/>
    <col min="2" max="2" width="46.140625" style="2" customWidth="1"/>
    <col min="3" max="3" width="42.28515625" style="2" customWidth="1"/>
    <col min="4" max="4" width="8.140625" style="126" customWidth="1"/>
    <col min="5" max="5" width="15.42578125" style="2" customWidth="1"/>
    <col min="6" max="16" width="15.42578125" style="1" customWidth="1"/>
    <col min="17" max="16384" width="15.42578125" style="2"/>
  </cols>
  <sheetData>
    <row r="1" spans="1:16" ht="24.75" customHeight="1" x14ac:dyDescent="0.2">
      <c r="A1" s="141" t="s">
        <v>144</v>
      </c>
      <c r="B1" s="141"/>
      <c r="C1" s="141"/>
      <c r="D1" s="141"/>
      <c r="E1" s="141"/>
      <c r="F1" s="141"/>
    </row>
    <row r="2" spans="1:16" customFormat="1" ht="12.75" customHeight="1" thickBot="1" x14ac:dyDescent="0.25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10" customFormat="1" ht="37.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customFormat="1" ht="10.5" customHeight="1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4">
        <v>6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customFormat="1" x14ac:dyDescent="0.2">
      <c r="A5" s="130">
        <v>2004</v>
      </c>
      <c r="B5" s="131"/>
      <c r="C5" s="131"/>
      <c r="D5" s="131"/>
      <c r="E5" s="131"/>
      <c r="F5" s="15">
        <f>F7+F6+F8+F9+F10+F11</f>
        <v>8366584000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23" customFormat="1" ht="21" x14ac:dyDescent="0.2">
      <c r="A6" s="16" t="s">
        <v>6</v>
      </c>
      <c r="B6" s="17" t="s">
        <v>159</v>
      </c>
      <c r="C6" s="18" t="s">
        <v>7</v>
      </c>
      <c r="D6" s="19" t="s">
        <v>8</v>
      </c>
      <c r="E6" s="20">
        <v>120000000</v>
      </c>
      <c r="F6" s="21">
        <v>637416000</v>
      </c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2">
      <c r="A7" s="24" t="s">
        <v>6</v>
      </c>
      <c r="B7" s="25" t="s">
        <v>146</v>
      </c>
      <c r="C7" s="26" t="s">
        <v>10</v>
      </c>
      <c r="D7" s="27" t="s">
        <v>8</v>
      </c>
      <c r="E7" s="28">
        <v>42000000</v>
      </c>
      <c r="F7" s="29">
        <v>223720000</v>
      </c>
    </row>
    <row r="8" spans="1:16" ht="21" x14ac:dyDescent="0.2">
      <c r="A8" s="30" t="s">
        <v>11</v>
      </c>
      <c r="B8" s="31" t="s">
        <v>9</v>
      </c>
      <c r="C8" s="26" t="s">
        <v>12</v>
      </c>
      <c r="D8" s="27" t="s">
        <v>8</v>
      </c>
      <c r="E8" s="32">
        <v>83000000</v>
      </c>
      <c r="F8" s="33">
        <v>441228000</v>
      </c>
    </row>
    <row r="9" spans="1:16" ht="31.15" customHeight="1" x14ac:dyDescent="0.2">
      <c r="A9" s="24" t="s">
        <v>13</v>
      </c>
      <c r="B9" s="25" t="s">
        <v>14</v>
      </c>
      <c r="C9" s="25" t="s">
        <v>15</v>
      </c>
      <c r="D9" s="27" t="s">
        <v>8</v>
      </c>
      <c r="E9" s="34">
        <v>150000000</v>
      </c>
      <c r="F9" s="29">
        <v>795930000</v>
      </c>
    </row>
    <row r="10" spans="1:16" s="23" customFormat="1" ht="31.5" x14ac:dyDescent="0.2">
      <c r="A10" s="16" t="s">
        <v>16</v>
      </c>
      <c r="B10" s="17" t="s">
        <v>159</v>
      </c>
      <c r="C10" s="17" t="s">
        <v>17</v>
      </c>
      <c r="D10" s="19" t="s">
        <v>8</v>
      </c>
      <c r="E10" s="20">
        <v>700000000</v>
      </c>
      <c r="F10" s="21">
        <v>3714690000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23" customFormat="1" ht="25.15" customHeight="1" thickBot="1" x14ac:dyDescent="0.25">
      <c r="A11" s="35" t="s">
        <v>18</v>
      </c>
      <c r="B11" s="36" t="s">
        <v>19</v>
      </c>
      <c r="C11" s="36" t="s">
        <v>20</v>
      </c>
      <c r="D11" s="37" t="s">
        <v>8</v>
      </c>
      <c r="E11" s="38">
        <v>480000000</v>
      </c>
      <c r="F11" s="39">
        <v>2553600000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customFormat="1" x14ac:dyDescent="0.2">
      <c r="A12" s="139">
        <v>2005</v>
      </c>
      <c r="B12" s="140"/>
      <c r="C12" s="140"/>
      <c r="D12" s="140"/>
      <c r="E12" s="140"/>
      <c r="F12" s="15">
        <f>F13+F14</f>
        <v>661063099.63999999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1" x14ac:dyDescent="0.2">
      <c r="A13" s="40" t="s">
        <v>6</v>
      </c>
      <c r="B13" s="41" t="s">
        <v>21</v>
      </c>
      <c r="C13" s="42" t="s">
        <v>22</v>
      </c>
      <c r="D13" s="27" t="s">
        <v>23</v>
      </c>
      <c r="E13" s="28">
        <v>25755133</v>
      </c>
      <c r="F13" s="29">
        <v>156063099.63999999</v>
      </c>
    </row>
    <row r="14" spans="1:16" s="23" customFormat="1" ht="32.25" thickBot="1" x14ac:dyDescent="0.25">
      <c r="A14" s="43" t="s">
        <v>18</v>
      </c>
      <c r="B14" s="44" t="s">
        <v>19</v>
      </c>
      <c r="C14" s="45" t="s">
        <v>24</v>
      </c>
      <c r="D14" s="37" t="s">
        <v>8</v>
      </c>
      <c r="E14" s="38">
        <v>100000000</v>
      </c>
      <c r="F14" s="39">
        <v>505000000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customFormat="1" x14ac:dyDescent="0.2">
      <c r="A15" s="130">
        <v>2006</v>
      </c>
      <c r="B15" s="131"/>
      <c r="C15" s="131"/>
      <c r="D15" s="131"/>
      <c r="E15" s="131"/>
      <c r="F15" s="15">
        <f>F16+F17+F18</f>
        <v>3520578289.0599999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23" customFormat="1" ht="21" x14ac:dyDescent="0.2">
      <c r="A16" s="16" t="s">
        <v>25</v>
      </c>
      <c r="B16" s="17" t="s">
        <v>26</v>
      </c>
      <c r="C16" s="17" t="s">
        <v>27</v>
      </c>
      <c r="D16" s="19" t="s">
        <v>8</v>
      </c>
      <c r="E16" s="20">
        <v>154500000</v>
      </c>
      <c r="F16" s="21">
        <v>780225000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s="23" customFormat="1" ht="31.5" x14ac:dyDescent="0.2">
      <c r="A17" s="16" t="s">
        <v>28</v>
      </c>
      <c r="B17" s="17" t="s">
        <v>19</v>
      </c>
      <c r="C17" s="17" t="s">
        <v>29</v>
      </c>
      <c r="D17" s="19" t="s">
        <v>23</v>
      </c>
      <c r="E17" s="20">
        <v>279886635</v>
      </c>
      <c r="F17" s="21">
        <v>1740353289.0599999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47" customFormat="1" ht="17.45" customHeight="1" thickBot="1" x14ac:dyDescent="0.25">
      <c r="A18" s="35" t="s">
        <v>30</v>
      </c>
      <c r="B18" s="36" t="s">
        <v>31</v>
      </c>
      <c r="C18" s="46" t="s">
        <v>32</v>
      </c>
      <c r="D18" s="37" t="s">
        <v>33</v>
      </c>
      <c r="E18" s="38">
        <v>1000000000</v>
      </c>
      <c r="F18" s="39">
        <v>1000000000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customFormat="1" x14ac:dyDescent="0.2">
      <c r="A19" s="130">
        <v>2007</v>
      </c>
      <c r="B19" s="131"/>
      <c r="C19" s="131"/>
      <c r="D19" s="131"/>
      <c r="E19" s="131"/>
      <c r="F19" s="15">
        <f>F20+F21+F22+F23</f>
        <v>5891795600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23" customFormat="1" ht="52.5" x14ac:dyDescent="0.2">
      <c r="A20" s="142" t="s">
        <v>34</v>
      </c>
      <c r="B20" s="137" t="s">
        <v>19</v>
      </c>
      <c r="C20" s="48" t="s">
        <v>35</v>
      </c>
      <c r="D20" s="49" t="s">
        <v>8</v>
      </c>
      <c r="E20" s="50">
        <v>465000000</v>
      </c>
      <c r="F20" s="21">
        <v>2348250000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3" customFormat="1" ht="52.5" x14ac:dyDescent="0.2">
      <c r="A21" s="143"/>
      <c r="B21" s="138"/>
      <c r="C21" s="48" t="s">
        <v>36</v>
      </c>
      <c r="D21" s="19" t="s">
        <v>8</v>
      </c>
      <c r="E21" s="20">
        <v>465000000</v>
      </c>
      <c r="F21" s="21">
        <v>2348250000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customFormat="1" ht="21" x14ac:dyDescent="0.2">
      <c r="A22" s="51" t="s">
        <v>6</v>
      </c>
      <c r="B22" s="48" t="s">
        <v>37</v>
      </c>
      <c r="C22" s="48" t="s">
        <v>38</v>
      </c>
      <c r="D22" s="49" t="s">
        <v>23</v>
      </c>
      <c r="E22" s="50">
        <v>26000000</v>
      </c>
      <c r="F22" s="21">
        <v>195295600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23" customFormat="1" ht="13.5" thickBot="1" x14ac:dyDescent="0.25">
      <c r="A23" s="52" t="s">
        <v>30</v>
      </c>
      <c r="B23" s="46" t="s">
        <v>31</v>
      </c>
      <c r="C23" s="46" t="s">
        <v>32</v>
      </c>
      <c r="D23" s="37" t="s">
        <v>33</v>
      </c>
      <c r="E23" s="38">
        <v>1000000000</v>
      </c>
      <c r="F23" s="39">
        <v>1000000000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customFormat="1" x14ac:dyDescent="0.2">
      <c r="A24" s="130">
        <v>2008</v>
      </c>
      <c r="B24" s="131"/>
      <c r="C24" s="131"/>
      <c r="D24" s="131"/>
      <c r="E24" s="131"/>
      <c r="F24" s="15">
        <f>F25</f>
        <v>1000000000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customFormat="1" ht="13.5" thickBot="1" x14ac:dyDescent="0.25">
      <c r="A25" s="52" t="s">
        <v>30</v>
      </c>
      <c r="B25" s="46" t="s">
        <v>31</v>
      </c>
      <c r="C25" s="53" t="s">
        <v>32</v>
      </c>
      <c r="D25" s="37" t="s">
        <v>33</v>
      </c>
      <c r="E25" s="38">
        <v>1000000000</v>
      </c>
      <c r="F25" s="39">
        <v>1000000000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customFormat="1" x14ac:dyDescent="0.2">
      <c r="A26" s="130">
        <v>2009</v>
      </c>
      <c r="B26" s="131"/>
      <c r="C26" s="131"/>
      <c r="D26" s="131"/>
      <c r="E26" s="131"/>
      <c r="F26" s="15">
        <f>F27+F28+F29+F30+F31+F32+F33+F34+F35+F36+F37+F38+F39+F40</f>
        <v>32110451857.849998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1" x14ac:dyDescent="0.2">
      <c r="A27" s="24" t="s">
        <v>39</v>
      </c>
      <c r="B27" s="25" t="s">
        <v>40</v>
      </c>
      <c r="C27" s="25" t="s">
        <v>41</v>
      </c>
      <c r="D27" s="27" t="s">
        <v>8</v>
      </c>
      <c r="E27" s="28">
        <v>292433560</v>
      </c>
      <c r="F27" s="29">
        <v>2333795268.9299998</v>
      </c>
    </row>
    <row r="28" spans="1:16" s="23" customFormat="1" ht="16.149999999999999" customHeight="1" x14ac:dyDescent="0.2">
      <c r="A28" s="16" t="s">
        <v>42</v>
      </c>
      <c r="B28" s="17" t="s">
        <v>19</v>
      </c>
      <c r="C28" s="25" t="s">
        <v>43</v>
      </c>
      <c r="D28" s="19" t="s">
        <v>8</v>
      </c>
      <c r="E28" s="20">
        <v>465000000</v>
      </c>
      <c r="F28" s="21">
        <v>3580500000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21" x14ac:dyDescent="0.2">
      <c r="A29" s="24" t="s">
        <v>42</v>
      </c>
      <c r="B29" s="25" t="s">
        <v>149</v>
      </c>
      <c r="C29" s="25" t="s">
        <v>44</v>
      </c>
      <c r="D29" s="27" t="s">
        <v>8</v>
      </c>
      <c r="E29" s="28">
        <v>300000</v>
      </c>
      <c r="F29" s="29">
        <v>2404440</v>
      </c>
    </row>
    <row r="30" spans="1:16" s="23" customFormat="1" ht="52.5" x14ac:dyDescent="0.2">
      <c r="A30" s="16" t="s">
        <v>45</v>
      </c>
      <c r="B30" s="17" t="s">
        <v>19</v>
      </c>
      <c r="C30" s="17" t="s">
        <v>46</v>
      </c>
      <c r="D30" s="19" t="s">
        <v>33</v>
      </c>
      <c r="E30" s="54">
        <v>2100000000</v>
      </c>
      <c r="F30" s="21">
        <v>2100000000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s="23" customFormat="1" ht="52.5" x14ac:dyDescent="0.2">
      <c r="A31" s="16" t="s">
        <v>45</v>
      </c>
      <c r="B31" s="17" t="s">
        <v>47</v>
      </c>
      <c r="C31" s="17" t="s">
        <v>48</v>
      </c>
      <c r="D31" s="19" t="s">
        <v>23</v>
      </c>
      <c r="E31" s="54">
        <v>17000000</v>
      </c>
      <c r="F31" s="21">
        <v>200469474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63" x14ac:dyDescent="0.2">
      <c r="A32" s="30" t="s">
        <v>49</v>
      </c>
      <c r="B32" s="31" t="s">
        <v>50</v>
      </c>
      <c r="C32" s="26" t="s">
        <v>51</v>
      </c>
      <c r="D32" s="55" t="s">
        <v>33</v>
      </c>
      <c r="E32" s="32">
        <v>1620000000</v>
      </c>
      <c r="F32" s="29">
        <v>1620000000</v>
      </c>
    </row>
    <row r="33" spans="1:16" s="23" customFormat="1" ht="42" x14ac:dyDescent="0.2">
      <c r="A33" s="56" t="s">
        <v>52</v>
      </c>
      <c r="B33" s="18" t="s">
        <v>19</v>
      </c>
      <c r="C33" s="18" t="s">
        <v>53</v>
      </c>
      <c r="D33" s="57" t="s">
        <v>33</v>
      </c>
      <c r="E33" s="54">
        <v>1619564450.8199999</v>
      </c>
      <c r="F33" s="21">
        <v>1619564450.8199999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63" x14ac:dyDescent="0.2">
      <c r="A34" s="24" t="s">
        <v>54</v>
      </c>
      <c r="B34" s="25" t="s">
        <v>55</v>
      </c>
      <c r="C34" s="25" t="s">
        <v>51</v>
      </c>
      <c r="D34" s="27" t="s">
        <v>33</v>
      </c>
      <c r="E34" s="34">
        <v>858000000</v>
      </c>
      <c r="F34" s="29">
        <v>858000000</v>
      </c>
    </row>
    <row r="35" spans="1:16" ht="42" x14ac:dyDescent="0.2">
      <c r="A35" s="24" t="s">
        <v>56</v>
      </c>
      <c r="B35" s="25" t="s">
        <v>150</v>
      </c>
      <c r="C35" s="25" t="s">
        <v>57</v>
      </c>
      <c r="D35" s="27" t="s">
        <v>8</v>
      </c>
      <c r="E35" s="34">
        <v>1595017000</v>
      </c>
      <c r="F35" s="29">
        <v>12783742251.6</v>
      </c>
    </row>
    <row r="36" spans="1:16" s="23" customFormat="1" ht="63" x14ac:dyDescent="0.2">
      <c r="A36" s="16" t="s">
        <v>58</v>
      </c>
      <c r="B36" s="17" t="s">
        <v>19</v>
      </c>
      <c r="C36" s="17" t="s">
        <v>59</v>
      </c>
      <c r="D36" s="19" t="s">
        <v>33</v>
      </c>
      <c r="E36" s="58">
        <v>737202172.5</v>
      </c>
      <c r="F36" s="21">
        <v>737202172.5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23" customFormat="1" ht="63" x14ac:dyDescent="0.2">
      <c r="A37" s="16" t="s">
        <v>58</v>
      </c>
      <c r="B37" s="17" t="s">
        <v>19</v>
      </c>
      <c r="C37" s="17" t="s">
        <v>60</v>
      </c>
      <c r="D37" s="19" t="s">
        <v>33</v>
      </c>
      <c r="E37" s="54">
        <v>980000000</v>
      </c>
      <c r="F37" s="21">
        <v>980000000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" x14ac:dyDescent="0.2">
      <c r="A38" s="24" t="s">
        <v>58</v>
      </c>
      <c r="B38" s="25" t="s">
        <v>150</v>
      </c>
      <c r="C38" s="25" t="s">
        <v>61</v>
      </c>
      <c r="D38" s="27" t="s">
        <v>33</v>
      </c>
      <c r="E38" s="59">
        <v>3691756530</v>
      </c>
      <c r="F38" s="29">
        <v>3691756530</v>
      </c>
    </row>
    <row r="39" spans="1:16" s="23" customFormat="1" ht="31.5" x14ac:dyDescent="0.2">
      <c r="A39" s="16" t="s">
        <v>62</v>
      </c>
      <c r="B39" s="17" t="s">
        <v>63</v>
      </c>
      <c r="C39" s="17" t="s">
        <v>64</v>
      </c>
      <c r="D39" s="19" t="s">
        <v>23</v>
      </c>
      <c r="E39" s="54">
        <v>50000000</v>
      </c>
      <c r="F39" s="21">
        <v>600669900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23" customFormat="1" ht="42.6" customHeight="1" thickBot="1" x14ac:dyDescent="0.25">
      <c r="A40" s="35" t="s">
        <v>65</v>
      </c>
      <c r="B40" s="36" t="s">
        <v>47</v>
      </c>
      <c r="C40" s="60" t="s">
        <v>66</v>
      </c>
      <c r="D40" s="37" t="s">
        <v>23</v>
      </c>
      <c r="E40" s="61">
        <v>85000000</v>
      </c>
      <c r="F40" s="39">
        <v>1002347370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customFormat="1" x14ac:dyDescent="0.2">
      <c r="A41" s="130">
        <v>2010</v>
      </c>
      <c r="B41" s="131"/>
      <c r="C41" s="131"/>
      <c r="D41" s="131"/>
      <c r="E41" s="131"/>
      <c r="F41" s="62">
        <f>SUM(F42:F44)</f>
        <v>10074258180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customFormat="1" ht="63" x14ac:dyDescent="0.2">
      <c r="A42" s="63" t="s">
        <v>67</v>
      </c>
      <c r="B42" s="64" t="s">
        <v>68</v>
      </c>
      <c r="C42" s="48" t="s">
        <v>69</v>
      </c>
      <c r="D42" s="49" t="s">
        <v>8</v>
      </c>
      <c r="E42" s="50">
        <v>568000000</v>
      </c>
      <c r="F42" s="65">
        <v>4497821600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customFormat="1" ht="63" x14ac:dyDescent="0.2">
      <c r="A43" s="66" t="s">
        <v>70</v>
      </c>
      <c r="B43" s="67" t="s">
        <v>19</v>
      </c>
      <c r="C43" s="17" t="s">
        <v>71</v>
      </c>
      <c r="D43" s="19" t="s">
        <v>8</v>
      </c>
      <c r="E43" s="20">
        <v>440800000</v>
      </c>
      <c r="F43" s="21">
        <f>E43*7.9387</f>
        <v>3499378960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70" customFormat="1" ht="42.75" thickBot="1" x14ac:dyDescent="0.25">
      <c r="A44" s="35" t="s">
        <v>72</v>
      </c>
      <c r="B44" s="68" t="s">
        <v>73</v>
      </c>
      <c r="C44" s="36" t="s">
        <v>74</v>
      </c>
      <c r="D44" s="37" t="s">
        <v>8</v>
      </c>
      <c r="E44" s="38">
        <v>260950000</v>
      </c>
      <c r="F44" s="39">
        <v>2077057620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customFormat="1" x14ac:dyDescent="0.2">
      <c r="A45" s="130">
        <v>2011</v>
      </c>
      <c r="B45" s="131"/>
      <c r="C45" s="131"/>
      <c r="D45" s="131"/>
      <c r="E45" s="131"/>
      <c r="F45" s="62">
        <f>F46+F47+F48+F49+F50</f>
        <v>12842172100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s="70" customFormat="1" ht="63" x14ac:dyDescent="0.2">
      <c r="A46" s="71" t="s">
        <v>67</v>
      </c>
      <c r="B46" s="72" t="s">
        <v>75</v>
      </c>
      <c r="C46" s="73" t="s">
        <v>76</v>
      </c>
      <c r="D46" s="74" t="s">
        <v>8</v>
      </c>
      <c r="E46" s="75">
        <v>690000000</v>
      </c>
      <c r="F46" s="21">
        <v>5496126000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1:16" customFormat="1" ht="42" x14ac:dyDescent="0.2">
      <c r="A47" s="16" t="s">
        <v>77</v>
      </c>
      <c r="B47" s="17" t="s">
        <v>19</v>
      </c>
      <c r="C47" s="17" t="s">
        <v>78</v>
      </c>
      <c r="D47" s="19" t="s">
        <v>8</v>
      </c>
      <c r="E47" s="76">
        <v>376000000</v>
      </c>
      <c r="F47" s="21">
        <v>2997133600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1.5" x14ac:dyDescent="0.2">
      <c r="A48" s="24" t="s">
        <v>77</v>
      </c>
      <c r="B48" s="26" t="s">
        <v>79</v>
      </c>
      <c r="C48" s="26" t="s">
        <v>80</v>
      </c>
      <c r="D48" s="27" t="s">
        <v>8</v>
      </c>
      <c r="E48" s="77">
        <v>260000000</v>
      </c>
      <c r="F48" s="29">
        <v>2073682000</v>
      </c>
    </row>
    <row r="49" spans="1:16" customFormat="1" ht="22.15" customHeight="1" x14ac:dyDescent="0.2">
      <c r="A49" s="78" t="s">
        <v>25</v>
      </c>
      <c r="B49" s="79" t="s">
        <v>26</v>
      </c>
      <c r="C49" s="79" t="s">
        <v>81</v>
      </c>
      <c r="D49" s="80" t="s">
        <v>8</v>
      </c>
      <c r="E49" s="81">
        <v>200000000</v>
      </c>
      <c r="F49" s="21">
        <v>1596140000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customFormat="1" ht="21.75" thickBot="1" x14ac:dyDescent="0.25">
      <c r="A50" s="35" t="s">
        <v>156</v>
      </c>
      <c r="B50" s="46" t="s">
        <v>157</v>
      </c>
      <c r="C50" s="46" t="s">
        <v>83</v>
      </c>
      <c r="D50" s="37" t="s">
        <v>8</v>
      </c>
      <c r="E50" s="82">
        <v>85000000</v>
      </c>
      <c r="F50" s="39">
        <v>679090500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customFormat="1" x14ac:dyDescent="0.2">
      <c r="A51" s="139">
        <v>2012</v>
      </c>
      <c r="B51" s="140"/>
      <c r="C51" s="140"/>
      <c r="D51" s="140"/>
      <c r="E51" s="140"/>
      <c r="F51" s="15">
        <f>F52+F53+F54+F55+F56+F57+F58+F59</f>
        <v>75349704678.505859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customFormat="1" ht="22.15" customHeight="1" x14ac:dyDescent="0.2">
      <c r="A52" s="16" t="s">
        <v>25</v>
      </c>
      <c r="B52" s="18" t="s">
        <v>26</v>
      </c>
      <c r="C52" s="18" t="s">
        <v>84</v>
      </c>
      <c r="D52" s="80" t="s">
        <v>8</v>
      </c>
      <c r="E52" s="81">
        <v>150000000</v>
      </c>
      <c r="F52" s="21">
        <v>1198455000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47" customFormat="1" ht="21.75" customHeight="1" x14ac:dyDescent="0.2">
      <c r="A53" s="16" t="s">
        <v>30</v>
      </c>
      <c r="B53" s="17" t="s">
        <v>31</v>
      </c>
      <c r="C53" s="17" t="s">
        <v>32</v>
      </c>
      <c r="D53" s="19" t="s">
        <v>33</v>
      </c>
      <c r="E53" s="20">
        <v>2000000000</v>
      </c>
      <c r="F53" s="21">
        <v>2000000000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customFormat="1" ht="63" x14ac:dyDescent="0.2">
      <c r="A54" s="63" t="s">
        <v>67</v>
      </c>
      <c r="B54" s="64" t="s">
        <v>68</v>
      </c>
      <c r="C54" s="83" t="s">
        <v>85</v>
      </c>
      <c r="D54" s="49" t="s">
        <v>8</v>
      </c>
      <c r="E54" s="50">
        <v>550000000</v>
      </c>
      <c r="F54" s="21">
        <v>4396150000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2.15" customHeight="1" x14ac:dyDescent="0.2">
      <c r="A55" s="24" t="s">
        <v>82</v>
      </c>
      <c r="B55" s="25" t="s">
        <v>149</v>
      </c>
      <c r="C55" s="25" t="s">
        <v>86</v>
      </c>
      <c r="D55" s="27" t="s">
        <v>8</v>
      </c>
      <c r="E55" s="28">
        <v>3656000000</v>
      </c>
      <c r="F55" s="29">
        <v>29222408000</v>
      </c>
    </row>
    <row r="56" spans="1:16" ht="63" x14ac:dyDescent="0.2">
      <c r="A56" s="84" t="s">
        <v>87</v>
      </c>
      <c r="B56" s="85" t="s">
        <v>158</v>
      </c>
      <c r="C56" s="83" t="s">
        <v>88</v>
      </c>
      <c r="D56" s="27" t="s">
        <v>8</v>
      </c>
      <c r="E56" s="86">
        <v>1500000000</v>
      </c>
      <c r="F56" s="29">
        <v>11989500000</v>
      </c>
    </row>
    <row r="57" spans="1:16" ht="63" x14ac:dyDescent="0.2">
      <c r="A57" s="84" t="s">
        <v>87</v>
      </c>
      <c r="B57" s="85" t="s">
        <v>158</v>
      </c>
      <c r="C57" s="83" t="s">
        <v>89</v>
      </c>
      <c r="D57" s="27" t="s">
        <v>8</v>
      </c>
      <c r="E57" s="86">
        <v>1500000000</v>
      </c>
      <c r="F57" s="29">
        <v>11989500000</v>
      </c>
    </row>
    <row r="58" spans="1:16" customFormat="1" ht="33.6" customHeight="1" x14ac:dyDescent="0.2">
      <c r="A58" s="63" t="s">
        <v>90</v>
      </c>
      <c r="B58" s="64" t="s">
        <v>155</v>
      </c>
      <c r="C58" s="48" t="s">
        <v>91</v>
      </c>
      <c r="D58" s="19" t="s">
        <v>23</v>
      </c>
      <c r="E58" s="50">
        <v>53574689</v>
      </c>
      <c r="F58" s="21">
        <v>553691678.50586104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customFormat="1" ht="95.25" thickBot="1" x14ac:dyDescent="0.25">
      <c r="A59" s="87" t="s">
        <v>92</v>
      </c>
      <c r="B59" s="88" t="s">
        <v>19</v>
      </c>
      <c r="C59" s="36" t="s">
        <v>93</v>
      </c>
      <c r="D59" s="37" t="s">
        <v>33</v>
      </c>
      <c r="E59" s="89">
        <v>14000000000</v>
      </c>
      <c r="F59" s="90">
        <v>14000000000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customFormat="1" x14ac:dyDescent="0.2">
      <c r="A60" s="130">
        <v>2013</v>
      </c>
      <c r="B60" s="131"/>
      <c r="C60" s="131"/>
      <c r="D60" s="131"/>
      <c r="E60" s="131"/>
      <c r="F60" s="62">
        <f>SUM(F61:F70)</f>
        <v>21897517549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customFormat="1" ht="94.5" x14ac:dyDescent="0.2">
      <c r="A61" s="16" t="s">
        <v>92</v>
      </c>
      <c r="B61" s="17" t="s">
        <v>19</v>
      </c>
      <c r="C61" s="17" t="s">
        <v>94</v>
      </c>
      <c r="D61" s="19" t="s">
        <v>33</v>
      </c>
      <c r="E61" s="91">
        <v>5000000000</v>
      </c>
      <c r="F61" s="92">
        <v>5000000000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customFormat="1" ht="31.5" x14ac:dyDescent="0.2">
      <c r="A62" s="16" t="s">
        <v>58</v>
      </c>
      <c r="B62" s="17" t="s">
        <v>95</v>
      </c>
      <c r="C62" s="17" t="s">
        <v>96</v>
      </c>
      <c r="D62" s="19" t="s">
        <v>33</v>
      </c>
      <c r="E62" s="91">
        <v>1500000000</v>
      </c>
      <c r="F62" s="92">
        <v>1500000000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4" customFormat="1" ht="34.5" customHeight="1" x14ac:dyDescent="0.2">
      <c r="A63" s="16" t="s">
        <v>97</v>
      </c>
      <c r="B63" s="17" t="s">
        <v>98</v>
      </c>
      <c r="C63" s="17" t="s">
        <v>99</v>
      </c>
      <c r="D63" s="19" t="s">
        <v>33</v>
      </c>
      <c r="E63" s="91">
        <v>113500000</v>
      </c>
      <c r="F63" s="92">
        <v>113500000</v>
      </c>
    </row>
    <row r="64" spans="1:16" s="4" customFormat="1" ht="21" x14ac:dyDescent="0.2">
      <c r="A64" s="16" t="s">
        <v>100</v>
      </c>
      <c r="B64" s="17" t="s">
        <v>101</v>
      </c>
      <c r="C64" s="17" t="s">
        <v>32</v>
      </c>
      <c r="D64" s="19" t="s">
        <v>33</v>
      </c>
      <c r="E64" s="91">
        <v>5000000000</v>
      </c>
      <c r="F64" s="92">
        <v>5000000000</v>
      </c>
    </row>
    <row r="65" spans="1:16" s="1" customFormat="1" ht="15" customHeight="1" x14ac:dyDescent="0.2">
      <c r="A65" s="24" t="s">
        <v>154</v>
      </c>
      <c r="B65" s="25" t="s">
        <v>151</v>
      </c>
      <c r="C65" s="25" t="s">
        <v>102</v>
      </c>
      <c r="D65" s="27" t="s">
        <v>33</v>
      </c>
      <c r="E65" s="93">
        <v>4800000000</v>
      </c>
      <c r="F65" s="94">
        <v>4800000000</v>
      </c>
    </row>
    <row r="66" spans="1:16" s="4" customFormat="1" ht="54" customHeight="1" x14ac:dyDescent="0.2">
      <c r="A66" s="16" t="s">
        <v>103</v>
      </c>
      <c r="B66" s="17" t="s">
        <v>104</v>
      </c>
      <c r="C66" s="17" t="s">
        <v>105</v>
      </c>
      <c r="D66" s="19" t="s">
        <v>33</v>
      </c>
      <c r="E66" s="91">
        <v>644274031</v>
      </c>
      <c r="F66" s="92">
        <v>644274031</v>
      </c>
    </row>
    <row r="67" spans="1:16" s="4" customFormat="1" ht="33" customHeight="1" x14ac:dyDescent="0.2">
      <c r="A67" s="16" t="s">
        <v>97</v>
      </c>
      <c r="B67" s="17" t="s">
        <v>106</v>
      </c>
      <c r="C67" s="17" t="s">
        <v>107</v>
      </c>
      <c r="D67" s="19" t="s">
        <v>33</v>
      </c>
      <c r="E67" s="91">
        <v>198843518</v>
      </c>
      <c r="F67" s="92">
        <v>198843518</v>
      </c>
    </row>
    <row r="68" spans="1:16" s="4" customFormat="1" ht="48" customHeight="1" x14ac:dyDescent="0.2">
      <c r="A68" s="16" t="s">
        <v>97</v>
      </c>
      <c r="B68" s="17" t="s">
        <v>108</v>
      </c>
      <c r="C68" s="17" t="s">
        <v>109</v>
      </c>
      <c r="D68" s="19" t="s">
        <v>33</v>
      </c>
      <c r="E68" s="91">
        <v>36400000</v>
      </c>
      <c r="F68" s="92">
        <v>36400000</v>
      </c>
    </row>
    <row r="69" spans="1:16" s="4" customFormat="1" ht="46.5" customHeight="1" x14ac:dyDescent="0.2">
      <c r="A69" s="16" t="s">
        <v>97</v>
      </c>
      <c r="B69" s="17" t="s">
        <v>110</v>
      </c>
      <c r="C69" s="17" t="s">
        <v>111</v>
      </c>
      <c r="D69" s="19" t="s">
        <v>33</v>
      </c>
      <c r="E69" s="91">
        <v>608000000</v>
      </c>
      <c r="F69" s="92">
        <v>608000000</v>
      </c>
    </row>
    <row r="70" spans="1:16" s="1" customFormat="1" ht="21.75" thickBot="1" x14ac:dyDescent="0.25">
      <c r="A70" s="95" t="s">
        <v>112</v>
      </c>
      <c r="B70" s="60" t="s">
        <v>151</v>
      </c>
      <c r="C70" s="60" t="s">
        <v>113</v>
      </c>
      <c r="D70" s="96" t="s">
        <v>8</v>
      </c>
      <c r="E70" s="97">
        <v>500000000</v>
      </c>
      <c r="F70" s="98">
        <v>3996500000</v>
      </c>
    </row>
    <row r="71" spans="1:16" customFormat="1" x14ac:dyDescent="0.2">
      <c r="A71" s="132">
        <v>2014</v>
      </c>
      <c r="B71" s="133"/>
      <c r="C71" s="133"/>
      <c r="D71" s="133"/>
      <c r="E71" s="133"/>
      <c r="F71" s="99">
        <f>F72+F73+F74+F75</f>
        <v>17378721382.651516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4" customFormat="1" ht="23.25" customHeight="1" x14ac:dyDescent="0.2">
      <c r="A72" s="16" t="s">
        <v>114</v>
      </c>
      <c r="B72" s="17" t="s">
        <v>115</v>
      </c>
      <c r="C72" s="17" t="s">
        <v>116</v>
      </c>
      <c r="D72" s="19" t="s">
        <v>23</v>
      </c>
      <c r="E72" s="100">
        <v>55000000</v>
      </c>
      <c r="F72" s="101">
        <v>898982700</v>
      </c>
    </row>
    <row r="73" spans="1:16" s="4" customFormat="1" ht="33" customHeight="1" x14ac:dyDescent="0.2">
      <c r="A73" s="16" t="s">
        <v>117</v>
      </c>
      <c r="B73" s="17" t="s">
        <v>118</v>
      </c>
      <c r="C73" s="17" t="s">
        <v>119</v>
      </c>
      <c r="D73" s="19" t="s">
        <v>8</v>
      </c>
      <c r="E73" s="100">
        <v>372313538</v>
      </c>
      <c r="F73" s="101">
        <v>5867803582.651516</v>
      </c>
    </row>
    <row r="74" spans="1:16" s="1" customFormat="1" ht="20.25" customHeight="1" x14ac:dyDescent="0.2">
      <c r="A74" s="24" t="s">
        <v>120</v>
      </c>
      <c r="B74" s="134" t="s">
        <v>147</v>
      </c>
      <c r="C74" s="134" t="s">
        <v>121</v>
      </c>
      <c r="D74" s="27" t="s">
        <v>23</v>
      </c>
      <c r="E74" s="102">
        <v>300000000</v>
      </c>
      <c r="F74" s="103">
        <v>5811801300</v>
      </c>
    </row>
    <row r="75" spans="1:16" s="4" customFormat="1" ht="23.25" customHeight="1" thickBot="1" x14ac:dyDescent="0.25">
      <c r="A75" s="35" t="s">
        <v>122</v>
      </c>
      <c r="B75" s="135"/>
      <c r="C75" s="135"/>
      <c r="D75" s="37" t="s">
        <v>23</v>
      </c>
      <c r="E75" s="104">
        <v>300000000</v>
      </c>
      <c r="F75" s="105">
        <v>4800133800</v>
      </c>
    </row>
    <row r="76" spans="1:16" customFormat="1" x14ac:dyDescent="0.2">
      <c r="A76" s="130">
        <v>2015</v>
      </c>
      <c r="B76" s="131"/>
      <c r="C76" s="131"/>
      <c r="D76" s="131"/>
      <c r="E76" s="131"/>
      <c r="F76" s="106">
        <f>F77+F78+F79+F80</f>
        <v>12757756695.055071</v>
      </c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4" customFormat="1" ht="64.5" customHeight="1" x14ac:dyDescent="0.2">
      <c r="A77" s="16" t="s">
        <v>123</v>
      </c>
      <c r="B77" s="17" t="s">
        <v>124</v>
      </c>
      <c r="C77" s="17" t="s">
        <v>125</v>
      </c>
      <c r="D77" s="27" t="s">
        <v>33</v>
      </c>
      <c r="E77" s="100">
        <v>110096468</v>
      </c>
      <c r="F77" s="101">
        <v>110096468</v>
      </c>
    </row>
    <row r="78" spans="1:16" s="4" customFormat="1" ht="31.5" x14ac:dyDescent="0.2">
      <c r="A78" s="16" t="s">
        <v>123</v>
      </c>
      <c r="B78" s="17" t="s">
        <v>126</v>
      </c>
      <c r="C78" s="17" t="s">
        <v>127</v>
      </c>
      <c r="D78" s="19" t="s">
        <v>8</v>
      </c>
      <c r="E78" s="100">
        <v>6739213</v>
      </c>
      <c r="F78" s="101">
        <v>161745607.055071</v>
      </c>
    </row>
    <row r="79" spans="1:16" s="4" customFormat="1" ht="21.75" customHeight="1" x14ac:dyDescent="0.2">
      <c r="A79" s="24" t="s">
        <v>120</v>
      </c>
      <c r="B79" s="17" t="s">
        <v>152</v>
      </c>
      <c r="C79" s="17" t="s">
        <v>128</v>
      </c>
      <c r="D79" s="19" t="s">
        <v>8</v>
      </c>
      <c r="E79" s="100">
        <v>300000000</v>
      </c>
      <c r="F79" s="101">
        <v>7158028200</v>
      </c>
    </row>
    <row r="80" spans="1:16" s="22" customFormat="1" ht="21.75" thickBot="1" x14ac:dyDescent="0.25">
      <c r="A80" s="35" t="s">
        <v>120</v>
      </c>
      <c r="B80" s="36" t="s">
        <v>160</v>
      </c>
      <c r="C80" s="36" t="s">
        <v>129</v>
      </c>
      <c r="D80" s="37" t="s">
        <v>23</v>
      </c>
      <c r="E80" s="104">
        <v>180000000</v>
      </c>
      <c r="F80" s="105">
        <f>E80*29.599369</f>
        <v>5327886420</v>
      </c>
    </row>
    <row r="81" spans="1:16" customFormat="1" x14ac:dyDescent="0.2">
      <c r="A81" s="130">
        <v>2016</v>
      </c>
      <c r="B81" s="131"/>
      <c r="C81" s="131"/>
      <c r="D81" s="131"/>
      <c r="E81" s="131"/>
      <c r="F81" s="106">
        <f>SUM(F82:F93)</f>
        <v>16523128368.889999</v>
      </c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4" customFormat="1" ht="23.25" customHeight="1" x14ac:dyDescent="0.2">
      <c r="A82" s="107" t="s">
        <v>103</v>
      </c>
      <c r="B82" s="108" t="s">
        <v>161</v>
      </c>
      <c r="C82" s="136" t="s">
        <v>130</v>
      </c>
      <c r="D82" s="27" t="s">
        <v>33</v>
      </c>
      <c r="E82" s="109">
        <v>611200000</v>
      </c>
      <c r="F82" s="110">
        <v>611200000</v>
      </c>
    </row>
    <row r="83" spans="1:16" s="4" customFormat="1" ht="21.75" customHeight="1" x14ac:dyDescent="0.2">
      <c r="A83" s="107" t="s">
        <v>103</v>
      </c>
      <c r="B83" s="108" t="s">
        <v>163</v>
      </c>
      <c r="C83" s="137"/>
      <c r="D83" s="27" t="s">
        <v>33</v>
      </c>
      <c r="E83" s="109">
        <v>35847893.409999996</v>
      </c>
      <c r="F83" s="110">
        <v>35847893.409999996</v>
      </c>
    </row>
    <row r="84" spans="1:16" s="4" customFormat="1" ht="21.75" customHeight="1" x14ac:dyDescent="0.2">
      <c r="A84" s="107" t="s">
        <v>123</v>
      </c>
      <c r="B84" s="108" t="s">
        <v>168</v>
      </c>
      <c r="C84" s="137"/>
      <c r="D84" s="27" t="s">
        <v>33</v>
      </c>
      <c r="E84" s="109">
        <v>943916000</v>
      </c>
      <c r="F84" s="110">
        <v>943916000</v>
      </c>
    </row>
    <row r="85" spans="1:16" s="22" customFormat="1" ht="15.75" customHeight="1" x14ac:dyDescent="0.2">
      <c r="A85" s="107" t="s">
        <v>123</v>
      </c>
      <c r="B85" s="111" t="s">
        <v>170</v>
      </c>
      <c r="C85" s="137"/>
      <c r="D85" s="27" t="s">
        <v>33</v>
      </c>
      <c r="E85" s="109">
        <v>193390227.24000001</v>
      </c>
      <c r="F85" s="110">
        <v>193390227.24000001</v>
      </c>
    </row>
    <row r="86" spans="1:16" s="4" customFormat="1" ht="23.25" customHeight="1" x14ac:dyDescent="0.2">
      <c r="A86" s="107" t="s">
        <v>123</v>
      </c>
      <c r="B86" s="108" t="s">
        <v>165</v>
      </c>
      <c r="C86" s="137"/>
      <c r="D86" s="27" t="s">
        <v>33</v>
      </c>
      <c r="E86" s="109">
        <v>7040000</v>
      </c>
      <c r="F86" s="110">
        <v>7040000</v>
      </c>
    </row>
    <row r="87" spans="1:16" s="4" customFormat="1" ht="15" customHeight="1" x14ac:dyDescent="0.2">
      <c r="A87" s="107" t="s">
        <v>123</v>
      </c>
      <c r="B87" s="108" t="s">
        <v>167</v>
      </c>
      <c r="C87" s="137"/>
      <c r="D87" s="27" t="s">
        <v>33</v>
      </c>
      <c r="E87" s="109">
        <v>24043654</v>
      </c>
      <c r="F87" s="110">
        <v>24043654</v>
      </c>
    </row>
    <row r="88" spans="1:16" s="4" customFormat="1" ht="14.25" customHeight="1" x14ac:dyDescent="0.2">
      <c r="A88" s="107" t="s">
        <v>123</v>
      </c>
      <c r="B88" s="108" t="s">
        <v>164</v>
      </c>
      <c r="C88" s="137"/>
      <c r="D88" s="27" t="s">
        <v>33</v>
      </c>
      <c r="E88" s="109">
        <v>289398000</v>
      </c>
      <c r="F88" s="110">
        <v>289398000</v>
      </c>
    </row>
    <row r="89" spans="1:16" s="4" customFormat="1" ht="22.5" customHeight="1" x14ac:dyDescent="0.2">
      <c r="A89" s="107" t="s">
        <v>123</v>
      </c>
      <c r="B89" s="108" t="s">
        <v>166</v>
      </c>
      <c r="C89" s="137"/>
      <c r="D89" s="27" t="s">
        <v>33</v>
      </c>
      <c r="E89" s="109">
        <v>77168955.680000007</v>
      </c>
      <c r="F89" s="110">
        <v>77168955.680000007</v>
      </c>
    </row>
    <row r="90" spans="1:16" s="4" customFormat="1" ht="14.25" customHeight="1" x14ac:dyDescent="0.2">
      <c r="A90" s="107" t="s">
        <v>123</v>
      </c>
      <c r="B90" s="108" t="s">
        <v>169</v>
      </c>
      <c r="C90" s="137"/>
      <c r="D90" s="27" t="s">
        <v>33</v>
      </c>
      <c r="E90" s="109">
        <v>12166060.390000001</v>
      </c>
      <c r="F90" s="110">
        <v>12166060.390000001</v>
      </c>
    </row>
    <row r="91" spans="1:16" s="4" customFormat="1" ht="23.25" customHeight="1" x14ac:dyDescent="0.2">
      <c r="A91" s="107" t="s">
        <v>103</v>
      </c>
      <c r="B91" s="108" t="s">
        <v>131</v>
      </c>
      <c r="C91" s="137"/>
      <c r="D91" s="27" t="s">
        <v>33</v>
      </c>
      <c r="E91" s="109">
        <v>272939289.07999998</v>
      </c>
      <c r="F91" s="110">
        <v>272939289.07999998</v>
      </c>
    </row>
    <row r="92" spans="1:16" s="4" customFormat="1" ht="14.25" customHeight="1" x14ac:dyDescent="0.2">
      <c r="A92" s="107" t="s">
        <v>103</v>
      </c>
      <c r="B92" s="108" t="s">
        <v>162</v>
      </c>
      <c r="C92" s="138"/>
      <c r="D92" s="27" t="s">
        <v>33</v>
      </c>
      <c r="E92" s="109">
        <v>460589289.08999997</v>
      </c>
      <c r="F92" s="110">
        <v>460589289.08999997</v>
      </c>
    </row>
    <row r="93" spans="1:16" s="4" customFormat="1" ht="23.25" customHeight="1" thickBot="1" x14ac:dyDescent="0.25">
      <c r="A93" s="112" t="s">
        <v>25</v>
      </c>
      <c r="B93" s="113" t="s">
        <v>153</v>
      </c>
      <c r="C93" s="113" t="s">
        <v>132</v>
      </c>
      <c r="D93" s="114" t="s">
        <v>8</v>
      </c>
      <c r="E93" s="115">
        <v>500000000</v>
      </c>
      <c r="F93" s="116">
        <v>13595429000</v>
      </c>
    </row>
    <row r="94" spans="1:16" customFormat="1" x14ac:dyDescent="0.2">
      <c r="A94" s="130">
        <v>2017</v>
      </c>
      <c r="B94" s="131"/>
      <c r="C94" s="131"/>
      <c r="D94" s="131"/>
      <c r="E94" s="131"/>
      <c r="F94" s="106">
        <f>SUM(F95:F100)</f>
        <v>8028925833.3400002</v>
      </c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s="4" customFormat="1" ht="21" x14ac:dyDescent="0.2">
      <c r="A95" s="107" t="s">
        <v>123</v>
      </c>
      <c r="B95" s="108" t="s">
        <v>133</v>
      </c>
      <c r="C95" s="117" t="s">
        <v>130</v>
      </c>
      <c r="D95" s="27" t="s">
        <v>33</v>
      </c>
      <c r="E95" s="109">
        <v>528984026.25999999</v>
      </c>
      <c r="F95" s="110">
        <v>528984026.25999999</v>
      </c>
    </row>
    <row r="96" spans="1:16" s="4" customFormat="1" ht="14.25" customHeight="1" x14ac:dyDescent="0.2">
      <c r="A96" s="107" t="s">
        <v>123</v>
      </c>
      <c r="B96" s="108" t="s">
        <v>134</v>
      </c>
      <c r="C96" s="117"/>
      <c r="D96" s="27" t="s">
        <v>33</v>
      </c>
      <c r="E96" s="109">
        <v>381405462.39999998</v>
      </c>
      <c r="F96" s="110">
        <v>381405462.39999998</v>
      </c>
    </row>
    <row r="97" spans="1:256" s="4" customFormat="1" ht="13.5" customHeight="1" x14ac:dyDescent="0.2">
      <c r="A97" s="107" t="s">
        <v>123</v>
      </c>
      <c r="B97" s="108" t="s">
        <v>135</v>
      </c>
      <c r="C97" s="118"/>
      <c r="D97" s="27" t="s">
        <v>33</v>
      </c>
      <c r="E97" s="109">
        <v>110014881.86</v>
      </c>
      <c r="F97" s="110">
        <v>110014881.86</v>
      </c>
    </row>
    <row r="98" spans="1:256" s="4" customFormat="1" ht="12.75" customHeight="1" x14ac:dyDescent="0.2">
      <c r="A98" s="107" t="s">
        <v>123</v>
      </c>
      <c r="B98" s="108" t="s">
        <v>136</v>
      </c>
      <c r="C98" s="118"/>
      <c r="D98" s="27" t="s">
        <v>33</v>
      </c>
      <c r="E98" s="109">
        <v>31447581.289999999</v>
      </c>
      <c r="F98" s="110">
        <v>31447581.289999999</v>
      </c>
    </row>
    <row r="99" spans="1:256" s="4" customFormat="1" ht="13.5" customHeight="1" x14ac:dyDescent="0.2">
      <c r="A99" s="107" t="s">
        <v>123</v>
      </c>
      <c r="B99" s="108" t="s">
        <v>137</v>
      </c>
      <c r="C99" s="118"/>
      <c r="D99" s="27" t="s">
        <v>33</v>
      </c>
      <c r="E99" s="109">
        <v>11856131.529999999</v>
      </c>
      <c r="F99" s="110">
        <v>11856131.529999999</v>
      </c>
    </row>
    <row r="100" spans="1:256" s="4" customFormat="1" ht="39.6" customHeight="1" thickBot="1" x14ac:dyDescent="0.25">
      <c r="A100" s="112" t="s">
        <v>138</v>
      </c>
      <c r="B100" s="113" t="s">
        <v>148</v>
      </c>
      <c r="C100" s="119" t="s">
        <v>139</v>
      </c>
      <c r="D100" s="114" t="s">
        <v>8</v>
      </c>
      <c r="E100" s="115">
        <v>250000000</v>
      </c>
      <c r="F100" s="116">
        <v>6965217750</v>
      </c>
    </row>
    <row r="101" spans="1:256" customFormat="1" x14ac:dyDescent="0.2">
      <c r="A101" s="130">
        <v>2018</v>
      </c>
      <c r="B101" s="131"/>
      <c r="C101" s="131"/>
      <c r="D101" s="131"/>
      <c r="E101" s="131"/>
      <c r="F101" s="106">
        <f>SUM(F102:F108)</f>
        <v>3913697250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256" s="4" customFormat="1" ht="21" x14ac:dyDescent="0.2">
      <c r="A102" s="108" t="s">
        <v>25</v>
      </c>
      <c r="B102" s="108" t="s">
        <v>123</v>
      </c>
      <c r="C102" s="17" t="s">
        <v>140</v>
      </c>
      <c r="D102" s="27" t="s">
        <v>8</v>
      </c>
      <c r="E102" s="109">
        <v>150000000</v>
      </c>
      <c r="F102" s="110">
        <v>3913697250</v>
      </c>
    </row>
    <row r="103" spans="1:256" s="4" customFormat="1" x14ac:dyDescent="0.2">
      <c r="A103" s="120"/>
      <c r="B103" s="117"/>
      <c r="C103" s="117"/>
      <c r="D103" s="121"/>
      <c r="E103" s="122"/>
      <c r="F103" s="122"/>
    </row>
    <row r="104" spans="1:256" s="4" customFormat="1" x14ac:dyDescent="0.2">
      <c r="A104" s="129" t="s">
        <v>141</v>
      </c>
      <c r="B104" s="129"/>
      <c r="C104" s="129"/>
      <c r="D104" s="123"/>
      <c r="E104" s="124"/>
    </row>
    <row r="105" spans="1:256" s="4" customFormat="1" x14ac:dyDescent="0.2">
      <c r="A105" s="129" t="s">
        <v>142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  <c r="CW105" s="129"/>
      <c r="CX105" s="129"/>
      <c r="CY105" s="129"/>
      <c r="CZ105" s="129"/>
      <c r="DA105" s="129"/>
      <c r="DB105" s="129"/>
      <c r="DC105" s="129"/>
      <c r="DD105" s="129"/>
      <c r="DE105" s="129"/>
      <c r="DF105" s="129"/>
      <c r="DG105" s="129"/>
      <c r="DH105" s="129"/>
      <c r="DI105" s="129"/>
      <c r="DJ105" s="129"/>
      <c r="DK105" s="129"/>
      <c r="DL105" s="129"/>
      <c r="DM105" s="129"/>
      <c r="DN105" s="129"/>
      <c r="DO105" s="129"/>
      <c r="DP105" s="129"/>
      <c r="DQ105" s="129"/>
      <c r="DR105" s="129"/>
      <c r="DS105" s="129"/>
      <c r="DT105" s="129"/>
      <c r="DU105" s="129"/>
      <c r="DV105" s="129"/>
      <c r="DW105" s="129"/>
      <c r="DX105" s="129"/>
      <c r="DY105" s="129"/>
      <c r="DZ105" s="129"/>
      <c r="EA105" s="129"/>
      <c r="EB105" s="129"/>
      <c r="EC105" s="129"/>
      <c r="ED105" s="129"/>
      <c r="EE105" s="129"/>
      <c r="EF105" s="129"/>
      <c r="EG105" s="129"/>
      <c r="EH105" s="129"/>
      <c r="EI105" s="129"/>
      <c r="EJ105" s="129"/>
      <c r="EK105" s="129"/>
      <c r="EL105" s="129"/>
      <c r="EM105" s="129"/>
      <c r="EN105" s="129"/>
      <c r="EO105" s="129"/>
      <c r="EP105" s="129"/>
      <c r="EQ105" s="129"/>
      <c r="ER105" s="129"/>
      <c r="ES105" s="129"/>
      <c r="ET105" s="129"/>
      <c r="EU105" s="129"/>
      <c r="EV105" s="129"/>
      <c r="EW105" s="129"/>
      <c r="EX105" s="129"/>
      <c r="EY105" s="129"/>
      <c r="EZ105" s="129"/>
      <c r="FA105" s="129"/>
      <c r="FB105" s="129"/>
      <c r="FC105" s="129"/>
      <c r="FD105" s="129"/>
      <c r="FE105" s="129"/>
      <c r="FF105" s="129"/>
      <c r="FG105" s="129"/>
      <c r="FH105" s="129"/>
      <c r="FI105" s="129"/>
      <c r="FJ105" s="129"/>
      <c r="FK105" s="129"/>
      <c r="FL105" s="129"/>
      <c r="FM105" s="129"/>
      <c r="FN105" s="129"/>
      <c r="FO105" s="129"/>
      <c r="FP105" s="129"/>
      <c r="FQ105" s="129"/>
      <c r="FR105" s="129"/>
      <c r="FS105" s="129"/>
      <c r="FT105" s="129"/>
      <c r="FU105" s="129"/>
      <c r="FV105" s="129"/>
      <c r="FW105" s="129"/>
      <c r="FX105" s="129"/>
      <c r="FY105" s="129"/>
      <c r="FZ105" s="129"/>
      <c r="GA105" s="129"/>
      <c r="GB105" s="129"/>
      <c r="GC105" s="129"/>
      <c r="GD105" s="129"/>
      <c r="GE105" s="129"/>
      <c r="GF105" s="129"/>
      <c r="GG105" s="129"/>
      <c r="GH105" s="129"/>
      <c r="GI105" s="129"/>
      <c r="GJ105" s="129"/>
      <c r="GK105" s="129"/>
      <c r="GL105" s="129"/>
      <c r="GM105" s="129"/>
      <c r="GN105" s="129"/>
      <c r="GO105" s="129"/>
      <c r="GP105" s="129"/>
      <c r="GQ105" s="129"/>
      <c r="GR105" s="129"/>
      <c r="GS105" s="129"/>
      <c r="GT105" s="129"/>
      <c r="GU105" s="129"/>
      <c r="GV105" s="129"/>
      <c r="GW105" s="129"/>
      <c r="GX105" s="129"/>
      <c r="GY105" s="129"/>
      <c r="GZ105" s="129"/>
      <c r="HA105" s="129"/>
      <c r="HB105" s="129"/>
      <c r="HC105" s="129"/>
      <c r="HD105" s="129"/>
      <c r="HE105" s="129"/>
      <c r="HF105" s="129"/>
      <c r="HG105" s="129"/>
      <c r="HH105" s="129"/>
      <c r="HI105" s="129"/>
      <c r="HJ105" s="129"/>
      <c r="HK105" s="129"/>
      <c r="HL105" s="129"/>
      <c r="HM105" s="129"/>
      <c r="HN105" s="129"/>
      <c r="HO105" s="129"/>
      <c r="HP105" s="129"/>
      <c r="HQ105" s="129"/>
      <c r="HR105" s="129"/>
      <c r="HS105" s="129"/>
      <c r="HT105" s="129"/>
      <c r="HU105" s="129"/>
      <c r="HV105" s="129"/>
      <c r="HW105" s="129"/>
      <c r="HX105" s="129"/>
      <c r="HY105" s="129"/>
      <c r="HZ105" s="129"/>
      <c r="IA105" s="129"/>
      <c r="IB105" s="129"/>
      <c r="IC105" s="129"/>
      <c r="ID105" s="129"/>
      <c r="IE105" s="129"/>
      <c r="IF105" s="129"/>
      <c r="IG105" s="129"/>
      <c r="IH105" s="129"/>
      <c r="II105" s="129"/>
      <c r="IJ105" s="129"/>
      <c r="IK105" s="129"/>
      <c r="IL105" s="129"/>
      <c r="IM105" s="129"/>
      <c r="IN105" s="129"/>
      <c r="IO105" s="129"/>
      <c r="IP105" s="129"/>
      <c r="IQ105" s="129"/>
      <c r="IR105" s="129"/>
      <c r="IS105" s="129"/>
      <c r="IT105" s="129"/>
      <c r="IU105" s="129"/>
      <c r="IV105" s="125"/>
    </row>
    <row r="106" spans="1:256" s="4" customFormat="1" x14ac:dyDescent="0.2">
      <c r="A106" s="128" t="s">
        <v>145</v>
      </c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B106" s="127"/>
      <c r="FC106" s="127"/>
      <c r="FD106" s="127"/>
      <c r="FE106" s="127"/>
      <c r="FF106" s="127"/>
      <c r="FG106" s="127"/>
      <c r="FH106" s="127"/>
      <c r="FI106" s="127"/>
      <c r="FJ106" s="127"/>
      <c r="FK106" s="127"/>
      <c r="FL106" s="127"/>
      <c r="FM106" s="127"/>
      <c r="FN106" s="127"/>
      <c r="FO106" s="127"/>
      <c r="FP106" s="127"/>
      <c r="FQ106" s="127"/>
      <c r="FR106" s="127"/>
      <c r="FS106" s="127"/>
      <c r="FT106" s="127"/>
      <c r="FU106" s="127"/>
      <c r="FV106" s="127"/>
      <c r="FW106" s="127"/>
      <c r="FX106" s="127"/>
      <c r="FY106" s="127"/>
      <c r="FZ106" s="127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127"/>
      <c r="GR106" s="127"/>
      <c r="GS106" s="127"/>
      <c r="GT106" s="127"/>
      <c r="GU106" s="127"/>
      <c r="GV106" s="127"/>
      <c r="GW106" s="127"/>
      <c r="GX106" s="127"/>
      <c r="GY106" s="127"/>
      <c r="GZ106" s="127"/>
      <c r="HA106" s="127"/>
      <c r="HB106" s="127"/>
      <c r="HC106" s="127"/>
      <c r="HD106" s="127"/>
      <c r="HE106" s="127"/>
      <c r="HF106" s="127"/>
      <c r="HG106" s="127"/>
      <c r="HH106" s="127"/>
      <c r="HI106" s="127"/>
      <c r="HJ106" s="127"/>
      <c r="HK106" s="127"/>
      <c r="HL106" s="127"/>
      <c r="HM106" s="127"/>
      <c r="HN106" s="127"/>
      <c r="HO106" s="127"/>
      <c r="HP106" s="127"/>
      <c r="HQ106" s="127"/>
      <c r="HR106" s="127"/>
      <c r="HS106" s="127"/>
      <c r="HT106" s="127"/>
      <c r="HU106" s="127"/>
      <c r="HV106" s="127"/>
      <c r="HW106" s="127"/>
      <c r="HX106" s="127"/>
      <c r="HY106" s="127"/>
      <c r="HZ106" s="127"/>
      <c r="IA106" s="127"/>
      <c r="IB106" s="127"/>
      <c r="IC106" s="127"/>
      <c r="ID106" s="127"/>
      <c r="IE106" s="127"/>
      <c r="IF106" s="127"/>
      <c r="IG106" s="127"/>
      <c r="IH106" s="127"/>
      <c r="II106" s="127"/>
      <c r="IJ106" s="127"/>
      <c r="IK106" s="127"/>
      <c r="IL106" s="127"/>
      <c r="IM106" s="127"/>
      <c r="IN106" s="127"/>
      <c r="IO106" s="127"/>
      <c r="IP106" s="127"/>
      <c r="IQ106" s="127"/>
      <c r="IR106" s="127"/>
      <c r="IS106" s="127"/>
      <c r="IT106" s="127"/>
      <c r="IU106" s="127"/>
      <c r="IV106" s="127"/>
    </row>
    <row r="107" spans="1:256" s="4" customFormat="1" x14ac:dyDescent="0.2">
      <c r="A107" s="129" t="s">
        <v>143</v>
      </c>
      <c r="B107" s="129"/>
      <c r="C107" s="129"/>
      <c r="D107" s="123"/>
      <c r="E107" s="124"/>
    </row>
    <row r="108" spans="1:256" s="4" customFormat="1" x14ac:dyDescent="0.2">
      <c r="A108" s="124"/>
      <c r="B108" s="124"/>
      <c r="C108" s="124"/>
      <c r="D108" s="123"/>
      <c r="E108" s="124"/>
    </row>
    <row r="109" spans="1:256" s="4" customFormat="1" x14ac:dyDescent="0.2">
      <c r="A109" s="124"/>
      <c r="B109" s="124"/>
      <c r="C109" s="124"/>
      <c r="D109" s="123"/>
      <c r="E109" s="124"/>
    </row>
    <row r="110" spans="1:256" s="4" customFormat="1" x14ac:dyDescent="0.2">
      <c r="A110" s="124"/>
      <c r="B110" s="124"/>
      <c r="C110" s="124"/>
      <c r="D110" s="123"/>
      <c r="E110" s="124"/>
    </row>
    <row r="111" spans="1:256" s="4" customFormat="1" x14ac:dyDescent="0.2">
      <c r="A111" s="124"/>
      <c r="B111" s="124"/>
      <c r="C111" s="124"/>
      <c r="D111" s="123"/>
      <c r="E111" s="124"/>
    </row>
    <row r="112" spans="1:256" s="4" customFormat="1" x14ac:dyDescent="0.2">
      <c r="A112" s="124"/>
      <c r="B112" s="124"/>
      <c r="C112" s="124"/>
      <c r="D112" s="123"/>
      <c r="E112" s="124"/>
    </row>
    <row r="113" spans="1:5" s="4" customFormat="1" x14ac:dyDescent="0.2">
      <c r="A113" s="124"/>
      <c r="B113" s="124"/>
      <c r="C113" s="124"/>
      <c r="D113" s="123"/>
      <c r="E113" s="124"/>
    </row>
    <row r="114" spans="1:5" s="4" customFormat="1" x14ac:dyDescent="0.2">
      <c r="A114" s="124"/>
      <c r="B114" s="124"/>
      <c r="C114" s="124"/>
      <c r="D114" s="123"/>
      <c r="E114" s="124"/>
    </row>
    <row r="115" spans="1:5" s="4" customFormat="1" x14ac:dyDescent="0.2">
      <c r="A115" s="124"/>
      <c r="B115" s="124"/>
      <c r="C115" s="124"/>
      <c r="D115" s="123"/>
      <c r="E115" s="124"/>
    </row>
    <row r="116" spans="1:5" s="4" customFormat="1" x14ac:dyDescent="0.2">
      <c r="A116" s="124"/>
      <c r="B116" s="124"/>
      <c r="C116" s="124"/>
      <c r="D116" s="123"/>
      <c r="E116" s="124"/>
    </row>
    <row r="117" spans="1:5" s="4" customFormat="1" x14ac:dyDescent="0.2">
      <c r="A117" s="124"/>
      <c r="B117" s="124"/>
      <c r="C117" s="124"/>
      <c r="D117" s="123"/>
      <c r="E117" s="124"/>
    </row>
    <row r="118" spans="1:5" s="4" customFormat="1" x14ac:dyDescent="0.2">
      <c r="A118" s="124"/>
      <c r="B118" s="124"/>
      <c r="C118" s="124"/>
      <c r="D118" s="123"/>
      <c r="E118" s="124"/>
    </row>
    <row r="119" spans="1:5" s="4" customFormat="1" x14ac:dyDescent="0.2">
      <c r="A119" s="124"/>
      <c r="B119" s="124"/>
      <c r="C119" s="124"/>
      <c r="D119" s="123"/>
      <c r="E119" s="124"/>
    </row>
    <row r="120" spans="1:5" s="4" customFormat="1" x14ac:dyDescent="0.2">
      <c r="A120" s="124"/>
      <c r="B120" s="124"/>
      <c r="C120" s="124"/>
      <c r="D120" s="123"/>
      <c r="E120" s="124"/>
    </row>
    <row r="121" spans="1:5" s="4" customFormat="1" x14ac:dyDescent="0.2">
      <c r="A121" s="124"/>
      <c r="B121" s="124"/>
      <c r="C121" s="124"/>
      <c r="D121" s="123"/>
      <c r="E121" s="124"/>
    </row>
    <row r="122" spans="1:5" s="4" customFormat="1" x14ac:dyDescent="0.2">
      <c r="A122" s="124"/>
      <c r="B122" s="124"/>
      <c r="C122" s="124"/>
      <c r="D122" s="123"/>
      <c r="E122" s="124"/>
    </row>
    <row r="123" spans="1:5" s="4" customFormat="1" x14ac:dyDescent="0.2">
      <c r="A123" s="124"/>
      <c r="B123" s="124"/>
      <c r="C123" s="124"/>
      <c r="D123" s="123"/>
      <c r="E123" s="124"/>
    </row>
    <row r="124" spans="1:5" s="4" customFormat="1" x14ac:dyDescent="0.2">
      <c r="A124" s="124"/>
      <c r="B124" s="124"/>
      <c r="C124" s="124"/>
      <c r="D124" s="123"/>
      <c r="E124" s="124"/>
    </row>
    <row r="125" spans="1:5" s="4" customFormat="1" x14ac:dyDescent="0.2">
      <c r="A125" s="124"/>
      <c r="B125" s="124"/>
      <c r="C125" s="124"/>
      <c r="D125" s="123"/>
      <c r="E125" s="124"/>
    </row>
    <row r="126" spans="1:5" s="4" customFormat="1" x14ac:dyDescent="0.2">
      <c r="A126" s="124"/>
      <c r="B126" s="124"/>
      <c r="C126" s="124"/>
      <c r="D126" s="123"/>
      <c r="E126" s="124"/>
    </row>
    <row r="127" spans="1:5" s="4" customFormat="1" x14ac:dyDescent="0.2">
      <c r="A127" s="124"/>
      <c r="B127" s="124"/>
      <c r="C127" s="124"/>
      <c r="D127" s="123"/>
      <c r="E127" s="124"/>
    </row>
    <row r="128" spans="1:5" s="4" customFormat="1" x14ac:dyDescent="0.2">
      <c r="A128" s="124"/>
      <c r="B128" s="124"/>
      <c r="C128" s="124"/>
      <c r="D128" s="123"/>
      <c r="E128" s="124"/>
    </row>
    <row r="129" spans="1:5" s="4" customFormat="1" x14ac:dyDescent="0.2">
      <c r="A129" s="124"/>
      <c r="B129" s="124"/>
      <c r="C129" s="124"/>
      <c r="D129" s="123"/>
      <c r="E129" s="124"/>
    </row>
    <row r="130" spans="1:5" s="4" customFormat="1" x14ac:dyDescent="0.2">
      <c r="A130" s="124"/>
      <c r="B130" s="124"/>
      <c r="C130" s="124"/>
      <c r="D130" s="123"/>
      <c r="E130" s="124"/>
    </row>
  </sheetData>
  <autoFilter ref="B1:B130"/>
  <mergeCells count="108">
    <mergeCell ref="A24:E24"/>
    <mergeCell ref="A26:E26"/>
    <mergeCell ref="A41:E41"/>
    <mergeCell ref="A45:E45"/>
    <mergeCell ref="A51:E51"/>
    <mergeCell ref="A60:E60"/>
    <mergeCell ref="A1:F1"/>
    <mergeCell ref="A5:E5"/>
    <mergeCell ref="A12:E12"/>
    <mergeCell ref="A15:E15"/>
    <mergeCell ref="A19:E19"/>
    <mergeCell ref="A20:A21"/>
    <mergeCell ref="B20:B21"/>
    <mergeCell ref="A94:E94"/>
    <mergeCell ref="A101:E101"/>
    <mergeCell ref="A104:C104"/>
    <mergeCell ref="A105:C105"/>
    <mergeCell ref="D105:F105"/>
    <mergeCell ref="G105:I105"/>
    <mergeCell ref="A71:E71"/>
    <mergeCell ref="B74:B75"/>
    <mergeCell ref="C74:C75"/>
    <mergeCell ref="A76:E76"/>
    <mergeCell ref="A81:E81"/>
    <mergeCell ref="C82:C92"/>
    <mergeCell ref="AB105:AD105"/>
    <mergeCell ref="AE105:AG105"/>
    <mergeCell ref="AH105:AJ105"/>
    <mergeCell ref="AK105:AM105"/>
    <mergeCell ref="AN105:AP105"/>
    <mergeCell ref="AQ105:AS105"/>
    <mergeCell ref="J105:L105"/>
    <mergeCell ref="M105:O105"/>
    <mergeCell ref="P105:R105"/>
    <mergeCell ref="S105:U105"/>
    <mergeCell ref="V105:X105"/>
    <mergeCell ref="Y105:AA105"/>
    <mergeCell ref="BL105:BN105"/>
    <mergeCell ref="BO105:BQ105"/>
    <mergeCell ref="BR105:BT105"/>
    <mergeCell ref="BU105:BW105"/>
    <mergeCell ref="BX105:BZ105"/>
    <mergeCell ref="CA105:CC105"/>
    <mergeCell ref="AT105:AV105"/>
    <mergeCell ref="AW105:AY105"/>
    <mergeCell ref="AZ105:BB105"/>
    <mergeCell ref="BC105:BE105"/>
    <mergeCell ref="BF105:BH105"/>
    <mergeCell ref="BI105:BK105"/>
    <mergeCell ref="CV105:CX105"/>
    <mergeCell ref="CY105:DA105"/>
    <mergeCell ref="DB105:DD105"/>
    <mergeCell ref="DE105:DG105"/>
    <mergeCell ref="DH105:DJ105"/>
    <mergeCell ref="DK105:DM105"/>
    <mergeCell ref="CD105:CF105"/>
    <mergeCell ref="CG105:CI105"/>
    <mergeCell ref="CJ105:CL105"/>
    <mergeCell ref="CM105:CO105"/>
    <mergeCell ref="CP105:CR105"/>
    <mergeCell ref="CS105:CU105"/>
    <mergeCell ref="EF105:EH105"/>
    <mergeCell ref="EI105:EK105"/>
    <mergeCell ref="EL105:EN105"/>
    <mergeCell ref="EO105:EQ105"/>
    <mergeCell ref="ER105:ET105"/>
    <mergeCell ref="EU105:EW105"/>
    <mergeCell ref="DN105:DP105"/>
    <mergeCell ref="DQ105:DS105"/>
    <mergeCell ref="DT105:DV105"/>
    <mergeCell ref="DW105:DY105"/>
    <mergeCell ref="DZ105:EB105"/>
    <mergeCell ref="EC105:EE105"/>
    <mergeCell ref="FS105:FU105"/>
    <mergeCell ref="FV105:FX105"/>
    <mergeCell ref="FY105:GA105"/>
    <mergeCell ref="GB105:GD105"/>
    <mergeCell ref="GE105:GG105"/>
    <mergeCell ref="EX105:EZ105"/>
    <mergeCell ref="FA105:FC105"/>
    <mergeCell ref="FD105:FF105"/>
    <mergeCell ref="FG105:FI105"/>
    <mergeCell ref="FJ105:FL105"/>
    <mergeCell ref="FM105:FO105"/>
    <mergeCell ref="IJ105:IL105"/>
    <mergeCell ref="IM105:IO105"/>
    <mergeCell ref="IP105:IR105"/>
    <mergeCell ref="IS105:IU105"/>
    <mergeCell ref="A107:C107"/>
    <mergeCell ref="HR105:HT105"/>
    <mergeCell ref="HU105:HW105"/>
    <mergeCell ref="HX105:HZ105"/>
    <mergeCell ref="IA105:IC105"/>
    <mergeCell ref="ID105:IF105"/>
    <mergeCell ref="IG105:II105"/>
    <mergeCell ref="GZ105:HB105"/>
    <mergeCell ref="HC105:HE105"/>
    <mergeCell ref="HF105:HH105"/>
    <mergeCell ref="HI105:HK105"/>
    <mergeCell ref="HL105:HN105"/>
    <mergeCell ref="HO105:HQ105"/>
    <mergeCell ref="GH105:GJ105"/>
    <mergeCell ref="GK105:GM105"/>
    <mergeCell ref="GN105:GP105"/>
    <mergeCell ref="GQ105:GS105"/>
    <mergeCell ref="GT105:GV105"/>
    <mergeCell ref="GW105:GY105"/>
    <mergeCell ref="FP105:FR105"/>
  </mergeCells>
  <printOptions horizontalCentered="1"/>
  <pageMargins left="0.59055118110236227" right="0.35433070866141736" top="0.43307086614173229" bottom="0.15748031496062992" header="0.39370078740157483" footer="0.19685039370078741"/>
  <pageSetup paperSize="9" scale="57" fitToHeight="2" orientation="portrait" r:id="rId1"/>
  <headerFooter alignWithMargins="0"/>
  <rowBreaks count="1" manualBreakCount="1">
    <brk id="5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763514BE1C6464AA52EB960E0D8DD69" ma:contentTypeVersion="9" ma:contentTypeDescription="Створення нового документа." ma:contentTypeScope="" ma:versionID="956621a4b83f1ef410c9f1771b776516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MFWF-361-47760</_dlc_DocId>
    <_dlc_DocIdUrl xmlns="acedc1b3-a6a6-4744-bb8f-c9b717f8a9c9">
      <Url>http://workflow/12000/12100/12110/_layouts/DocIdRedir.aspx?ID=MFWF-361-47760</Url>
      <Description>MFWF-361-47760</Description>
    </_dlc_DocIdUrl>
  </documentManagement>
</p:properties>
</file>

<file path=customXml/itemProps1.xml><?xml version="1.0" encoding="utf-8"?>
<ds:datastoreItem xmlns:ds="http://schemas.openxmlformats.org/officeDocument/2006/customXml" ds:itemID="{3E9D1147-54F5-4501-9263-E91A27C23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673306-6EDB-45F7-B978-8099E4CF8E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DC1640F-8D1D-4CCB-A2DD-675D20BD03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EDE311-4E1D-4F3D-8D6D-7344D6538C97}">
  <ds:schemaRefs>
    <ds:schemaRef ds:uri="http://schemas.microsoft.com/office/2006/metadata/properties"/>
    <ds:schemaRef ds:uri="http://schemas.microsoft.com/office/infopath/2007/PartnerControls"/>
    <ds:schemaRef ds:uri="acedc1b3-a6a6-4744-bb8f-c9b717f8a9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основна (2)</vt:lpstr>
      <vt:lpstr>'основна (2)'!Область_печати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2018-08-09T14:48:56Z</cp:lastPrinted>
  <dcterms:created xsi:type="dcterms:W3CDTF">2018-08-09T14:47:07Z</dcterms:created>
  <dcterms:modified xsi:type="dcterms:W3CDTF">2019-07-12T11:22:24Z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0x010100D763514BE1C6464AA52EB960E0D8DD69</vt:lpwstr>
  </property>
  <property fmtid="{D5CDD505-2E9C-101B-9397-08002B2CF9AE}" pid="3" name="_dlc_DocIdItemGuid">
    <vt:lpwstr>47d1dca7-b25d-448c-bc8a-bc61419ba7e5</vt:lpwstr>
  </property>
</Properties>
</file>