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16890" windowHeight="10380" activeTab="9"/>
  </bookViews>
  <sheets>
    <sheet name="dod1" sheetId="5" r:id="rId1"/>
    <sheet name="dod2" sheetId="6" r:id="rId2"/>
    <sheet name="dod3" sheetId="1" r:id="rId3"/>
    <sheet name="dod4" sheetId="7" r:id="rId4"/>
    <sheet name="dod5" sheetId="8" r:id="rId5"/>
    <sheet name="dod6" sheetId="9" r:id="rId6"/>
    <sheet name="dod7" sheetId="10" r:id="rId7"/>
    <sheet name="dod8" sheetId="11" r:id="rId8"/>
    <sheet name="dod9" sheetId="12" r:id="rId9"/>
    <sheet name="dod10" sheetId="13" r:id="rId10"/>
  </sheets>
  <definedNames>
    <definedName name="_xlnm._FilterDatabase" localSheetId="6" hidden="1">'dod7'!$A$12:$X$47</definedName>
    <definedName name="_xlnm.Print_Titles" localSheetId="0">'dod1'!$A:$F,'dod1'!$4:$4</definedName>
    <definedName name="_xlnm.Print_Titles" localSheetId="1">'dod2'!$5:$5</definedName>
    <definedName name="_xlnm.Print_Titles" localSheetId="2">'dod3'!$4:$6</definedName>
    <definedName name="_xlnm.Print_Titles" localSheetId="3">'dod4'!$B:$M,'dod4'!$4:$5</definedName>
    <definedName name="_xlnm.Print_Titles" localSheetId="5">'dod6'!$A:$B,'dod6'!$8:$9</definedName>
    <definedName name="_xlnm.Print_Titles" localSheetId="6">'dod7'!$D:$E,'dod7'!$10:$12</definedName>
    <definedName name="_xlnm.Print_Titles" localSheetId="7">'dod8'!$5:$7</definedName>
    <definedName name="_xlnm.Print_Titles" localSheetId="8">'dod9'!$4:$4</definedName>
    <definedName name="_xlnm.Print_Titles">'dod1'!$4:$4</definedName>
    <definedName name="_xlnm.Print_Area" localSheetId="0">'dod1'!$A$1:$F$115</definedName>
    <definedName name="_xlnm.Print_Area" localSheetId="9">'dod10'!$A$1:$B$169</definedName>
    <definedName name="_xlnm.Print_Area" localSheetId="1">'dod2'!$A$1:$E$21</definedName>
    <definedName name="_xlnm.Print_Area" localSheetId="3">'dod4'!$B$1:$M$59</definedName>
    <definedName name="_xlnm.Print_Area" localSheetId="4">'dod5'!$A$1:$D$37</definedName>
    <definedName name="_xlnm.Print_Area" localSheetId="5">'dod6'!$A$3:$F$803</definedName>
    <definedName name="_xlnm.Print_Area" localSheetId="6">'dod7'!$D$3:$X$47</definedName>
    <definedName name="_xlnm.Print_Area" localSheetId="8">'dod9'!$A$1:$F$56</definedName>
  </definedNames>
  <calcPr calcId="125725" fullCalcOnLoad="1" iterate="1"/>
</workbook>
</file>

<file path=xl/calcChain.xml><?xml version="1.0" encoding="utf-8"?>
<calcChain xmlns="http://schemas.openxmlformats.org/spreadsheetml/2006/main">
  <c r="AR38" i="11"/>
  <c r="AR65"/>
  <c r="AQ66"/>
  <c r="AR66" s="1"/>
  <c r="AQ67"/>
  <c r="AR67" s="1"/>
  <c r="AR70"/>
  <c r="AR74"/>
  <c r="AR78"/>
  <c r="AR82"/>
  <c r="AR86"/>
  <c r="AR90"/>
  <c r="AR94"/>
  <c r="AR98"/>
  <c r="AR102"/>
  <c r="AR106"/>
  <c r="AR110"/>
  <c r="AR114"/>
  <c r="AR118"/>
  <c r="AR122"/>
  <c r="AR126"/>
  <c r="AR130"/>
  <c r="AR134"/>
  <c r="AR138"/>
  <c r="AR142"/>
  <c r="AR146"/>
  <c r="AR150"/>
  <c r="AR154"/>
  <c r="AR158"/>
  <c r="AR162"/>
  <c r="AR166"/>
  <c r="AR170"/>
  <c r="AR174"/>
  <c r="AR178"/>
  <c r="AR182"/>
  <c r="AR186"/>
  <c r="AR190"/>
  <c r="AR194"/>
  <c r="AR198"/>
  <c r="AR202"/>
  <c r="AR206"/>
  <c r="AR210"/>
  <c r="AR214"/>
  <c r="AR218"/>
  <c r="AR222"/>
  <c r="AR226"/>
  <c r="AR230"/>
  <c r="AR234"/>
  <c r="AR238"/>
  <c r="AR242"/>
  <c r="AR246"/>
  <c r="AR250"/>
  <c r="AR254"/>
  <c r="AR258"/>
  <c r="AR262"/>
  <c r="AR266"/>
  <c r="AR270"/>
  <c r="AR274"/>
  <c r="AR278"/>
  <c r="AR282"/>
  <c r="AR286"/>
  <c r="AR290"/>
  <c r="AR294"/>
  <c r="AR298"/>
  <c r="AR302"/>
  <c r="AR306"/>
  <c r="AR310"/>
  <c r="AR314"/>
  <c r="AR318"/>
  <c r="AR322"/>
  <c r="AR326"/>
  <c r="AR330"/>
  <c r="AR334"/>
  <c r="AR338"/>
  <c r="AR342"/>
  <c r="AR346"/>
  <c r="AR350"/>
  <c r="AR354"/>
  <c r="AR358"/>
  <c r="AR362"/>
  <c r="AR366"/>
  <c r="AR370"/>
  <c r="AR374"/>
  <c r="AR378"/>
  <c r="AR382"/>
  <c r="AR386"/>
  <c r="AR390"/>
  <c r="AR394"/>
  <c r="AR398"/>
  <c r="AR402"/>
  <c r="AR406"/>
  <c r="AR410"/>
  <c r="AR414"/>
  <c r="AR418"/>
  <c r="AR422"/>
  <c r="AR426"/>
  <c r="AR430"/>
  <c r="AR434"/>
  <c r="AR438"/>
  <c r="AR442"/>
  <c r="AR446"/>
  <c r="AR450"/>
  <c r="AR454"/>
  <c r="AR458"/>
  <c r="AR462"/>
  <c r="AR466"/>
  <c r="AR470"/>
  <c r="AR474"/>
  <c r="AR478"/>
  <c r="AR482"/>
  <c r="AR486"/>
  <c r="AR490"/>
  <c r="AR494"/>
  <c r="AR498"/>
  <c r="AR502"/>
  <c r="AR506"/>
  <c r="AR510"/>
  <c r="AR514"/>
  <c r="AR518"/>
  <c r="AR522"/>
  <c r="AR526"/>
  <c r="AR530"/>
  <c r="AR534"/>
  <c r="AR538"/>
  <c r="AR542"/>
  <c r="AR546"/>
  <c r="AR550"/>
  <c r="AR554"/>
  <c r="AR558"/>
  <c r="AR562"/>
  <c r="AR566"/>
  <c r="AR570"/>
  <c r="AR574"/>
  <c r="AR578"/>
  <c r="AR582"/>
  <c r="AR586"/>
  <c r="AR590"/>
  <c r="AR594"/>
  <c r="AR598"/>
  <c r="AR602"/>
  <c r="AR606"/>
  <c r="AR610"/>
  <c r="AR614"/>
  <c r="AR618"/>
  <c r="AR622"/>
  <c r="AR626"/>
  <c r="AR630"/>
  <c r="AR634"/>
  <c r="AR638"/>
  <c r="AR642"/>
  <c r="AR646"/>
  <c r="AR650"/>
  <c r="AR662"/>
  <c r="AR678"/>
  <c r="AR694"/>
  <c r="AR704"/>
  <c r="AR705"/>
  <c r="AR713"/>
  <c r="AR723"/>
  <c r="AQ63"/>
  <c r="AR63" s="1"/>
  <c r="AQ41"/>
  <c r="AR41" s="1"/>
  <c r="AQ36"/>
  <c r="AR36" s="1"/>
  <c r="AQ13"/>
  <c r="AR13" s="1"/>
  <c r="AQ14"/>
  <c r="AR14" s="1"/>
  <c r="AQ15"/>
  <c r="AR15" s="1"/>
  <c r="AQ16"/>
  <c r="AR16" s="1"/>
  <c r="AQ17"/>
  <c r="AR17" s="1"/>
  <c r="AQ18"/>
  <c r="AR18" s="1"/>
  <c r="AQ19"/>
  <c r="AR19" s="1"/>
  <c r="AQ20"/>
  <c r="AR20" s="1"/>
  <c r="AQ21"/>
  <c r="AR21" s="1"/>
  <c r="AQ22"/>
  <c r="AR22" s="1"/>
  <c r="AQ23"/>
  <c r="AR23" s="1"/>
  <c r="AQ24"/>
  <c r="AR24" s="1"/>
  <c r="AQ25"/>
  <c r="AR25" s="1"/>
  <c r="AQ26"/>
  <c r="AR26" s="1"/>
  <c r="AQ27"/>
  <c r="AR27" s="1"/>
  <c r="AQ28"/>
  <c r="AR28" s="1"/>
  <c r="AQ29"/>
  <c r="AR29" s="1"/>
  <c r="AQ30"/>
  <c r="AR30" s="1"/>
  <c r="AQ31"/>
  <c r="AR31" s="1"/>
  <c r="AQ32"/>
  <c r="AR32" s="1"/>
  <c r="AQ33"/>
  <c r="AR33" s="1"/>
  <c r="AQ34"/>
  <c r="AR34" s="1"/>
  <c r="AQ35"/>
  <c r="AR35" s="1"/>
  <c r="AQ39"/>
  <c r="AR39" s="1"/>
  <c r="AQ40"/>
  <c r="AR40" s="1"/>
  <c r="AQ42"/>
  <c r="AR42" s="1"/>
  <c r="AQ43"/>
  <c r="AR43" s="1"/>
  <c r="AQ44"/>
  <c r="AR44" s="1"/>
  <c r="AQ45"/>
  <c r="AR45" s="1"/>
  <c r="AQ46"/>
  <c r="AR46" s="1"/>
  <c r="AQ47"/>
  <c r="AR47" s="1"/>
  <c r="AQ48"/>
  <c r="AR48" s="1"/>
  <c r="AQ49"/>
  <c r="AR49" s="1"/>
  <c r="AQ50"/>
  <c r="AR50" s="1"/>
  <c r="AQ51"/>
  <c r="AR51" s="1"/>
  <c r="AQ52"/>
  <c r="AR52" s="1"/>
  <c r="AQ53"/>
  <c r="AR53" s="1"/>
  <c r="AQ54"/>
  <c r="AR54" s="1"/>
  <c r="AQ55"/>
  <c r="AR55" s="1"/>
  <c r="AQ56"/>
  <c r="AR56" s="1"/>
  <c r="AQ57"/>
  <c r="AR57" s="1"/>
  <c r="AQ58"/>
  <c r="AR58" s="1"/>
  <c r="AQ59"/>
  <c r="AR59" s="1"/>
  <c r="AQ60"/>
  <c r="AR60" s="1"/>
  <c r="AQ61"/>
  <c r="AR61" s="1"/>
  <c r="AQ62"/>
  <c r="AR62" s="1"/>
  <c r="AQ68"/>
  <c r="AR68" s="1"/>
  <c r="AQ69"/>
  <c r="AR69" s="1"/>
  <c r="AQ70"/>
  <c r="AQ71"/>
  <c r="AR71" s="1"/>
  <c r="AQ72"/>
  <c r="AR72" s="1"/>
  <c r="AQ73"/>
  <c r="AR73" s="1"/>
  <c r="AQ74"/>
  <c r="AQ75"/>
  <c r="AR75" s="1"/>
  <c r="AQ76"/>
  <c r="AR76" s="1"/>
  <c r="AQ77"/>
  <c r="AR77" s="1"/>
  <c r="AQ78"/>
  <c r="AQ79"/>
  <c r="AR79" s="1"/>
  <c r="AQ80"/>
  <c r="AR80" s="1"/>
  <c r="AQ81"/>
  <c r="AR81" s="1"/>
  <c r="AQ82"/>
  <c r="AQ83"/>
  <c r="AR83" s="1"/>
  <c r="AQ84"/>
  <c r="AR84" s="1"/>
  <c r="AQ85"/>
  <c r="AR85" s="1"/>
  <c r="AQ86"/>
  <c r="AQ87"/>
  <c r="AR87" s="1"/>
  <c r="AQ88"/>
  <c r="AR88" s="1"/>
  <c r="AQ89"/>
  <c r="AR89" s="1"/>
  <c r="AQ90"/>
  <c r="AQ91"/>
  <c r="AR91" s="1"/>
  <c r="AQ92"/>
  <c r="AR92" s="1"/>
  <c r="AQ93"/>
  <c r="AR93" s="1"/>
  <c r="AQ94"/>
  <c r="AQ95"/>
  <c r="AR95" s="1"/>
  <c r="AQ96"/>
  <c r="AR96" s="1"/>
  <c r="AQ97"/>
  <c r="AR97" s="1"/>
  <c r="AQ98"/>
  <c r="AQ99"/>
  <c r="AR99" s="1"/>
  <c r="AQ100"/>
  <c r="AR100" s="1"/>
  <c r="AQ101"/>
  <c r="AR101" s="1"/>
  <c r="AQ102"/>
  <c r="AQ103"/>
  <c r="AR103" s="1"/>
  <c r="AQ104"/>
  <c r="AR104" s="1"/>
  <c r="AQ105"/>
  <c r="AR105" s="1"/>
  <c r="AQ106"/>
  <c r="AQ107"/>
  <c r="AR107" s="1"/>
  <c r="AQ108"/>
  <c r="AR108" s="1"/>
  <c r="AQ109"/>
  <c r="AR109" s="1"/>
  <c r="AQ110"/>
  <c r="AQ111"/>
  <c r="AR111" s="1"/>
  <c r="AQ112"/>
  <c r="AR112" s="1"/>
  <c r="AQ113"/>
  <c r="AR113" s="1"/>
  <c r="AQ114"/>
  <c r="AQ115"/>
  <c r="AR115" s="1"/>
  <c r="AQ116"/>
  <c r="AR116" s="1"/>
  <c r="AQ117"/>
  <c r="AR117" s="1"/>
  <c r="AQ118"/>
  <c r="AQ119"/>
  <c r="AR119" s="1"/>
  <c r="AQ120"/>
  <c r="AR120" s="1"/>
  <c r="AQ121"/>
  <c r="AR121" s="1"/>
  <c r="AQ122"/>
  <c r="AQ123"/>
  <c r="AR123" s="1"/>
  <c r="AQ124"/>
  <c r="AR124" s="1"/>
  <c r="AQ125"/>
  <c r="AR125" s="1"/>
  <c r="AQ126"/>
  <c r="AQ127"/>
  <c r="AR127" s="1"/>
  <c r="AQ128"/>
  <c r="AR128" s="1"/>
  <c r="AQ129"/>
  <c r="AR129" s="1"/>
  <c r="AQ130"/>
  <c r="AQ131"/>
  <c r="AR131" s="1"/>
  <c r="AQ132"/>
  <c r="AR132" s="1"/>
  <c r="AQ133"/>
  <c r="AR133" s="1"/>
  <c r="AQ134"/>
  <c r="AQ135"/>
  <c r="AR135" s="1"/>
  <c r="AQ136"/>
  <c r="AR136" s="1"/>
  <c r="AQ137"/>
  <c r="AR137" s="1"/>
  <c r="AQ138"/>
  <c r="AQ139"/>
  <c r="AR139" s="1"/>
  <c r="AQ140"/>
  <c r="AR140" s="1"/>
  <c r="AQ141"/>
  <c r="AR141" s="1"/>
  <c r="AQ142"/>
  <c r="AQ143"/>
  <c r="AR143" s="1"/>
  <c r="AQ144"/>
  <c r="AR144" s="1"/>
  <c r="AQ145"/>
  <c r="AR145" s="1"/>
  <c r="AQ146"/>
  <c r="AQ147"/>
  <c r="AR147" s="1"/>
  <c r="AQ148"/>
  <c r="AR148" s="1"/>
  <c r="AQ149"/>
  <c r="AR149" s="1"/>
  <c r="AQ150"/>
  <c r="AQ151"/>
  <c r="AR151" s="1"/>
  <c r="AQ152"/>
  <c r="AR152" s="1"/>
  <c r="AQ153"/>
  <c r="AR153" s="1"/>
  <c r="AQ154"/>
  <c r="AQ155"/>
  <c r="AR155" s="1"/>
  <c r="AQ156"/>
  <c r="AR156" s="1"/>
  <c r="AQ157"/>
  <c r="AR157" s="1"/>
  <c r="AQ158"/>
  <c r="AQ159"/>
  <c r="AR159" s="1"/>
  <c r="AQ160"/>
  <c r="AR160" s="1"/>
  <c r="AQ161"/>
  <c r="AR161" s="1"/>
  <c r="AQ162"/>
  <c r="AQ163"/>
  <c r="AR163" s="1"/>
  <c r="AQ164"/>
  <c r="AR164" s="1"/>
  <c r="AQ165"/>
  <c r="AR165" s="1"/>
  <c r="AQ166"/>
  <c r="AQ167"/>
  <c r="AR167" s="1"/>
  <c r="AQ168"/>
  <c r="AR168" s="1"/>
  <c r="AQ169"/>
  <c r="AR169" s="1"/>
  <c r="AQ170"/>
  <c r="AQ171"/>
  <c r="AR171" s="1"/>
  <c r="AQ172"/>
  <c r="AR172" s="1"/>
  <c r="AQ173"/>
  <c r="AR173" s="1"/>
  <c r="AQ174"/>
  <c r="AQ175"/>
  <c r="AR175" s="1"/>
  <c r="AQ176"/>
  <c r="AR176" s="1"/>
  <c r="AQ177"/>
  <c r="AR177" s="1"/>
  <c r="AQ178"/>
  <c r="AQ179"/>
  <c r="AR179" s="1"/>
  <c r="AQ180"/>
  <c r="AR180" s="1"/>
  <c r="AQ181"/>
  <c r="AR181" s="1"/>
  <c r="AQ182"/>
  <c r="AQ183"/>
  <c r="AR183" s="1"/>
  <c r="AQ184"/>
  <c r="AR184" s="1"/>
  <c r="AQ185"/>
  <c r="AR185" s="1"/>
  <c r="AQ186"/>
  <c r="AQ187"/>
  <c r="AR187" s="1"/>
  <c r="AQ188"/>
  <c r="AR188" s="1"/>
  <c r="AQ189"/>
  <c r="AR189" s="1"/>
  <c r="AQ190"/>
  <c r="AQ191"/>
  <c r="AR191" s="1"/>
  <c r="AQ192"/>
  <c r="AR192" s="1"/>
  <c r="AQ193"/>
  <c r="AR193" s="1"/>
  <c r="AQ194"/>
  <c r="AQ195"/>
  <c r="AR195" s="1"/>
  <c r="AQ196"/>
  <c r="AR196" s="1"/>
  <c r="AQ197"/>
  <c r="AR197" s="1"/>
  <c r="AQ198"/>
  <c r="AQ199"/>
  <c r="AR199" s="1"/>
  <c r="AQ200"/>
  <c r="AR200" s="1"/>
  <c r="AQ201"/>
  <c r="AR201" s="1"/>
  <c r="AQ202"/>
  <c r="AQ203"/>
  <c r="AR203" s="1"/>
  <c r="AQ204"/>
  <c r="AR204" s="1"/>
  <c r="AQ205"/>
  <c r="AR205" s="1"/>
  <c r="AQ206"/>
  <c r="AQ207"/>
  <c r="AR207" s="1"/>
  <c r="AQ208"/>
  <c r="AR208" s="1"/>
  <c r="AQ209"/>
  <c r="AR209" s="1"/>
  <c r="AQ210"/>
  <c r="AQ211"/>
  <c r="AR211" s="1"/>
  <c r="AQ212"/>
  <c r="AR212" s="1"/>
  <c r="AQ213"/>
  <c r="AR213" s="1"/>
  <c r="AQ214"/>
  <c r="AQ215"/>
  <c r="AR215" s="1"/>
  <c r="AQ216"/>
  <c r="AR216" s="1"/>
  <c r="AQ217"/>
  <c r="AR217" s="1"/>
  <c r="AQ218"/>
  <c r="AQ219"/>
  <c r="AR219" s="1"/>
  <c r="AQ220"/>
  <c r="AR220" s="1"/>
  <c r="AQ221"/>
  <c r="AR221" s="1"/>
  <c r="AQ222"/>
  <c r="AQ223"/>
  <c r="AR223" s="1"/>
  <c r="AQ224"/>
  <c r="AR224" s="1"/>
  <c r="AQ225"/>
  <c r="AR225" s="1"/>
  <c r="AQ226"/>
  <c r="AQ227"/>
  <c r="AR227" s="1"/>
  <c r="AQ228"/>
  <c r="AR228" s="1"/>
  <c r="AQ229"/>
  <c r="AR229" s="1"/>
  <c r="AQ230"/>
  <c r="AQ231"/>
  <c r="AR231" s="1"/>
  <c r="AQ232"/>
  <c r="AR232" s="1"/>
  <c r="AQ233"/>
  <c r="AR233" s="1"/>
  <c r="AQ234"/>
  <c r="AQ235"/>
  <c r="AR235" s="1"/>
  <c r="AQ236"/>
  <c r="AR236" s="1"/>
  <c r="AQ237"/>
  <c r="AR237" s="1"/>
  <c r="AQ238"/>
  <c r="AQ239"/>
  <c r="AR239" s="1"/>
  <c r="AQ240"/>
  <c r="AR240" s="1"/>
  <c r="AQ241"/>
  <c r="AR241" s="1"/>
  <c r="AQ242"/>
  <c r="AQ243"/>
  <c r="AR243" s="1"/>
  <c r="AQ244"/>
  <c r="AR244" s="1"/>
  <c r="AQ245"/>
  <c r="AR245" s="1"/>
  <c r="AQ246"/>
  <c r="AQ247"/>
  <c r="AR247" s="1"/>
  <c r="AQ248"/>
  <c r="AR248" s="1"/>
  <c r="AQ249"/>
  <c r="AR249" s="1"/>
  <c r="AQ250"/>
  <c r="AQ251"/>
  <c r="AR251" s="1"/>
  <c r="AQ252"/>
  <c r="AR252" s="1"/>
  <c r="AQ253"/>
  <c r="AR253" s="1"/>
  <c r="AQ254"/>
  <c r="AQ255"/>
  <c r="AR255" s="1"/>
  <c r="AQ256"/>
  <c r="AR256" s="1"/>
  <c r="AQ257"/>
  <c r="AR257" s="1"/>
  <c r="AQ258"/>
  <c r="AQ259"/>
  <c r="AR259" s="1"/>
  <c r="AQ260"/>
  <c r="AR260" s="1"/>
  <c r="AQ261"/>
  <c r="AR261" s="1"/>
  <c r="AQ262"/>
  <c r="AQ263"/>
  <c r="AR263" s="1"/>
  <c r="AQ264"/>
  <c r="AR264" s="1"/>
  <c r="AQ265"/>
  <c r="AR265" s="1"/>
  <c r="AQ266"/>
  <c r="AQ267"/>
  <c r="AR267" s="1"/>
  <c r="AQ268"/>
  <c r="AR268" s="1"/>
  <c r="AQ269"/>
  <c r="AR269" s="1"/>
  <c r="AQ270"/>
  <c r="AQ271"/>
  <c r="AR271" s="1"/>
  <c r="AQ272"/>
  <c r="AR272" s="1"/>
  <c r="AQ273"/>
  <c r="AR273" s="1"/>
  <c r="AQ274"/>
  <c r="AQ275"/>
  <c r="AR275" s="1"/>
  <c r="AQ276"/>
  <c r="AR276" s="1"/>
  <c r="AQ277"/>
  <c r="AR277" s="1"/>
  <c r="AQ278"/>
  <c r="AQ279"/>
  <c r="AR279" s="1"/>
  <c r="AQ280"/>
  <c r="AR280" s="1"/>
  <c r="AQ281"/>
  <c r="AR281" s="1"/>
  <c r="AQ282"/>
  <c r="AQ283"/>
  <c r="AR283" s="1"/>
  <c r="AQ284"/>
  <c r="AR284" s="1"/>
  <c r="AQ285"/>
  <c r="AR285" s="1"/>
  <c r="AQ286"/>
  <c r="AQ287"/>
  <c r="AR287" s="1"/>
  <c r="AQ288"/>
  <c r="AR288" s="1"/>
  <c r="AQ289"/>
  <c r="AR289" s="1"/>
  <c r="AQ290"/>
  <c r="AQ291"/>
  <c r="AR291" s="1"/>
  <c r="AQ292"/>
  <c r="AR292" s="1"/>
  <c r="AQ293"/>
  <c r="AR293" s="1"/>
  <c r="AQ294"/>
  <c r="AQ295"/>
  <c r="AR295" s="1"/>
  <c r="AQ296"/>
  <c r="AR296" s="1"/>
  <c r="AQ297"/>
  <c r="AR297" s="1"/>
  <c r="AQ298"/>
  <c r="AQ299"/>
  <c r="AR299" s="1"/>
  <c r="AQ300"/>
  <c r="AR300" s="1"/>
  <c r="AQ301"/>
  <c r="AR301" s="1"/>
  <c r="AQ302"/>
  <c r="AQ303"/>
  <c r="AR303" s="1"/>
  <c r="AQ304"/>
  <c r="AR304" s="1"/>
  <c r="AQ305"/>
  <c r="AR305" s="1"/>
  <c r="AQ306"/>
  <c r="AQ307"/>
  <c r="AR307" s="1"/>
  <c r="AQ308"/>
  <c r="AR308" s="1"/>
  <c r="AQ309"/>
  <c r="AR309" s="1"/>
  <c r="AQ310"/>
  <c r="AQ311"/>
  <c r="AR311" s="1"/>
  <c r="AQ312"/>
  <c r="AR312" s="1"/>
  <c r="AQ313"/>
  <c r="AR313" s="1"/>
  <c r="AQ314"/>
  <c r="AQ315"/>
  <c r="AR315" s="1"/>
  <c r="AQ316"/>
  <c r="AR316" s="1"/>
  <c r="AQ317"/>
  <c r="AR317" s="1"/>
  <c r="AQ318"/>
  <c r="AQ319"/>
  <c r="AR319" s="1"/>
  <c r="AQ320"/>
  <c r="AR320" s="1"/>
  <c r="AQ321"/>
  <c r="AR321" s="1"/>
  <c r="AQ322"/>
  <c r="AQ323"/>
  <c r="AR323" s="1"/>
  <c r="AQ324"/>
  <c r="AR324" s="1"/>
  <c r="AQ325"/>
  <c r="AR325" s="1"/>
  <c r="AQ326"/>
  <c r="AQ327"/>
  <c r="AR327" s="1"/>
  <c r="AQ328"/>
  <c r="AR328" s="1"/>
  <c r="AQ329"/>
  <c r="AR329" s="1"/>
  <c r="AQ330"/>
  <c r="AQ331"/>
  <c r="AR331" s="1"/>
  <c r="AQ332"/>
  <c r="AR332" s="1"/>
  <c r="AQ333"/>
  <c r="AR333" s="1"/>
  <c r="AQ334"/>
  <c r="AQ335"/>
  <c r="AR335" s="1"/>
  <c r="AQ336"/>
  <c r="AR336" s="1"/>
  <c r="AQ337"/>
  <c r="AR337" s="1"/>
  <c r="AQ338"/>
  <c r="AQ339"/>
  <c r="AR339" s="1"/>
  <c r="AQ340"/>
  <c r="AR340" s="1"/>
  <c r="AQ341"/>
  <c r="AR341" s="1"/>
  <c r="AQ342"/>
  <c r="AQ343"/>
  <c r="AR343" s="1"/>
  <c r="AQ344"/>
  <c r="AR344" s="1"/>
  <c r="AQ345"/>
  <c r="AR345" s="1"/>
  <c r="AQ346"/>
  <c r="AQ347"/>
  <c r="AR347" s="1"/>
  <c r="AQ348"/>
  <c r="AR348" s="1"/>
  <c r="AQ349"/>
  <c r="AR349" s="1"/>
  <c r="AQ350"/>
  <c r="AQ351"/>
  <c r="AR351" s="1"/>
  <c r="AQ352"/>
  <c r="AR352" s="1"/>
  <c r="AQ353"/>
  <c r="AR353" s="1"/>
  <c r="AQ354"/>
  <c r="AQ355"/>
  <c r="AR355" s="1"/>
  <c r="AQ356"/>
  <c r="AR356" s="1"/>
  <c r="AQ357"/>
  <c r="AR357" s="1"/>
  <c r="AQ358"/>
  <c r="AQ359"/>
  <c r="AR359" s="1"/>
  <c r="AQ360"/>
  <c r="AR360" s="1"/>
  <c r="AQ361"/>
  <c r="AR361" s="1"/>
  <c r="AQ362"/>
  <c r="AQ363"/>
  <c r="AR363" s="1"/>
  <c r="AQ364"/>
  <c r="AR364" s="1"/>
  <c r="AQ365"/>
  <c r="AR365" s="1"/>
  <c r="AQ366"/>
  <c r="AQ367"/>
  <c r="AR367" s="1"/>
  <c r="AQ368"/>
  <c r="AR368" s="1"/>
  <c r="AQ369"/>
  <c r="AR369" s="1"/>
  <c r="AQ370"/>
  <c r="AQ371"/>
  <c r="AR371" s="1"/>
  <c r="AQ372"/>
  <c r="AR372" s="1"/>
  <c r="AQ373"/>
  <c r="AR373" s="1"/>
  <c r="AQ374"/>
  <c r="AQ375"/>
  <c r="AR375" s="1"/>
  <c r="AQ376"/>
  <c r="AR376" s="1"/>
  <c r="AQ377"/>
  <c r="AR377" s="1"/>
  <c r="AQ378"/>
  <c r="AQ379"/>
  <c r="AR379" s="1"/>
  <c r="AQ380"/>
  <c r="AR380" s="1"/>
  <c r="AQ381"/>
  <c r="AR381" s="1"/>
  <c r="AQ382"/>
  <c r="AQ383"/>
  <c r="AR383" s="1"/>
  <c r="AQ384"/>
  <c r="AR384" s="1"/>
  <c r="AQ385"/>
  <c r="AR385" s="1"/>
  <c r="AQ386"/>
  <c r="AQ387"/>
  <c r="AR387" s="1"/>
  <c r="AQ388"/>
  <c r="AR388" s="1"/>
  <c r="AQ389"/>
  <c r="AR389" s="1"/>
  <c r="AQ390"/>
  <c r="AQ391"/>
  <c r="AR391" s="1"/>
  <c r="AQ392"/>
  <c r="AR392" s="1"/>
  <c r="AQ393"/>
  <c r="AR393" s="1"/>
  <c r="AQ394"/>
  <c r="AQ395"/>
  <c r="AR395" s="1"/>
  <c r="AQ396"/>
  <c r="AR396" s="1"/>
  <c r="AQ397"/>
  <c r="AR397" s="1"/>
  <c r="AQ398"/>
  <c r="AQ399"/>
  <c r="AR399" s="1"/>
  <c r="AQ400"/>
  <c r="AR400" s="1"/>
  <c r="AQ401"/>
  <c r="AR401" s="1"/>
  <c r="AQ402"/>
  <c r="AQ403"/>
  <c r="AR403" s="1"/>
  <c r="AQ404"/>
  <c r="AR404" s="1"/>
  <c r="AQ405"/>
  <c r="AR405" s="1"/>
  <c r="AQ406"/>
  <c r="AQ407"/>
  <c r="AR407" s="1"/>
  <c r="AQ408"/>
  <c r="AR408" s="1"/>
  <c r="AQ409"/>
  <c r="AR409" s="1"/>
  <c r="AQ410"/>
  <c r="AQ411"/>
  <c r="AR411" s="1"/>
  <c r="AQ412"/>
  <c r="AR412" s="1"/>
  <c r="AQ413"/>
  <c r="AR413" s="1"/>
  <c r="AQ414"/>
  <c r="AQ415"/>
  <c r="AR415" s="1"/>
  <c r="AQ416"/>
  <c r="AR416" s="1"/>
  <c r="AQ417"/>
  <c r="AR417" s="1"/>
  <c r="AQ418"/>
  <c r="AQ419"/>
  <c r="AR419" s="1"/>
  <c r="AQ420"/>
  <c r="AR420" s="1"/>
  <c r="AQ421"/>
  <c r="AR421" s="1"/>
  <c r="AQ422"/>
  <c r="AQ423"/>
  <c r="AR423" s="1"/>
  <c r="AQ424"/>
  <c r="AR424" s="1"/>
  <c r="AQ425"/>
  <c r="AR425" s="1"/>
  <c r="AQ426"/>
  <c r="AQ427"/>
  <c r="AR427" s="1"/>
  <c r="AQ428"/>
  <c r="AR428" s="1"/>
  <c r="AQ429"/>
  <c r="AR429" s="1"/>
  <c r="AQ430"/>
  <c r="AQ431"/>
  <c r="AR431" s="1"/>
  <c r="AQ432"/>
  <c r="AR432" s="1"/>
  <c r="AQ433"/>
  <c r="AR433" s="1"/>
  <c r="AQ434"/>
  <c r="AQ435"/>
  <c r="AR435" s="1"/>
  <c r="AQ436"/>
  <c r="AR436" s="1"/>
  <c r="AQ437"/>
  <c r="AR437" s="1"/>
  <c r="AQ438"/>
  <c r="AQ439"/>
  <c r="AR439" s="1"/>
  <c r="AQ440"/>
  <c r="AR440" s="1"/>
  <c r="AQ441"/>
  <c r="AR441" s="1"/>
  <c r="AQ442"/>
  <c r="AQ443"/>
  <c r="AR443" s="1"/>
  <c r="AQ444"/>
  <c r="AR444" s="1"/>
  <c r="AQ445"/>
  <c r="AR445" s="1"/>
  <c r="AQ446"/>
  <c r="AQ447"/>
  <c r="AR447" s="1"/>
  <c r="AQ448"/>
  <c r="AR448" s="1"/>
  <c r="AQ449"/>
  <c r="AR449" s="1"/>
  <c r="AQ450"/>
  <c r="AQ451"/>
  <c r="AR451" s="1"/>
  <c r="AQ452"/>
  <c r="AR452" s="1"/>
  <c r="AQ453"/>
  <c r="AR453" s="1"/>
  <c r="AQ454"/>
  <c r="AQ455"/>
  <c r="AR455" s="1"/>
  <c r="AQ456"/>
  <c r="AR456" s="1"/>
  <c r="AQ457"/>
  <c r="AR457" s="1"/>
  <c r="AQ458"/>
  <c r="AQ459"/>
  <c r="AR459" s="1"/>
  <c r="AQ460"/>
  <c r="AR460" s="1"/>
  <c r="AQ461"/>
  <c r="AR461" s="1"/>
  <c r="AQ462"/>
  <c r="AQ463"/>
  <c r="AR463" s="1"/>
  <c r="AQ464"/>
  <c r="AR464" s="1"/>
  <c r="AQ465"/>
  <c r="AR465" s="1"/>
  <c r="AQ466"/>
  <c r="AQ467"/>
  <c r="AR467" s="1"/>
  <c r="AQ468"/>
  <c r="AR468" s="1"/>
  <c r="AQ469"/>
  <c r="AR469" s="1"/>
  <c r="AQ470"/>
  <c r="AQ471"/>
  <c r="AR471" s="1"/>
  <c r="AQ472"/>
  <c r="AR472" s="1"/>
  <c r="AQ473"/>
  <c r="AR473" s="1"/>
  <c r="AQ474"/>
  <c r="AQ475"/>
  <c r="AR475" s="1"/>
  <c r="AQ476"/>
  <c r="AR476" s="1"/>
  <c r="AQ477"/>
  <c r="AR477" s="1"/>
  <c r="AQ478"/>
  <c r="AQ479"/>
  <c r="AR479" s="1"/>
  <c r="AQ480"/>
  <c r="AR480" s="1"/>
  <c r="AQ481"/>
  <c r="AR481" s="1"/>
  <c r="AQ482"/>
  <c r="AQ483"/>
  <c r="AR483" s="1"/>
  <c r="AQ484"/>
  <c r="AR484" s="1"/>
  <c r="AQ485"/>
  <c r="AR485" s="1"/>
  <c r="AQ486"/>
  <c r="AQ487"/>
  <c r="AR487" s="1"/>
  <c r="AQ488"/>
  <c r="AR488" s="1"/>
  <c r="AQ489"/>
  <c r="AR489" s="1"/>
  <c r="AQ490"/>
  <c r="AQ491"/>
  <c r="AR491" s="1"/>
  <c r="AQ492"/>
  <c r="AR492" s="1"/>
  <c r="AQ493"/>
  <c r="AR493" s="1"/>
  <c r="AQ494"/>
  <c r="AQ495"/>
  <c r="AR495" s="1"/>
  <c r="AQ496"/>
  <c r="AR496" s="1"/>
  <c r="AQ497"/>
  <c r="AR497" s="1"/>
  <c r="AQ498"/>
  <c r="AQ499"/>
  <c r="AR499" s="1"/>
  <c r="AQ500"/>
  <c r="AR500" s="1"/>
  <c r="AQ501"/>
  <c r="AR501" s="1"/>
  <c r="AQ502"/>
  <c r="AQ503"/>
  <c r="AR503" s="1"/>
  <c r="AQ504"/>
  <c r="AR504" s="1"/>
  <c r="AQ505"/>
  <c r="AR505" s="1"/>
  <c r="AQ506"/>
  <c r="AQ507"/>
  <c r="AR507" s="1"/>
  <c r="AQ508"/>
  <c r="AR508" s="1"/>
  <c r="AQ509"/>
  <c r="AR509" s="1"/>
  <c r="AQ510"/>
  <c r="AQ511"/>
  <c r="AR511" s="1"/>
  <c r="AQ512"/>
  <c r="AR512" s="1"/>
  <c r="AQ513"/>
  <c r="AR513" s="1"/>
  <c r="AQ514"/>
  <c r="AQ515"/>
  <c r="AR515" s="1"/>
  <c r="AQ516"/>
  <c r="AR516" s="1"/>
  <c r="AQ517"/>
  <c r="AR517" s="1"/>
  <c r="AQ518"/>
  <c r="AQ519"/>
  <c r="AR519" s="1"/>
  <c r="AQ520"/>
  <c r="AR520" s="1"/>
  <c r="AQ521"/>
  <c r="AR521" s="1"/>
  <c r="AQ522"/>
  <c r="AQ523"/>
  <c r="AR523" s="1"/>
  <c r="AQ524"/>
  <c r="AR524" s="1"/>
  <c r="AQ525"/>
  <c r="AR525" s="1"/>
  <c r="AQ526"/>
  <c r="AQ527"/>
  <c r="AR527" s="1"/>
  <c r="AQ528"/>
  <c r="AR528" s="1"/>
  <c r="AQ529"/>
  <c r="AR529" s="1"/>
  <c r="AQ530"/>
  <c r="AQ531"/>
  <c r="AR531" s="1"/>
  <c r="AQ532"/>
  <c r="AR532" s="1"/>
  <c r="AQ533"/>
  <c r="AR533" s="1"/>
  <c r="AQ534"/>
  <c r="AQ535"/>
  <c r="AR535" s="1"/>
  <c r="AQ536"/>
  <c r="AR536" s="1"/>
  <c r="AQ537"/>
  <c r="AR537" s="1"/>
  <c r="AQ538"/>
  <c r="AQ539"/>
  <c r="AR539" s="1"/>
  <c r="AQ540"/>
  <c r="AR540" s="1"/>
  <c r="AQ541"/>
  <c r="AR541" s="1"/>
  <c r="AQ542"/>
  <c r="AQ543"/>
  <c r="AR543" s="1"/>
  <c r="AQ544"/>
  <c r="AR544" s="1"/>
  <c r="AQ545"/>
  <c r="AR545" s="1"/>
  <c r="AQ546"/>
  <c r="AQ547"/>
  <c r="AR547" s="1"/>
  <c r="AQ548"/>
  <c r="AR548" s="1"/>
  <c r="AQ549"/>
  <c r="AR549" s="1"/>
  <c r="AQ550"/>
  <c r="AQ551"/>
  <c r="AR551" s="1"/>
  <c r="AQ552"/>
  <c r="AR552" s="1"/>
  <c r="AQ553"/>
  <c r="AR553" s="1"/>
  <c r="AQ554"/>
  <c r="AQ555"/>
  <c r="AR555" s="1"/>
  <c r="AQ556"/>
  <c r="AR556" s="1"/>
  <c r="AQ557"/>
  <c r="AR557" s="1"/>
  <c r="AQ558"/>
  <c r="AQ559"/>
  <c r="AR559" s="1"/>
  <c r="AQ560"/>
  <c r="AR560" s="1"/>
  <c r="AQ561"/>
  <c r="AR561" s="1"/>
  <c r="AQ562"/>
  <c r="AQ563"/>
  <c r="AR563" s="1"/>
  <c r="AQ564"/>
  <c r="AR564" s="1"/>
  <c r="AQ565"/>
  <c r="AR565" s="1"/>
  <c r="AQ566"/>
  <c r="AQ567"/>
  <c r="AR567" s="1"/>
  <c r="AQ568"/>
  <c r="AR568" s="1"/>
  <c r="AQ569"/>
  <c r="AR569" s="1"/>
  <c r="AQ570"/>
  <c r="AQ571"/>
  <c r="AR571" s="1"/>
  <c r="AQ572"/>
  <c r="AR572" s="1"/>
  <c r="AQ573"/>
  <c r="AR573" s="1"/>
  <c r="AQ574"/>
  <c r="AQ575"/>
  <c r="AR575" s="1"/>
  <c r="AQ576"/>
  <c r="AR576" s="1"/>
  <c r="AQ577"/>
  <c r="AR577" s="1"/>
  <c r="AQ578"/>
  <c r="AQ579"/>
  <c r="AR579" s="1"/>
  <c r="AQ580"/>
  <c r="AR580" s="1"/>
  <c r="AQ581"/>
  <c r="AR581" s="1"/>
  <c r="AQ582"/>
  <c r="AQ583"/>
  <c r="AR583" s="1"/>
  <c r="AQ584"/>
  <c r="AR584" s="1"/>
  <c r="AQ585"/>
  <c r="AR585" s="1"/>
  <c r="AQ586"/>
  <c r="AQ587"/>
  <c r="AR587" s="1"/>
  <c r="AQ588"/>
  <c r="AR588" s="1"/>
  <c r="AQ589"/>
  <c r="AR589" s="1"/>
  <c r="AQ590"/>
  <c r="AQ591"/>
  <c r="AR591" s="1"/>
  <c r="AQ592"/>
  <c r="AR592" s="1"/>
  <c r="AQ593"/>
  <c r="AR593" s="1"/>
  <c r="AQ594"/>
  <c r="AQ595"/>
  <c r="AR595" s="1"/>
  <c r="AQ596"/>
  <c r="AR596" s="1"/>
  <c r="AQ597"/>
  <c r="AR597" s="1"/>
  <c r="AQ598"/>
  <c r="AQ599"/>
  <c r="AR599" s="1"/>
  <c r="AQ600"/>
  <c r="AR600" s="1"/>
  <c r="AQ601"/>
  <c r="AR601" s="1"/>
  <c r="AQ602"/>
  <c r="AQ603"/>
  <c r="AR603" s="1"/>
  <c r="AQ604"/>
  <c r="AR604" s="1"/>
  <c r="AQ605"/>
  <c r="AR605" s="1"/>
  <c r="AQ606"/>
  <c r="AQ607"/>
  <c r="AR607" s="1"/>
  <c r="AQ608"/>
  <c r="AR608" s="1"/>
  <c r="AQ609"/>
  <c r="AR609" s="1"/>
  <c r="AQ610"/>
  <c r="AQ611"/>
  <c r="AR611" s="1"/>
  <c r="AQ612"/>
  <c r="AR612" s="1"/>
  <c r="AQ613"/>
  <c r="AR613" s="1"/>
  <c r="AQ614"/>
  <c r="AQ615"/>
  <c r="AR615" s="1"/>
  <c r="AQ616"/>
  <c r="AR616" s="1"/>
  <c r="AQ617"/>
  <c r="AR617" s="1"/>
  <c r="AQ618"/>
  <c r="AQ619"/>
  <c r="AR619" s="1"/>
  <c r="AQ620"/>
  <c r="AR620" s="1"/>
  <c r="AQ621"/>
  <c r="AR621" s="1"/>
  <c r="AQ622"/>
  <c r="AQ623"/>
  <c r="AR623" s="1"/>
  <c r="AQ624"/>
  <c r="AR624" s="1"/>
  <c r="AQ625"/>
  <c r="AR625" s="1"/>
  <c r="AQ626"/>
  <c r="AQ627"/>
  <c r="AR627" s="1"/>
  <c r="AQ628"/>
  <c r="AR628" s="1"/>
  <c r="AQ629"/>
  <c r="AR629" s="1"/>
  <c r="AQ630"/>
  <c r="AQ631"/>
  <c r="AR631" s="1"/>
  <c r="AQ632"/>
  <c r="AR632" s="1"/>
  <c r="AQ633"/>
  <c r="AR633" s="1"/>
  <c r="AQ634"/>
  <c r="AQ635"/>
  <c r="AR635" s="1"/>
  <c r="AQ636"/>
  <c r="AR636" s="1"/>
  <c r="AQ637"/>
  <c r="AR637" s="1"/>
  <c r="AQ638"/>
  <c r="AQ639"/>
  <c r="AR639" s="1"/>
  <c r="AQ640"/>
  <c r="AR640" s="1"/>
  <c r="AQ641"/>
  <c r="AR641" s="1"/>
  <c r="AQ642"/>
  <c r="AQ643"/>
  <c r="AR643" s="1"/>
  <c r="AQ644"/>
  <c r="AR644" s="1"/>
  <c r="AQ645"/>
  <c r="AR645" s="1"/>
  <c r="AQ646"/>
  <c r="AQ647"/>
  <c r="AR647" s="1"/>
  <c r="AQ648"/>
  <c r="AR648" s="1"/>
  <c r="AQ649"/>
  <c r="AR649" s="1"/>
  <c r="AQ650"/>
  <c r="AQ651"/>
  <c r="AR651" s="1"/>
  <c r="AQ652"/>
  <c r="AR652" s="1"/>
  <c r="AQ653"/>
  <c r="AR653" s="1"/>
  <c r="AQ654"/>
  <c r="AR654" s="1"/>
  <c r="AQ655"/>
  <c r="AR655" s="1"/>
  <c r="AQ656"/>
  <c r="AR656" s="1"/>
  <c r="AQ657"/>
  <c r="AR657" s="1"/>
  <c r="AQ658"/>
  <c r="AR658" s="1"/>
  <c r="AQ659"/>
  <c r="AR659" s="1"/>
  <c r="AQ660"/>
  <c r="AR660" s="1"/>
  <c r="AQ661"/>
  <c r="AR661" s="1"/>
  <c r="AQ662"/>
  <c r="AQ663"/>
  <c r="AR663" s="1"/>
  <c r="AQ664"/>
  <c r="AR664" s="1"/>
  <c r="AQ665"/>
  <c r="AR665" s="1"/>
  <c r="AQ666"/>
  <c r="AR666" s="1"/>
  <c r="AQ667"/>
  <c r="AR667" s="1"/>
  <c r="AQ668"/>
  <c r="AR668" s="1"/>
  <c r="AQ669"/>
  <c r="AR669" s="1"/>
  <c r="AQ670"/>
  <c r="AR670" s="1"/>
  <c r="AQ671"/>
  <c r="AR671" s="1"/>
  <c r="AQ672"/>
  <c r="AR672" s="1"/>
  <c r="AQ673"/>
  <c r="AR673" s="1"/>
  <c r="AQ674"/>
  <c r="AR674" s="1"/>
  <c r="AQ675"/>
  <c r="AR675" s="1"/>
  <c r="AQ676"/>
  <c r="AR676" s="1"/>
  <c r="AQ677"/>
  <c r="AR677" s="1"/>
  <c r="AQ678"/>
  <c r="AQ679"/>
  <c r="AR679" s="1"/>
  <c r="AQ680"/>
  <c r="AR680" s="1"/>
  <c r="AQ681"/>
  <c r="AR681" s="1"/>
  <c r="AQ682"/>
  <c r="AR682" s="1"/>
  <c r="AQ683"/>
  <c r="AR683" s="1"/>
  <c r="AQ684"/>
  <c r="AR684" s="1"/>
  <c r="AQ685"/>
  <c r="AR685" s="1"/>
  <c r="AQ686"/>
  <c r="AR686" s="1"/>
  <c r="AQ687"/>
  <c r="AR687" s="1"/>
  <c r="AQ688"/>
  <c r="AR688" s="1"/>
  <c r="AQ689"/>
  <c r="AR689" s="1"/>
  <c r="AQ690"/>
  <c r="AR690" s="1"/>
  <c r="AQ691"/>
  <c r="AR691" s="1"/>
  <c r="AQ692"/>
  <c r="AR692" s="1"/>
  <c r="AQ693"/>
  <c r="AR693" s="1"/>
  <c r="AQ694"/>
  <c r="AQ695"/>
  <c r="AR695" s="1"/>
  <c r="AQ696"/>
  <c r="AR696" s="1"/>
  <c r="AQ697"/>
  <c r="AR697" s="1"/>
  <c r="AQ698"/>
  <c r="AR698" s="1"/>
  <c r="AQ699"/>
  <c r="AR699" s="1"/>
  <c r="AQ700"/>
  <c r="AR700" s="1"/>
  <c r="AQ701"/>
  <c r="AR701" s="1"/>
  <c r="AQ702"/>
  <c r="AR702" s="1"/>
  <c r="AQ705"/>
  <c r="AQ706"/>
  <c r="AQ707"/>
  <c r="AR707" s="1"/>
  <c r="AQ708"/>
  <c r="AR708" s="1"/>
  <c r="AQ709"/>
  <c r="AR709" s="1"/>
  <c r="AQ710"/>
  <c r="AR710" s="1"/>
  <c r="AQ711"/>
  <c r="AR711" s="1"/>
  <c r="AQ714"/>
  <c r="AQ715"/>
  <c r="AR715" s="1"/>
  <c r="AQ716"/>
  <c r="AR716" s="1"/>
  <c r="AQ717"/>
  <c r="AR717" s="1"/>
  <c r="AQ718"/>
  <c r="AR718" s="1"/>
  <c r="AQ719"/>
  <c r="AR719" s="1"/>
  <c r="AQ720"/>
  <c r="AR720" s="1"/>
  <c r="AQ721"/>
  <c r="AR721" s="1"/>
  <c r="AQ724"/>
  <c r="AQ725"/>
  <c r="AR725" s="1"/>
  <c r="AQ726"/>
  <c r="AR726" s="1"/>
  <c r="AQ727"/>
  <c r="AR727" s="1"/>
  <c r="AQ728"/>
  <c r="AR728" s="1"/>
  <c r="AQ729"/>
  <c r="AR729" s="1"/>
  <c r="AQ730"/>
  <c r="AR730" s="1"/>
  <c r="AQ731"/>
  <c r="AR731" s="1"/>
  <c r="AQ732"/>
  <c r="AR732" s="1"/>
  <c r="AQ733"/>
  <c r="AR733" s="1"/>
  <c r="AQ734"/>
  <c r="AR734" s="1"/>
  <c r="AQ735"/>
  <c r="AR735" s="1"/>
  <c r="AQ736"/>
  <c r="AR736" s="1"/>
  <c r="AQ737"/>
  <c r="AR737" s="1"/>
  <c r="AQ738"/>
  <c r="AR738" s="1"/>
  <c r="AQ739"/>
  <c r="AR739" s="1"/>
  <c r="AQ740"/>
  <c r="AR740" s="1"/>
  <c r="AQ741"/>
  <c r="AR741" s="1"/>
  <c r="AQ742"/>
  <c r="AR742" s="1"/>
  <c r="AQ743"/>
  <c r="AR743" s="1"/>
  <c r="AQ744"/>
  <c r="AR744" s="1"/>
  <c r="AQ745"/>
  <c r="AR745" s="1"/>
  <c r="AQ746"/>
  <c r="AR746" s="1"/>
  <c r="AQ747"/>
  <c r="AR747" s="1"/>
  <c r="AQ748"/>
  <c r="AR748" s="1"/>
  <c r="AQ12"/>
  <c r="AR12" s="1"/>
  <c r="J67"/>
  <c r="J64" s="1"/>
  <c r="J66"/>
  <c r="J702"/>
  <c r="J701"/>
  <c r="D39"/>
  <c r="AL39" s="1"/>
  <c r="I705"/>
  <c r="D705"/>
  <c r="F722"/>
  <c r="E722"/>
  <c r="M722"/>
  <c r="M712"/>
  <c r="M703"/>
  <c r="M64"/>
  <c r="M37"/>
  <c r="M10"/>
  <c r="E64"/>
  <c r="I702"/>
  <c r="AM702" s="1"/>
  <c r="I747"/>
  <c r="I745"/>
  <c r="AM745"/>
  <c r="I743"/>
  <c r="AM743"/>
  <c r="I741"/>
  <c r="I739"/>
  <c r="AM739" s="1"/>
  <c r="I737"/>
  <c r="AM737" s="1"/>
  <c r="I735"/>
  <c r="AM735" s="1"/>
  <c r="I733"/>
  <c r="AM733" s="1"/>
  <c r="I731"/>
  <c r="AM731" s="1"/>
  <c r="I729"/>
  <c r="AM729" s="1"/>
  <c r="I727"/>
  <c r="AM727"/>
  <c r="I725"/>
  <c r="AM725"/>
  <c r="J722"/>
  <c r="I748"/>
  <c r="AM748" s="1"/>
  <c r="I746"/>
  <c r="I722" s="1"/>
  <c r="I744"/>
  <c r="I742"/>
  <c r="AM742" s="1"/>
  <c r="I740"/>
  <c r="I738"/>
  <c r="AM738" s="1"/>
  <c r="I736"/>
  <c r="AM736" s="1"/>
  <c r="I734"/>
  <c r="AM734"/>
  <c r="I732"/>
  <c r="AM732"/>
  <c r="I730"/>
  <c r="AM730"/>
  <c r="I728"/>
  <c r="I726"/>
  <c r="I724"/>
  <c r="AM724"/>
  <c r="K722"/>
  <c r="L722"/>
  <c r="I721"/>
  <c r="I720"/>
  <c r="AM720" s="1"/>
  <c r="I719"/>
  <c r="AM719" s="1"/>
  <c r="I718"/>
  <c r="AM718"/>
  <c r="I717"/>
  <c r="I716"/>
  <c r="I715"/>
  <c r="AM715"/>
  <c r="I714"/>
  <c r="AM714"/>
  <c r="J712"/>
  <c r="K712"/>
  <c r="L712"/>
  <c r="I711"/>
  <c r="I710"/>
  <c r="AM710"/>
  <c r="I709"/>
  <c r="AM709"/>
  <c r="I708"/>
  <c r="I707"/>
  <c r="AM707" s="1"/>
  <c r="I706"/>
  <c r="AM705"/>
  <c r="J703"/>
  <c r="K703"/>
  <c r="L703"/>
  <c r="I701"/>
  <c r="AM701"/>
  <c r="I700"/>
  <c r="I699"/>
  <c r="AM699"/>
  <c r="I698"/>
  <c r="AM698"/>
  <c r="I697"/>
  <c r="I696"/>
  <c r="D696"/>
  <c r="I695"/>
  <c r="AM695" s="1"/>
  <c r="I694"/>
  <c r="AM694"/>
  <c r="AP694" s="1"/>
  <c r="I693"/>
  <c r="AM693"/>
  <c r="I692"/>
  <c r="I691"/>
  <c r="AM691" s="1"/>
  <c r="AP691" s="1"/>
  <c r="I690"/>
  <c r="I689"/>
  <c r="AM689"/>
  <c r="I688"/>
  <c r="I687"/>
  <c r="AM687" s="1"/>
  <c r="I686"/>
  <c r="AM686" s="1"/>
  <c r="I685"/>
  <c r="I684"/>
  <c r="I683"/>
  <c r="AM683" s="1"/>
  <c r="I682"/>
  <c r="AM682" s="1"/>
  <c r="I681"/>
  <c r="I680"/>
  <c r="I679"/>
  <c r="AM679" s="1"/>
  <c r="I678"/>
  <c r="D678"/>
  <c r="I677"/>
  <c r="I676"/>
  <c r="AM676" s="1"/>
  <c r="I675"/>
  <c r="AM675" s="1"/>
  <c r="I674"/>
  <c r="AM674" s="1"/>
  <c r="I673"/>
  <c r="AM673" s="1"/>
  <c r="I672"/>
  <c r="AM672" s="1"/>
  <c r="I671"/>
  <c r="I670"/>
  <c r="AM670"/>
  <c r="I669"/>
  <c r="I668"/>
  <c r="AM668" s="1"/>
  <c r="I667"/>
  <c r="I666"/>
  <c r="I665"/>
  <c r="I664"/>
  <c r="AM664"/>
  <c r="I663"/>
  <c r="I662"/>
  <c r="I661"/>
  <c r="AM661"/>
  <c r="I660"/>
  <c r="I659"/>
  <c r="AM659" s="1"/>
  <c r="I658"/>
  <c r="I657"/>
  <c r="I656"/>
  <c r="AM656" s="1"/>
  <c r="I655"/>
  <c r="AM655" s="1"/>
  <c r="I654"/>
  <c r="I653"/>
  <c r="I652"/>
  <c r="I651"/>
  <c r="I650"/>
  <c r="I649"/>
  <c r="I648"/>
  <c r="I647"/>
  <c r="AM647"/>
  <c r="I646"/>
  <c r="AM646"/>
  <c r="I645"/>
  <c r="AM645"/>
  <c r="I644"/>
  <c r="AM644"/>
  <c r="I643"/>
  <c r="AM643"/>
  <c r="I642"/>
  <c r="AM642" s="1"/>
  <c r="I641"/>
  <c r="I640"/>
  <c r="I639"/>
  <c r="AM639" s="1"/>
  <c r="I638"/>
  <c r="AM638"/>
  <c r="I637"/>
  <c r="I636"/>
  <c r="I635"/>
  <c r="AM635"/>
  <c r="I634"/>
  <c r="AM634"/>
  <c r="I633"/>
  <c r="I632"/>
  <c r="AM632" s="1"/>
  <c r="I631"/>
  <c r="AM631" s="1"/>
  <c r="I630"/>
  <c r="I629"/>
  <c r="AM629"/>
  <c r="I628"/>
  <c r="AM628"/>
  <c r="I627"/>
  <c r="AM627"/>
  <c r="I626"/>
  <c r="I625"/>
  <c r="I624"/>
  <c r="AM624"/>
  <c r="I623"/>
  <c r="AM623"/>
  <c r="I622"/>
  <c r="AM622" s="1"/>
  <c r="I621"/>
  <c r="I620"/>
  <c r="I619"/>
  <c r="AM619" s="1"/>
  <c r="I618"/>
  <c r="I617"/>
  <c r="I616"/>
  <c r="AM616"/>
  <c r="I615"/>
  <c r="I614"/>
  <c r="AM614" s="1"/>
  <c r="I613"/>
  <c r="AM613" s="1"/>
  <c r="I612"/>
  <c r="AM612" s="1"/>
  <c r="I611"/>
  <c r="AM611" s="1"/>
  <c r="I610"/>
  <c r="I609"/>
  <c r="AM609"/>
  <c r="I608"/>
  <c r="AM608" s="1"/>
  <c r="I607"/>
  <c r="AM607" s="1"/>
  <c r="I606"/>
  <c r="I605"/>
  <c r="AM605"/>
  <c r="I604"/>
  <c r="AM604"/>
  <c r="I603"/>
  <c r="AM603"/>
  <c r="I602"/>
  <c r="AM602"/>
  <c r="I601"/>
  <c r="AM601" s="1"/>
  <c r="I600"/>
  <c r="AM600" s="1"/>
  <c r="I599"/>
  <c r="AM599" s="1"/>
  <c r="I598"/>
  <c r="I597"/>
  <c r="AM597"/>
  <c r="I596"/>
  <c r="AM596"/>
  <c r="I595"/>
  <c r="I594"/>
  <c r="I593"/>
  <c r="AM593" s="1"/>
  <c r="I592"/>
  <c r="AM592" s="1"/>
  <c r="I591"/>
  <c r="I590"/>
  <c r="I589"/>
  <c r="AM589"/>
  <c r="I588"/>
  <c r="AM588"/>
  <c r="I587"/>
  <c r="AM587"/>
  <c r="I586"/>
  <c r="AM586"/>
  <c r="I585"/>
  <c r="AM585"/>
  <c r="I584"/>
  <c r="AM584" s="1"/>
  <c r="I583"/>
  <c r="AM583" s="1"/>
  <c r="I582"/>
  <c r="AM582" s="1"/>
  <c r="I581"/>
  <c r="AM581" s="1"/>
  <c r="I580"/>
  <c r="I579"/>
  <c r="AM579"/>
  <c r="I578"/>
  <c r="I577"/>
  <c r="AM577" s="1"/>
  <c r="I576"/>
  <c r="AM576" s="1"/>
  <c r="I575"/>
  <c r="AM575" s="1"/>
  <c r="AP575" s="1"/>
  <c r="I574"/>
  <c r="AM574"/>
  <c r="I573"/>
  <c r="AM573"/>
  <c r="AP573" s="1"/>
  <c r="I572"/>
  <c r="I571"/>
  <c r="I570"/>
  <c r="AM570"/>
  <c r="AP570" s="1"/>
  <c r="I569"/>
  <c r="AM569"/>
  <c r="I568"/>
  <c r="AM568"/>
  <c r="AP568" s="1"/>
  <c r="I567"/>
  <c r="AM567"/>
  <c r="I566"/>
  <c r="AM566"/>
  <c r="AP566" s="1"/>
  <c r="I565"/>
  <c r="AM565"/>
  <c r="I564"/>
  <c r="I563"/>
  <c r="N563" s="1"/>
  <c r="AK563" s="1"/>
  <c r="I562"/>
  <c r="AM562"/>
  <c r="I561"/>
  <c r="AM561"/>
  <c r="AP561" s="1"/>
  <c r="I560"/>
  <c r="I559"/>
  <c r="AM559" s="1"/>
  <c r="I558"/>
  <c r="AM558" s="1"/>
  <c r="I557"/>
  <c r="AM557" s="1"/>
  <c r="AP557" s="1"/>
  <c r="I556"/>
  <c r="AM556"/>
  <c r="I555"/>
  <c r="AM555"/>
  <c r="I554"/>
  <c r="AM554"/>
  <c r="I553"/>
  <c r="AM553"/>
  <c r="I552"/>
  <c r="I551"/>
  <c r="I550"/>
  <c r="AM550" s="1"/>
  <c r="I549"/>
  <c r="AM549" s="1"/>
  <c r="I548"/>
  <c r="AM548" s="1"/>
  <c r="I547"/>
  <c r="I546"/>
  <c r="AM546"/>
  <c r="I545"/>
  <c r="AM545"/>
  <c r="I544"/>
  <c r="AM544"/>
  <c r="I543"/>
  <c r="AM543"/>
  <c r="I542"/>
  <c r="AM542"/>
  <c r="I541"/>
  <c r="AM541"/>
  <c r="I540"/>
  <c r="AM540"/>
  <c r="I539"/>
  <c r="AM539"/>
  <c r="I538"/>
  <c r="AM538"/>
  <c r="I537"/>
  <c r="AM537"/>
  <c r="I536"/>
  <c r="AM536"/>
  <c r="I535"/>
  <c r="I534"/>
  <c r="AM534" s="1"/>
  <c r="I533"/>
  <c r="AM533" s="1"/>
  <c r="I532"/>
  <c r="I531"/>
  <c r="AM531"/>
  <c r="I530"/>
  <c r="AM530"/>
  <c r="I529"/>
  <c r="AM529"/>
  <c r="I528"/>
  <c r="AM528"/>
  <c r="I527"/>
  <c r="AM527"/>
  <c r="I526"/>
  <c r="AM526"/>
  <c r="I525"/>
  <c r="AM525"/>
  <c r="I524"/>
  <c r="AM524"/>
  <c r="I523"/>
  <c r="I522"/>
  <c r="AM522" s="1"/>
  <c r="I521"/>
  <c r="AM521" s="1"/>
  <c r="I520"/>
  <c r="AM520" s="1"/>
  <c r="I519"/>
  <c r="AM519" s="1"/>
  <c r="I518"/>
  <c r="AM518" s="1"/>
  <c r="I517"/>
  <c r="I516"/>
  <c r="AM516"/>
  <c r="I515"/>
  <c r="I514"/>
  <c r="AM514" s="1"/>
  <c r="I513"/>
  <c r="AM513" s="1"/>
  <c r="I512"/>
  <c r="I511"/>
  <c r="I510"/>
  <c r="AM510" s="1"/>
  <c r="I509"/>
  <c r="AM509" s="1"/>
  <c r="I508"/>
  <c r="AM508" s="1"/>
  <c r="I507"/>
  <c r="I506"/>
  <c r="I505"/>
  <c r="AM505" s="1"/>
  <c r="D505"/>
  <c r="I504"/>
  <c r="I503"/>
  <c r="AM503" s="1"/>
  <c r="I502"/>
  <c r="AM502" s="1"/>
  <c r="I501"/>
  <c r="AM501" s="1"/>
  <c r="I500"/>
  <c r="I499"/>
  <c r="I498"/>
  <c r="AM498" s="1"/>
  <c r="I497"/>
  <c r="AM497" s="1"/>
  <c r="I496"/>
  <c r="AM496" s="1"/>
  <c r="I495"/>
  <c r="I494"/>
  <c r="AM494"/>
  <c r="I493"/>
  <c r="AM493"/>
  <c r="I492"/>
  <c r="AM492"/>
  <c r="I491"/>
  <c r="AM491"/>
  <c r="I490"/>
  <c r="AM490"/>
  <c r="I489"/>
  <c r="AM489"/>
  <c r="I488"/>
  <c r="I487"/>
  <c r="I486"/>
  <c r="AM486"/>
  <c r="I485"/>
  <c r="AM485"/>
  <c r="I484"/>
  <c r="AM484"/>
  <c r="I483"/>
  <c r="AM483"/>
  <c r="I482"/>
  <c r="AM482"/>
  <c r="I481"/>
  <c r="I480"/>
  <c r="AM480" s="1"/>
  <c r="I479"/>
  <c r="I478"/>
  <c r="I477"/>
  <c r="I476"/>
  <c r="I475"/>
  <c r="AM475" s="1"/>
  <c r="I474"/>
  <c r="I473"/>
  <c r="I472"/>
  <c r="I471"/>
  <c r="I470"/>
  <c r="AM470" s="1"/>
  <c r="I469"/>
  <c r="I468"/>
  <c r="AM468"/>
  <c r="I467"/>
  <c r="AM467"/>
  <c r="I466"/>
  <c r="AM466"/>
  <c r="I465"/>
  <c r="AM465"/>
  <c r="I464"/>
  <c r="I463"/>
  <c r="AM463" s="1"/>
  <c r="I462"/>
  <c r="AM462" s="1"/>
  <c r="I461"/>
  <c r="I460"/>
  <c r="I459"/>
  <c r="AM459" s="1"/>
  <c r="I458"/>
  <c r="AM458" s="1"/>
  <c r="I457"/>
  <c r="I456"/>
  <c r="AM456"/>
  <c r="I455"/>
  <c r="AM455"/>
  <c r="I454"/>
  <c r="AM454"/>
  <c r="I453"/>
  <c r="I452"/>
  <c r="I451"/>
  <c r="AM451"/>
  <c r="I450"/>
  <c r="AM450"/>
  <c r="I449"/>
  <c r="I448"/>
  <c r="I447"/>
  <c r="AM447"/>
  <c r="I446"/>
  <c r="AM446"/>
  <c r="I445"/>
  <c r="I444"/>
  <c r="I443"/>
  <c r="AM443"/>
  <c r="I442"/>
  <c r="AM442"/>
  <c r="I441"/>
  <c r="I440"/>
  <c r="I439"/>
  <c r="I438"/>
  <c r="AM438" s="1"/>
  <c r="I437"/>
  <c r="AM437" s="1"/>
  <c r="I436"/>
  <c r="I435"/>
  <c r="I434"/>
  <c r="AM434" s="1"/>
  <c r="I433"/>
  <c r="AM433" s="1"/>
  <c r="I432"/>
  <c r="I431"/>
  <c r="AM431"/>
  <c r="I430"/>
  <c r="AM430"/>
  <c r="I429"/>
  <c r="AM429"/>
  <c r="I428"/>
  <c r="I427"/>
  <c r="I426"/>
  <c r="AM426"/>
  <c r="I425"/>
  <c r="I424"/>
  <c r="AM424" s="1"/>
  <c r="I423"/>
  <c r="I422"/>
  <c r="AM422"/>
  <c r="I421"/>
  <c r="AM421"/>
  <c r="I420"/>
  <c r="AM420"/>
  <c r="I419"/>
  <c r="I418"/>
  <c r="AM418" s="1"/>
  <c r="I417"/>
  <c r="I416"/>
  <c r="I415"/>
  <c r="AM415" s="1"/>
  <c r="I414"/>
  <c r="AM414" s="1"/>
  <c r="I413"/>
  <c r="AM413" s="1"/>
  <c r="I412"/>
  <c r="I411"/>
  <c r="AM411"/>
  <c r="I410"/>
  <c r="AM410" s="1"/>
  <c r="I409"/>
  <c r="I408"/>
  <c r="I407"/>
  <c r="AM407" s="1"/>
  <c r="I406"/>
  <c r="AM406"/>
  <c r="I405"/>
  <c r="AM405"/>
  <c r="I404"/>
  <c r="I403"/>
  <c r="AM403" s="1"/>
  <c r="I402"/>
  <c r="AM402" s="1"/>
  <c r="I401"/>
  <c r="AM401" s="1"/>
  <c r="I400"/>
  <c r="I399"/>
  <c r="AM399"/>
  <c r="I398"/>
  <c r="AM398"/>
  <c r="I397"/>
  <c r="I396"/>
  <c r="I395"/>
  <c r="I394"/>
  <c r="AM394"/>
  <c r="I393"/>
  <c r="I392"/>
  <c r="I391"/>
  <c r="AM391" s="1"/>
  <c r="I390"/>
  <c r="I389"/>
  <c r="AM389"/>
  <c r="I388"/>
  <c r="I387"/>
  <c r="AM387" s="1"/>
  <c r="I386"/>
  <c r="AM386" s="1"/>
  <c r="I385"/>
  <c r="I384"/>
  <c r="AM384"/>
  <c r="I383"/>
  <c r="I382"/>
  <c r="AM382" s="1"/>
  <c r="I381"/>
  <c r="I380"/>
  <c r="I379"/>
  <c r="AM379" s="1"/>
  <c r="I378"/>
  <c r="AM378" s="1"/>
  <c r="AM377"/>
  <c r="I376"/>
  <c r="AM376"/>
  <c r="AM375"/>
  <c r="I373"/>
  <c r="I371"/>
  <c r="AM371"/>
  <c r="I370"/>
  <c r="AM370"/>
  <c r="AM369"/>
  <c r="I368"/>
  <c r="AM368" s="1"/>
  <c r="AM367"/>
  <c r="I365"/>
  <c r="I364"/>
  <c r="I363"/>
  <c r="AM363" s="1"/>
  <c r="I362"/>
  <c r="AM362" s="1"/>
  <c r="AM361"/>
  <c r="I360"/>
  <c r="AM360" s="1"/>
  <c r="I358"/>
  <c r="AM352"/>
  <c r="I351"/>
  <c r="AM351" s="1"/>
  <c r="I350"/>
  <c r="AM349"/>
  <c r="AM348"/>
  <c r="I346"/>
  <c r="AM346" s="1"/>
  <c r="I345"/>
  <c r="D345"/>
  <c r="AL345"/>
  <c r="I344"/>
  <c r="I343"/>
  <c r="I342"/>
  <c r="I341"/>
  <c r="I340"/>
  <c r="AM340" s="1"/>
  <c r="I339"/>
  <c r="AM339" s="1"/>
  <c r="I338"/>
  <c r="AM338" s="1"/>
  <c r="I337"/>
  <c r="I336"/>
  <c r="I335"/>
  <c r="AM335" s="1"/>
  <c r="I334"/>
  <c r="AM334" s="1"/>
  <c r="I333"/>
  <c r="AM333" s="1"/>
  <c r="I332"/>
  <c r="AM332" s="1"/>
  <c r="I331"/>
  <c r="AM331" s="1"/>
  <c r="I330"/>
  <c r="I329"/>
  <c r="AM329"/>
  <c r="I328"/>
  <c r="I327"/>
  <c r="AM327" s="1"/>
  <c r="I326"/>
  <c r="I325"/>
  <c r="I324"/>
  <c r="AM324" s="1"/>
  <c r="I323"/>
  <c r="AM323" s="1"/>
  <c r="I322"/>
  <c r="AM322" s="1"/>
  <c r="I321"/>
  <c r="I320"/>
  <c r="AM320"/>
  <c r="I319"/>
  <c r="AM319" s="1"/>
  <c r="I318"/>
  <c r="AM318"/>
  <c r="I317"/>
  <c r="I316"/>
  <c r="AM316"/>
  <c r="I315"/>
  <c r="AM315" s="1"/>
  <c r="I314"/>
  <c r="I313"/>
  <c r="I312"/>
  <c r="I311"/>
  <c r="AM311"/>
  <c r="I310"/>
  <c r="AM310" s="1"/>
  <c r="I309"/>
  <c r="I308"/>
  <c r="AM308"/>
  <c r="I307"/>
  <c r="AM307" s="1"/>
  <c r="I306"/>
  <c r="AM306"/>
  <c r="I305"/>
  <c r="I304"/>
  <c r="AM304"/>
  <c r="I303"/>
  <c r="AM303" s="1"/>
  <c r="I302"/>
  <c r="AM302"/>
  <c r="I301"/>
  <c r="AM301" s="1"/>
  <c r="AP301" s="1"/>
  <c r="I300"/>
  <c r="I299"/>
  <c r="AM299"/>
  <c r="I298"/>
  <c r="AM298" s="1"/>
  <c r="AP298" s="1"/>
  <c r="I297"/>
  <c r="I296"/>
  <c r="I295"/>
  <c r="AM295" s="1"/>
  <c r="I294"/>
  <c r="AM294"/>
  <c r="I293"/>
  <c r="AM293" s="1"/>
  <c r="I292"/>
  <c r="I291"/>
  <c r="I290"/>
  <c r="AM290"/>
  <c r="I289"/>
  <c r="I288"/>
  <c r="AM288" s="1"/>
  <c r="I287"/>
  <c r="AM287"/>
  <c r="I286"/>
  <c r="AM286" s="1"/>
  <c r="I285"/>
  <c r="AM285"/>
  <c r="I284"/>
  <c r="AM284" s="1"/>
  <c r="I283"/>
  <c r="I282"/>
  <c r="I281"/>
  <c r="I280"/>
  <c r="I279"/>
  <c r="AM279"/>
  <c r="AP279" s="1"/>
  <c r="I278"/>
  <c r="AM278" s="1"/>
  <c r="I277"/>
  <c r="I276"/>
  <c r="AM276" s="1"/>
  <c r="I275"/>
  <c r="AM275"/>
  <c r="I274"/>
  <c r="AM274" s="1"/>
  <c r="I273"/>
  <c r="AM273"/>
  <c r="I272"/>
  <c r="I271"/>
  <c r="AM271" s="1"/>
  <c r="I270"/>
  <c r="AM270"/>
  <c r="AP270" s="1"/>
  <c r="I269"/>
  <c r="AM269" s="1"/>
  <c r="I268"/>
  <c r="AM268"/>
  <c r="AP268" s="1"/>
  <c r="I267"/>
  <c r="I266"/>
  <c r="AM266"/>
  <c r="I265"/>
  <c r="AM265" s="1"/>
  <c r="I264"/>
  <c r="I263"/>
  <c r="AM263"/>
  <c r="I262"/>
  <c r="AM262" s="1"/>
  <c r="AP262" s="1"/>
  <c r="I261"/>
  <c r="I260"/>
  <c r="I259"/>
  <c r="AM259" s="1"/>
  <c r="I258"/>
  <c r="AM258"/>
  <c r="AP258" s="1"/>
  <c r="I257"/>
  <c r="I256"/>
  <c r="D256"/>
  <c r="N256"/>
  <c r="AK256" s="1"/>
  <c r="AN256" s="1"/>
  <c r="I255"/>
  <c r="AM255"/>
  <c r="I254"/>
  <c r="AM254" s="1"/>
  <c r="I253"/>
  <c r="AM253"/>
  <c r="I252"/>
  <c r="I251"/>
  <c r="AM251" s="1"/>
  <c r="I250"/>
  <c r="AM250"/>
  <c r="I249"/>
  <c r="I248"/>
  <c r="AM248"/>
  <c r="I247"/>
  <c r="I246"/>
  <c r="AM246" s="1"/>
  <c r="I245"/>
  <c r="AM245"/>
  <c r="I244"/>
  <c r="I243"/>
  <c r="AM243"/>
  <c r="I242"/>
  <c r="I241"/>
  <c r="I240"/>
  <c r="AM240"/>
  <c r="I239"/>
  <c r="AM239" s="1"/>
  <c r="AP239" s="1"/>
  <c r="I238"/>
  <c r="AM238"/>
  <c r="I237"/>
  <c r="I236"/>
  <c r="AM236"/>
  <c r="I235"/>
  <c r="I234"/>
  <c r="I233"/>
  <c r="AM233"/>
  <c r="I232"/>
  <c r="N232" s="1"/>
  <c r="AK232" s="1"/>
  <c r="I231"/>
  <c r="I230"/>
  <c r="AM230"/>
  <c r="I229"/>
  <c r="AM229" s="1"/>
  <c r="AP229" s="1"/>
  <c r="I228"/>
  <c r="AM228"/>
  <c r="I227"/>
  <c r="AM227" s="1"/>
  <c r="I226"/>
  <c r="AM226"/>
  <c r="I225"/>
  <c r="AM225" s="1"/>
  <c r="AP225" s="1"/>
  <c r="I224"/>
  <c r="AM224"/>
  <c r="I223"/>
  <c r="AM223"/>
  <c r="AP223" s="1"/>
  <c r="I222"/>
  <c r="AM222" s="1"/>
  <c r="I221"/>
  <c r="AM221"/>
  <c r="I220"/>
  <c r="I219"/>
  <c r="AM219"/>
  <c r="I218"/>
  <c r="AM218" s="1"/>
  <c r="I217"/>
  <c r="AM217"/>
  <c r="I216"/>
  <c r="AM216" s="1"/>
  <c r="I215"/>
  <c r="I214"/>
  <c r="AM214"/>
  <c r="I213"/>
  <c r="AM213"/>
  <c r="AM209"/>
  <c r="AM207"/>
  <c r="AM204"/>
  <c r="AM203"/>
  <c r="AM202"/>
  <c r="I201"/>
  <c r="I200"/>
  <c r="I198"/>
  <c r="AM198"/>
  <c r="I196"/>
  <c r="I195"/>
  <c r="I194"/>
  <c r="AM194"/>
  <c r="I193"/>
  <c r="AM193" s="1"/>
  <c r="AM191"/>
  <c r="AM190"/>
  <c r="AM189"/>
  <c r="AP189" s="1"/>
  <c r="I187"/>
  <c r="I186"/>
  <c r="AM186"/>
  <c r="I185"/>
  <c r="I184"/>
  <c r="AM184"/>
  <c r="AM181"/>
  <c r="I177"/>
  <c r="AM177" s="1"/>
  <c r="I176"/>
  <c r="AM176"/>
  <c r="I173"/>
  <c r="AM173" s="1"/>
  <c r="AM172"/>
  <c r="I171"/>
  <c r="I170"/>
  <c r="AM170" s="1"/>
  <c r="I169"/>
  <c r="AM169"/>
  <c r="AP169" s="1"/>
  <c r="AM168"/>
  <c r="I166"/>
  <c r="AM166"/>
  <c r="AM165"/>
  <c r="AP165" s="1"/>
  <c r="I164"/>
  <c r="AM164"/>
  <c r="I163"/>
  <c r="I162"/>
  <c r="AM161"/>
  <c r="I160"/>
  <c r="AM160"/>
  <c r="AP160" s="1"/>
  <c r="AM158"/>
  <c r="I157"/>
  <c r="I156"/>
  <c r="I155"/>
  <c r="I154"/>
  <c r="I153"/>
  <c r="AM153"/>
  <c r="I152"/>
  <c r="AM152" s="1"/>
  <c r="I151"/>
  <c r="I150"/>
  <c r="AM150"/>
  <c r="I149"/>
  <c r="AM149" s="1"/>
  <c r="I148"/>
  <c r="I147"/>
  <c r="I146"/>
  <c r="AM146"/>
  <c r="I145"/>
  <c r="AM145"/>
  <c r="I144"/>
  <c r="AM144" s="1"/>
  <c r="I143"/>
  <c r="AM143"/>
  <c r="AP143" s="1"/>
  <c r="I142"/>
  <c r="AM142" s="1"/>
  <c r="I141"/>
  <c r="I140"/>
  <c r="N140" s="1"/>
  <c r="AK140" s="1"/>
  <c r="I139"/>
  <c r="I138"/>
  <c r="AM138"/>
  <c r="I137"/>
  <c r="I136"/>
  <c r="AM136"/>
  <c r="I135"/>
  <c r="AM135"/>
  <c r="AP135" s="1"/>
  <c r="I134"/>
  <c r="I133"/>
  <c r="AM133"/>
  <c r="I132"/>
  <c r="I131"/>
  <c r="AM131" s="1"/>
  <c r="AP131" s="1"/>
  <c r="I130"/>
  <c r="I129"/>
  <c r="I128"/>
  <c r="AM128" s="1"/>
  <c r="I127"/>
  <c r="AM127"/>
  <c r="I126"/>
  <c r="AM126" s="1"/>
  <c r="I125"/>
  <c r="AM125"/>
  <c r="AP125" s="1"/>
  <c r="I124"/>
  <c r="AM124" s="1"/>
  <c r="I123"/>
  <c r="AM123"/>
  <c r="I122"/>
  <c r="AM122" s="1"/>
  <c r="AP122" s="1"/>
  <c r="I121"/>
  <c r="I120"/>
  <c r="AM120" s="1"/>
  <c r="AP120" s="1"/>
  <c r="I119"/>
  <c r="AM119"/>
  <c r="I118"/>
  <c r="I117"/>
  <c r="I116"/>
  <c r="AM116"/>
  <c r="I115"/>
  <c r="I114"/>
  <c r="I113"/>
  <c r="AM113"/>
  <c r="I112"/>
  <c r="I111"/>
  <c r="D111"/>
  <c r="AL111"/>
  <c r="I110"/>
  <c r="AM110" s="1"/>
  <c r="AP110" s="1"/>
  <c r="I109"/>
  <c r="AM109"/>
  <c r="AP109" s="1"/>
  <c r="I108"/>
  <c r="I107"/>
  <c r="I106"/>
  <c r="AM106"/>
  <c r="I105"/>
  <c r="I104"/>
  <c r="AM104"/>
  <c r="I103"/>
  <c r="AM103" s="1"/>
  <c r="I102"/>
  <c r="AM102"/>
  <c r="I101"/>
  <c r="AM101" s="1"/>
  <c r="I100"/>
  <c r="AM100"/>
  <c r="I99"/>
  <c r="AM99" s="1"/>
  <c r="I98"/>
  <c r="I97"/>
  <c r="AM97"/>
  <c r="AP97" s="1"/>
  <c r="I96"/>
  <c r="AM96" s="1"/>
  <c r="I95"/>
  <c r="I94"/>
  <c r="AM94" s="1"/>
  <c r="I93"/>
  <c r="AM93"/>
  <c r="I92"/>
  <c r="N92" s="1"/>
  <c r="I91"/>
  <c r="AM91" s="1"/>
  <c r="I90"/>
  <c r="I89"/>
  <c r="AM89" s="1"/>
  <c r="I88"/>
  <c r="I87"/>
  <c r="AM87"/>
  <c r="I86"/>
  <c r="AM86" s="1"/>
  <c r="I85"/>
  <c r="AM85"/>
  <c r="I84"/>
  <c r="AM84" s="1"/>
  <c r="I83"/>
  <c r="I82"/>
  <c r="I81"/>
  <c r="AM81"/>
  <c r="I80"/>
  <c r="AM80" s="1"/>
  <c r="AP80" s="1"/>
  <c r="I79"/>
  <c r="I78"/>
  <c r="I77"/>
  <c r="AM77"/>
  <c r="I76"/>
  <c r="AM76" s="1"/>
  <c r="I75"/>
  <c r="AM75"/>
  <c r="I74"/>
  <c r="AM74" s="1"/>
  <c r="I73"/>
  <c r="I72"/>
  <c r="AM72"/>
  <c r="I71"/>
  <c r="AM71" s="1"/>
  <c r="I70"/>
  <c r="AM70"/>
  <c r="AP70" s="1"/>
  <c r="I69"/>
  <c r="I68"/>
  <c r="AM68"/>
  <c r="I67"/>
  <c r="AM67" s="1"/>
  <c r="I66"/>
  <c r="K64"/>
  <c r="L64"/>
  <c r="L9"/>
  <c r="I63"/>
  <c r="I62"/>
  <c r="AM62"/>
  <c r="I61"/>
  <c r="AM61" s="1"/>
  <c r="I60"/>
  <c r="I59"/>
  <c r="AM59"/>
  <c r="I58"/>
  <c r="AM58" s="1"/>
  <c r="AP58" s="1"/>
  <c r="I57"/>
  <c r="AM57" s="1"/>
  <c r="I56"/>
  <c r="AM56"/>
  <c r="I55"/>
  <c r="I54"/>
  <c r="AM54"/>
  <c r="I53"/>
  <c r="AM53" s="1"/>
  <c r="AP53" s="1"/>
  <c r="I52"/>
  <c r="AM52"/>
  <c r="I51"/>
  <c r="AM51" s="1"/>
  <c r="I50"/>
  <c r="AM50"/>
  <c r="AP50"/>
  <c r="I49"/>
  <c r="AM49" s="1"/>
  <c r="AP49" s="1"/>
  <c r="I48"/>
  <c r="AM48"/>
  <c r="I47"/>
  <c r="I46"/>
  <c r="AM46"/>
  <c r="I45"/>
  <c r="I44"/>
  <c r="AM44" s="1"/>
  <c r="I43"/>
  <c r="AM43"/>
  <c r="AP43" s="1"/>
  <c r="I42"/>
  <c r="AM42" s="1"/>
  <c r="I41"/>
  <c r="AM41"/>
  <c r="I40"/>
  <c r="AM40" s="1"/>
  <c r="I39"/>
  <c r="AM39"/>
  <c r="J37"/>
  <c r="K37"/>
  <c r="L37"/>
  <c r="J10"/>
  <c r="J9" s="1"/>
  <c r="K10"/>
  <c r="K9" s="1"/>
  <c r="L10"/>
  <c r="I13"/>
  <c r="I14"/>
  <c r="AM14" s="1"/>
  <c r="I15"/>
  <c r="AM15"/>
  <c r="I16"/>
  <c r="AM16" s="1"/>
  <c r="I17"/>
  <c r="I18"/>
  <c r="I19"/>
  <c r="AM19"/>
  <c r="I20"/>
  <c r="AM20" s="1"/>
  <c r="I21"/>
  <c r="AM21"/>
  <c r="AP21" s="1"/>
  <c r="I22"/>
  <c r="I23"/>
  <c r="I24"/>
  <c r="AM24" s="1"/>
  <c r="I25"/>
  <c r="AM25"/>
  <c r="AP25"/>
  <c r="I26"/>
  <c r="I27"/>
  <c r="I28"/>
  <c r="AM28"/>
  <c r="I29"/>
  <c r="I30"/>
  <c r="AM30"/>
  <c r="AP30" s="1"/>
  <c r="I31"/>
  <c r="AM31" s="1"/>
  <c r="AP31" s="1"/>
  <c r="I32"/>
  <c r="AM32" s="1"/>
  <c r="I33"/>
  <c r="AM33"/>
  <c r="I34"/>
  <c r="AM34" s="1"/>
  <c r="AP34" s="1"/>
  <c r="I35"/>
  <c r="AM35"/>
  <c r="I36"/>
  <c r="AM36" s="1"/>
  <c r="AP36" s="1"/>
  <c r="I12"/>
  <c r="AM12"/>
  <c r="S9"/>
  <c r="T9"/>
  <c r="U9"/>
  <c r="V9"/>
  <c r="W9"/>
  <c r="X9"/>
  <c r="Y9"/>
  <c r="Z9"/>
  <c r="AA9"/>
  <c r="AB9"/>
  <c r="AC9"/>
  <c r="AH9"/>
  <c r="AI9"/>
  <c r="AJ9"/>
  <c r="AK9"/>
  <c r="AL9"/>
  <c r="AM9"/>
  <c r="AN9"/>
  <c r="AO9"/>
  <c r="AP9"/>
  <c r="E10"/>
  <c r="F10"/>
  <c r="T10"/>
  <c r="U10"/>
  <c r="V10"/>
  <c r="W10"/>
  <c r="Y10"/>
  <c r="Z10"/>
  <c r="AA10"/>
  <c r="AB10"/>
  <c r="D12"/>
  <c r="N12"/>
  <c r="S12"/>
  <c r="AI12" s="1"/>
  <c r="X12"/>
  <c r="AC12"/>
  <c r="AH12" s="1"/>
  <c r="D13"/>
  <c r="AL13"/>
  <c r="AO13"/>
  <c r="S13"/>
  <c r="X13"/>
  <c r="AJ13"/>
  <c r="D14"/>
  <c r="S14"/>
  <c r="X14"/>
  <c r="AJ14" s="1"/>
  <c r="D15"/>
  <c r="AL15"/>
  <c r="AO15"/>
  <c r="S15"/>
  <c r="AI15"/>
  <c r="X15"/>
  <c r="AJ15"/>
  <c r="AP15" s="1"/>
  <c r="D16"/>
  <c r="AL16" s="1"/>
  <c r="S16"/>
  <c r="AI16" s="1"/>
  <c r="X16"/>
  <c r="D17"/>
  <c r="AL17"/>
  <c r="AO17" s="1"/>
  <c r="S17"/>
  <c r="AI17"/>
  <c r="X17"/>
  <c r="D18"/>
  <c r="S18"/>
  <c r="X18"/>
  <c r="AJ18"/>
  <c r="D19"/>
  <c r="AL19" s="1"/>
  <c r="S19"/>
  <c r="X19"/>
  <c r="X10" s="1"/>
  <c r="D20"/>
  <c r="N20"/>
  <c r="AK20"/>
  <c r="AL20"/>
  <c r="S20"/>
  <c r="X20"/>
  <c r="D21"/>
  <c r="N21"/>
  <c r="AK21"/>
  <c r="AL21"/>
  <c r="S21"/>
  <c r="AI21" s="1"/>
  <c r="AO21" s="1"/>
  <c r="X21"/>
  <c r="AJ21"/>
  <c r="D22"/>
  <c r="N22" s="1"/>
  <c r="AK22" s="1"/>
  <c r="S22"/>
  <c r="X22"/>
  <c r="D23"/>
  <c r="N23"/>
  <c r="AK23"/>
  <c r="S23"/>
  <c r="X23"/>
  <c r="AJ23"/>
  <c r="D24"/>
  <c r="AL24"/>
  <c r="N24"/>
  <c r="AK24" s="1"/>
  <c r="S24"/>
  <c r="AI24"/>
  <c r="AO24" s="1"/>
  <c r="X24"/>
  <c r="AC24" s="1"/>
  <c r="AH24" s="1"/>
  <c r="D25"/>
  <c r="AL25"/>
  <c r="S25"/>
  <c r="AI25" s="1"/>
  <c r="AO25" s="1"/>
  <c r="X25"/>
  <c r="AJ25"/>
  <c r="D26"/>
  <c r="N26" s="1"/>
  <c r="AK26" s="1"/>
  <c r="S26"/>
  <c r="AI26" s="1"/>
  <c r="X26"/>
  <c r="AJ26"/>
  <c r="D27"/>
  <c r="AL27" s="1"/>
  <c r="S27"/>
  <c r="AI27"/>
  <c r="AI10" s="1"/>
  <c r="X27"/>
  <c r="D28"/>
  <c r="N28"/>
  <c r="AK28"/>
  <c r="AN28" s="1"/>
  <c r="S28"/>
  <c r="AI28"/>
  <c r="X28"/>
  <c r="AJ28" s="1"/>
  <c r="D29"/>
  <c r="N29"/>
  <c r="AK29"/>
  <c r="AN29" s="1"/>
  <c r="S29"/>
  <c r="AC29"/>
  <c r="AH29"/>
  <c r="X29"/>
  <c r="AJ29"/>
  <c r="D30"/>
  <c r="N30"/>
  <c r="AK30" s="1"/>
  <c r="AL30"/>
  <c r="AO30"/>
  <c r="S30"/>
  <c r="AI30"/>
  <c r="X30"/>
  <c r="AJ30"/>
  <c r="D31"/>
  <c r="AL31"/>
  <c r="S31"/>
  <c r="AI31" s="1"/>
  <c r="X31"/>
  <c r="AJ31"/>
  <c r="D32"/>
  <c r="N32" s="1"/>
  <c r="AK32" s="1"/>
  <c r="S32"/>
  <c r="AI32" s="1"/>
  <c r="X32"/>
  <c r="AJ32"/>
  <c r="AP32"/>
  <c r="D33"/>
  <c r="N33"/>
  <c r="AK33" s="1"/>
  <c r="AN33"/>
  <c r="S33"/>
  <c r="AI33"/>
  <c r="X33"/>
  <c r="AJ33"/>
  <c r="AP33" s="1"/>
  <c r="D34"/>
  <c r="AL34" s="1"/>
  <c r="AO34"/>
  <c r="S34"/>
  <c r="AI34"/>
  <c r="X34"/>
  <c r="AJ34"/>
  <c r="D35"/>
  <c r="N35"/>
  <c r="AK35" s="1"/>
  <c r="S35"/>
  <c r="AI35" s="1"/>
  <c r="X35"/>
  <c r="AJ35" s="1"/>
  <c r="AP35"/>
  <c r="D36"/>
  <c r="AL36"/>
  <c r="S36"/>
  <c r="AI36" s="1"/>
  <c r="X36"/>
  <c r="E37"/>
  <c r="F37"/>
  <c r="T37"/>
  <c r="U37"/>
  <c r="V37"/>
  <c r="W37"/>
  <c r="Y37"/>
  <c r="Z37"/>
  <c r="AA37"/>
  <c r="AB37"/>
  <c r="S39"/>
  <c r="AI39" s="1"/>
  <c r="X39"/>
  <c r="D40"/>
  <c r="D41"/>
  <c r="N41" s="1"/>
  <c r="AK41"/>
  <c r="D42"/>
  <c r="D43"/>
  <c r="AL43"/>
  <c r="D44"/>
  <c r="AL44" s="1"/>
  <c r="AO44"/>
  <c r="D45"/>
  <c r="D46"/>
  <c r="AL46" s="1"/>
  <c r="AO46"/>
  <c r="D47"/>
  <c r="AL47"/>
  <c r="AO47" s="1"/>
  <c r="D48"/>
  <c r="N48" s="1"/>
  <c r="AK48" s="1"/>
  <c r="D49"/>
  <c r="AL49" s="1"/>
  <c r="D50"/>
  <c r="AL50"/>
  <c r="D51"/>
  <c r="D52"/>
  <c r="AL52"/>
  <c r="AO52" s="1"/>
  <c r="D53"/>
  <c r="N53" s="1"/>
  <c r="AK53" s="1"/>
  <c r="AN53" s="1"/>
  <c r="D54"/>
  <c r="AL54" s="1"/>
  <c r="D55"/>
  <c r="D56"/>
  <c r="N56" s="1"/>
  <c r="AK56"/>
  <c r="D57"/>
  <c r="AL57" s="1"/>
  <c r="AO57"/>
  <c r="D58"/>
  <c r="AL58"/>
  <c r="D59"/>
  <c r="AL59" s="1"/>
  <c r="AO59" s="1"/>
  <c r="D60"/>
  <c r="N60"/>
  <c r="AK60" s="1"/>
  <c r="D61"/>
  <c r="D62"/>
  <c r="N62" s="1"/>
  <c r="AK62" s="1"/>
  <c r="D63"/>
  <c r="S40"/>
  <c r="AI40"/>
  <c r="X40"/>
  <c r="S41"/>
  <c r="AI41" s="1"/>
  <c r="X41"/>
  <c r="AC41" s="1"/>
  <c r="AL42"/>
  <c r="S42"/>
  <c r="AI42"/>
  <c r="AO42" s="1"/>
  <c r="X42"/>
  <c r="AJ42"/>
  <c r="S43"/>
  <c r="AI43"/>
  <c r="X43"/>
  <c r="AJ43"/>
  <c r="S44"/>
  <c r="AI44" s="1"/>
  <c r="X44"/>
  <c r="AJ44" s="1"/>
  <c r="S45"/>
  <c r="AI45" s="1"/>
  <c r="X45"/>
  <c r="S46"/>
  <c r="AI46" s="1"/>
  <c r="X46"/>
  <c r="S47"/>
  <c r="AI47"/>
  <c r="X47"/>
  <c r="AL48"/>
  <c r="S48"/>
  <c r="AI48"/>
  <c r="X48"/>
  <c r="N49"/>
  <c r="AK49" s="1"/>
  <c r="S49"/>
  <c r="AI49"/>
  <c r="X49"/>
  <c r="AJ49"/>
  <c r="S50"/>
  <c r="X50"/>
  <c r="AJ50"/>
  <c r="AL51"/>
  <c r="S51"/>
  <c r="X51"/>
  <c r="S52"/>
  <c r="AI52" s="1"/>
  <c r="X52"/>
  <c r="AJ52" s="1"/>
  <c r="AP52" s="1"/>
  <c r="S53"/>
  <c r="AI53"/>
  <c r="X53"/>
  <c r="AJ53"/>
  <c r="S54"/>
  <c r="X54"/>
  <c r="S55"/>
  <c r="AI55" s="1"/>
  <c r="X55"/>
  <c r="AL56"/>
  <c r="S56"/>
  <c r="X56"/>
  <c r="AJ56" s="1"/>
  <c r="AP56"/>
  <c r="S57"/>
  <c r="AI57"/>
  <c r="X57"/>
  <c r="S58"/>
  <c r="X58"/>
  <c r="AJ58"/>
  <c r="S59"/>
  <c r="AI59"/>
  <c r="X59"/>
  <c r="S60"/>
  <c r="X60"/>
  <c r="AJ60"/>
  <c r="S61"/>
  <c r="X61"/>
  <c r="AJ61" s="1"/>
  <c r="AL62"/>
  <c r="S62"/>
  <c r="X62"/>
  <c r="N63"/>
  <c r="AK63" s="1"/>
  <c r="S63"/>
  <c r="X63"/>
  <c r="AJ63" s="1"/>
  <c r="G64"/>
  <c r="G9" s="1"/>
  <c r="T64"/>
  <c r="U64"/>
  <c r="V64"/>
  <c r="W64"/>
  <c r="Y64"/>
  <c r="Z64"/>
  <c r="AA64"/>
  <c r="AB64"/>
  <c r="D66"/>
  <c r="N66" s="1"/>
  <c r="AK66"/>
  <c r="S66"/>
  <c r="AI66"/>
  <c r="X66"/>
  <c r="AJ66"/>
  <c r="D67"/>
  <c r="S67"/>
  <c r="AI67" s="1"/>
  <c r="X67"/>
  <c r="D68"/>
  <c r="S68"/>
  <c r="AI68" s="1"/>
  <c r="X68"/>
  <c r="D69"/>
  <c r="S69"/>
  <c r="AI69" s="1"/>
  <c r="X69"/>
  <c r="AJ69" s="1"/>
  <c r="D70"/>
  <c r="S70"/>
  <c r="AI70"/>
  <c r="AO70" s="1"/>
  <c r="X70"/>
  <c r="AJ70"/>
  <c r="D71"/>
  <c r="AL71" s="1"/>
  <c r="S71"/>
  <c r="AI71" s="1"/>
  <c r="X71"/>
  <c r="AJ71" s="1"/>
  <c r="D72"/>
  <c r="AL72" s="1"/>
  <c r="S72"/>
  <c r="AI72" s="1"/>
  <c r="X72"/>
  <c r="AJ72" s="1"/>
  <c r="AP72" s="1"/>
  <c r="D73"/>
  <c r="S73"/>
  <c r="AI73" s="1"/>
  <c r="X73"/>
  <c r="AJ73" s="1"/>
  <c r="D74"/>
  <c r="AL74" s="1"/>
  <c r="S74"/>
  <c r="X74"/>
  <c r="AJ74"/>
  <c r="D75"/>
  <c r="AL75"/>
  <c r="S75"/>
  <c r="X75"/>
  <c r="D76"/>
  <c r="S76"/>
  <c r="AI76" s="1"/>
  <c r="X76"/>
  <c r="AJ76" s="1"/>
  <c r="D77"/>
  <c r="AL77" s="1"/>
  <c r="S77"/>
  <c r="AI77" s="1"/>
  <c r="X77"/>
  <c r="D78"/>
  <c r="S78"/>
  <c r="X78"/>
  <c r="AJ78" s="1"/>
  <c r="D79"/>
  <c r="AL79"/>
  <c r="S79"/>
  <c r="AI79"/>
  <c r="X79"/>
  <c r="D80"/>
  <c r="AL80" s="1"/>
  <c r="S80"/>
  <c r="X80"/>
  <c r="AJ80"/>
  <c r="D81"/>
  <c r="S81"/>
  <c r="X81"/>
  <c r="AJ81" s="1"/>
  <c r="AP81"/>
  <c r="D82"/>
  <c r="S82"/>
  <c r="X82"/>
  <c r="AJ82"/>
  <c r="D83"/>
  <c r="AL83"/>
  <c r="S83"/>
  <c r="AI83"/>
  <c r="X83"/>
  <c r="AJ83"/>
  <c r="D84"/>
  <c r="S84"/>
  <c r="X84"/>
  <c r="AJ84"/>
  <c r="D85"/>
  <c r="S85"/>
  <c r="AI85" s="1"/>
  <c r="X85"/>
  <c r="AJ85" s="1"/>
  <c r="D86"/>
  <c r="S86"/>
  <c r="X86"/>
  <c r="D87"/>
  <c r="S87"/>
  <c r="X87"/>
  <c r="D88"/>
  <c r="N88" s="1"/>
  <c r="AK88" s="1"/>
  <c r="S88"/>
  <c r="AI88" s="1"/>
  <c r="X88"/>
  <c r="AJ88" s="1"/>
  <c r="D89"/>
  <c r="S89"/>
  <c r="X89"/>
  <c r="AJ89" s="1"/>
  <c r="AP89"/>
  <c r="D90"/>
  <c r="AL90"/>
  <c r="S90"/>
  <c r="AI90"/>
  <c r="X90"/>
  <c r="AJ90"/>
  <c r="D91"/>
  <c r="S91"/>
  <c r="AI91" s="1"/>
  <c r="X91"/>
  <c r="D92"/>
  <c r="S92"/>
  <c r="AI92"/>
  <c r="X92"/>
  <c r="AJ92"/>
  <c r="D93"/>
  <c r="AL93"/>
  <c r="S93"/>
  <c r="AI93"/>
  <c r="X93"/>
  <c r="AJ93"/>
  <c r="D94"/>
  <c r="AL94"/>
  <c r="S94"/>
  <c r="X94"/>
  <c r="AJ94"/>
  <c r="D95"/>
  <c r="AL95"/>
  <c r="AO95"/>
  <c r="S95"/>
  <c r="AI95"/>
  <c r="X95"/>
  <c r="D96"/>
  <c r="S96"/>
  <c r="AI96"/>
  <c r="X96"/>
  <c r="AJ96"/>
  <c r="D97"/>
  <c r="AL97"/>
  <c r="S97"/>
  <c r="AI97"/>
  <c r="X97"/>
  <c r="AJ97"/>
  <c r="D98"/>
  <c r="S98"/>
  <c r="X98"/>
  <c r="AJ98"/>
  <c r="D99"/>
  <c r="N99" s="1"/>
  <c r="AK99" s="1"/>
  <c r="S99"/>
  <c r="X99"/>
  <c r="D100"/>
  <c r="S100"/>
  <c r="X100"/>
  <c r="AJ100"/>
  <c r="AP100" s="1"/>
  <c r="D101"/>
  <c r="AL101"/>
  <c r="S101"/>
  <c r="X101"/>
  <c r="D102"/>
  <c r="S102"/>
  <c r="AI102" s="1"/>
  <c r="X102"/>
  <c r="D103"/>
  <c r="S103"/>
  <c r="AI103" s="1"/>
  <c r="X103"/>
  <c r="AJ103" s="1"/>
  <c r="D104"/>
  <c r="S104"/>
  <c r="X104"/>
  <c r="AJ104" s="1"/>
  <c r="AP104"/>
  <c r="D105"/>
  <c r="N105"/>
  <c r="S105"/>
  <c r="AI105"/>
  <c r="X105"/>
  <c r="AJ105"/>
  <c r="D106"/>
  <c r="S106"/>
  <c r="AI106" s="1"/>
  <c r="X106"/>
  <c r="AJ106" s="1"/>
  <c r="D107"/>
  <c r="N107"/>
  <c r="AK107" s="1"/>
  <c r="S107"/>
  <c r="AI107" s="1"/>
  <c r="X107"/>
  <c r="AJ107" s="1"/>
  <c r="D108"/>
  <c r="AL108" s="1"/>
  <c r="S108"/>
  <c r="AI108"/>
  <c r="X108"/>
  <c r="AJ108"/>
  <c r="D109"/>
  <c r="S109"/>
  <c r="AI109" s="1"/>
  <c r="X109"/>
  <c r="AJ109" s="1"/>
  <c r="D110"/>
  <c r="AL110"/>
  <c r="AO110" s="1"/>
  <c r="S110"/>
  <c r="X110"/>
  <c r="AJ110"/>
  <c r="S111"/>
  <c r="AI111" s="1"/>
  <c r="AO111" s="1"/>
  <c r="X111"/>
  <c r="AJ111"/>
  <c r="D112"/>
  <c r="N112"/>
  <c r="AK112" s="1"/>
  <c r="S112"/>
  <c r="X112"/>
  <c r="AJ112" s="1"/>
  <c r="D113"/>
  <c r="AL113" s="1"/>
  <c r="S113"/>
  <c r="X113"/>
  <c r="D114"/>
  <c r="AL114" s="1"/>
  <c r="S114"/>
  <c r="AI114" s="1"/>
  <c r="X114"/>
  <c r="AJ114" s="1"/>
  <c r="D115"/>
  <c r="AL115" s="1"/>
  <c r="S115"/>
  <c r="X115"/>
  <c r="AJ115"/>
  <c r="D116"/>
  <c r="S116"/>
  <c r="X116"/>
  <c r="AJ116"/>
  <c r="AP116" s="1"/>
  <c r="D117"/>
  <c r="AL117" s="1"/>
  <c r="S117"/>
  <c r="AI117"/>
  <c r="X117"/>
  <c r="AJ117"/>
  <c r="D118"/>
  <c r="S118"/>
  <c r="AI118" s="1"/>
  <c r="X118"/>
  <c r="AJ118" s="1"/>
  <c r="D119"/>
  <c r="AL119" s="1"/>
  <c r="S119"/>
  <c r="X119"/>
  <c r="AJ119"/>
  <c r="AP119" s="1"/>
  <c r="D120"/>
  <c r="N120" s="1"/>
  <c r="S120"/>
  <c r="X120"/>
  <c r="AJ120"/>
  <c r="D121"/>
  <c r="AL121" s="1"/>
  <c r="S121"/>
  <c r="X121"/>
  <c r="AJ121" s="1"/>
  <c r="D122"/>
  <c r="AL122" s="1"/>
  <c r="S122"/>
  <c r="AI122" s="1"/>
  <c r="X122"/>
  <c r="AJ122" s="1"/>
  <c r="D123"/>
  <c r="AL123"/>
  <c r="S123"/>
  <c r="AI123"/>
  <c r="X123"/>
  <c r="AJ123" s="1"/>
  <c r="D124"/>
  <c r="AL124"/>
  <c r="S124"/>
  <c r="AI124" s="1"/>
  <c r="X124"/>
  <c r="D125"/>
  <c r="AL125"/>
  <c r="S125"/>
  <c r="X125"/>
  <c r="AJ125"/>
  <c r="D126"/>
  <c r="AL126" s="1"/>
  <c r="S126"/>
  <c r="X126"/>
  <c r="D127"/>
  <c r="S127"/>
  <c r="X127"/>
  <c r="AJ127" s="1"/>
  <c r="D128"/>
  <c r="S128"/>
  <c r="X128"/>
  <c r="D129"/>
  <c r="AL129"/>
  <c r="S129"/>
  <c r="X129"/>
  <c r="AJ129" s="1"/>
  <c r="D130"/>
  <c r="S130"/>
  <c r="AI130"/>
  <c r="X130"/>
  <c r="D131"/>
  <c r="S131"/>
  <c r="AI131"/>
  <c r="X131"/>
  <c r="AJ131"/>
  <c r="D132"/>
  <c r="S132"/>
  <c r="AI132"/>
  <c r="X132"/>
  <c r="AJ132"/>
  <c r="D133"/>
  <c r="S133"/>
  <c r="AI133" s="1"/>
  <c r="X133"/>
  <c r="D134"/>
  <c r="AL134"/>
  <c r="S134"/>
  <c r="AI134" s="1"/>
  <c r="X134"/>
  <c r="D135"/>
  <c r="S135"/>
  <c r="X135"/>
  <c r="AJ135"/>
  <c r="D136"/>
  <c r="N136" s="1"/>
  <c r="AK136" s="1"/>
  <c r="S136"/>
  <c r="X136"/>
  <c r="D137"/>
  <c r="AL137"/>
  <c r="S137"/>
  <c r="AI137"/>
  <c r="X137"/>
  <c r="AJ137"/>
  <c r="D138"/>
  <c r="S138"/>
  <c r="AI138" s="1"/>
  <c r="X138"/>
  <c r="D139"/>
  <c r="N139"/>
  <c r="AK139" s="1"/>
  <c r="S139"/>
  <c r="AI139"/>
  <c r="X139"/>
  <c r="D140"/>
  <c r="S140"/>
  <c r="X140"/>
  <c r="AJ140"/>
  <c r="D141"/>
  <c r="S141"/>
  <c r="X141"/>
  <c r="AJ141"/>
  <c r="D142"/>
  <c r="S142"/>
  <c r="AI142" s="1"/>
  <c r="X142"/>
  <c r="AJ142"/>
  <c r="D143"/>
  <c r="AL143" s="1"/>
  <c r="S143"/>
  <c r="AI143" s="1"/>
  <c r="X143"/>
  <c r="D144"/>
  <c r="S144"/>
  <c r="AI144" s="1"/>
  <c r="X144"/>
  <c r="D145"/>
  <c r="S145"/>
  <c r="AI145" s="1"/>
  <c r="X145"/>
  <c r="AJ145" s="1"/>
  <c r="D146"/>
  <c r="AL146"/>
  <c r="S146"/>
  <c r="AI146"/>
  <c r="X146"/>
  <c r="AJ146"/>
  <c r="D147"/>
  <c r="AL147"/>
  <c r="S147"/>
  <c r="X147"/>
  <c r="AJ147"/>
  <c r="D148"/>
  <c r="AL148"/>
  <c r="S148"/>
  <c r="X148"/>
  <c r="AJ148" s="1"/>
  <c r="D149"/>
  <c r="AL149" s="1"/>
  <c r="S149"/>
  <c r="AI149" s="1"/>
  <c r="X149"/>
  <c r="D150"/>
  <c r="AL150"/>
  <c r="S150"/>
  <c r="AI150"/>
  <c r="X150"/>
  <c r="D151"/>
  <c r="AL151" s="1"/>
  <c r="S151"/>
  <c r="X151"/>
  <c r="D152"/>
  <c r="AL152" s="1"/>
  <c r="S152"/>
  <c r="X152"/>
  <c r="D153"/>
  <c r="AL153" s="1"/>
  <c r="S153"/>
  <c r="X153"/>
  <c r="AJ153"/>
  <c r="D154"/>
  <c r="S154"/>
  <c r="AI154" s="1"/>
  <c r="X154"/>
  <c r="AJ154" s="1"/>
  <c r="D155"/>
  <c r="AL155" s="1"/>
  <c r="S155"/>
  <c r="X155"/>
  <c r="AJ155"/>
  <c r="D156"/>
  <c r="AL156"/>
  <c r="S156"/>
  <c r="AI156"/>
  <c r="X156"/>
  <c r="D157"/>
  <c r="AL157" s="1"/>
  <c r="S157"/>
  <c r="AI157" s="1"/>
  <c r="X157"/>
  <c r="AJ157" s="1"/>
  <c r="S158"/>
  <c r="AI158" s="1"/>
  <c r="X158"/>
  <c r="AL159"/>
  <c r="S159"/>
  <c r="AI159" s="1"/>
  <c r="X159"/>
  <c r="AJ159" s="1"/>
  <c r="D160"/>
  <c r="AL160" s="1"/>
  <c r="S160"/>
  <c r="X160"/>
  <c r="AJ160" s="1"/>
  <c r="S161"/>
  <c r="AI161"/>
  <c r="X161"/>
  <c r="AJ161"/>
  <c r="D162"/>
  <c r="S162"/>
  <c r="AI162" s="1"/>
  <c r="X162"/>
  <c r="AJ162" s="1"/>
  <c r="D163"/>
  <c r="S163"/>
  <c r="AI163"/>
  <c r="X163"/>
  <c r="AJ163"/>
  <c r="D164"/>
  <c r="S164"/>
  <c r="X164"/>
  <c r="AJ164"/>
  <c r="AP164" s="1"/>
  <c r="S165"/>
  <c r="AI165" s="1"/>
  <c r="X165"/>
  <c r="D166"/>
  <c r="S166"/>
  <c r="AI166" s="1"/>
  <c r="X166"/>
  <c r="AJ166" s="1"/>
  <c r="AP166" s="1"/>
  <c r="S167"/>
  <c r="AI167"/>
  <c r="X167"/>
  <c r="AJ167"/>
  <c r="AK168"/>
  <c r="S168"/>
  <c r="AI168"/>
  <c r="X168"/>
  <c r="AJ168"/>
  <c r="AP168" s="1"/>
  <c r="D169"/>
  <c r="N169" s="1"/>
  <c r="AK169"/>
  <c r="S169"/>
  <c r="AI169"/>
  <c r="X169"/>
  <c r="AJ169"/>
  <c r="D170"/>
  <c r="S170"/>
  <c r="X170"/>
  <c r="AJ170"/>
  <c r="D171"/>
  <c r="AL171"/>
  <c r="S171"/>
  <c r="X171"/>
  <c r="AJ171" s="1"/>
  <c r="S172"/>
  <c r="AI172" s="1"/>
  <c r="X172"/>
  <c r="D173"/>
  <c r="AL173"/>
  <c r="S173"/>
  <c r="AI173"/>
  <c r="X173"/>
  <c r="AJ173"/>
  <c r="AL174"/>
  <c r="AO174"/>
  <c r="S174"/>
  <c r="AI174"/>
  <c r="X174"/>
  <c r="AL175"/>
  <c r="S175"/>
  <c r="AI175"/>
  <c r="X175"/>
  <c r="AJ175"/>
  <c r="D176"/>
  <c r="AL176"/>
  <c r="S176"/>
  <c r="X176"/>
  <c r="AJ176" s="1"/>
  <c r="D177"/>
  <c r="S177"/>
  <c r="AI177"/>
  <c r="X177"/>
  <c r="AJ177"/>
  <c r="AL178"/>
  <c r="S178"/>
  <c r="AC178" s="1"/>
  <c r="AH178" s="1"/>
  <c r="X178"/>
  <c r="S179"/>
  <c r="X179"/>
  <c r="AJ179"/>
  <c r="AL180"/>
  <c r="S180"/>
  <c r="AI180" s="1"/>
  <c r="X180"/>
  <c r="AJ180"/>
  <c r="S181"/>
  <c r="AI181" s="1"/>
  <c r="X181"/>
  <c r="AJ181"/>
  <c r="AL182"/>
  <c r="S182"/>
  <c r="X182"/>
  <c r="AJ182" s="1"/>
  <c r="AL183"/>
  <c r="S183"/>
  <c r="X183"/>
  <c r="AJ183" s="1"/>
  <c r="D184"/>
  <c r="AL184" s="1"/>
  <c r="S184"/>
  <c r="X184"/>
  <c r="AJ184" s="1"/>
  <c r="AP184" s="1"/>
  <c r="D185"/>
  <c r="S185"/>
  <c r="X185"/>
  <c r="AJ185"/>
  <c r="D186"/>
  <c r="S186"/>
  <c r="X186"/>
  <c r="AJ186"/>
  <c r="AP186" s="1"/>
  <c r="D187"/>
  <c r="S187"/>
  <c r="AI187"/>
  <c r="X187"/>
  <c r="S188"/>
  <c r="AI188" s="1"/>
  <c r="X188"/>
  <c r="S189"/>
  <c r="X189"/>
  <c r="AJ189"/>
  <c r="S190"/>
  <c r="AI190" s="1"/>
  <c r="X190"/>
  <c r="AJ190" s="1"/>
  <c r="S191"/>
  <c r="AI191" s="1"/>
  <c r="X191"/>
  <c r="S192"/>
  <c r="X192"/>
  <c r="AJ192" s="1"/>
  <c r="D193"/>
  <c r="AL193" s="1"/>
  <c r="S193"/>
  <c r="X193"/>
  <c r="AJ193"/>
  <c r="D194"/>
  <c r="AL194"/>
  <c r="S194"/>
  <c r="AI194"/>
  <c r="X194"/>
  <c r="AJ194"/>
  <c r="D195"/>
  <c r="S195"/>
  <c r="X195"/>
  <c r="D196"/>
  <c r="AL196" s="1"/>
  <c r="S196"/>
  <c r="AI196" s="1"/>
  <c r="AO196" s="1"/>
  <c r="X196"/>
  <c r="AJ196"/>
  <c r="S197"/>
  <c r="AI197"/>
  <c r="AO197" s="1"/>
  <c r="X197"/>
  <c r="AJ197"/>
  <c r="D198"/>
  <c r="S198"/>
  <c r="AI198" s="1"/>
  <c r="X198"/>
  <c r="AL199"/>
  <c r="AO199"/>
  <c r="S199"/>
  <c r="AI199"/>
  <c r="X199"/>
  <c r="AJ199"/>
  <c r="D200"/>
  <c r="AL200"/>
  <c r="S200"/>
  <c r="AI200"/>
  <c r="X200"/>
  <c r="D201"/>
  <c r="S201"/>
  <c r="X201"/>
  <c r="AJ201" s="1"/>
  <c r="S202"/>
  <c r="AI202"/>
  <c r="X202"/>
  <c r="S203"/>
  <c r="AI203"/>
  <c r="X203"/>
  <c r="S204"/>
  <c r="AI204" s="1"/>
  <c r="X204"/>
  <c r="AJ204"/>
  <c r="AL205"/>
  <c r="AO205" s="1"/>
  <c r="S205"/>
  <c r="AI205"/>
  <c r="X205"/>
  <c r="AL206"/>
  <c r="S206"/>
  <c r="AI206" s="1"/>
  <c r="AO206" s="1"/>
  <c r="X206"/>
  <c r="AJ206"/>
  <c r="AL207"/>
  <c r="AO207" s="1"/>
  <c r="S207"/>
  <c r="AI207" s="1"/>
  <c r="X207"/>
  <c r="AJ207" s="1"/>
  <c r="AK208"/>
  <c r="S208"/>
  <c r="X208"/>
  <c r="AJ208" s="1"/>
  <c r="S209"/>
  <c r="X209"/>
  <c r="AL210"/>
  <c r="S210"/>
  <c r="X210"/>
  <c r="AJ210"/>
  <c r="AL211"/>
  <c r="S211"/>
  <c r="X211"/>
  <c r="AJ211"/>
  <c r="AL212"/>
  <c r="AM212"/>
  <c r="AP212" s="1"/>
  <c r="S212"/>
  <c r="X212"/>
  <c r="AJ212" s="1"/>
  <c r="D213"/>
  <c r="S213"/>
  <c r="AI213" s="1"/>
  <c r="X213"/>
  <c r="D214"/>
  <c r="S214"/>
  <c r="X214"/>
  <c r="AJ214"/>
  <c r="D215"/>
  <c r="S215"/>
  <c r="AI215" s="1"/>
  <c r="X215"/>
  <c r="AJ215" s="1"/>
  <c r="D216"/>
  <c r="S216"/>
  <c r="AI216" s="1"/>
  <c r="X216"/>
  <c r="AJ216" s="1"/>
  <c r="D217"/>
  <c r="S217"/>
  <c r="X217"/>
  <c r="AJ217" s="1"/>
  <c r="D218"/>
  <c r="S218"/>
  <c r="X218"/>
  <c r="AJ218"/>
  <c r="D219"/>
  <c r="AL219"/>
  <c r="S219"/>
  <c r="X219"/>
  <c r="D220"/>
  <c r="S220"/>
  <c r="X220"/>
  <c r="AJ220" s="1"/>
  <c r="AP220" s="1"/>
  <c r="D221"/>
  <c r="AL221" s="1"/>
  <c r="S221"/>
  <c r="AI221" s="1"/>
  <c r="X221"/>
  <c r="AJ221" s="1"/>
  <c r="D222"/>
  <c r="N222"/>
  <c r="AK222" s="1"/>
  <c r="S222"/>
  <c r="AI222"/>
  <c r="X222"/>
  <c r="D223"/>
  <c r="S223"/>
  <c r="X223"/>
  <c r="AJ223" s="1"/>
  <c r="D224"/>
  <c r="N224"/>
  <c r="AK224" s="1"/>
  <c r="S224"/>
  <c r="X224"/>
  <c r="AJ224" s="1"/>
  <c r="D225"/>
  <c r="S225"/>
  <c r="AI225" s="1"/>
  <c r="X225"/>
  <c r="D226"/>
  <c r="N226"/>
  <c r="AK226" s="1"/>
  <c r="AN226" s="1"/>
  <c r="S226"/>
  <c r="AI226" s="1"/>
  <c r="X226"/>
  <c r="D227"/>
  <c r="AL227"/>
  <c r="S227"/>
  <c r="X227"/>
  <c r="AJ227" s="1"/>
  <c r="D228"/>
  <c r="AL228" s="1"/>
  <c r="S228"/>
  <c r="X228"/>
  <c r="AJ228" s="1"/>
  <c r="AP228"/>
  <c r="D229"/>
  <c r="AL229"/>
  <c r="S229"/>
  <c r="AI229"/>
  <c r="X229"/>
  <c r="AJ229"/>
  <c r="D230"/>
  <c r="S230"/>
  <c r="AI230"/>
  <c r="X230"/>
  <c r="AJ230"/>
  <c r="D231"/>
  <c r="S231"/>
  <c r="AI231" s="1"/>
  <c r="X231"/>
  <c r="D232"/>
  <c r="S232"/>
  <c r="AI232" s="1"/>
  <c r="X232"/>
  <c r="AJ232" s="1"/>
  <c r="D233"/>
  <c r="S233"/>
  <c r="AI233" s="1"/>
  <c r="X233"/>
  <c r="AJ233" s="1"/>
  <c r="D234"/>
  <c r="N234" s="1"/>
  <c r="S234"/>
  <c r="X234"/>
  <c r="AJ234" s="1"/>
  <c r="D235"/>
  <c r="S235"/>
  <c r="AI235"/>
  <c r="X235"/>
  <c r="AJ235"/>
  <c r="D236"/>
  <c r="AL236"/>
  <c r="AO236" s="1"/>
  <c r="S236"/>
  <c r="X236"/>
  <c r="AJ236"/>
  <c r="AP236" s="1"/>
  <c r="D237"/>
  <c r="S237"/>
  <c r="AI237"/>
  <c r="X237"/>
  <c r="AJ237"/>
  <c r="AP237" s="1"/>
  <c r="D238"/>
  <c r="S238"/>
  <c r="AI238" s="1"/>
  <c r="X238"/>
  <c r="AJ238" s="1"/>
  <c r="D239"/>
  <c r="AL239" s="1"/>
  <c r="AO239" s="1"/>
  <c r="S239"/>
  <c r="AI239" s="1"/>
  <c r="X239"/>
  <c r="AJ239" s="1"/>
  <c r="D240"/>
  <c r="AL240" s="1"/>
  <c r="S240"/>
  <c r="X240"/>
  <c r="D241"/>
  <c r="S241"/>
  <c r="AI241" s="1"/>
  <c r="X241"/>
  <c r="D242"/>
  <c r="S242"/>
  <c r="AI242"/>
  <c r="X242"/>
  <c r="AJ242"/>
  <c r="D243"/>
  <c r="S243"/>
  <c r="AI243"/>
  <c r="X243"/>
  <c r="AJ243"/>
  <c r="AP243" s="1"/>
  <c r="D244"/>
  <c r="S244"/>
  <c r="AI244"/>
  <c r="X244"/>
  <c r="AJ244"/>
  <c r="D245"/>
  <c r="AL245"/>
  <c r="S245"/>
  <c r="AI245"/>
  <c r="X245"/>
  <c r="D246"/>
  <c r="S246"/>
  <c r="AI246" s="1"/>
  <c r="X246"/>
  <c r="AJ246" s="1"/>
  <c r="D247"/>
  <c r="N247" s="1"/>
  <c r="AK247" s="1"/>
  <c r="AN247" s="1"/>
  <c r="S247"/>
  <c r="X247"/>
  <c r="AJ247"/>
  <c r="D248"/>
  <c r="S248"/>
  <c r="AI248" s="1"/>
  <c r="X248"/>
  <c r="AJ248" s="1"/>
  <c r="D249"/>
  <c r="S249"/>
  <c r="X249"/>
  <c r="AJ249" s="1"/>
  <c r="D250"/>
  <c r="S250"/>
  <c r="AI250"/>
  <c r="X250"/>
  <c r="D251"/>
  <c r="AL251" s="1"/>
  <c r="S251"/>
  <c r="AI251" s="1"/>
  <c r="X251"/>
  <c r="D252"/>
  <c r="S252"/>
  <c r="AI252" s="1"/>
  <c r="X252"/>
  <c r="AJ252" s="1"/>
  <c r="D253"/>
  <c r="AL253" s="1"/>
  <c r="AO253" s="1"/>
  <c r="S253"/>
  <c r="AI253" s="1"/>
  <c r="X253"/>
  <c r="AJ253" s="1"/>
  <c r="D254"/>
  <c r="S254"/>
  <c r="AI254"/>
  <c r="X254"/>
  <c r="AJ254"/>
  <c r="D255"/>
  <c r="AL255" s="1"/>
  <c r="AO255" s="1"/>
  <c r="S255"/>
  <c r="X255"/>
  <c r="AJ255"/>
  <c r="AP255" s="1"/>
  <c r="AL256"/>
  <c r="S256"/>
  <c r="X256"/>
  <c r="AJ256" s="1"/>
  <c r="D257"/>
  <c r="AL257" s="1"/>
  <c r="S257"/>
  <c r="X257"/>
  <c r="AJ257" s="1"/>
  <c r="D258"/>
  <c r="S258"/>
  <c r="AI258"/>
  <c r="X258"/>
  <c r="AJ258"/>
  <c r="D259"/>
  <c r="AL259" s="1"/>
  <c r="S259"/>
  <c r="X259"/>
  <c r="AJ259"/>
  <c r="D260"/>
  <c r="AL260" s="1"/>
  <c r="S260"/>
  <c r="X260"/>
  <c r="AJ260"/>
  <c r="D261"/>
  <c r="AL261"/>
  <c r="AO261" s="1"/>
  <c r="S261"/>
  <c r="X261"/>
  <c r="AJ261" s="1"/>
  <c r="D262"/>
  <c r="S262"/>
  <c r="X262"/>
  <c r="AJ262" s="1"/>
  <c r="D263"/>
  <c r="AL263"/>
  <c r="AO263" s="1"/>
  <c r="S263"/>
  <c r="AI263" s="1"/>
  <c r="X263"/>
  <c r="D264"/>
  <c r="N264"/>
  <c r="AK264" s="1"/>
  <c r="S264"/>
  <c r="X264"/>
  <c r="AJ264" s="1"/>
  <c r="D265"/>
  <c r="N265" s="1"/>
  <c r="S265"/>
  <c r="X265"/>
  <c r="AJ265"/>
  <c r="D266"/>
  <c r="AL266"/>
  <c r="S266"/>
  <c r="X266"/>
  <c r="AJ266" s="1"/>
  <c r="D267"/>
  <c r="AL267" s="1"/>
  <c r="AO267" s="1"/>
  <c r="S267"/>
  <c r="AI267"/>
  <c r="X267"/>
  <c r="AJ267"/>
  <c r="D268"/>
  <c r="AL268"/>
  <c r="S268"/>
  <c r="AI268"/>
  <c r="X268"/>
  <c r="AJ268"/>
  <c r="D269"/>
  <c r="S269"/>
  <c r="X269"/>
  <c r="AJ269" s="1"/>
  <c r="D270"/>
  <c r="S270"/>
  <c r="AI270" s="1"/>
  <c r="X270"/>
  <c r="D271"/>
  <c r="S271"/>
  <c r="X271"/>
  <c r="D272"/>
  <c r="AL272"/>
  <c r="S272"/>
  <c r="X272"/>
  <c r="AJ272"/>
  <c r="D273"/>
  <c r="S273"/>
  <c r="X273"/>
  <c r="AJ273"/>
  <c r="AP273"/>
  <c r="D274"/>
  <c r="AL274" s="1"/>
  <c r="S274"/>
  <c r="AI274"/>
  <c r="X274"/>
  <c r="AJ274" s="1"/>
  <c r="D275"/>
  <c r="S275"/>
  <c r="X275"/>
  <c r="D276"/>
  <c r="AL276"/>
  <c r="S276"/>
  <c r="AI276" s="1"/>
  <c r="X276"/>
  <c r="AJ276"/>
  <c r="D277"/>
  <c r="S277"/>
  <c r="X277"/>
  <c r="AJ277" s="1"/>
  <c r="D278"/>
  <c r="S278"/>
  <c r="AI278"/>
  <c r="X278"/>
  <c r="D279"/>
  <c r="S279"/>
  <c r="X279"/>
  <c r="AC279" s="1"/>
  <c r="AH279"/>
  <c r="D280"/>
  <c r="AL280"/>
  <c r="S280"/>
  <c r="AI280"/>
  <c r="X280"/>
  <c r="AJ280"/>
  <c r="D281"/>
  <c r="AL281"/>
  <c r="S281"/>
  <c r="AI281"/>
  <c r="X281"/>
  <c r="AJ281"/>
  <c r="D282"/>
  <c r="S282"/>
  <c r="X282"/>
  <c r="AJ282"/>
  <c r="D283"/>
  <c r="S283"/>
  <c r="AI283"/>
  <c r="X283"/>
  <c r="D284"/>
  <c r="AL284"/>
  <c r="S284"/>
  <c r="AI284"/>
  <c r="X284"/>
  <c r="AJ284"/>
  <c r="D285"/>
  <c r="AL285"/>
  <c r="AO285" s="1"/>
  <c r="S285"/>
  <c r="AI285"/>
  <c r="X285"/>
  <c r="AJ285" s="1"/>
  <c r="D286"/>
  <c r="AL286"/>
  <c r="S286"/>
  <c r="X286"/>
  <c r="AJ286"/>
  <c r="AP286"/>
  <c r="D287"/>
  <c r="AL287" s="1"/>
  <c r="S287"/>
  <c r="AI287" s="1"/>
  <c r="AO287" s="1"/>
  <c r="X287"/>
  <c r="AJ287"/>
  <c r="AP287"/>
  <c r="D288"/>
  <c r="AL288" s="1"/>
  <c r="S288"/>
  <c r="AI288"/>
  <c r="X288"/>
  <c r="AJ288" s="1"/>
  <c r="D289"/>
  <c r="AL289" s="1"/>
  <c r="S289"/>
  <c r="X289"/>
  <c r="AJ289"/>
  <c r="D290"/>
  <c r="AL290"/>
  <c r="S290"/>
  <c r="AI290" s="1"/>
  <c r="X290"/>
  <c r="AJ290" s="1"/>
  <c r="D291"/>
  <c r="S291"/>
  <c r="AI291" s="1"/>
  <c r="X291"/>
  <c r="AJ291"/>
  <c r="D292"/>
  <c r="AL292" s="1"/>
  <c r="S292"/>
  <c r="AI292"/>
  <c r="X292"/>
  <c r="D293"/>
  <c r="AL293"/>
  <c r="S293"/>
  <c r="X293"/>
  <c r="AJ293"/>
  <c r="AP293"/>
  <c r="D294"/>
  <c r="S294"/>
  <c r="AI294"/>
  <c r="X294"/>
  <c r="AJ294"/>
  <c r="D295"/>
  <c r="AL295"/>
  <c r="S295"/>
  <c r="AI295"/>
  <c r="X295"/>
  <c r="D296"/>
  <c r="S296"/>
  <c r="AI296"/>
  <c r="X296"/>
  <c r="D297"/>
  <c r="AL297"/>
  <c r="AO297"/>
  <c r="S297"/>
  <c r="AI297"/>
  <c r="X297"/>
  <c r="D298"/>
  <c r="AL298" s="1"/>
  <c r="S298"/>
  <c r="AI298" s="1"/>
  <c r="X298"/>
  <c r="AJ298"/>
  <c r="D299"/>
  <c r="AL299"/>
  <c r="S299"/>
  <c r="X299"/>
  <c r="D300"/>
  <c r="AL300"/>
  <c r="S300"/>
  <c r="X300"/>
  <c r="AJ300"/>
  <c r="D301"/>
  <c r="S301"/>
  <c r="AI301"/>
  <c r="X301"/>
  <c r="AJ301" s="1"/>
  <c r="D302"/>
  <c r="S302"/>
  <c r="X302"/>
  <c r="AJ302" s="1"/>
  <c r="AP302" s="1"/>
  <c r="D303"/>
  <c r="S303"/>
  <c r="X303"/>
  <c r="AJ303" s="1"/>
  <c r="D304"/>
  <c r="AL304" s="1"/>
  <c r="S304"/>
  <c r="X304"/>
  <c r="D305"/>
  <c r="S305"/>
  <c r="X305"/>
  <c r="AJ305"/>
  <c r="D306"/>
  <c r="S306"/>
  <c r="X306"/>
  <c r="AJ306"/>
  <c r="AP306" s="1"/>
  <c r="D307"/>
  <c r="AL307"/>
  <c r="AO307"/>
  <c r="S307"/>
  <c r="AI307" s="1"/>
  <c r="X307"/>
  <c r="AJ307"/>
  <c r="AP307"/>
  <c r="D308"/>
  <c r="AL308"/>
  <c r="S308"/>
  <c r="X308"/>
  <c r="AJ308" s="1"/>
  <c r="D309"/>
  <c r="AL309"/>
  <c r="S309"/>
  <c r="X309"/>
  <c r="D310"/>
  <c r="S310"/>
  <c r="X310"/>
  <c r="AJ310" s="1"/>
  <c r="AP310"/>
  <c r="D311"/>
  <c r="S311"/>
  <c r="AI311" s="1"/>
  <c r="X311"/>
  <c r="AJ311"/>
  <c r="AP311" s="1"/>
  <c r="D312"/>
  <c r="AL312"/>
  <c r="S312"/>
  <c r="AI312" s="1"/>
  <c r="X312"/>
  <c r="AJ312"/>
  <c r="D313"/>
  <c r="S313"/>
  <c r="X313"/>
  <c r="AJ313"/>
  <c r="D314"/>
  <c r="N314" s="1"/>
  <c r="AK314" s="1"/>
  <c r="S314"/>
  <c r="AI314"/>
  <c r="X314"/>
  <c r="D315"/>
  <c r="AL315"/>
  <c r="AO315"/>
  <c r="S315"/>
  <c r="AI315"/>
  <c r="X315"/>
  <c r="D316"/>
  <c r="S316"/>
  <c r="X316"/>
  <c r="AJ316"/>
  <c r="D317"/>
  <c r="S317"/>
  <c r="X317"/>
  <c r="AJ317"/>
  <c r="D318"/>
  <c r="N318" s="1"/>
  <c r="AK318"/>
  <c r="S318"/>
  <c r="AI318"/>
  <c r="X318"/>
  <c r="D319"/>
  <c r="N319" s="1"/>
  <c r="AK319" s="1"/>
  <c r="S319"/>
  <c r="AI319" s="1"/>
  <c r="X319"/>
  <c r="AJ319"/>
  <c r="AP319"/>
  <c r="D320"/>
  <c r="N320" s="1"/>
  <c r="AK320" s="1"/>
  <c r="S320"/>
  <c r="X320"/>
  <c r="D321"/>
  <c r="AL321" s="1"/>
  <c r="AO321" s="1"/>
  <c r="S321"/>
  <c r="X321"/>
  <c r="D322"/>
  <c r="AL322"/>
  <c r="S322"/>
  <c r="X322"/>
  <c r="D323"/>
  <c r="AL323"/>
  <c r="S323"/>
  <c r="AC323" s="1"/>
  <c r="AH323" s="1"/>
  <c r="X323"/>
  <c r="D324"/>
  <c r="AL324" s="1"/>
  <c r="S324"/>
  <c r="AI324" s="1"/>
  <c r="X324"/>
  <c r="AJ324"/>
  <c r="D325"/>
  <c r="S325"/>
  <c r="X325"/>
  <c r="AJ325"/>
  <c r="D326"/>
  <c r="S326"/>
  <c r="AI326"/>
  <c r="X326"/>
  <c r="D327"/>
  <c r="AL327"/>
  <c r="S327"/>
  <c r="AI327" s="1"/>
  <c r="X327"/>
  <c r="AJ327"/>
  <c r="D328"/>
  <c r="AL328" s="1"/>
  <c r="S328"/>
  <c r="AI328"/>
  <c r="X328"/>
  <c r="D329"/>
  <c r="S329"/>
  <c r="X329"/>
  <c r="D330"/>
  <c r="N330"/>
  <c r="AK330"/>
  <c r="S330"/>
  <c r="X330"/>
  <c r="AJ330"/>
  <c r="D331"/>
  <c r="N331" s="1"/>
  <c r="AK331" s="1"/>
  <c r="S331"/>
  <c r="X331"/>
  <c r="AJ331" s="1"/>
  <c r="D332"/>
  <c r="AL332"/>
  <c r="AO332" s="1"/>
  <c r="S332"/>
  <c r="AI332" s="1"/>
  <c r="X332"/>
  <c r="D333"/>
  <c r="AL333"/>
  <c r="AO333" s="1"/>
  <c r="S333"/>
  <c r="X333"/>
  <c r="AJ333"/>
  <c r="AP333" s="1"/>
  <c r="D334"/>
  <c r="AL334"/>
  <c r="AO334" s="1"/>
  <c r="S334"/>
  <c r="AI334"/>
  <c r="X334"/>
  <c r="D335"/>
  <c r="AL335" s="1"/>
  <c r="S335"/>
  <c r="AI335"/>
  <c r="X335"/>
  <c r="AJ335"/>
  <c r="D336"/>
  <c r="AL336"/>
  <c r="S336"/>
  <c r="AI336"/>
  <c r="X336"/>
  <c r="AJ336"/>
  <c r="D337"/>
  <c r="S337"/>
  <c r="X337"/>
  <c r="AJ337"/>
  <c r="D338"/>
  <c r="AL338"/>
  <c r="S338"/>
  <c r="X338"/>
  <c r="AJ338"/>
  <c r="AP338"/>
  <c r="D339"/>
  <c r="N339" s="1"/>
  <c r="AK339" s="1"/>
  <c r="AN339" s="1"/>
  <c r="S339"/>
  <c r="X339"/>
  <c r="AJ339" s="1"/>
  <c r="D340"/>
  <c r="AL340"/>
  <c r="AO340" s="1"/>
  <c r="S340"/>
  <c r="X340"/>
  <c r="AJ340"/>
  <c r="D341"/>
  <c r="S341"/>
  <c r="AC341"/>
  <c r="AH341" s="1"/>
  <c r="X341"/>
  <c r="D342"/>
  <c r="S342"/>
  <c r="AI342" s="1"/>
  <c r="X342"/>
  <c r="D343"/>
  <c r="N343" s="1"/>
  <c r="AK343" s="1"/>
  <c r="S343"/>
  <c r="X343"/>
  <c r="AJ343"/>
  <c r="AP343" s="1"/>
  <c r="D344"/>
  <c r="AL344"/>
  <c r="S344"/>
  <c r="X344"/>
  <c r="S345"/>
  <c r="X345"/>
  <c r="AJ345" s="1"/>
  <c r="D346"/>
  <c r="S346"/>
  <c r="AC346" s="1"/>
  <c r="AH346" s="1"/>
  <c r="X346"/>
  <c r="AJ346" s="1"/>
  <c r="AP346" s="1"/>
  <c r="AL347"/>
  <c r="S347"/>
  <c r="X347"/>
  <c r="AJ347"/>
  <c r="S348"/>
  <c r="AI348"/>
  <c r="X348"/>
  <c r="S349"/>
  <c r="AI349"/>
  <c r="X349"/>
  <c r="AJ349" s="1"/>
  <c r="AP349" s="1"/>
  <c r="D350"/>
  <c r="N350" s="1"/>
  <c r="AK350" s="1"/>
  <c r="S350"/>
  <c r="X350"/>
  <c r="AJ350" s="1"/>
  <c r="D351"/>
  <c r="S351"/>
  <c r="AI351" s="1"/>
  <c r="X351"/>
  <c r="S352"/>
  <c r="AI352"/>
  <c r="X352"/>
  <c r="AL353"/>
  <c r="S353"/>
  <c r="X353"/>
  <c r="AJ353" s="1"/>
  <c r="AP353" s="1"/>
  <c r="S354"/>
  <c r="X354"/>
  <c r="AJ354"/>
  <c r="AL355"/>
  <c r="S355"/>
  <c r="AI355"/>
  <c r="X355"/>
  <c r="AK356"/>
  <c r="S356"/>
  <c r="AI356"/>
  <c r="X356"/>
  <c r="AJ356"/>
  <c r="AL357"/>
  <c r="S357"/>
  <c r="AC357" s="1"/>
  <c r="AH357" s="1"/>
  <c r="X357"/>
  <c r="AJ357"/>
  <c r="D358"/>
  <c r="S358"/>
  <c r="AI358"/>
  <c r="X358"/>
  <c r="AC358"/>
  <c r="AH358" s="1"/>
  <c r="AK359"/>
  <c r="S359"/>
  <c r="AI359"/>
  <c r="X359"/>
  <c r="AJ359"/>
  <c r="D360"/>
  <c r="AL360"/>
  <c r="S360"/>
  <c r="X360"/>
  <c r="AJ360"/>
  <c r="AP360"/>
  <c r="AL361"/>
  <c r="S361"/>
  <c r="AI361"/>
  <c r="X361"/>
  <c r="AJ361" s="1"/>
  <c r="D362"/>
  <c r="AL362"/>
  <c r="AO362" s="1"/>
  <c r="S362"/>
  <c r="AI362"/>
  <c r="X362"/>
  <c r="D363"/>
  <c r="S363"/>
  <c r="AI363"/>
  <c r="X363"/>
  <c r="AJ363" s="1"/>
  <c r="AP363" s="1"/>
  <c r="D364"/>
  <c r="N364"/>
  <c r="AK364" s="1"/>
  <c r="S364"/>
  <c r="AI364"/>
  <c r="X364"/>
  <c r="D365"/>
  <c r="AL365" s="1"/>
  <c r="S365"/>
  <c r="X365"/>
  <c r="AJ365" s="1"/>
  <c r="S366"/>
  <c r="AI366"/>
  <c r="X366"/>
  <c r="AJ366" s="1"/>
  <c r="AL367"/>
  <c r="S367"/>
  <c r="X367"/>
  <c r="AJ367" s="1"/>
  <c r="AP367" s="1"/>
  <c r="D368"/>
  <c r="S368"/>
  <c r="X368"/>
  <c r="AJ368"/>
  <c r="AL369"/>
  <c r="S369"/>
  <c r="X369"/>
  <c r="AJ369"/>
  <c r="AP369"/>
  <c r="D370"/>
  <c r="AL370" s="1"/>
  <c r="S370"/>
  <c r="AI370"/>
  <c r="X370"/>
  <c r="D371"/>
  <c r="S371"/>
  <c r="AI371"/>
  <c r="X371"/>
  <c r="AL372"/>
  <c r="S372"/>
  <c r="X372"/>
  <c r="AJ372"/>
  <c r="D373"/>
  <c r="AL373" s="1"/>
  <c r="AO373" s="1"/>
  <c r="S373"/>
  <c r="AC373"/>
  <c r="AH373"/>
  <c r="AI373"/>
  <c r="X373"/>
  <c r="S374"/>
  <c r="X374"/>
  <c r="AJ374" s="1"/>
  <c r="AL375"/>
  <c r="S375"/>
  <c r="AI375"/>
  <c r="AO375" s="1"/>
  <c r="X375"/>
  <c r="AJ375" s="1"/>
  <c r="D376"/>
  <c r="S376"/>
  <c r="AI376"/>
  <c r="X376"/>
  <c r="AJ376"/>
  <c r="AP376"/>
  <c r="S377"/>
  <c r="AI377" s="1"/>
  <c r="AO377" s="1"/>
  <c r="X377"/>
  <c r="AJ377"/>
  <c r="AP377"/>
  <c r="D378"/>
  <c r="S378"/>
  <c r="X378"/>
  <c r="AJ378"/>
  <c r="D379"/>
  <c r="S379"/>
  <c r="AI379"/>
  <c r="X379"/>
  <c r="AJ379" s="1"/>
  <c r="AP379" s="1"/>
  <c r="D380"/>
  <c r="S380"/>
  <c r="AI380"/>
  <c r="X380"/>
  <c r="AJ380" s="1"/>
  <c r="AP380" s="1"/>
  <c r="D381"/>
  <c r="S381"/>
  <c r="AI381"/>
  <c r="X381"/>
  <c r="AJ381" s="1"/>
  <c r="D382"/>
  <c r="AL382"/>
  <c r="S382"/>
  <c r="X382"/>
  <c r="AJ382"/>
  <c r="D383"/>
  <c r="N383" s="1"/>
  <c r="S383"/>
  <c r="X383"/>
  <c r="AJ383" s="1"/>
  <c r="D384"/>
  <c r="N384"/>
  <c r="S384"/>
  <c r="X384"/>
  <c r="AJ384" s="1"/>
  <c r="AP384" s="1"/>
  <c r="D385"/>
  <c r="AL385"/>
  <c r="S385"/>
  <c r="AI385"/>
  <c r="X385"/>
  <c r="AJ385"/>
  <c r="AM385"/>
  <c r="D386"/>
  <c r="AL386"/>
  <c r="S386"/>
  <c r="X386"/>
  <c r="D387"/>
  <c r="S387"/>
  <c r="AI387"/>
  <c r="X387"/>
  <c r="AJ387" s="1"/>
  <c r="AP387" s="1"/>
  <c r="D388"/>
  <c r="AL388"/>
  <c r="AO388" s="1"/>
  <c r="S388"/>
  <c r="AI388" s="1"/>
  <c r="X388"/>
  <c r="AJ388"/>
  <c r="D389"/>
  <c r="S389"/>
  <c r="AI389"/>
  <c r="X389"/>
  <c r="AJ389"/>
  <c r="AP389" s="1"/>
  <c r="D390"/>
  <c r="S390"/>
  <c r="AI390"/>
  <c r="X390"/>
  <c r="D391"/>
  <c r="N391"/>
  <c r="S391"/>
  <c r="X391"/>
  <c r="D392"/>
  <c r="AL392" s="1"/>
  <c r="AO392" s="1"/>
  <c r="S392"/>
  <c r="X392"/>
  <c r="AJ392" s="1"/>
  <c r="D393"/>
  <c r="AL393"/>
  <c r="S393"/>
  <c r="AI393" s="1"/>
  <c r="X393"/>
  <c r="AJ393" s="1"/>
  <c r="D394"/>
  <c r="AL394"/>
  <c r="S394"/>
  <c r="X394"/>
  <c r="AJ394"/>
  <c r="D395"/>
  <c r="N395" s="1"/>
  <c r="AK395" s="1"/>
  <c r="S395"/>
  <c r="AI395" s="1"/>
  <c r="X395"/>
  <c r="AJ395"/>
  <c r="D396"/>
  <c r="S396"/>
  <c r="AI396"/>
  <c r="X396"/>
  <c r="AJ396"/>
  <c r="AP396" s="1"/>
  <c r="D397"/>
  <c r="AM397"/>
  <c r="S397"/>
  <c r="X397"/>
  <c r="AJ397" s="1"/>
  <c r="D398"/>
  <c r="AL398"/>
  <c r="S398"/>
  <c r="X398"/>
  <c r="AJ398"/>
  <c r="D399"/>
  <c r="S399"/>
  <c r="AI399" s="1"/>
  <c r="X399"/>
  <c r="AJ399" s="1"/>
  <c r="AP399" s="1"/>
  <c r="D400"/>
  <c r="N400"/>
  <c r="AK400"/>
  <c r="S400"/>
  <c r="AI400"/>
  <c r="X400"/>
  <c r="AJ400" s="1"/>
  <c r="D401"/>
  <c r="S401"/>
  <c r="AI401" s="1"/>
  <c r="X401"/>
  <c r="AJ401"/>
  <c r="D402"/>
  <c r="S402"/>
  <c r="X402"/>
  <c r="D403"/>
  <c r="N403" s="1"/>
  <c r="AK403" s="1"/>
  <c r="S403"/>
  <c r="AI403"/>
  <c r="X403"/>
  <c r="D404"/>
  <c r="S404"/>
  <c r="X404"/>
  <c r="D405"/>
  <c r="S405"/>
  <c r="X405"/>
  <c r="AC405" s="1"/>
  <c r="AH405" s="1"/>
  <c r="D406"/>
  <c r="N406"/>
  <c r="AK406"/>
  <c r="S406"/>
  <c r="AI406"/>
  <c r="X406"/>
  <c r="AJ406"/>
  <c r="AP406" s="1"/>
  <c r="D407"/>
  <c r="AL407"/>
  <c r="AO407" s="1"/>
  <c r="S407"/>
  <c r="AI407"/>
  <c r="X407"/>
  <c r="AJ407" s="1"/>
  <c r="D408"/>
  <c r="N408"/>
  <c r="AK408"/>
  <c r="AN408" s="1"/>
  <c r="S408"/>
  <c r="X408"/>
  <c r="AJ408"/>
  <c r="D409"/>
  <c r="N409" s="1"/>
  <c r="S409"/>
  <c r="AI409"/>
  <c r="X409"/>
  <c r="AJ409" s="1"/>
  <c r="AM409"/>
  <c r="D410"/>
  <c r="AL410"/>
  <c r="S410"/>
  <c r="AI410"/>
  <c r="X410"/>
  <c r="AJ410"/>
  <c r="AP410" s="1"/>
  <c r="D411"/>
  <c r="AL411"/>
  <c r="S411"/>
  <c r="X411"/>
  <c r="AJ411"/>
  <c r="D412"/>
  <c r="AL412"/>
  <c r="S412"/>
  <c r="X412"/>
  <c r="D413"/>
  <c r="S413"/>
  <c r="AI413" s="1"/>
  <c r="X413"/>
  <c r="AJ413"/>
  <c r="AP413" s="1"/>
  <c r="D414"/>
  <c r="N414"/>
  <c r="S414"/>
  <c r="AI414" s="1"/>
  <c r="X414"/>
  <c r="AJ414"/>
  <c r="AP414"/>
  <c r="D415"/>
  <c r="S415"/>
  <c r="X415"/>
  <c r="AJ415"/>
  <c r="D416"/>
  <c r="S416"/>
  <c r="AI416"/>
  <c r="X416"/>
  <c r="D417"/>
  <c r="S417"/>
  <c r="X417"/>
  <c r="AJ417"/>
  <c r="D418"/>
  <c r="AL418" s="1"/>
  <c r="S418"/>
  <c r="AI418"/>
  <c r="AO418" s="1"/>
  <c r="X418"/>
  <c r="AJ418" s="1"/>
  <c r="D419"/>
  <c r="AL419"/>
  <c r="AO419"/>
  <c r="S419"/>
  <c r="AI419"/>
  <c r="X419"/>
  <c r="AJ419"/>
  <c r="AP419" s="1"/>
  <c r="D420"/>
  <c r="S420"/>
  <c r="AI420"/>
  <c r="X420"/>
  <c r="D421"/>
  <c r="S421"/>
  <c r="AI421"/>
  <c r="X421"/>
  <c r="D422"/>
  <c r="S422"/>
  <c r="AI422"/>
  <c r="X422"/>
  <c r="D423"/>
  <c r="AL423"/>
  <c r="S423"/>
  <c r="AI423" s="1"/>
  <c r="X423"/>
  <c r="AJ423"/>
  <c r="D424"/>
  <c r="S424"/>
  <c r="X424"/>
  <c r="AJ424"/>
  <c r="D425"/>
  <c r="S425"/>
  <c r="X425"/>
  <c r="AJ425"/>
  <c r="D426"/>
  <c r="AL426" s="1"/>
  <c r="S426"/>
  <c r="X426"/>
  <c r="D427"/>
  <c r="S427"/>
  <c r="AC427" s="1"/>
  <c r="AH427" s="1"/>
  <c r="AI427"/>
  <c r="X427"/>
  <c r="D428"/>
  <c r="S428"/>
  <c r="AI428"/>
  <c r="X428"/>
  <c r="D429"/>
  <c r="AL429" s="1"/>
  <c r="S429"/>
  <c r="AI429"/>
  <c r="X429"/>
  <c r="AJ429" s="1"/>
  <c r="AP429" s="1"/>
  <c r="D430"/>
  <c r="S430"/>
  <c r="X430"/>
  <c r="AJ430"/>
  <c r="D431"/>
  <c r="AL431" s="1"/>
  <c r="S431"/>
  <c r="AI431" s="1"/>
  <c r="X431"/>
  <c r="D432"/>
  <c r="N432"/>
  <c r="AK432" s="1"/>
  <c r="S432"/>
  <c r="AI432"/>
  <c r="X432"/>
  <c r="AJ432" s="1"/>
  <c r="AP432" s="1"/>
  <c r="D433"/>
  <c r="S433"/>
  <c r="AI433"/>
  <c r="X433"/>
  <c r="D434"/>
  <c r="S434"/>
  <c r="AI434" s="1"/>
  <c r="X434"/>
  <c r="D435"/>
  <c r="S435"/>
  <c r="AI435" s="1"/>
  <c r="X435"/>
  <c r="AJ435"/>
  <c r="D436"/>
  <c r="S436"/>
  <c r="AI436"/>
  <c r="X436"/>
  <c r="AJ436"/>
  <c r="D437"/>
  <c r="AL437"/>
  <c r="S437"/>
  <c r="AI437"/>
  <c r="AO437" s="1"/>
  <c r="X437"/>
  <c r="D438"/>
  <c r="S438"/>
  <c r="X438"/>
  <c r="D439"/>
  <c r="AL439"/>
  <c r="S439"/>
  <c r="AC439" s="1"/>
  <c r="AH439" s="1"/>
  <c r="X439"/>
  <c r="D440"/>
  <c r="AL440" s="1"/>
  <c r="S440"/>
  <c r="X440"/>
  <c r="AJ440" s="1"/>
  <c r="D441"/>
  <c r="N441" s="1"/>
  <c r="AK441" s="1"/>
  <c r="S441"/>
  <c r="X441"/>
  <c r="AJ441" s="1"/>
  <c r="D442"/>
  <c r="S442"/>
  <c r="AI442" s="1"/>
  <c r="AO442" s="1"/>
  <c r="X442"/>
  <c r="AJ442"/>
  <c r="D443"/>
  <c r="S443"/>
  <c r="X443"/>
  <c r="AJ443"/>
  <c r="D444"/>
  <c r="AL444" s="1"/>
  <c r="S444"/>
  <c r="AI444"/>
  <c r="X444"/>
  <c r="D445"/>
  <c r="AM445"/>
  <c r="S445"/>
  <c r="AI445"/>
  <c r="X445"/>
  <c r="AJ445" s="1"/>
  <c r="D446"/>
  <c r="S446"/>
  <c r="AI446" s="1"/>
  <c r="X446"/>
  <c r="AJ446"/>
  <c r="AP446"/>
  <c r="D447"/>
  <c r="S447"/>
  <c r="AI447"/>
  <c r="X447"/>
  <c r="D448"/>
  <c r="AL448"/>
  <c r="S448"/>
  <c r="X448"/>
  <c r="D449"/>
  <c r="S449"/>
  <c r="X449"/>
  <c r="AJ449" s="1"/>
  <c r="D450"/>
  <c r="AL450"/>
  <c r="S450"/>
  <c r="AI450" s="1"/>
  <c r="X450"/>
  <c r="AJ450"/>
  <c r="D451"/>
  <c r="AL451" s="1"/>
  <c r="S451"/>
  <c r="X451"/>
  <c r="AJ451"/>
  <c r="D452"/>
  <c r="N452" s="1"/>
  <c r="AK452" s="1"/>
  <c r="S452"/>
  <c r="X452"/>
  <c r="AJ452"/>
  <c r="D453"/>
  <c r="AL453"/>
  <c r="AO453"/>
  <c r="AM453"/>
  <c r="S453"/>
  <c r="AI453"/>
  <c r="X453"/>
  <c r="AJ453" s="1"/>
  <c r="AP453" s="1"/>
  <c r="D454"/>
  <c r="S454"/>
  <c r="X454"/>
  <c r="AJ454"/>
  <c r="AP454" s="1"/>
  <c r="D455"/>
  <c r="N455" s="1"/>
  <c r="AK455" s="1"/>
  <c r="S455"/>
  <c r="AC455" s="1"/>
  <c r="AH455" s="1"/>
  <c r="AN455" s="1"/>
  <c r="X455"/>
  <c r="AJ455"/>
  <c r="AP455"/>
  <c r="D456"/>
  <c r="S456"/>
  <c r="AI456" s="1"/>
  <c r="X456"/>
  <c r="AJ456"/>
  <c r="AP456"/>
  <c r="D457"/>
  <c r="S457"/>
  <c r="AI457"/>
  <c r="X457"/>
  <c r="AJ457" s="1"/>
  <c r="AP457" s="1"/>
  <c r="AM457"/>
  <c r="D458"/>
  <c r="N458" s="1"/>
  <c r="AK458" s="1"/>
  <c r="S458"/>
  <c r="AI458"/>
  <c r="X458"/>
  <c r="AJ458"/>
  <c r="D459"/>
  <c r="S459"/>
  <c r="AI459" s="1"/>
  <c r="X459"/>
  <c r="D460"/>
  <c r="AL460" s="1"/>
  <c r="AO460" s="1"/>
  <c r="S460"/>
  <c r="X460"/>
  <c r="D461"/>
  <c r="S461"/>
  <c r="X461"/>
  <c r="AJ461" s="1"/>
  <c r="AM461"/>
  <c r="D462"/>
  <c r="S462"/>
  <c r="X462"/>
  <c r="AJ462" s="1"/>
  <c r="D463"/>
  <c r="AL463"/>
  <c r="AO463" s="1"/>
  <c r="S463"/>
  <c r="AI463"/>
  <c r="X463"/>
  <c r="AC463" s="1"/>
  <c r="D464"/>
  <c r="S464"/>
  <c r="AI464"/>
  <c r="X464"/>
  <c r="D465"/>
  <c r="AL465"/>
  <c r="S465"/>
  <c r="X465"/>
  <c r="D466"/>
  <c r="S466"/>
  <c r="AI466" s="1"/>
  <c r="AO466" s="1"/>
  <c r="X466"/>
  <c r="AJ466"/>
  <c r="D467"/>
  <c r="AL467" s="1"/>
  <c r="AO467" s="1"/>
  <c r="S467"/>
  <c r="AI467"/>
  <c r="X467"/>
  <c r="AJ467" s="1"/>
  <c r="AP467" s="1"/>
  <c r="D468"/>
  <c r="AL468"/>
  <c r="S468"/>
  <c r="AI468"/>
  <c r="X468"/>
  <c r="AJ468"/>
  <c r="D469"/>
  <c r="AM469"/>
  <c r="S469"/>
  <c r="AI469"/>
  <c r="X469"/>
  <c r="D470"/>
  <c r="AL470" s="1"/>
  <c r="S470"/>
  <c r="AI470" s="1"/>
  <c r="X470"/>
  <c r="D471"/>
  <c r="S471"/>
  <c r="X471"/>
  <c r="D472"/>
  <c r="AL472"/>
  <c r="AO472" s="1"/>
  <c r="S472"/>
  <c r="X472"/>
  <c r="D473"/>
  <c r="N473" s="1"/>
  <c r="AK473" s="1"/>
  <c r="S473"/>
  <c r="AI473"/>
  <c r="X473"/>
  <c r="D474"/>
  <c r="S474"/>
  <c r="X474"/>
  <c r="AJ474" s="1"/>
  <c r="AP474" s="1"/>
  <c r="D475"/>
  <c r="AL475" s="1"/>
  <c r="S475"/>
  <c r="X475"/>
  <c r="AJ475" s="1"/>
  <c r="D476"/>
  <c r="AL476"/>
  <c r="AO476"/>
  <c r="S476"/>
  <c r="X476"/>
  <c r="AJ476"/>
  <c r="D477"/>
  <c r="S477"/>
  <c r="AI477"/>
  <c r="X477"/>
  <c r="AJ477" s="1"/>
  <c r="AM477"/>
  <c r="D478"/>
  <c r="S478"/>
  <c r="AC478" s="1"/>
  <c r="AH478" s="1"/>
  <c r="X478"/>
  <c r="D479"/>
  <c r="AL479"/>
  <c r="S479"/>
  <c r="X479"/>
  <c r="D480"/>
  <c r="N480"/>
  <c r="AK480" s="1"/>
  <c r="S480"/>
  <c r="X480"/>
  <c r="D481"/>
  <c r="S481"/>
  <c r="AI481"/>
  <c r="X481"/>
  <c r="D482"/>
  <c r="S482"/>
  <c r="X482"/>
  <c r="AJ482" s="1"/>
  <c r="AP482" s="1"/>
  <c r="D483"/>
  <c r="AL483"/>
  <c r="AO483"/>
  <c r="S483"/>
  <c r="AI483" s="1"/>
  <c r="X483"/>
  <c r="AJ483"/>
  <c r="D484"/>
  <c r="S484"/>
  <c r="X484"/>
  <c r="D485"/>
  <c r="S485"/>
  <c r="AI485" s="1"/>
  <c r="X485"/>
  <c r="AJ485" s="1"/>
  <c r="D486"/>
  <c r="AL486" s="1"/>
  <c r="S486"/>
  <c r="AI486" s="1"/>
  <c r="AO486" s="1"/>
  <c r="X486"/>
  <c r="AJ486" s="1"/>
  <c r="D487"/>
  <c r="AL487"/>
  <c r="S487"/>
  <c r="AI487" s="1"/>
  <c r="X487"/>
  <c r="AJ487"/>
  <c r="AP487" s="1"/>
  <c r="D488"/>
  <c r="AL488" s="1"/>
  <c r="AO488" s="1"/>
  <c r="S488"/>
  <c r="X488"/>
  <c r="D489"/>
  <c r="S489"/>
  <c r="AI489"/>
  <c r="X489"/>
  <c r="D490"/>
  <c r="S490"/>
  <c r="AI490"/>
  <c r="X490"/>
  <c r="D491"/>
  <c r="AL491" s="1"/>
  <c r="S491"/>
  <c r="AI491"/>
  <c r="X491"/>
  <c r="AJ491"/>
  <c r="AP491"/>
  <c r="D492"/>
  <c r="S492"/>
  <c r="AI492"/>
  <c r="X492"/>
  <c r="AJ492"/>
  <c r="D493"/>
  <c r="AL493"/>
  <c r="S493"/>
  <c r="X493"/>
  <c r="AJ493" s="1"/>
  <c r="D494"/>
  <c r="S494"/>
  <c r="X494"/>
  <c r="AJ494" s="1"/>
  <c r="D495"/>
  <c r="S495"/>
  <c r="AI495"/>
  <c r="X495"/>
  <c r="AJ495"/>
  <c r="D496"/>
  <c r="AL496"/>
  <c r="S496"/>
  <c r="AI496"/>
  <c r="X496"/>
  <c r="AJ496"/>
  <c r="D497"/>
  <c r="S497"/>
  <c r="AI497" s="1"/>
  <c r="X497"/>
  <c r="D498"/>
  <c r="AL498" s="1"/>
  <c r="S498"/>
  <c r="AI498"/>
  <c r="AO498" s="1"/>
  <c r="X498"/>
  <c r="AJ498" s="1"/>
  <c r="AP498" s="1"/>
  <c r="D499"/>
  <c r="S499"/>
  <c r="AI499" s="1"/>
  <c r="X499"/>
  <c r="AJ499"/>
  <c r="D500"/>
  <c r="AL500"/>
  <c r="AO500" s="1"/>
  <c r="S500"/>
  <c r="AC500" s="1"/>
  <c r="AH500" s="1"/>
  <c r="AN500" s="1"/>
  <c r="X500"/>
  <c r="D501"/>
  <c r="S501"/>
  <c r="X501"/>
  <c r="AJ501" s="1"/>
  <c r="AP501"/>
  <c r="D502"/>
  <c r="AL502" s="1"/>
  <c r="S502"/>
  <c r="AI502"/>
  <c r="AO502" s="1"/>
  <c r="X502"/>
  <c r="AJ502" s="1"/>
  <c r="AP502" s="1"/>
  <c r="D503"/>
  <c r="S503"/>
  <c r="X503"/>
  <c r="AJ503"/>
  <c r="D504"/>
  <c r="S504"/>
  <c r="X504"/>
  <c r="AJ504"/>
  <c r="AL505"/>
  <c r="S505"/>
  <c r="AI505" s="1"/>
  <c r="X505"/>
  <c r="AJ505"/>
  <c r="AP505"/>
  <c r="D506"/>
  <c r="AL506"/>
  <c r="S506"/>
  <c r="X506"/>
  <c r="D507"/>
  <c r="S507"/>
  <c r="AI507"/>
  <c r="X507"/>
  <c r="D508"/>
  <c r="AL508" s="1"/>
  <c r="S508"/>
  <c r="AI508" s="1"/>
  <c r="X508"/>
  <c r="D509"/>
  <c r="AL509" s="1"/>
  <c r="S509"/>
  <c r="AI509"/>
  <c r="AO509" s="1"/>
  <c r="X509"/>
  <c r="D510"/>
  <c r="AL510" s="1"/>
  <c r="S510"/>
  <c r="AI510"/>
  <c r="AO510" s="1"/>
  <c r="X510"/>
  <c r="D511"/>
  <c r="AL511"/>
  <c r="S511"/>
  <c r="X511"/>
  <c r="AJ511" s="1"/>
  <c r="D512"/>
  <c r="N512"/>
  <c r="AK512"/>
  <c r="AN512" s="1"/>
  <c r="S512"/>
  <c r="AI512" s="1"/>
  <c r="X512"/>
  <c r="AJ512" s="1"/>
  <c r="D513"/>
  <c r="N513" s="1"/>
  <c r="AK513" s="1"/>
  <c r="S513"/>
  <c r="AI513"/>
  <c r="X513"/>
  <c r="AJ513" s="1"/>
  <c r="AP513" s="1"/>
  <c r="D514"/>
  <c r="AL514"/>
  <c r="S514"/>
  <c r="X514"/>
  <c r="D515"/>
  <c r="AL515"/>
  <c r="AO515" s="1"/>
  <c r="S515"/>
  <c r="X515"/>
  <c r="AJ515"/>
  <c r="D516"/>
  <c r="AL516" s="1"/>
  <c r="S516"/>
  <c r="X516"/>
  <c r="D517"/>
  <c r="N517" s="1"/>
  <c r="AK517" s="1"/>
  <c r="S517"/>
  <c r="X517"/>
  <c r="D518"/>
  <c r="AL518" s="1"/>
  <c r="S518"/>
  <c r="X518"/>
  <c r="AJ518"/>
  <c r="D519"/>
  <c r="AL519"/>
  <c r="S519"/>
  <c r="X519"/>
  <c r="AJ519" s="1"/>
  <c r="AP519" s="1"/>
  <c r="D520"/>
  <c r="AL520"/>
  <c r="AO520" s="1"/>
  <c r="S520"/>
  <c r="X520"/>
  <c r="D521"/>
  <c r="AL521"/>
  <c r="AO521" s="1"/>
  <c r="S521"/>
  <c r="AI521"/>
  <c r="X521"/>
  <c r="AJ521" s="1"/>
  <c r="AP521" s="1"/>
  <c r="D522"/>
  <c r="S522"/>
  <c r="AI522"/>
  <c r="X522"/>
  <c r="AJ522" s="1"/>
  <c r="AP522" s="1"/>
  <c r="D523"/>
  <c r="S523"/>
  <c r="AI523"/>
  <c r="X523"/>
  <c r="D524"/>
  <c r="AL524"/>
  <c r="S524"/>
  <c r="X524"/>
  <c r="D525"/>
  <c r="AL525"/>
  <c r="S525"/>
  <c r="X525"/>
  <c r="AJ525" s="1"/>
  <c r="AP525" s="1"/>
  <c r="D526"/>
  <c r="S526"/>
  <c r="AI526"/>
  <c r="X526"/>
  <c r="AJ526"/>
  <c r="D527"/>
  <c r="S527"/>
  <c r="X527"/>
  <c r="AJ527"/>
  <c r="D528"/>
  <c r="AL528"/>
  <c r="S528"/>
  <c r="X528"/>
  <c r="AC528" s="1"/>
  <c r="AH528" s="1"/>
  <c r="D529"/>
  <c r="AL529" s="1"/>
  <c r="S529"/>
  <c r="X529"/>
  <c r="D530"/>
  <c r="S530"/>
  <c r="AC530" s="1"/>
  <c r="AH530" s="1"/>
  <c r="X530"/>
  <c r="AJ530" s="1"/>
  <c r="D531"/>
  <c r="AL531"/>
  <c r="S531"/>
  <c r="AI531" s="1"/>
  <c r="AO531" s="1"/>
  <c r="X531"/>
  <c r="AJ531"/>
  <c r="D532"/>
  <c r="AL532" s="1"/>
  <c r="AO532" s="1"/>
  <c r="S532"/>
  <c r="X532"/>
  <c r="AJ532" s="1"/>
  <c r="D533"/>
  <c r="S533"/>
  <c r="AI533"/>
  <c r="AO533" s="1"/>
  <c r="X533"/>
  <c r="AJ533" s="1"/>
  <c r="D534"/>
  <c r="S534"/>
  <c r="X534"/>
  <c r="D535"/>
  <c r="AL535"/>
  <c r="S535"/>
  <c r="X535"/>
  <c r="D536"/>
  <c r="AL536"/>
  <c r="AO536" s="1"/>
  <c r="S536"/>
  <c r="AI536" s="1"/>
  <c r="X536"/>
  <c r="AJ536"/>
  <c r="AP536" s="1"/>
  <c r="D537"/>
  <c r="S537"/>
  <c r="AI537"/>
  <c r="X537"/>
  <c r="AJ537" s="1"/>
  <c r="AP537" s="1"/>
  <c r="D538"/>
  <c r="AL538"/>
  <c r="AO538" s="1"/>
  <c r="S538"/>
  <c r="AI538"/>
  <c r="X538"/>
  <c r="D539"/>
  <c r="N539" s="1"/>
  <c r="AK539" s="1"/>
  <c r="S539"/>
  <c r="AI539"/>
  <c r="X539"/>
  <c r="AJ539"/>
  <c r="D540"/>
  <c r="S540"/>
  <c r="AI540" s="1"/>
  <c r="X540"/>
  <c r="D541"/>
  <c r="S541"/>
  <c r="X541"/>
  <c r="AJ541"/>
  <c r="D542"/>
  <c r="AL542"/>
  <c r="S542"/>
  <c r="AI542"/>
  <c r="X542"/>
  <c r="AJ542"/>
  <c r="AP542" s="1"/>
  <c r="D543"/>
  <c r="N543" s="1"/>
  <c r="S543"/>
  <c r="X543"/>
  <c r="AJ543" s="1"/>
  <c r="AP543"/>
  <c r="D544"/>
  <c r="S544"/>
  <c r="X544"/>
  <c r="AJ544"/>
  <c r="D545"/>
  <c r="S545"/>
  <c r="AI545"/>
  <c r="X545"/>
  <c r="D546"/>
  <c r="S546"/>
  <c r="AI546"/>
  <c r="X546"/>
  <c r="AJ546" s="1"/>
  <c r="AP546" s="1"/>
  <c r="D547"/>
  <c r="AL547"/>
  <c r="S547"/>
  <c r="AI547"/>
  <c r="X547"/>
  <c r="AJ547"/>
  <c r="AP547" s="1"/>
  <c r="D548"/>
  <c r="AL548"/>
  <c r="S548"/>
  <c r="X548"/>
  <c r="AJ548" s="1"/>
  <c r="AP548" s="1"/>
  <c r="D549"/>
  <c r="S549"/>
  <c r="AI549" s="1"/>
  <c r="AO549" s="1"/>
  <c r="X549"/>
  <c r="AJ549" s="1"/>
  <c r="D550"/>
  <c r="AL550" s="1"/>
  <c r="S550"/>
  <c r="AI550"/>
  <c r="X550"/>
  <c r="D551"/>
  <c r="AL551" s="1"/>
  <c r="N551"/>
  <c r="AK551"/>
  <c r="S551"/>
  <c r="AI551"/>
  <c r="X551"/>
  <c r="D552"/>
  <c r="AL552"/>
  <c r="S552"/>
  <c r="X552"/>
  <c r="AJ552" s="1"/>
  <c r="D553"/>
  <c r="S553"/>
  <c r="X553"/>
  <c r="AJ553" s="1"/>
  <c r="D554"/>
  <c r="AL554" s="1"/>
  <c r="AO554" s="1"/>
  <c r="S554"/>
  <c r="X554"/>
  <c r="AJ554" s="1"/>
  <c r="AP554" s="1"/>
  <c r="D555"/>
  <c r="S555"/>
  <c r="X555"/>
  <c r="AJ555"/>
  <c r="D556"/>
  <c r="S556"/>
  <c r="X556"/>
  <c r="AJ556"/>
  <c r="AP556" s="1"/>
  <c r="D557"/>
  <c r="S557"/>
  <c r="X557"/>
  <c r="AJ557" s="1"/>
  <c r="D558"/>
  <c r="AL558"/>
  <c r="S558"/>
  <c r="AI558" s="1"/>
  <c r="X558"/>
  <c r="AJ558"/>
  <c r="D559"/>
  <c r="N559" s="1"/>
  <c r="S559"/>
  <c r="AI559" s="1"/>
  <c r="X559"/>
  <c r="AJ559" s="1"/>
  <c r="D560"/>
  <c r="AL560" s="1"/>
  <c r="AO560" s="1"/>
  <c r="S560"/>
  <c r="AC560"/>
  <c r="AH560" s="1"/>
  <c r="X560"/>
  <c r="AJ560" s="1"/>
  <c r="D561"/>
  <c r="N561"/>
  <c r="S561"/>
  <c r="AI561" s="1"/>
  <c r="X561"/>
  <c r="AJ561"/>
  <c r="D562"/>
  <c r="S562"/>
  <c r="AI562"/>
  <c r="X562"/>
  <c r="AJ562"/>
  <c r="AP562" s="1"/>
  <c r="D563"/>
  <c r="AL563" s="1"/>
  <c r="AO563" s="1"/>
  <c r="S563"/>
  <c r="AI563"/>
  <c r="X563"/>
  <c r="AJ563"/>
  <c r="D564"/>
  <c r="AL564"/>
  <c r="AO564" s="1"/>
  <c r="S564"/>
  <c r="AI564" s="1"/>
  <c r="X564"/>
  <c r="AJ564" s="1"/>
  <c r="AP564" s="1"/>
  <c r="D565"/>
  <c r="S565"/>
  <c r="X565"/>
  <c r="D566"/>
  <c r="S566"/>
  <c r="AI566" s="1"/>
  <c r="X566"/>
  <c r="AJ566"/>
  <c r="D567"/>
  <c r="N567" s="1"/>
  <c r="AK567"/>
  <c r="S567"/>
  <c r="AC567" s="1"/>
  <c r="X567"/>
  <c r="AJ567" s="1"/>
  <c r="D568"/>
  <c r="AL568"/>
  <c r="S568"/>
  <c r="X568"/>
  <c r="AJ568"/>
  <c r="D569"/>
  <c r="S569"/>
  <c r="AI569" s="1"/>
  <c r="X569"/>
  <c r="D570"/>
  <c r="N570"/>
  <c r="AK570" s="1"/>
  <c r="S570"/>
  <c r="X570"/>
  <c r="D571"/>
  <c r="N571"/>
  <c r="AK571" s="1"/>
  <c r="S571"/>
  <c r="X571"/>
  <c r="AJ571"/>
  <c r="D572"/>
  <c r="AL572" s="1"/>
  <c r="S572"/>
  <c r="AI572" s="1"/>
  <c r="AO572" s="1"/>
  <c r="X572"/>
  <c r="D573"/>
  <c r="AL573"/>
  <c r="S573"/>
  <c r="X573"/>
  <c r="AJ573"/>
  <c r="D574"/>
  <c r="S574"/>
  <c r="AI574" s="1"/>
  <c r="X574"/>
  <c r="AJ574"/>
  <c r="D575"/>
  <c r="S575"/>
  <c r="AI575" s="1"/>
  <c r="X575"/>
  <c r="D576"/>
  <c r="AL576"/>
  <c r="AO576" s="1"/>
  <c r="S576"/>
  <c r="AI576" s="1"/>
  <c r="X576"/>
  <c r="AJ576" s="1"/>
  <c r="AP576" s="1"/>
  <c r="D577"/>
  <c r="S577"/>
  <c r="X577"/>
  <c r="AJ577" s="1"/>
  <c r="AP577" s="1"/>
  <c r="D578"/>
  <c r="N578"/>
  <c r="AK578" s="1"/>
  <c r="AN578" s="1"/>
  <c r="AL578"/>
  <c r="AO578" s="1"/>
  <c r="S578"/>
  <c r="AI578"/>
  <c r="X578"/>
  <c r="D579"/>
  <c r="AL579" s="1"/>
  <c r="S579"/>
  <c r="AI579" s="1"/>
  <c r="AO579" s="1"/>
  <c r="X579"/>
  <c r="D580"/>
  <c r="S580"/>
  <c r="X580"/>
  <c r="AJ580"/>
  <c r="D581"/>
  <c r="S581"/>
  <c r="AI581"/>
  <c r="X581"/>
  <c r="D582"/>
  <c r="S582"/>
  <c r="X582"/>
  <c r="AJ582"/>
  <c r="AP582" s="1"/>
  <c r="D583"/>
  <c r="S583"/>
  <c r="AI583"/>
  <c r="X583"/>
  <c r="D584"/>
  <c r="S584"/>
  <c r="AI584"/>
  <c r="X584"/>
  <c r="D585"/>
  <c r="AL585" s="1"/>
  <c r="AO585" s="1"/>
  <c r="S585"/>
  <c r="AI585" s="1"/>
  <c r="X585"/>
  <c r="D586"/>
  <c r="AL586" s="1"/>
  <c r="S586"/>
  <c r="AI586"/>
  <c r="X586"/>
  <c r="AC586" s="1"/>
  <c r="AH586" s="1"/>
  <c r="D587"/>
  <c r="S587"/>
  <c r="X587"/>
  <c r="AJ587" s="1"/>
  <c r="AP587" s="1"/>
  <c r="D588"/>
  <c r="S588"/>
  <c r="X588"/>
  <c r="AJ588" s="1"/>
  <c r="D589"/>
  <c r="S589"/>
  <c r="X589"/>
  <c r="AJ589" s="1"/>
  <c r="AP589" s="1"/>
  <c r="D590"/>
  <c r="S590"/>
  <c r="AI590"/>
  <c r="X590"/>
  <c r="AJ590"/>
  <c r="AM590"/>
  <c r="AP590" s="1"/>
  <c r="D591"/>
  <c r="AL591"/>
  <c r="S591"/>
  <c r="X591"/>
  <c r="D592"/>
  <c r="AL592" s="1"/>
  <c r="S592"/>
  <c r="AI592"/>
  <c r="AO592" s="1"/>
  <c r="X592"/>
  <c r="D593"/>
  <c r="AL593"/>
  <c r="AO593"/>
  <c r="S593"/>
  <c r="AI593" s="1"/>
  <c r="X593"/>
  <c r="AJ593"/>
  <c r="D594"/>
  <c r="S594"/>
  <c r="AI594"/>
  <c r="X594"/>
  <c r="AJ594"/>
  <c r="D595"/>
  <c r="S595"/>
  <c r="X595"/>
  <c r="AJ595"/>
  <c r="D596"/>
  <c r="S596"/>
  <c r="X596"/>
  <c r="D597"/>
  <c r="N597"/>
  <c r="S597"/>
  <c r="X597"/>
  <c r="AJ597" s="1"/>
  <c r="D598"/>
  <c r="AL598" s="1"/>
  <c r="S598"/>
  <c r="AI598" s="1"/>
  <c r="AO598" s="1"/>
  <c r="X598"/>
  <c r="AJ598"/>
  <c r="D599"/>
  <c r="S599"/>
  <c r="AI599" s="1"/>
  <c r="X599"/>
  <c r="AJ599"/>
  <c r="AP599" s="1"/>
  <c r="D600"/>
  <c r="S600"/>
  <c r="X600"/>
  <c r="AJ600"/>
  <c r="AP600" s="1"/>
  <c r="D601"/>
  <c r="AL601"/>
  <c r="S601"/>
  <c r="X601"/>
  <c r="AJ601"/>
  <c r="AP601"/>
  <c r="D602"/>
  <c r="S602"/>
  <c r="AI602"/>
  <c r="X602"/>
  <c r="AJ602" s="1"/>
  <c r="D603"/>
  <c r="AL603"/>
  <c r="AO603"/>
  <c r="S603"/>
  <c r="X603"/>
  <c r="AJ603"/>
  <c r="AP603"/>
  <c r="D604"/>
  <c r="S604"/>
  <c r="X604"/>
  <c r="D605"/>
  <c r="N605" s="1"/>
  <c r="AK605" s="1"/>
  <c r="S605"/>
  <c r="X605"/>
  <c r="AJ605" s="1"/>
  <c r="D606"/>
  <c r="AL606"/>
  <c r="S606"/>
  <c r="AI606"/>
  <c r="X606"/>
  <c r="D607"/>
  <c r="S607"/>
  <c r="X607"/>
  <c r="D608"/>
  <c r="S608"/>
  <c r="AI608" s="1"/>
  <c r="X608"/>
  <c r="D609"/>
  <c r="AL609" s="1"/>
  <c r="S609"/>
  <c r="X609"/>
  <c r="D610"/>
  <c r="AL610"/>
  <c r="S610"/>
  <c r="AI610" s="1"/>
  <c r="X610"/>
  <c r="AJ610"/>
  <c r="D611"/>
  <c r="N611" s="1"/>
  <c r="AK611" s="1"/>
  <c r="AN611" s="1"/>
  <c r="S611"/>
  <c r="AI611" s="1"/>
  <c r="X611"/>
  <c r="AC611" s="1"/>
  <c r="AH611" s="1"/>
  <c r="D612"/>
  <c r="AL612" s="1"/>
  <c r="AO612" s="1"/>
  <c r="S612"/>
  <c r="X612"/>
  <c r="D613"/>
  <c r="AL613"/>
  <c r="AO613"/>
  <c r="S613"/>
  <c r="X613"/>
  <c r="AC613"/>
  <c r="AH613"/>
  <c r="D614"/>
  <c r="AL614" s="1"/>
  <c r="AO614" s="1"/>
  <c r="S614"/>
  <c r="X614"/>
  <c r="D615"/>
  <c r="AL615"/>
  <c r="S615"/>
  <c r="X615"/>
  <c r="AJ615" s="1"/>
  <c r="D616"/>
  <c r="S616"/>
  <c r="AI616"/>
  <c r="X616"/>
  <c r="AJ616"/>
  <c r="AP616" s="1"/>
  <c r="D617"/>
  <c r="AM617"/>
  <c r="S617"/>
  <c r="AI617"/>
  <c r="X617"/>
  <c r="AJ617" s="1"/>
  <c r="D618"/>
  <c r="AL618"/>
  <c r="AO618"/>
  <c r="S618"/>
  <c r="AI618"/>
  <c r="X618"/>
  <c r="AJ618"/>
  <c r="AM618"/>
  <c r="D619"/>
  <c r="AL619"/>
  <c r="S619"/>
  <c r="X619"/>
  <c r="AJ619" s="1"/>
  <c r="D620"/>
  <c r="N620" s="1"/>
  <c r="AK620"/>
  <c r="S620"/>
  <c r="AI620" s="1"/>
  <c r="X620"/>
  <c r="AJ620"/>
  <c r="D621"/>
  <c r="N621" s="1"/>
  <c r="AK621" s="1"/>
  <c r="S621"/>
  <c r="AI621" s="1"/>
  <c r="X621"/>
  <c r="D622"/>
  <c r="N622"/>
  <c r="AK622" s="1"/>
  <c r="S622"/>
  <c r="X622"/>
  <c r="AJ622" s="1"/>
  <c r="AP622"/>
  <c r="D623"/>
  <c r="AL623" s="1"/>
  <c r="AO623" s="1"/>
  <c r="S623"/>
  <c r="X623"/>
  <c r="AC623"/>
  <c r="AH623" s="1"/>
  <c r="D624"/>
  <c r="N624" s="1"/>
  <c r="S624"/>
  <c r="X624"/>
  <c r="AJ624"/>
  <c r="AP624" s="1"/>
  <c r="D625"/>
  <c r="N625" s="1"/>
  <c r="AL625"/>
  <c r="AO625" s="1"/>
  <c r="S625"/>
  <c r="AI625" s="1"/>
  <c r="X625"/>
  <c r="AJ625"/>
  <c r="AP625" s="1"/>
  <c r="D626"/>
  <c r="AL626" s="1"/>
  <c r="AO626" s="1"/>
  <c r="S626"/>
  <c r="X626"/>
  <c r="D627"/>
  <c r="S627"/>
  <c r="AI627"/>
  <c r="X627"/>
  <c r="AJ627" s="1"/>
  <c r="D628"/>
  <c r="S628"/>
  <c r="X628"/>
  <c r="AJ628" s="1"/>
  <c r="AP628" s="1"/>
  <c r="D629"/>
  <c r="S629"/>
  <c r="AI629" s="1"/>
  <c r="X629"/>
  <c r="D630"/>
  <c r="AL630" s="1"/>
  <c r="S630"/>
  <c r="X630"/>
  <c r="AJ630"/>
  <c r="D631"/>
  <c r="S631"/>
  <c r="AI631" s="1"/>
  <c r="X631"/>
  <c r="D632"/>
  <c r="AL632"/>
  <c r="S632"/>
  <c r="AI632" s="1"/>
  <c r="X632"/>
  <c r="D633"/>
  <c r="AL633"/>
  <c r="AO633" s="1"/>
  <c r="AM633"/>
  <c r="S633"/>
  <c r="AC633"/>
  <c r="X633"/>
  <c r="AJ633"/>
  <c r="D634"/>
  <c r="AL634"/>
  <c r="AO634" s="1"/>
  <c r="S634"/>
  <c r="AI634" s="1"/>
  <c r="X634"/>
  <c r="AJ634" s="1"/>
  <c r="AP634" s="1"/>
  <c r="D635"/>
  <c r="AL635"/>
  <c r="S635"/>
  <c r="X635"/>
  <c r="AJ635"/>
  <c r="AP635" s="1"/>
  <c r="D636"/>
  <c r="S636"/>
  <c r="X636"/>
  <c r="D637"/>
  <c r="AL637" s="1"/>
  <c r="AM637"/>
  <c r="S637"/>
  <c r="X637"/>
  <c r="D638"/>
  <c r="S638"/>
  <c r="AI638"/>
  <c r="X638"/>
  <c r="AJ638" s="1"/>
  <c r="D639"/>
  <c r="AL639"/>
  <c r="S639"/>
  <c r="X639"/>
  <c r="AJ639" s="1"/>
  <c r="AP639" s="1"/>
  <c r="D640"/>
  <c r="AL640"/>
  <c r="AO640" s="1"/>
  <c r="S640"/>
  <c r="AI640" s="1"/>
  <c r="X640"/>
  <c r="AJ640"/>
  <c r="D641"/>
  <c r="S641"/>
  <c r="AI641"/>
  <c r="X641"/>
  <c r="AJ641"/>
  <c r="D642"/>
  <c r="AL642"/>
  <c r="S642"/>
  <c r="X642"/>
  <c r="AJ642" s="1"/>
  <c r="AP642" s="1"/>
  <c r="D643"/>
  <c r="N643"/>
  <c r="AK643" s="1"/>
  <c r="S643"/>
  <c r="AI643"/>
  <c r="X643"/>
  <c r="AJ643" s="1"/>
  <c r="D644"/>
  <c r="AL644" s="1"/>
  <c r="S644"/>
  <c r="AI644"/>
  <c r="AO644" s="1"/>
  <c r="X644"/>
  <c r="AJ644" s="1"/>
  <c r="AP644" s="1"/>
  <c r="D645"/>
  <c r="S645"/>
  <c r="X645"/>
  <c r="AJ645"/>
  <c r="AP645"/>
  <c r="D646"/>
  <c r="N646" s="1"/>
  <c r="AK646" s="1"/>
  <c r="S646"/>
  <c r="X646"/>
  <c r="D647"/>
  <c r="AL647"/>
  <c r="AO647" s="1"/>
  <c r="S647"/>
  <c r="AI647"/>
  <c r="X647"/>
  <c r="AJ647" s="1"/>
  <c r="AP647" s="1"/>
  <c r="D648"/>
  <c r="S648"/>
  <c r="AI648"/>
  <c r="X648"/>
  <c r="AJ648" s="1"/>
  <c r="D649"/>
  <c r="AL649"/>
  <c r="S649"/>
  <c r="X649"/>
  <c r="AJ649"/>
  <c r="D650"/>
  <c r="AM650"/>
  <c r="S650"/>
  <c r="AI650"/>
  <c r="X650"/>
  <c r="AJ650" s="1"/>
  <c r="D651"/>
  <c r="AL651"/>
  <c r="N651"/>
  <c r="AK651" s="1"/>
  <c r="AN651" s="1"/>
  <c r="S651"/>
  <c r="AI651"/>
  <c r="X651"/>
  <c r="D652"/>
  <c r="S652"/>
  <c r="AI652"/>
  <c r="X652"/>
  <c r="D653"/>
  <c r="S653"/>
  <c r="AI653"/>
  <c r="X653"/>
  <c r="AJ653" s="1"/>
  <c r="D654"/>
  <c r="AM654"/>
  <c r="S654"/>
  <c r="X654"/>
  <c r="D655"/>
  <c r="AL655"/>
  <c r="S655"/>
  <c r="X655"/>
  <c r="AJ655"/>
  <c r="AP655"/>
  <c r="D656"/>
  <c r="S656"/>
  <c r="X656"/>
  <c r="AJ656"/>
  <c r="D657"/>
  <c r="AM657"/>
  <c r="S657"/>
  <c r="AI657"/>
  <c r="X657"/>
  <c r="AJ657" s="1"/>
  <c r="D658"/>
  <c r="S658"/>
  <c r="X658"/>
  <c r="AJ658" s="1"/>
  <c r="D659"/>
  <c r="S659"/>
  <c r="X659"/>
  <c r="D660"/>
  <c r="S660"/>
  <c r="X660"/>
  <c r="AJ660"/>
  <c r="AC660"/>
  <c r="D661"/>
  <c r="AL661" s="1"/>
  <c r="S661"/>
  <c r="X661"/>
  <c r="AJ661"/>
  <c r="D662"/>
  <c r="AL662" s="1"/>
  <c r="S662"/>
  <c r="X662"/>
  <c r="AJ662"/>
  <c r="D663"/>
  <c r="AL663" s="1"/>
  <c r="S663"/>
  <c r="X663"/>
  <c r="AJ663" s="1"/>
  <c r="D664"/>
  <c r="N664"/>
  <c r="AK664" s="1"/>
  <c r="S664"/>
  <c r="AI664"/>
  <c r="AO664" s="1"/>
  <c r="X664"/>
  <c r="AJ664" s="1"/>
  <c r="D665"/>
  <c r="N665"/>
  <c r="AK665" s="1"/>
  <c r="AM665"/>
  <c r="S665"/>
  <c r="AI665" s="1"/>
  <c r="X665"/>
  <c r="AJ665" s="1"/>
  <c r="AP665" s="1"/>
  <c r="D666"/>
  <c r="AL666" s="1"/>
  <c r="S666"/>
  <c r="AI666"/>
  <c r="X666"/>
  <c r="AJ666" s="1"/>
  <c r="AP666" s="1"/>
  <c r="AM666"/>
  <c r="D667"/>
  <c r="S667"/>
  <c r="AI667"/>
  <c r="X667"/>
  <c r="D668"/>
  <c r="AL668"/>
  <c r="S668"/>
  <c r="AI668" s="1"/>
  <c r="X668"/>
  <c r="D669"/>
  <c r="AL669"/>
  <c r="F64"/>
  <c r="AM669"/>
  <c r="S669"/>
  <c r="X669"/>
  <c r="D670"/>
  <c r="AL670"/>
  <c r="S670"/>
  <c r="X670"/>
  <c r="AJ670"/>
  <c r="AP670"/>
  <c r="D671"/>
  <c r="AL671" s="1"/>
  <c r="S671"/>
  <c r="AI671"/>
  <c r="X671"/>
  <c r="AJ671" s="1"/>
  <c r="D672"/>
  <c r="AL672"/>
  <c r="AO672" s="1"/>
  <c r="S672"/>
  <c r="AI672"/>
  <c r="X672"/>
  <c r="D673"/>
  <c r="S673"/>
  <c r="AI673" s="1"/>
  <c r="X673"/>
  <c r="AJ673" s="1"/>
  <c r="AP673" s="1"/>
  <c r="D674"/>
  <c r="S674"/>
  <c r="X674"/>
  <c r="AJ674"/>
  <c r="AP674"/>
  <c r="D675"/>
  <c r="S675"/>
  <c r="AI675"/>
  <c r="X675"/>
  <c r="D676"/>
  <c r="S676"/>
  <c r="X676"/>
  <c r="AJ676"/>
  <c r="D677"/>
  <c r="AL677" s="1"/>
  <c r="AO677" s="1"/>
  <c r="S677"/>
  <c r="AI677"/>
  <c r="X677"/>
  <c r="AJ677"/>
  <c r="S678"/>
  <c r="AI678" s="1"/>
  <c r="X678"/>
  <c r="D679"/>
  <c r="AL679"/>
  <c r="S679"/>
  <c r="AI679" s="1"/>
  <c r="X679"/>
  <c r="AJ679"/>
  <c r="D680"/>
  <c r="AL680" s="1"/>
  <c r="S680"/>
  <c r="AI680"/>
  <c r="X680"/>
  <c r="D681"/>
  <c r="N681"/>
  <c r="AK681"/>
  <c r="AM681"/>
  <c r="S681"/>
  <c r="X681"/>
  <c r="D682"/>
  <c r="AL682" s="1"/>
  <c r="AO682" s="1"/>
  <c r="S682"/>
  <c r="X682"/>
  <c r="AJ682" s="1"/>
  <c r="AP682" s="1"/>
  <c r="D683"/>
  <c r="AL683"/>
  <c r="S683"/>
  <c r="X683"/>
  <c r="D684"/>
  <c r="N684"/>
  <c r="S684"/>
  <c r="AI684" s="1"/>
  <c r="X684"/>
  <c r="AJ684"/>
  <c r="AP684" s="1"/>
  <c r="D685"/>
  <c r="AM685"/>
  <c r="S685"/>
  <c r="AI685"/>
  <c r="X685"/>
  <c r="D686"/>
  <c r="N686"/>
  <c r="S686"/>
  <c r="X686"/>
  <c r="AJ686"/>
  <c r="D687"/>
  <c r="N687" s="1"/>
  <c r="S687"/>
  <c r="AI687"/>
  <c r="X687"/>
  <c r="AJ687" s="1"/>
  <c r="AP687" s="1"/>
  <c r="D688"/>
  <c r="AL688"/>
  <c r="S688"/>
  <c r="AI688" s="1"/>
  <c r="X688"/>
  <c r="D689"/>
  <c r="S689"/>
  <c r="X689"/>
  <c r="AJ689"/>
  <c r="D690"/>
  <c r="S690"/>
  <c r="AI690" s="1"/>
  <c r="X690"/>
  <c r="D691"/>
  <c r="S691"/>
  <c r="AI691"/>
  <c r="X691"/>
  <c r="AJ691" s="1"/>
  <c r="D692"/>
  <c r="AL692"/>
  <c r="S692"/>
  <c r="AC692" s="1"/>
  <c r="X692"/>
  <c r="AH692"/>
  <c r="D693"/>
  <c r="S693"/>
  <c r="X693"/>
  <c r="AC693"/>
  <c r="AH693" s="1"/>
  <c r="D694"/>
  <c r="S694"/>
  <c r="AI694"/>
  <c r="X694"/>
  <c r="AJ694" s="1"/>
  <c r="D695"/>
  <c r="AL695" s="1"/>
  <c r="S695"/>
  <c r="X695"/>
  <c r="AJ695"/>
  <c r="S696"/>
  <c r="AI696" s="1"/>
  <c r="X696"/>
  <c r="D697"/>
  <c r="N697" s="1"/>
  <c r="AK697" s="1"/>
  <c r="S697"/>
  <c r="X697"/>
  <c r="AJ697" s="1"/>
  <c r="D698"/>
  <c r="S698"/>
  <c r="AC698" s="1"/>
  <c r="AH698" s="1"/>
  <c r="X698"/>
  <c r="D699"/>
  <c r="S699"/>
  <c r="AI699" s="1"/>
  <c r="X699"/>
  <c r="D700"/>
  <c r="AL700" s="1"/>
  <c r="AO700" s="1"/>
  <c r="S700"/>
  <c r="AI700" s="1"/>
  <c r="X700"/>
  <c r="AJ700"/>
  <c r="D701"/>
  <c r="S701"/>
  <c r="AI701"/>
  <c r="X701"/>
  <c r="AJ701" s="1"/>
  <c r="S702"/>
  <c r="X702"/>
  <c r="AJ702" s="1"/>
  <c r="AP702" s="1"/>
  <c r="E703"/>
  <c r="F703"/>
  <c r="T703"/>
  <c r="U703"/>
  <c r="V703"/>
  <c r="W703"/>
  <c r="Y703"/>
  <c r="AA703"/>
  <c r="AB703"/>
  <c r="D706"/>
  <c r="N706"/>
  <c r="AK706" s="1"/>
  <c r="AN706" s="1"/>
  <c r="D707"/>
  <c r="AL707" s="1"/>
  <c r="D708"/>
  <c r="N708" s="1"/>
  <c r="D709"/>
  <c r="AL709"/>
  <c r="D710"/>
  <c r="AL710" s="1"/>
  <c r="D711"/>
  <c r="AL705"/>
  <c r="S705"/>
  <c r="X705"/>
  <c r="AJ705" s="1"/>
  <c r="S706"/>
  <c r="AC706" s="1"/>
  <c r="AI706"/>
  <c r="X706"/>
  <c r="N707"/>
  <c r="AK707"/>
  <c r="S707"/>
  <c r="X707"/>
  <c r="S708"/>
  <c r="AI708"/>
  <c r="X708"/>
  <c r="AJ708" s="1"/>
  <c r="S709"/>
  <c r="X709"/>
  <c r="S710"/>
  <c r="X710"/>
  <c r="AJ710"/>
  <c r="AP710"/>
  <c r="S711"/>
  <c r="AI711" s="1"/>
  <c r="X711"/>
  <c r="AJ711" s="1"/>
  <c r="AP711" s="1"/>
  <c r="E712"/>
  <c r="F712"/>
  <c r="T712"/>
  <c r="U712"/>
  <c r="V712"/>
  <c r="W712"/>
  <c r="Y712"/>
  <c r="Z712"/>
  <c r="AA712"/>
  <c r="AB712"/>
  <c r="D714"/>
  <c r="N714" s="1"/>
  <c r="S714"/>
  <c r="X714"/>
  <c r="AJ714" s="1"/>
  <c r="D715"/>
  <c r="N715" s="1"/>
  <c r="AK715" s="1"/>
  <c r="S715"/>
  <c r="X715"/>
  <c r="AJ715"/>
  <c r="D716"/>
  <c r="N716" s="1"/>
  <c r="S716"/>
  <c r="X716"/>
  <c r="AJ716"/>
  <c r="D717"/>
  <c r="N717" s="1"/>
  <c r="AK717" s="1"/>
  <c r="AN717"/>
  <c r="S717"/>
  <c r="X717"/>
  <c r="D718"/>
  <c r="AL718"/>
  <c r="AO718" s="1"/>
  <c r="S718"/>
  <c r="X718"/>
  <c r="AJ718"/>
  <c r="D719"/>
  <c r="S719"/>
  <c r="AI719" s="1"/>
  <c r="X719"/>
  <c r="AJ719" s="1"/>
  <c r="AP719" s="1"/>
  <c r="D720"/>
  <c r="AL720"/>
  <c r="AO720" s="1"/>
  <c r="S720"/>
  <c r="X720"/>
  <c r="D721"/>
  <c r="AL721" s="1"/>
  <c r="AM721"/>
  <c r="S721"/>
  <c r="X721"/>
  <c r="V722"/>
  <c r="W722"/>
  <c r="Y722"/>
  <c r="Z722"/>
  <c r="AA722"/>
  <c r="AB722"/>
  <c r="D724"/>
  <c r="AL724" s="1"/>
  <c r="S724"/>
  <c r="X724"/>
  <c r="AJ724" s="1"/>
  <c r="D725"/>
  <c r="N725"/>
  <c r="AK725"/>
  <c r="S725"/>
  <c r="X725"/>
  <c r="AJ725"/>
  <c r="AP725" s="1"/>
  <c r="D726"/>
  <c r="N726"/>
  <c r="AK726"/>
  <c r="AN726" s="1"/>
  <c r="S726"/>
  <c r="AI726"/>
  <c r="X726"/>
  <c r="AJ726" s="1"/>
  <c r="AM726"/>
  <c r="AP726" s="1"/>
  <c r="D727"/>
  <c r="AL727" s="1"/>
  <c r="S727"/>
  <c r="X727"/>
  <c r="AJ727" s="1"/>
  <c r="AP727" s="1"/>
  <c r="D728"/>
  <c r="AL728"/>
  <c r="S728"/>
  <c r="X728"/>
  <c r="AJ728"/>
  <c r="D729"/>
  <c r="N729" s="1"/>
  <c r="AK729" s="1"/>
  <c r="S729"/>
  <c r="AC729" s="1"/>
  <c r="X729"/>
  <c r="AJ729"/>
  <c r="D730"/>
  <c r="AL730" s="1"/>
  <c r="AO730" s="1"/>
  <c r="S730"/>
  <c r="AI730" s="1"/>
  <c r="X730"/>
  <c r="AJ730"/>
  <c r="AP730"/>
  <c r="D731"/>
  <c r="S731"/>
  <c r="AI731"/>
  <c r="X731"/>
  <c r="AJ731" s="1"/>
  <c r="AP731" s="1"/>
  <c r="D732"/>
  <c r="N732"/>
  <c r="AK732" s="1"/>
  <c r="AN732" s="1"/>
  <c r="S732"/>
  <c r="AI732"/>
  <c r="X732"/>
  <c r="AJ732" s="1"/>
  <c r="AP732" s="1"/>
  <c r="D733"/>
  <c r="N733" s="1"/>
  <c r="AK733" s="1"/>
  <c r="S733"/>
  <c r="X733"/>
  <c r="AJ733" s="1"/>
  <c r="AP733" s="1"/>
  <c r="D734"/>
  <c r="N734" s="1"/>
  <c r="AK734" s="1"/>
  <c r="S734"/>
  <c r="X734"/>
  <c r="AJ734" s="1"/>
  <c r="AP734" s="1"/>
  <c r="D735"/>
  <c r="AL735" s="1"/>
  <c r="S735"/>
  <c r="AI735"/>
  <c r="X735"/>
  <c r="D736"/>
  <c r="N736"/>
  <c r="AK736" s="1"/>
  <c r="S736"/>
  <c r="AI736"/>
  <c r="X736"/>
  <c r="AJ736" s="1"/>
  <c r="AP736" s="1"/>
  <c r="D737"/>
  <c r="AL737"/>
  <c r="AO737" s="1"/>
  <c r="S737"/>
  <c r="AI737"/>
  <c r="X737"/>
  <c r="D738"/>
  <c r="AL738"/>
  <c r="AO738" s="1"/>
  <c r="S738"/>
  <c r="X738"/>
  <c r="AJ738"/>
  <c r="AP738" s="1"/>
  <c r="D739"/>
  <c r="AL739"/>
  <c r="S739"/>
  <c r="X739"/>
  <c r="AJ739"/>
  <c r="D740"/>
  <c r="AL740" s="1"/>
  <c r="AO740" s="1"/>
  <c r="AM740"/>
  <c r="S740"/>
  <c r="AI740" s="1"/>
  <c r="X740"/>
  <c r="D741"/>
  <c r="N741"/>
  <c r="AK741" s="1"/>
  <c r="S741"/>
  <c r="AI741"/>
  <c r="X741"/>
  <c r="AJ741" s="1"/>
  <c r="D742"/>
  <c r="N742"/>
  <c r="AK742" s="1"/>
  <c r="S742"/>
  <c r="X742"/>
  <c r="AJ742" s="1"/>
  <c r="AP742" s="1"/>
  <c r="D743"/>
  <c r="N743"/>
  <c r="AK743"/>
  <c r="S743"/>
  <c r="X743"/>
  <c r="D744"/>
  <c r="N744" s="1"/>
  <c r="AK744" s="1"/>
  <c r="S744"/>
  <c r="AI744" s="1"/>
  <c r="X744"/>
  <c r="D745"/>
  <c r="N745"/>
  <c r="AK745" s="1"/>
  <c r="AN745" s="1"/>
  <c r="S745"/>
  <c r="AC745"/>
  <c r="AH745" s="1"/>
  <c r="X745"/>
  <c r="AJ745" s="1"/>
  <c r="AP745" s="1"/>
  <c r="D746"/>
  <c r="S746"/>
  <c r="AI746" s="1"/>
  <c r="X746"/>
  <c r="AJ746"/>
  <c r="D747"/>
  <c r="AL747" s="1"/>
  <c r="S747"/>
  <c r="X747"/>
  <c r="AJ747" s="1"/>
  <c r="D748"/>
  <c r="AL748"/>
  <c r="T748"/>
  <c r="S748" s="1"/>
  <c r="AC748" s="1"/>
  <c r="U748"/>
  <c r="U722"/>
  <c r="X748"/>
  <c r="AJ748" s="1"/>
  <c r="AP748" s="1"/>
  <c r="AM690"/>
  <c r="AL190"/>
  <c r="AO190" s="1"/>
  <c r="AI308"/>
  <c r="AL363"/>
  <c r="AO363" s="1"/>
  <c r="AJ240"/>
  <c r="AP240"/>
  <c r="AO288"/>
  <c r="AJ203"/>
  <c r="AJ187"/>
  <c r="AL166"/>
  <c r="AO166"/>
  <c r="AL118"/>
  <c r="AO118" s="1"/>
  <c r="AC92"/>
  <c r="AH92" s="1"/>
  <c r="AI86"/>
  <c r="AI19"/>
  <c r="AI99"/>
  <c r="AO79"/>
  <c r="AL35"/>
  <c r="AL249"/>
  <c r="AM578"/>
  <c r="AM700"/>
  <c r="AP700" s="1"/>
  <c r="AM353"/>
  <c r="AM337"/>
  <c r="AP337" s="1"/>
  <c r="AM625"/>
  <c r="AM313"/>
  <c r="AP313" s="1"/>
  <c r="AM345"/>
  <c r="AP345"/>
  <c r="AM241"/>
  <c r="N221"/>
  <c r="AK221"/>
  <c r="AM197"/>
  <c r="AP197" s="1"/>
  <c r="AM98"/>
  <c r="AP98"/>
  <c r="AL359"/>
  <c r="AO359" s="1"/>
  <c r="AL462"/>
  <c r="AL234"/>
  <c r="AJ133"/>
  <c r="AP133"/>
  <c r="AJ41"/>
  <c r="AP41" s="1"/>
  <c r="AL177"/>
  <c r="AI455"/>
  <c r="AI259"/>
  <c r="AC259"/>
  <c r="AH259"/>
  <c r="AL67"/>
  <c r="AI61"/>
  <c r="AI23"/>
  <c r="AC23"/>
  <c r="AH23" s="1"/>
  <c r="AL70"/>
  <c r="AL342"/>
  <c r="AO342" s="1"/>
  <c r="AJ299"/>
  <c r="AP299"/>
  <c r="AJ304"/>
  <c r="AP304" s="1"/>
  <c r="AI141"/>
  <c r="AC141"/>
  <c r="AH141"/>
  <c r="AL140"/>
  <c r="AO140" s="1"/>
  <c r="AI612"/>
  <c r="AI56"/>
  <c r="AO56" s="1"/>
  <c r="AL247"/>
  <c r="AO247"/>
  <c r="AL214"/>
  <c r="AC366"/>
  <c r="AH366"/>
  <c r="AL413"/>
  <c r="AO413" s="1"/>
  <c r="AI591"/>
  <c r="AO591"/>
  <c r="AI329"/>
  <c r="AL316"/>
  <c r="AC307"/>
  <c r="AH307"/>
  <c r="AI478"/>
  <c r="AJ412"/>
  <c r="AL320"/>
  <c r="AC137"/>
  <c r="AH137"/>
  <c r="AI417"/>
  <c r="AI313"/>
  <c r="AC313"/>
  <c r="AH313"/>
  <c r="AC387"/>
  <c r="AH387" s="1"/>
  <c r="AJ386"/>
  <c r="AP386"/>
  <c r="AJ575"/>
  <c r="AC327"/>
  <c r="AH327"/>
  <c r="AC154"/>
  <c r="AH154" s="1"/>
  <c r="AI153"/>
  <c r="AJ134"/>
  <c r="AJ126"/>
  <c r="AP126" s="1"/>
  <c r="N74"/>
  <c r="AK74"/>
  <c r="AJ62"/>
  <c r="AP62" s="1"/>
  <c r="AI152"/>
  <c r="AO152"/>
  <c r="AL408"/>
  <c r="AO408" s="1"/>
  <c r="AI402"/>
  <c r="AL109"/>
  <c r="AO109"/>
  <c r="AI603"/>
  <c r="AC361"/>
  <c r="AH361"/>
  <c r="AC345"/>
  <c r="AH345"/>
  <c r="AI484"/>
  <c r="AI210"/>
  <c r="AC210"/>
  <c r="AH210"/>
  <c r="AJ20"/>
  <c r="AP20" s="1"/>
  <c r="AI279"/>
  <c r="AI275"/>
  <c r="AL264"/>
  <c r="AO264" s="1"/>
  <c r="AI178"/>
  <c r="AO178"/>
  <c r="AL161"/>
  <c r="AO161" s="1"/>
  <c r="AC44"/>
  <c r="AH44"/>
  <c r="AL243"/>
  <c r="AO243" s="1"/>
  <c r="AI345"/>
  <c r="T722"/>
  <c r="AI698"/>
  <c r="AJ683"/>
  <c r="AP683" s="1"/>
  <c r="AI316"/>
  <c r="AJ309"/>
  <c r="AP309" s="1"/>
  <c r="AJ138"/>
  <c r="AP138"/>
  <c r="AC73"/>
  <c r="AH73" s="1"/>
  <c r="AC285"/>
  <c r="AH285" s="1"/>
  <c r="AN285" s="1"/>
  <c r="AC30"/>
  <c r="AH30"/>
  <c r="AC453"/>
  <c r="AH453" s="1"/>
  <c r="AI136"/>
  <c r="AI720"/>
  <c r="AI514"/>
  <c r="AJ480"/>
  <c r="AI452"/>
  <c r="AI344"/>
  <c r="AO344"/>
  <c r="AC574"/>
  <c r="AH574" s="1"/>
  <c r="AJ516"/>
  <c r="AP516"/>
  <c r="AI482"/>
  <c r="AI439"/>
  <c r="AI520"/>
  <c r="AI405"/>
  <c r="AJ524"/>
  <c r="AP524" s="1"/>
  <c r="AC163"/>
  <c r="AH163"/>
  <c r="AI84"/>
  <c r="AL401"/>
  <c r="AC202"/>
  <c r="AH202"/>
  <c r="AN202" s="1"/>
  <c r="AJ202"/>
  <c r="AC76"/>
  <c r="AH76"/>
  <c r="AC324"/>
  <c r="AH324" s="1"/>
  <c r="AC105"/>
  <c r="AH105"/>
  <c r="AC132"/>
  <c r="AH132" s="1"/>
  <c r="AC244"/>
  <c r="AH244"/>
  <c r="AI171"/>
  <c r="AP146"/>
  <c r="AI518"/>
  <c r="AI654"/>
  <c r="AI555"/>
  <c r="AC555"/>
  <c r="AH555" s="1"/>
  <c r="AI472"/>
  <c r="AC467"/>
  <c r="AH467" s="1"/>
  <c r="AC458"/>
  <c r="AH458"/>
  <c r="AN458"/>
  <c r="AI438"/>
  <c r="AC431"/>
  <c r="AH431" s="1"/>
  <c r="AJ431"/>
  <c r="AP431"/>
  <c r="AI702"/>
  <c r="AJ579"/>
  <c r="AI544"/>
  <c r="AI488"/>
  <c r="AJ479"/>
  <c r="AC325"/>
  <c r="AH325"/>
  <c r="AI325"/>
  <c r="AI532"/>
  <c r="AI170"/>
  <c r="AC170"/>
  <c r="AH170"/>
  <c r="AC166"/>
  <c r="AH166" s="1"/>
  <c r="AJ690"/>
  <c r="AI597"/>
  <c r="AC415"/>
  <c r="AH415"/>
  <c r="AI415"/>
  <c r="AJ270"/>
  <c r="AJ263"/>
  <c r="AC263"/>
  <c r="AH263" s="1"/>
  <c r="AJ685"/>
  <c r="AI425"/>
  <c r="AC425"/>
  <c r="AH425" s="1"/>
  <c r="AI384"/>
  <c r="AC317"/>
  <c r="AH317" s="1"/>
  <c r="AI317"/>
  <c r="AJ156"/>
  <c r="AI63"/>
  <c r="AJ371"/>
  <c r="AI357"/>
  <c r="AO357" s="1"/>
  <c r="AI346"/>
  <c r="AJ342"/>
  <c r="AC342"/>
  <c r="AH342"/>
  <c r="AJ225"/>
  <c r="AC212"/>
  <c r="AH212" s="1"/>
  <c r="AI212"/>
  <c r="AI570"/>
  <c r="AJ444"/>
  <c r="AI404"/>
  <c r="AI331"/>
  <c r="AC589"/>
  <c r="AH589" s="1"/>
  <c r="AC526"/>
  <c r="AH526"/>
  <c r="AC442"/>
  <c r="AH442" s="1"/>
  <c r="AL420"/>
  <c r="AC343"/>
  <c r="AH343" s="1"/>
  <c r="AI343"/>
  <c r="AJ39"/>
  <c r="AP526"/>
  <c r="AI347"/>
  <c r="AO347" s="1"/>
  <c r="AI269"/>
  <c r="AC269"/>
  <c r="AH269"/>
  <c r="AI261"/>
  <c r="AC491"/>
  <c r="AH491"/>
  <c r="AC312"/>
  <c r="AH312" s="1"/>
  <c r="AC280"/>
  <c r="AH280"/>
  <c r="AI100"/>
  <c r="AC100"/>
  <c r="AH100"/>
  <c r="AI75"/>
  <c r="AO75" s="1"/>
  <c r="AC13"/>
  <c r="AH13"/>
  <c r="AI13"/>
  <c r="AC335"/>
  <c r="AH335"/>
  <c r="AC301"/>
  <c r="AH301" s="1"/>
  <c r="AC240"/>
  <c r="AH240"/>
  <c r="AI240"/>
  <c r="AI151"/>
  <c r="AO151" s="1"/>
  <c r="AP285"/>
  <c r="AC268"/>
  <c r="AH268" s="1"/>
  <c r="AC252"/>
  <c r="AH252"/>
  <c r="AC155"/>
  <c r="AH155" s="1"/>
  <c r="AI155"/>
  <c r="AJ91"/>
  <c r="AP91"/>
  <c r="AC91"/>
  <c r="AH91" s="1"/>
  <c r="AJ55"/>
  <c r="AC55"/>
  <c r="AH55" s="1"/>
  <c r="AP246"/>
  <c r="AJ174"/>
  <c r="AI147"/>
  <c r="AC81"/>
  <c r="AH81"/>
  <c r="AI81"/>
  <c r="AP233"/>
  <c r="AI87"/>
  <c r="AJ36"/>
  <c r="AO97"/>
  <c r="AI54"/>
  <c r="AO54" s="1"/>
  <c r="AC123"/>
  <c r="AH123" s="1"/>
  <c r="AC104"/>
  <c r="AH104"/>
  <c r="AI104"/>
  <c r="AC93"/>
  <c r="AH93"/>
  <c r="AJ744"/>
  <c r="AI689"/>
  <c r="AC689"/>
  <c r="AH689"/>
  <c r="AJ678"/>
  <c r="AP678" s="1"/>
  <c r="AJ652"/>
  <c r="AC652"/>
  <c r="AH652"/>
  <c r="AC333"/>
  <c r="AH333" s="1"/>
  <c r="AI333"/>
  <c r="AL331"/>
  <c r="AO331" s="1"/>
  <c r="AI110"/>
  <c r="AL434"/>
  <c r="AL600"/>
  <c r="AO600" s="1"/>
  <c r="AJ578"/>
  <c r="AI529"/>
  <c r="AI733"/>
  <c r="AI693"/>
  <c r="AI682"/>
  <c r="AI660"/>
  <c r="AO660" s="1"/>
  <c r="AI623"/>
  <c r="AI622"/>
  <c r="AI613"/>
  <c r="AJ606"/>
  <c r="AJ434"/>
  <c r="AC424"/>
  <c r="AH424" s="1"/>
  <c r="AI424"/>
  <c r="AK625"/>
  <c r="AI725"/>
  <c r="AJ688"/>
  <c r="AI681"/>
  <c r="AI626"/>
  <c r="AC616"/>
  <c r="AH616"/>
  <c r="AI614"/>
  <c r="AI461"/>
  <c r="AC408"/>
  <c r="AH408" s="1"/>
  <c r="AI408"/>
  <c r="AL356"/>
  <c r="AO356" s="1"/>
  <c r="AI350"/>
  <c r="AC350"/>
  <c r="AH350"/>
  <c r="AC194"/>
  <c r="AH194" s="1"/>
  <c r="AJ668"/>
  <c r="AP668"/>
  <c r="AJ646"/>
  <c r="AP646"/>
  <c r="AI554"/>
  <c r="AI460"/>
  <c r="AJ427"/>
  <c r="AI426"/>
  <c r="AO426" s="1"/>
  <c r="AC310"/>
  <c r="AH310"/>
  <c r="AI310"/>
  <c r="AJ535"/>
  <c r="AI517"/>
  <c r="AI369"/>
  <c r="AO369"/>
  <c r="AC360"/>
  <c r="AH360" s="1"/>
  <c r="AI360"/>
  <c r="AC351"/>
  <c r="AH351"/>
  <c r="AJ351"/>
  <c r="AC337"/>
  <c r="AH337"/>
  <c r="AI337"/>
  <c r="AO337" s="1"/>
  <c r="AI293"/>
  <c r="AO293" s="1"/>
  <c r="AI127"/>
  <c r="AI116"/>
  <c r="AC116"/>
  <c r="AH116" s="1"/>
  <c r="AI645"/>
  <c r="AJ611"/>
  <c r="AP611" s="1"/>
  <c r="AJ604"/>
  <c r="AI589"/>
  <c r="AJ565"/>
  <c r="AP565" s="1"/>
  <c r="AC498"/>
  <c r="AH498"/>
  <c r="AI443"/>
  <c r="AI411"/>
  <c r="AO411" s="1"/>
  <c r="AJ355"/>
  <c r="AC355"/>
  <c r="AH355" s="1"/>
  <c r="AN355" s="1"/>
  <c r="AC328"/>
  <c r="AH328"/>
  <c r="AJ328"/>
  <c r="AI321"/>
  <c r="AC563"/>
  <c r="AH563" s="1"/>
  <c r="AC549"/>
  <c r="AH549"/>
  <c r="AI506"/>
  <c r="AO506" s="1"/>
  <c r="AC505"/>
  <c r="AH505"/>
  <c r="AC419"/>
  <c r="AH419" s="1"/>
  <c r="AC340"/>
  <c r="AH340"/>
  <c r="AI340"/>
  <c r="AC273"/>
  <c r="AH273"/>
  <c r="AI273"/>
  <c r="AJ200"/>
  <c r="AC200"/>
  <c r="AH200"/>
  <c r="AC199"/>
  <c r="AH199" s="1"/>
  <c r="AL376"/>
  <c r="AO376"/>
  <c r="AJ373"/>
  <c r="AK349"/>
  <c r="AL349"/>
  <c r="AO349" s="1"/>
  <c r="AI341"/>
  <c r="AI306"/>
  <c r="AC302"/>
  <c r="AH302"/>
  <c r="AI302"/>
  <c r="AI271"/>
  <c r="AO229"/>
  <c r="AC377"/>
  <c r="AH377" s="1"/>
  <c r="AC349"/>
  <c r="AH349"/>
  <c r="AN349" s="1"/>
  <c r="AC336"/>
  <c r="AH336" s="1"/>
  <c r="AJ322"/>
  <c r="AI289"/>
  <c r="AO289" s="1"/>
  <c r="AC277"/>
  <c r="AH277"/>
  <c r="AI277"/>
  <c r="AC274"/>
  <c r="AH274"/>
  <c r="AC272"/>
  <c r="AH272" s="1"/>
  <c r="AI272"/>
  <c r="AO272"/>
  <c r="AI266"/>
  <c r="AO266" s="1"/>
  <c r="AC266"/>
  <c r="AH266"/>
  <c r="AC265"/>
  <c r="AH265" s="1"/>
  <c r="AI265"/>
  <c r="AI255"/>
  <c r="AI227"/>
  <c r="AI257"/>
  <c r="AC211"/>
  <c r="AH211" s="1"/>
  <c r="AI211"/>
  <c r="AO211"/>
  <c r="AC287"/>
  <c r="AH287" s="1"/>
  <c r="AL265"/>
  <c r="AO265"/>
  <c r="AC236"/>
  <c r="AH236" s="1"/>
  <c r="AI236"/>
  <c r="AC203"/>
  <c r="AH203"/>
  <c r="AC168"/>
  <c r="AH168" s="1"/>
  <c r="AN168" s="1"/>
  <c r="AJ158"/>
  <c r="AP158"/>
  <c r="AI148"/>
  <c r="AI140"/>
  <c r="AC140"/>
  <c r="AH140" s="1"/>
  <c r="AN140" s="1"/>
  <c r="AJ139"/>
  <c r="AC115"/>
  <c r="AH115"/>
  <c r="AI115"/>
  <c r="AI354"/>
  <c r="AC278"/>
  <c r="AH278"/>
  <c r="AJ278"/>
  <c r="AP265"/>
  <c r="AC264"/>
  <c r="AH264"/>
  <c r="AI264"/>
  <c r="AI220"/>
  <c r="AI208"/>
  <c r="AI195"/>
  <c r="AC183"/>
  <c r="AH183" s="1"/>
  <c r="AN183" s="1"/>
  <c r="AI183"/>
  <c r="AO183"/>
  <c r="AC180"/>
  <c r="AH180" s="1"/>
  <c r="AI179"/>
  <c r="AJ172"/>
  <c r="AP172" s="1"/>
  <c r="AI160"/>
  <c r="AC144"/>
  <c r="AH144"/>
  <c r="AN144" s="1"/>
  <c r="AJ144"/>
  <c r="AI89"/>
  <c r="AC89"/>
  <c r="AH89"/>
  <c r="AC276"/>
  <c r="AH276" s="1"/>
  <c r="AI112"/>
  <c r="AC196"/>
  <c r="AH196" s="1"/>
  <c r="AC192"/>
  <c r="AH192"/>
  <c r="AN192" s="1"/>
  <c r="AI192"/>
  <c r="AI186"/>
  <c r="AC124"/>
  <c r="AH124"/>
  <c r="AJ124"/>
  <c r="AC119"/>
  <c r="AH119"/>
  <c r="AI119"/>
  <c r="AO119" s="1"/>
  <c r="AJ101"/>
  <c r="AP101"/>
  <c r="AI98"/>
  <c r="AI78"/>
  <c r="AI29"/>
  <c r="AC207"/>
  <c r="AH207"/>
  <c r="AC206"/>
  <c r="AH206" s="1"/>
  <c r="AC187"/>
  <c r="AH187"/>
  <c r="AC167"/>
  <c r="AH167" s="1"/>
  <c r="AJ40"/>
  <c r="AP40"/>
  <c r="AC94"/>
  <c r="AH94" s="1"/>
  <c r="AI94"/>
  <c r="AL89"/>
  <c r="AO89" s="1"/>
  <c r="AJ68"/>
  <c r="AC68"/>
  <c r="AH68"/>
  <c r="AC71"/>
  <c r="AH71" s="1"/>
  <c r="AC32"/>
  <c r="AH32"/>
  <c r="AC47"/>
  <c r="AH47" s="1"/>
  <c r="AJ47"/>
  <c r="AC31"/>
  <c r="AH31" s="1"/>
  <c r="AC59"/>
  <c r="AH59"/>
  <c r="AJ59"/>
  <c r="AP59" s="1"/>
  <c r="AC27"/>
  <c r="AH27"/>
  <c r="AJ27"/>
  <c r="AC15"/>
  <c r="AO327"/>
  <c r="AI748"/>
  <c r="AO748" s="1"/>
  <c r="AM63"/>
  <c r="AP63" s="1"/>
  <c r="AM711"/>
  <c r="AM615"/>
  <c r="AP615" s="1"/>
  <c r="N720"/>
  <c r="AK720"/>
  <c r="AL638"/>
  <c r="AL305"/>
  <c r="AL130"/>
  <c r="AO130"/>
  <c r="AL66"/>
  <c r="AO66" s="1"/>
  <c r="AL422"/>
  <c r="AO422"/>
  <c r="AK197"/>
  <c r="AL197"/>
  <c r="AK212"/>
  <c r="AN212" s="1"/>
  <c r="N316"/>
  <c r="AK316"/>
  <c r="N285"/>
  <c r="AK285"/>
  <c r="N385"/>
  <c r="AK385" s="1"/>
  <c r="N465"/>
  <c r="AK465" s="1"/>
  <c r="AL40"/>
  <c r="AO40"/>
  <c r="AL22"/>
  <c r="AM151"/>
  <c r="AM159"/>
  <c r="AP159"/>
  <c r="AK159"/>
  <c r="AM167"/>
  <c r="AP167"/>
  <c r="AM175"/>
  <c r="AP175" s="1"/>
  <c r="AM183"/>
  <c r="AP183"/>
  <c r="AK207"/>
  <c r="N227"/>
  <c r="AK227"/>
  <c r="AM231"/>
  <c r="AM283"/>
  <c r="AM355"/>
  <c r="AP355" s="1"/>
  <c r="AP451"/>
  <c r="AM499"/>
  <c r="AP499" s="1"/>
  <c r="AM511"/>
  <c r="AP511"/>
  <c r="N519"/>
  <c r="AK519" s="1"/>
  <c r="AM523"/>
  <c r="AM547"/>
  <c r="AM571"/>
  <c r="AM595"/>
  <c r="AP595" s="1"/>
  <c r="N335"/>
  <c r="AK335"/>
  <c r="AN335" s="1"/>
  <c r="AM112"/>
  <c r="AM196"/>
  <c r="AP196"/>
  <c r="AM208"/>
  <c r="AP208" s="1"/>
  <c r="AM232"/>
  <c r="AP232"/>
  <c r="AP248"/>
  <c r="AM296"/>
  <c r="AM328"/>
  <c r="AM344"/>
  <c r="AM364"/>
  <c r="AM380"/>
  <c r="AM388"/>
  <c r="AP388" s="1"/>
  <c r="AM432"/>
  <c r="AM440"/>
  <c r="AP440" s="1"/>
  <c r="N440"/>
  <c r="AK440" s="1"/>
  <c r="AN440" s="1"/>
  <c r="AM448"/>
  <c r="AM452"/>
  <c r="AM460"/>
  <c r="N460"/>
  <c r="AK460" s="1"/>
  <c r="AM464"/>
  <c r="AM504"/>
  <c r="AP504" s="1"/>
  <c r="AM512"/>
  <c r="AP512"/>
  <c r="N520"/>
  <c r="AK520" s="1"/>
  <c r="AM564"/>
  <c r="AM572"/>
  <c r="AM660"/>
  <c r="AP660" s="1"/>
  <c r="AM684"/>
  <c r="N376"/>
  <c r="AK376" s="1"/>
  <c r="N420"/>
  <c r="AK420"/>
  <c r="AM215"/>
  <c r="AP215" s="1"/>
  <c r="AP103"/>
  <c r="N123"/>
  <c r="AK123"/>
  <c r="AN123" s="1"/>
  <c r="AM163"/>
  <c r="AP163"/>
  <c r="AM171"/>
  <c r="AP171" s="1"/>
  <c r="AM179"/>
  <c r="AP179"/>
  <c r="AM187"/>
  <c r="AM211"/>
  <c r="AP211" s="1"/>
  <c r="N251"/>
  <c r="AK251"/>
  <c r="N263"/>
  <c r="AK263"/>
  <c r="AN263"/>
  <c r="AP303"/>
  <c r="AM359"/>
  <c r="AP359"/>
  <c r="AK367"/>
  <c r="AN367" s="1"/>
  <c r="AM383"/>
  <c r="AP383" s="1"/>
  <c r="AM395"/>
  <c r="AP395"/>
  <c r="AM471"/>
  <c r="AM487"/>
  <c r="AM495"/>
  <c r="AP495" s="1"/>
  <c r="AM515"/>
  <c r="AP515" s="1"/>
  <c r="AM535"/>
  <c r="AM551"/>
  <c r="AM267"/>
  <c r="AP267"/>
  <c r="AM192"/>
  <c r="AP192" s="1"/>
  <c r="AM200"/>
  <c r="AM220"/>
  <c r="AM244"/>
  <c r="AP244" s="1"/>
  <c r="AM252"/>
  <c r="AM392"/>
  <c r="AP392" s="1"/>
  <c r="AM396"/>
  <c r="AM412"/>
  <c r="AP412" s="1"/>
  <c r="AM416"/>
  <c r="AM428"/>
  <c r="AM436"/>
  <c r="AM472"/>
  <c r="AM488"/>
  <c r="AM500"/>
  <c r="N500"/>
  <c r="AK500"/>
  <c r="N508"/>
  <c r="AK508" s="1"/>
  <c r="AM620"/>
  <c r="AP620"/>
  <c r="AM640"/>
  <c r="AP640" s="1"/>
  <c r="AM692"/>
  <c r="AM696"/>
  <c r="N600"/>
  <c r="AK600" s="1"/>
  <c r="AN600" s="1"/>
  <c r="AM423"/>
  <c r="AP423" s="1"/>
  <c r="AM157"/>
  <c r="AP157"/>
  <c r="AM249"/>
  <c r="AP249" s="1"/>
  <c r="N249"/>
  <c r="AK249" s="1"/>
  <c r="AN249" s="1"/>
  <c r="AM257"/>
  <c r="AP257" s="1"/>
  <c r="AM281"/>
  <c r="AP281" s="1"/>
  <c r="N309"/>
  <c r="AK309"/>
  <c r="AM309"/>
  <c r="AM357"/>
  <c r="AP357" s="1"/>
  <c r="AM373"/>
  <c r="AP373"/>
  <c r="AM393"/>
  <c r="AM641"/>
  <c r="AP641"/>
  <c r="AM261"/>
  <c r="AP261" s="1"/>
  <c r="AI440"/>
  <c r="AO440"/>
  <c r="AC440"/>
  <c r="AH440" s="1"/>
  <c r="AJ437"/>
  <c r="AP437"/>
  <c r="AC437"/>
  <c r="AH437" s="1"/>
  <c r="AJ404"/>
  <c r="AC404"/>
  <c r="AH404"/>
  <c r="AL379"/>
  <c r="AO379" s="1"/>
  <c r="N379"/>
  <c r="AK379"/>
  <c r="AM148"/>
  <c r="N148"/>
  <c r="AK148"/>
  <c r="AM390"/>
  <c r="AM671"/>
  <c r="AP671" s="1"/>
  <c r="N468"/>
  <c r="AK468"/>
  <c r="AL452"/>
  <c r="AO452" s="1"/>
  <c r="N194"/>
  <c r="AK194"/>
  <c r="AJ743"/>
  <c r="AP743" s="1"/>
  <c r="AL217"/>
  <c r="AI184"/>
  <c r="AC184"/>
  <c r="AH184"/>
  <c r="AL179"/>
  <c r="AO179" s="1"/>
  <c r="AK179"/>
  <c r="AI176"/>
  <c r="AC176"/>
  <c r="AH176" s="1"/>
  <c r="AI164"/>
  <c r="AC164"/>
  <c r="AH164"/>
  <c r="AL163"/>
  <c r="AO163" s="1"/>
  <c r="N163"/>
  <c r="AK163"/>
  <c r="AN163" s="1"/>
  <c r="AL141"/>
  <c r="AO141"/>
  <c r="AJ102"/>
  <c r="AP102" s="1"/>
  <c r="AC102"/>
  <c r="AH102"/>
  <c r="AJ57"/>
  <c r="AP57" s="1"/>
  <c r="AC57"/>
  <c r="AH57"/>
  <c r="AP181"/>
  <c r="AM235"/>
  <c r="AM506"/>
  <c r="N506"/>
  <c r="AK506"/>
  <c r="N463"/>
  <c r="AK463" s="1"/>
  <c r="AN463" s="1"/>
  <c r="AM479"/>
  <c r="N448"/>
  <c r="AK448" s="1"/>
  <c r="N475"/>
  <c r="AK475"/>
  <c r="AC172"/>
  <c r="AH172" s="1"/>
  <c r="AC190"/>
  <c r="AH190" s="1"/>
  <c r="AC445"/>
  <c r="AH445"/>
  <c r="AC53"/>
  <c r="AH53" s="1"/>
  <c r="AC147"/>
  <c r="AH147"/>
  <c r="AC395"/>
  <c r="AH395"/>
  <c r="AN395" s="1"/>
  <c r="N483"/>
  <c r="AK483" s="1"/>
  <c r="AN483" s="1"/>
  <c r="AC385"/>
  <c r="AH385"/>
  <c r="AC157"/>
  <c r="AH157" s="1"/>
  <c r="AC70"/>
  <c r="AH70" s="1"/>
  <c r="N109"/>
  <c r="AK109"/>
  <c r="AM343"/>
  <c r="AM195"/>
  <c r="N171"/>
  <c r="AK171" s="1"/>
  <c r="N363"/>
  <c r="AK363"/>
  <c r="AM247"/>
  <c r="AP247"/>
  <c r="AK175"/>
  <c r="N72"/>
  <c r="AC78"/>
  <c r="AH78"/>
  <c r="AC186"/>
  <c r="AH186" s="1"/>
  <c r="AC142"/>
  <c r="AH142"/>
  <c r="AC288"/>
  <c r="AH288"/>
  <c r="AC513"/>
  <c r="AH513" s="1"/>
  <c r="AC88"/>
  <c r="AH88"/>
  <c r="AC618"/>
  <c r="AH618" s="1"/>
  <c r="AC267"/>
  <c r="AH267"/>
  <c r="AJ12"/>
  <c r="AC512"/>
  <c r="AH512"/>
  <c r="AC456"/>
  <c r="AH456" s="1"/>
  <c r="AC485"/>
  <c r="AH485" s="1"/>
  <c r="AJ721"/>
  <c r="AC624"/>
  <c r="AH624"/>
  <c r="AM132"/>
  <c r="AM234"/>
  <c r="AP234" s="1"/>
  <c r="AK234"/>
  <c r="AM326"/>
  <c r="AM478"/>
  <c r="AM706"/>
  <c r="AP68"/>
  <c r="AI476"/>
  <c r="AC476"/>
  <c r="AH476" s="1"/>
  <c r="AL250"/>
  <c r="AO250"/>
  <c r="AI247"/>
  <c r="AC247"/>
  <c r="AH247"/>
  <c r="AI214"/>
  <c r="AO214" s="1"/>
  <c r="AC214"/>
  <c r="AH214"/>
  <c r="AL192"/>
  <c r="AO192" s="1"/>
  <c r="AK192"/>
  <c r="AI189"/>
  <c r="AC189"/>
  <c r="AH189" s="1"/>
  <c r="AL167"/>
  <c r="AO167"/>
  <c r="AK167"/>
  <c r="AJ143"/>
  <c r="AC143"/>
  <c r="AH143" s="1"/>
  <c r="AI101"/>
  <c r="AO101" s="1"/>
  <c r="AC101"/>
  <c r="AH101" s="1"/>
  <c r="AJ79"/>
  <c r="AC79"/>
  <c r="AH79"/>
  <c r="AM69"/>
  <c r="AP69" s="1"/>
  <c r="N323"/>
  <c r="AK323" s="1"/>
  <c r="AN323" s="1"/>
  <c r="AM92"/>
  <c r="AP92"/>
  <c r="N89"/>
  <c r="AK89" s="1"/>
  <c r="AC257"/>
  <c r="AH257" s="1"/>
  <c r="AC138"/>
  <c r="AH138"/>
  <c r="AC628"/>
  <c r="AH628" s="1"/>
  <c r="AI628"/>
  <c r="AI600"/>
  <c r="AC600"/>
  <c r="AH600" s="1"/>
  <c r="AJ271"/>
  <c r="AP271"/>
  <c r="AC271"/>
  <c r="AH271" s="1"/>
  <c r="N261"/>
  <c r="AK261"/>
  <c r="AL252"/>
  <c r="AO252" s="1"/>
  <c r="N252"/>
  <c r="AK252"/>
  <c r="AN252"/>
  <c r="AP531"/>
  <c r="AP322"/>
  <c r="AC547"/>
  <c r="AH547"/>
  <c r="AC682"/>
  <c r="AH682" s="1"/>
  <c r="AI323"/>
  <c r="AC103"/>
  <c r="AH103" s="1"/>
  <c r="AJ507"/>
  <c r="AC507"/>
  <c r="AH507" s="1"/>
  <c r="AJ332"/>
  <c r="AC332"/>
  <c r="AH332"/>
  <c r="AC331"/>
  <c r="AH331" s="1"/>
  <c r="N676"/>
  <c r="AK676" s="1"/>
  <c r="AP627"/>
  <c r="AJ405"/>
  <c r="AP405" s="1"/>
  <c r="AI330"/>
  <c r="AC330"/>
  <c r="AH330" s="1"/>
  <c r="N266"/>
  <c r="AK266"/>
  <c r="AN266"/>
  <c r="AJ191"/>
  <c r="AC191"/>
  <c r="AH191"/>
  <c r="AC181"/>
  <c r="AH181" s="1"/>
  <c r="AO180"/>
  <c r="AC153"/>
  <c r="AH153"/>
  <c r="AJ150"/>
  <c r="AP150" s="1"/>
  <c r="AC150"/>
  <c r="AH150"/>
  <c r="N142"/>
  <c r="AK142" s="1"/>
  <c r="AL142"/>
  <c r="AO142" s="1"/>
  <c r="AC135"/>
  <c r="AH135"/>
  <c r="AJ99"/>
  <c r="AP99" s="1"/>
  <c r="AC99"/>
  <c r="AH99"/>
  <c r="AI74"/>
  <c r="AO74" s="1"/>
  <c r="AC74"/>
  <c r="AH74"/>
  <c r="AN74"/>
  <c r="AJ67"/>
  <c r="AC67"/>
  <c r="AH67"/>
  <c r="AC714"/>
  <c r="AC645"/>
  <c r="AH645"/>
  <c r="N279"/>
  <c r="AC61"/>
  <c r="AH61"/>
  <c r="AC521"/>
  <c r="AH521" s="1"/>
  <c r="N486"/>
  <c r="AK486"/>
  <c r="AC348"/>
  <c r="AH348"/>
  <c r="AC222"/>
  <c r="AH222" s="1"/>
  <c r="AO200"/>
  <c r="AC39"/>
  <c r="AH39"/>
  <c r="AC544"/>
  <c r="AH544"/>
  <c r="AC480"/>
  <c r="AH480" s="1"/>
  <c r="N466"/>
  <c r="AK466" s="1"/>
  <c r="AC249"/>
  <c r="AH249"/>
  <c r="AC225"/>
  <c r="AH225" s="1"/>
  <c r="AC220"/>
  <c r="AH220"/>
  <c r="AC182"/>
  <c r="AH182" s="1"/>
  <c r="AN182" s="1"/>
  <c r="N157"/>
  <c r="AK157"/>
  <c r="AJ520"/>
  <c r="AP520" s="1"/>
  <c r="AC520"/>
  <c r="AH520"/>
  <c r="AC378"/>
  <c r="AH378" s="1"/>
  <c r="AI378"/>
  <c r="N290"/>
  <c r="AK290"/>
  <c r="AC226"/>
  <c r="AH226" s="1"/>
  <c r="AJ226"/>
  <c r="AP226" s="1"/>
  <c r="AC185"/>
  <c r="AH185"/>
  <c r="AI185"/>
  <c r="N360"/>
  <c r="AK360"/>
  <c r="AN360"/>
  <c r="AL278"/>
  <c r="AO278" s="1"/>
  <c r="N278"/>
  <c r="AK278"/>
  <c r="AC255"/>
  <c r="AH255" s="1"/>
  <c r="AP533"/>
  <c r="AP541"/>
  <c r="N509"/>
  <c r="AK509" s="1"/>
  <c r="AK211"/>
  <c r="AN211"/>
  <c r="AM580"/>
  <c r="N239"/>
  <c r="AC106"/>
  <c r="AH106" s="1"/>
  <c r="AC227"/>
  <c r="AH227"/>
  <c r="AN227"/>
  <c r="AI607"/>
  <c r="AJ348"/>
  <c r="AC25"/>
  <c r="AH25"/>
  <c r="AC159"/>
  <c r="AH159" s="1"/>
  <c r="AC204"/>
  <c r="AH204"/>
  <c r="AP689"/>
  <c r="AI646"/>
  <c r="AC646"/>
  <c r="AH646" s="1"/>
  <c r="AN646" s="1"/>
  <c r="AC622"/>
  <c r="AH622"/>
  <c r="AN622" s="1"/>
  <c r="AC533"/>
  <c r="AH533" s="1"/>
  <c r="AC501"/>
  <c r="AH501"/>
  <c r="AI501"/>
  <c r="AM474"/>
  <c r="AO361"/>
  <c r="AC242"/>
  <c r="AH242"/>
  <c r="AC233"/>
  <c r="AH233" s="1"/>
  <c r="N113"/>
  <c r="AK113"/>
  <c r="AC598"/>
  <c r="AH598" s="1"/>
  <c r="AO212"/>
  <c r="AC541"/>
  <c r="AH541"/>
  <c r="AC532"/>
  <c r="AH532" s="1"/>
  <c r="N438"/>
  <c r="AL438"/>
  <c r="AO438"/>
  <c r="AP418"/>
  <c r="AI339"/>
  <c r="AC339"/>
  <c r="AH339"/>
  <c r="N93"/>
  <c r="AK93"/>
  <c r="AN93"/>
  <c r="AP84"/>
  <c r="AP371"/>
  <c r="AC158"/>
  <c r="AH158" s="1"/>
  <c r="AC289"/>
  <c r="AH289"/>
  <c r="AC375"/>
  <c r="AH375" s="1"/>
  <c r="AC393"/>
  <c r="AH393" s="1"/>
  <c r="AC559"/>
  <c r="AH559"/>
  <c r="AC110"/>
  <c r="AH110" s="1"/>
  <c r="AC177"/>
  <c r="AH177" s="1"/>
  <c r="AC554"/>
  <c r="AH554"/>
  <c r="AC363"/>
  <c r="AH363"/>
  <c r="AI500"/>
  <c r="AI528"/>
  <c r="AO528"/>
  <c r="AC593"/>
  <c r="AH593" s="1"/>
  <c r="AC42"/>
  <c r="AH42"/>
  <c r="AC414"/>
  <c r="AH414" s="1"/>
  <c r="AI560"/>
  <c r="AI624"/>
  <c r="AC114"/>
  <c r="AH114" s="1"/>
  <c r="N253"/>
  <c r="AK253"/>
  <c r="AC117"/>
  <c r="AH117" s="1"/>
  <c r="AC221"/>
  <c r="AH221"/>
  <c r="AN221" s="1"/>
  <c r="AC161"/>
  <c r="AH161"/>
  <c r="N518"/>
  <c r="AK518" s="1"/>
  <c r="AC197"/>
  <c r="AH197"/>
  <c r="AO259"/>
  <c r="AL374"/>
  <c r="AC83"/>
  <c r="AH83"/>
  <c r="AC96"/>
  <c r="AH96" s="1"/>
  <c r="AI454"/>
  <c r="AP393"/>
  <c r="N524"/>
  <c r="AK524" s="1"/>
  <c r="N422"/>
  <c r="AK422" s="1"/>
  <c r="AC98"/>
  <c r="AH98"/>
  <c r="AJ222"/>
  <c r="AP222" s="1"/>
  <c r="AC131"/>
  <c r="AH131"/>
  <c r="AC160"/>
  <c r="AH160" s="1"/>
  <c r="AN160" s="1"/>
  <c r="AC179"/>
  <c r="AH179"/>
  <c r="AC306"/>
  <c r="AH306" s="1"/>
  <c r="AC483"/>
  <c r="AH483"/>
  <c r="AC561"/>
  <c r="AH561" s="1"/>
  <c r="AL466"/>
  <c r="AC627"/>
  <c r="AH627" s="1"/>
  <c r="AC418"/>
  <c r="AH418" s="1"/>
  <c r="AN418" s="1"/>
  <c r="AC72"/>
  <c r="AH72" s="1"/>
  <c r="AC97"/>
  <c r="AH97"/>
  <c r="AC36"/>
  <c r="AH36" s="1"/>
  <c r="AC175"/>
  <c r="AH175"/>
  <c r="AC294"/>
  <c r="AH294" s="1"/>
  <c r="AC356"/>
  <c r="AH356"/>
  <c r="AN356" s="1"/>
  <c r="AC413"/>
  <c r="AH413" s="1"/>
  <c r="AP466"/>
  <c r="AC281"/>
  <c r="AH281" s="1"/>
  <c r="AC171"/>
  <c r="AH171"/>
  <c r="AJ448"/>
  <c r="AC84"/>
  <c r="AH84"/>
  <c r="AC85"/>
  <c r="AH85" s="1"/>
  <c r="AN24"/>
  <c r="AC230"/>
  <c r="AH230" s="1"/>
  <c r="AC109"/>
  <c r="AH109"/>
  <c r="AL678"/>
  <c r="AO678" s="1"/>
  <c r="AC311"/>
  <c r="AH311"/>
  <c r="AC26"/>
  <c r="AH26" s="1"/>
  <c r="N94"/>
  <c r="AK94"/>
  <c r="AN94" s="1"/>
  <c r="AI182"/>
  <c r="AO182"/>
  <c r="AC133"/>
  <c r="AH133" s="1"/>
  <c r="N462"/>
  <c r="AK462"/>
  <c r="AC33"/>
  <c r="AH33" s="1"/>
  <c r="AC118"/>
  <c r="AH118"/>
  <c r="AC702"/>
  <c r="AH702" s="1"/>
  <c r="N450"/>
  <c r="AK450"/>
  <c r="AN450" s="1"/>
  <c r="AL238"/>
  <c r="AO238"/>
  <c r="N238"/>
  <c r="AK238" s="1"/>
  <c r="AJ165"/>
  <c r="AI135"/>
  <c r="AI125"/>
  <c r="AC125"/>
  <c r="AH125" s="1"/>
  <c r="AI82"/>
  <c r="AC82"/>
  <c r="AH82"/>
  <c r="AJ51"/>
  <c r="AP51" s="1"/>
  <c r="AP290"/>
  <c r="N647"/>
  <c r="AK647"/>
  <c r="AC644"/>
  <c r="AH644" s="1"/>
  <c r="AC640"/>
  <c r="AH640"/>
  <c r="AC592"/>
  <c r="AH592"/>
  <c r="AC578"/>
  <c r="AH578" s="1"/>
  <c r="AC573"/>
  <c r="AH573" s="1"/>
  <c r="AP549"/>
  <c r="N482"/>
  <c r="AK482" s="1"/>
  <c r="N434"/>
  <c r="AK434"/>
  <c r="AP430"/>
  <c r="N418"/>
  <c r="AK418"/>
  <c r="AC409"/>
  <c r="AH409" s="1"/>
  <c r="AC406"/>
  <c r="AH406"/>
  <c r="AN406" s="1"/>
  <c r="AC354"/>
  <c r="AH354" s="1"/>
  <c r="AC270"/>
  <c r="AH270"/>
  <c r="AC195"/>
  <c r="AH195" s="1"/>
  <c r="AC63"/>
  <c r="AH63"/>
  <c r="AN63" s="1"/>
  <c r="AP574"/>
  <c r="N529"/>
  <c r="AK529"/>
  <c r="N470"/>
  <c r="AK470"/>
  <c r="AC444"/>
  <c r="AH444" s="1"/>
  <c r="N398"/>
  <c r="AK398"/>
  <c r="AN398" s="1"/>
  <c r="AC134"/>
  <c r="AH134" s="1"/>
  <c r="AC69"/>
  <c r="AH69"/>
  <c r="AC43"/>
  <c r="AH43" s="1"/>
  <c r="AC34"/>
  <c r="AH34" s="1"/>
  <c r="S10"/>
  <c r="N83"/>
  <c r="AK83"/>
  <c r="AN83" s="1"/>
  <c r="AC423"/>
  <c r="AH423" s="1"/>
  <c r="AO153"/>
  <c r="AC733"/>
  <c r="AH733" s="1"/>
  <c r="AJ659"/>
  <c r="AP659"/>
  <c r="AI596"/>
  <c r="AI595"/>
  <c r="AC595"/>
  <c r="AH595"/>
  <c r="AC518"/>
  <c r="AH518" s="1"/>
  <c r="AN518" s="1"/>
  <c r="AC493"/>
  <c r="AH493"/>
  <c r="AI493"/>
  <c r="AO493" s="1"/>
  <c r="AJ471"/>
  <c r="AP471" s="1"/>
  <c r="AI386"/>
  <c r="AC386"/>
  <c r="AH386"/>
  <c r="AJ370"/>
  <c r="AP370" s="1"/>
  <c r="AC370"/>
  <c r="AH370"/>
  <c r="AJ352"/>
  <c r="AP352" s="1"/>
  <c r="AC352"/>
  <c r="AH352" s="1"/>
  <c r="AI305"/>
  <c r="AO305" s="1"/>
  <c r="AC305"/>
  <c r="AH305" s="1"/>
  <c r="AI300"/>
  <c r="AC300"/>
  <c r="AH300"/>
  <c r="AL218"/>
  <c r="AO218" s="1"/>
  <c r="AJ75"/>
  <c r="AC75"/>
  <c r="AH75" s="1"/>
  <c r="AI605"/>
  <c r="AC605"/>
  <c r="AH605"/>
  <c r="AC472"/>
  <c r="AH472" s="1"/>
  <c r="AJ472"/>
  <c r="AP472" s="1"/>
  <c r="AP252"/>
  <c r="AP200"/>
  <c r="N531"/>
  <c r="AK531"/>
  <c r="AM83"/>
  <c r="AP83"/>
  <c r="N50"/>
  <c r="AK50"/>
  <c r="AC376"/>
  <c r="AH376" s="1"/>
  <c r="AI541"/>
  <c r="AC379"/>
  <c r="AH379"/>
  <c r="N493"/>
  <c r="AK493" s="1"/>
  <c r="AN493" s="1"/>
  <c r="AC432"/>
  <c r="AH432" s="1"/>
  <c r="AC746"/>
  <c r="AH746"/>
  <c r="AC716"/>
  <c r="AC676"/>
  <c r="AH676"/>
  <c r="AC537"/>
  <c r="AH537"/>
  <c r="AC398"/>
  <c r="AH398"/>
  <c r="AI398"/>
  <c r="AO398" s="1"/>
  <c r="AC275"/>
  <c r="AH275" s="1"/>
  <c r="AJ275"/>
  <c r="AP275"/>
  <c r="AI256"/>
  <c r="AC256"/>
  <c r="AH256" s="1"/>
  <c r="AL726"/>
  <c r="AO726"/>
  <c r="AL254"/>
  <c r="AO254"/>
  <c r="AC14"/>
  <c r="AH14" s="1"/>
  <c r="AI14"/>
  <c r="AM201"/>
  <c r="AP201"/>
  <c r="N412"/>
  <c r="AK412"/>
  <c r="AP227"/>
  <c r="AC248"/>
  <c r="AH248" s="1"/>
  <c r="AC546"/>
  <c r="AH546" s="1"/>
  <c r="AC542"/>
  <c r="AH542" s="1"/>
  <c r="AC243"/>
  <c r="AH243" s="1"/>
  <c r="AP434"/>
  <c r="AC232"/>
  <c r="AH232"/>
  <c r="AN232" s="1"/>
  <c r="AI249"/>
  <c r="AO249" s="1"/>
  <c r="N392"/>
  <c r="AK392"/>
  <c r="AP415"/>
  <c r="AK375"/>
  <c r="AN375"/>
  <c r="AP203"/>
  <c r="AP224"/>
  <c r="N431"/>
  <c r="AK431"/>
  <c r="AN431" s="1"/>
  <c r="AH748"/>
  <c r="AC436"/>
  <c r="AH436"/>
  <c r="AC381"/>
  <c r="AH381"/>
  <c r="AC127"/>
  <c r="AH127"/>
  <c r="AC694"/>
  <c r="AH694"/>
  <c r="AC708"/>
  <c r="AC499"/>
  <c r="AH499" s="1"/>
  <c r="AL605"/>
  <c r="AC359"/>
  <c r="AH359"/>
  <c r="AC691"/>
  <c r="AH691" s="1"/>
  <c r="AC617"/>
  <c r="AH617" s="1"/>
  <c r="AC122"/>
  <c r="AH122"/>
  <c r="AC599"/>
  <c r="AH599" s="1"/>
  <c r="AC238"/>
  <c r="AH238"/>
  <c r="AC711"/>
  <c r="AH711"/>
  <c r="AC673"/>
  <c r="AH673" s="1"/>
  <c r="AC665"/>
  <c r="AH665" s="1"/>
  <c r="AC550"/>
  <c r="AH550"/>
  <c r="AJ550"/>
  <c r="AP550" s="1"/>
  <c r="AI449"/>
  <c r="AC449"/>
  <c r="AH449" s="1"/>
  <c r="AJ364"/>
  <c r="AP364" s="1"/>
  <c r="AC364"/>
  <c r="AH364" s="1"/>
  <c r="AN364"/>
  <c r="AJ362"/>
  <c r="AC362"/>
  <c r="AH362" s="1"/>
  <c r="AI309"/>
  <c r="AO309"/>
  <c r="AC309"/>
  <c r="AH309" s="1"/>
  <c r="AN309" s="1"/>
  <c r="AC286"/>
  <c r="AH286"/>
  <c r="AI286"/>
  <c r="AO286"/>
  <c r="N273"/>
  <c r="AK273"/>
  <c r="AN273" s="1"/>
  <c r="AL273"/>
  <c r="AO273" s="1"/>
  <c r="AC564"/>
  <c r="AH564" s="1"/>
  <c r="AC462"/>
  <c r="AH462" s="1"/>
  <c r="AN462" s="1"/>
  <c r="AP361"/>
  <c r="AP294"/>
  <c r="AC16"/>
  <c r="AH16" s="1"/>
  <c r="AM66"/>
  <c r="AC739"/>
  <c r="AH739"/>
  <c r="AN739" s="1"/>
  <c r="AC690"/>
  <c r="AH690"/>
  <c r="AC678"/>
  <c r="AH678"/>
  <c r="AN678" s="1"/>
  <c r="AC677"/>
  <c r="AH677"/>
  <c r="AC635"/>
  <c r="AH635"/>
  <c r="AO470"/>
  <c r="AO429"/>
  <c r="AP327"/>
  <c r="AC650"/>
  <c r="AH650"/>
  <c r="AC620"/>
  <c r="AH620" s="1"/>
  <c r="AC606"/>
  <c r="AH606" s="1"/>
  <c r="AC603"/>
  <c r="AH603"/>
  <c r="AC602"/>
  <c r="AH602" s="1"/>
  <c r="AC484"/>
  <c r="AH484"/>
  <c r="AC466"/>
  <c r="AH466" s="1"/>
  <c r="AP194"/>
  <c r="AM47"/>
  <c r="AP47"/>
  <c r="X37"/>
  <c r="AP238"/>
  <c r="AP253"/>
  <c r="AO245"/>
  <c r="AC239"/>
  <c r="AH239" s="1"/>
  <c r="AC224"/>
  <c r="AH224"/>
  <c r="AP218"/>
  <c r="AO173"/>
  <c r="AC169"/>
  <c r="AH169"/>
  <c r="AN169"/>
  <c r="AK161"/>
  <c r="AN161"/>
  <c r="AO159"/>
  <c r="AC156"/>
  <c r="AH156" s="1"/>
  <c r="N153"/>
  <c r="AK153" s="1"/>
  <c r="AN153" s="1"/>
  <c r="AC149"/>
  <c r="AH149"/>
  <c r="N146"/>
  <c r="AK146"/>
  <c r="AC56"/>
  <c r="AH56" s="1"/>
  <c r="N373"/>
  <c r="AK373" s="1"/>
  <c r="AN373"/>
  <c r="N198"/>
  <c r="AK198" s="1"/>
  <c r="AN198" s="1"/>
  <c r="AO90"/>
  <c r="AK355"/>
  <c r="AC261"/>
  <c r="AH261" s="1"/>
  <c r="AL188"/>
  <c r="AO188"/>
  <c r="AI635"/>
  <c r="AC726"/>
  <c r="AH726" s="1"/>
  <c r="AI714"/>
  <c r="AH706"/>
  <c r="AJ706"/>
  <c r="AI695"/>
  <c r="AC695"/>
  <c r="AH695"/>
  <c r="AJ693"/>
  <c r="AP693"/>
  <c r="AI662"/>
  <c r="AO662"/>
  <c r="AC662"/>
  <c r="AH662"/>
  <c r="AJ465"/>
  <c r="AP465"/>
  <c r="AI412"/>
  <c r="AO412"/>
  <c r="AC412"/>
  <c r="AH412" s="1"/>
  <c r="AK409"/>
  <c r="AN409"/>
  <c r="AL406"/>
  <c r="AO406" s="1"/>
  <c r="AI391"/>
  <c r="AC365"/>
  <c r="AH365"/>
  <c r="AI365"/>
  <c r="AL222"/>
  <c r="AO222" s="1"/>
  <c r="AJ195"/>
  <c r="AP195" s="1"/>
  <c r="AJ178"/>
  <c r="AL158"/>
  <c r="AO158"/>
  <c r="AK158"/>
  <c r="AN158"/>
  <c r="AJ151"/>
  <c r="AP151"/>
  <c r="AC151"/>
  <c r="AH151"/>
  <c r="AK72"/>
  <c r="AN72"/>
  <c r="N327"/>
  <c r="AK327" s="1"/>
  <c r="AN327" s="1"/>
  <c r="AC237"/>
  <c r="AH237"/>
  <c r="AC148"/>
  <c r="AH148" s="1"/>
  <c r="AK265"/>
  <c r="AN265"/>
  <c r="AI224"/>
  <c r="AC215"/>
  <c r="AH215"/>
  <c r="AP328"/>
  <c r="AL402"/>
  <c r="AO402" s="1"/>
  <c r="AC495"/>
  <c r="AH495" s="1"/>
  <c r="AC461"/>
  <c r="AH461" s="1"/>
  <c r="AI716"/>
  <c r="AL226"/>
  <c r="AO226" s="1"/>
  <c r="AC347"/>
  <c r="AH347"/>
  <c r="AN347" s="1"/>
  <c r="AC384"/>
  <c r="AH384" s="1"/>
  <c r="AP685"/>
  <c r="AK361"/>
  <c r="AN361" s="1"/>
  <c r="AC162"/>
  <c r="AH162" s="1"/>
  <c r="AC246"/>
  <c r="AH246"/>
  <c r="AC487"/>
  <c r="AH487" s="1"/>
  <c r="AC235"/>
  <c r="AH235"/>
  <c r="AJ149"/>
  <c r="AP149" s="1"/>
  <c r="AL409"/>
  <c r="AO409"/>
  <c r="AO385"/>
  <c r="AC457"/>
  <c r="AH457"/>
  <c r="AP690"/>
  <c r="AI739"/>
  <c r="AO739" s="1"/>
  <c r="AI738"/>
  <c r="AC738"/>
  <c r="AH738"/>
  <c r="AC730"/>
  <c r="AH730" s="1"/>
  <c r="AI729"/>
  <c r="AH729"/>
  <c r="AN729" s="1"/>
  <c r="AL317"/>
  <c r="AO317" s="1"/>
  <c r="AJ315"/>
  <c r="AP315" s="1"/>
  <c r="AC315"/>
  <c r="AH315" s="1"/>
  <c r="N293"/>
  <c r="AK293"/>
  <c r="AI715"/>
  <c r="AC715"/>
  <c r="AH715"/>
  <c r="AI707"/>
  <c r="AO707"/>
  <c r="AJ699"/>
  <c r="AP699" s="1"/>
  <c r="AC699"/>
  <c r="AH699" s="1"/>
  <c r="AJ681"/>
  <c r="AC681"/>
  <c r="AH681" s="1"/>
  <c r="AN681" s="1"/>
  <c r="AL602"/>
  <c r="AO602"/>
  <c r="AP580"/>
  <c r="AC299"/>
  <c r="AH299" s="1"/>
  <c r="AI299"/>
  <c r="AO299"/>
  <c r="N246"/>
  <c r="AK246" s="1"/>
  <c r="AN246" s="1"/>
  <c r="AL246"/>
  <c r="AO246" s="1"/>
  <c r="AL230"/>
  <c r="AO230" s="1"/>
  <c r="N230"/>
  <c r="AK230" s="1"/>
  <c r="AN230" s="1"/>
  <c r="AI218"/>
  <c r="AC218"/>
  <c r="AH218" s="1"/>
  <c r="AJ209"/>
  <c r="AP209"/>
  <c r="AI201"/>
  <c r="AC201"/>
  <c r="AH201"/>
  <c r="AJ198"/>
  <c r="AP198" s="1"/>
  <c r="AC198"/>
  <c r="AH198" s="1"/>
  <c r="AI193"/>
  <c r="AO193"/>
  <c r="AC193"/>
  <c r="AH193" s="1"/>
  <c r="AL186"/>
  <c r="AO186" s="1"/>
  <c r="AJ152"/>
  <c r="AC152"/>
  <c r="AH152"/>
  <c r="AJ46"/>
  <c r="AP46"/>
  <c r="AC46"/>
  <c r="AH46"/>
  <c r="AJ45"/>
  <c r="AC45"/>
  <c r="AH45" s="1"/>
  <c r="AM330"/>
  <c r="AP330" s="1"/>
  <c r="AM342"/>
  <c r="AP342" s="1"/>
  <c r="N342"/>
  <c r="AK342"/>
  <c r="AN342" s="1"/>
  <c r="AM350"/>
  <c r="AP350"/>
  <c r="AM354"/>
  <c r="AP354" s="1"/>
  <c r="N281"/>
  <c r="AK281"/>
  <c r="AN281"/>
  <c r="AK105"/>
  <c r="AN105" s="1"/>
  <c r="N692"/>
  <c r="AK692"/>
  <c r="AN692"/>
  <c r="N200"/>
  <c r="AK200"/>
  <c r="AN200"/>
  <c r="AP535"/>
  <c r="AP187"/>
  <c r="AN520"/>
  <c r="N695"/>
  <c r="AK695" s="1"/>
  <c r="AN695"/>
  <c r="N511"/>
  <c r="N160"/>
  <c r="AK160" s="1"/>
  <c r="AL458"/>
  <c r="AO458" s="1"/>
  <c r="AC407"/>
  <c r="AH407"/>
  <c r="AC610"/>
  <c r="AH610"/>
  <c r="AC701"/>
  <c r="AH701"/>
  <c r="AC174"/>
  <c r="AH174"/>
  <c r="AI676"/>
  <c r="AC389"/>
  <c r="AH389" s="1"/>
  <c r="AC482"/>
  <c r="AH482" s="1"/>
  <c r="AL185"/>
  <c r="AO185" s="1"/>
  <c r="AI745"/>
  <c r="AC742"/>
  <c r="AH742"/>
  <c r="AI742"/>
  <c r="AJ609"/>
  <c r="AI571"/>
  <c r="AO571" s="1"/>
  <c r="AC571"/>
  <c r="AH571"/>
  <c r="AN571"/>
  <c r="AI530"/>
  <c r="AO530" s="1"/>
  <c r="AL489"/>
  <c r="AO489"/>
  <c r="N489"/>
  <c r="AK489"/>
  <c r="AN489" s="1"/>
  <c r="AC486"/>
  <c r="AH486" s="1"/>
  <c r="AJ484"/>
  <c r="AP484" s="1"/>
  <c r="AL482"/>
  <c r="AO482"/>
  <c r="AI480"/>
  <c r="AJ478"/>
  <c r="AP478"/>
  <c r="AL469"/>
  <c r="AO469" s="1"/>
  <c r="N469"/>
  <c r="AK469"/>
  <c r="AJ463"/>
  <c r="AP463" s="1"/>
  <c r="AH463"/>
  <c r="AI462"/>
  <c r="AO462" s="1"/>
  <c r="AJ459"/>
  <c r="AP459"/>
  <c r="AC459"/>
  <c r="AH459"/>
  <c r="AP458"/>
  <c r="AI353"/>
  <c r="AO353"/>
  <c r="AC353"/>
  <c r="AH353" s="1"/>
  <c r="AC334"/>
  <c r="AH334" s="1"/>
  <c r="AJ334"/>
  <c r="AP334" s="1"/>
  <c r="AI320"/>
  <c r="AO320" s="1"/>
  <c r="AC297"/>
  <c r="AH297"/>
  <c r="AJ297"/>
  <c r="AJ296"/>
  <c r="AP296"/>
  <c r="AC296"/>
  <c r="AH296" s="1"/>
  <c r="AJ295"/>
  <c r="AP295"/>
  <c r="AC295"/>
  <c r="AH295" s="1"/>
  <c r="AL294"/>
  <c r="AO294"/>
  <c r="AK353"/>
  <c r="AN353" s="1"/>
  <c r="AC710"/>
  <c r="AH710" s="1"/>
  <c r="AI710"/>
  <c r="AP657"/>
  <c r="AI567"/>
  <c r="AH567"/>
  <c r="AN567" s="1"/>
  <c r="AJ510"/>
  <c r="AP510" s="1"/>
  <c r="AC510"/>
  <c r="AH510"/>
  <c r="AI441"/>
  <c r="AC441"/>
  <c r="AH441"/>
  <c r="AN441"/>
  <c r="AP409"/>
  <c r="AI392"/>
  <c r="AC392"/>
  <c r="AH392"/>
  <c r="AI367"/>
  <c r="AO367" s="1"/>
  <c r="AC367"/>
  <c r="AH367"/>
  <c r="AJ136"/>
  <c r="AP136" s="1"/>
  <c r="AC136"/>
  <c r="AH136" s="1"/>
  <c r="AI121"/>
  <c r="AC121"/>
  <c r="AH121"/>
  <c r="AJ77"/>
  <c r="AP77"/>
  <c r="AC77"/>
  <c r="AH77"/>
  <c r="AJ48"/>
  <c r="AP48"/>
  <c r="AC48"/>
  <c r="AH48"/>
  <c r="AP494"/>
  <c r="AC736"/>
  <c r="AH736" s="1"/>
  <c r="AP721"/>
  <c r="AI683"/>
  <c r="AC683"/>
  <c r="AH683" s="1"/>
  <c r="AC679"/>
  <c r="AH679"/>
  <c r="AJ632"/>
  <c r="AP632" s="1"/>
  <c r="AC632"/>
  <c r="AH632"/>
  <c r="AC625"/>
  <c r="AH625" s="1"/>
  <c r="AN625" s="1"/>
  <c r="AC597"/>
  <c r="AH597" s="1"/>
  <c r="AC443"/>
  <c r="AH443" s="1"/>
  <c r="AI282"/>
  <c r="AC282"/>
  <c r="AH282" s="1"/>
  <c r="AJ128"/>
  <c r="AP128"/>
  <c r="AO410"/>
  <c r="AC536"/>
  <c r="AH536" s="1"/>
  <c r="N525"/>
  <c r="AK525"/>
  <c r="AC648"/>
  <c r="AH648"/>
  <c r="AC643"/>
  <c r="AH643"/>
  <c r="AC575"/>
  <c r="AH575"/>
  <c r="AC515"/>
  <c r="AH515"/>
  <c r="AO496"/>
  <c r="AL346"/>
  <c r="AO346"/>
  <c r="AI20"/>
  <c r="AO20" s="1"/>
  <c r="AC20"/>
  <c r="AH20"/>
  <c r="AP686"/>
  <c r="AC685"/>
  <c r="AH685" s="1"/>
  <c r="AC668"/>
  <c r="AH668" s="1"/>
  <c r="AP633"/>
  <c r="AC590"/>
  <c r="AH590"/>
  <c r="AC582"/>
  <c r="AH582"/>
  <c r="N538"/>
  <c r="AK538"/>
  <c r="AC416"/>
  <c r="AH416" s="1"/>
  <c r="AJ416"/>
  <c r="AP416" s="1"/>
  <c r="AP96"/>
  <c r="AP605"/>
  <c r="N170"/>
  <c r="AK170"/>
  <c r="AN170"/>
  <c r="AO137"/>
  <c r="AC80"/>
  <c r="AH80"/>
  <c r="AO71"/>
  <c r="AC664"/>
  <c r="AH664" s="1"/>
  <c r="AC657"/>
  <c r="AH657"/>
  <c r="AC653"/>
  <c r="AH653" s="1"/>
  <c r="AC594"/>
  <c r="AH594" s="1"/>
  <c r="AC570"/>
  <c r="AH570"/>
  <c r="AN570" s="1"/>
  <c r="AC504"/>
  <c r="AH504"/>
  <c r="AC450"/>
  <c r="AH450" s="1"/>
  <c r="AP445"/>
  <c r="AC434"/>
  <c r="AH434"/>
  <c r="AN434"/>
  <c r="AC369"/>
  <c r="AH369" s="1"/>
  <c r="AP316"/>
  <c r="AO312"/>
  <c r="AP308"/>
  <c r="AC298"/>
  <c r="AH298"/>
  <c r="AC292"/>
  <c r="AH292"/>
  <c r="AO280"/>
  <c r="AK279"/>
  <c r="AN279" s="1"/>
  <c r="AO274"/>
  <c r="AP152"/>
  <c r="AO115"/>
  <c r="AC111"/>
  <c r="AH111" s="1"/>
  <c r="AN111" s="1"/>
  <c r="AC49"/>
  <c r="AH49"/>
  <c r="AP324"/>
  <c r="AP332"/>
  <c r="AP340"/>
  <c r="N344"/>
  <c r="AK344"/>
  <c r="AP492"/>
  <c r="AP496"/>
  <c r="AP544"/>
  <c r="AP638"/>
  <c r="AJ720"/>
  <c r="AP720" s="1"/>
  <c r="AC720"/>
  <c r="AH720"/>
  <c r="AN720" s="1"/>
  <c r="AI718"/>
  <c r="AC718"/>
  <c r="AH718" s="1"/>
  <c r="AC717"/>
  <c r="AH717"/>
  <c r="S712"/>
  <c r="AI717"/>
  <c r="AJ709"/>
  <c r="X703"/>
  <c r="AC705"/>
  <c r="AH716"/>
  <c r="AH41"/>
  <c r="AJ651"/>
  <c r="AC651"/>
  <c r="AH651"/>
  <c r="AC649"/>
  <c r="AH649" s="1"/>
  <c r="AN649" s="1"/>
  <c r="AI649"/>
  <c r="AO649" s="1"/>
  <c r="AL648"/>
  <c r="AO648" s="1"/>
  <c r="AI639"/>
  <c r="AC639"/>
  <c r="AH639" s="1"/>
  <c r="AC638"/>
  <c r="AH638"/>
  <c r="AO638"/>
  <c r="AI633"/>
  <c r="AH633"/>
  <c r="AJ621"/>
  <c r="AC621"/>
  <c r="AH621" s="1"/>
  <c r="AI663"/>
  <c r="AC663"/>
  <c r="AH663"/>
  <c r="AC656"/>
  <c r="AH656" s="1"/>
  <c r="AI656"/>
  <c r="AC655"/>
  <c r="AH655" s="1"/>
  <c r="AI655"/>
  <c r="AP263"/>
  <c r="AC666"/>
  <c r="AH666" s="1"/>
  <c r="N491"/>
  <c r="AK491"/>
  <c r="AN491" s="1"/>
  <c r="AJ16"/>
  <c r="AP16"/>
  <c r="AC496"/>
  <c r="AH496" s="1"/>
  <c r="AC411"/>
  <c r="AH411" s="1"/>
  <c r="AC293"/>
  <c r="AH293" s="1"/>
  <c r="AC253"/>
  <c r="AH253"/>
  <c r="AN253" s="1"/>
  <c r="AJ586"/>
  <c r="AP586" s="1"/>
  <c r="AC688"/>
  <c r="AH688"/>
  <c r="AC744"/>
  <c r="AH744" s="1"/>
  <c r="AC216"/>
  <c r="AH216"/>
  <c r="AC380"/>
  <c r="AH380" s="1"/>
  <c r="AC502"/>
  <c r="AH502"/>
  <c r="AC429"/>
  <c r="AH429" s="1"/>
  <c r="AI582"/>
  <c r="AC410"/>
  <c r="AH410"/>
  <c r="AN410" s="1"/>
  <c r="AC647"/>
  <c r="AH647" s="1"/>
  <c r="AC145"/>
  <c r="AH145" s="1"/>
  <c r="AC284"/>
  <c r="AH284"/>
  <c r="AC308"/>
  <c r="AH308" s="1"/>
  <c r="AC446"/>
  <c r="AH446"/>
  <c r="AJ292"/>
  <c r="AC452"/>
  <c r="AH452" s="1"/>
  <c r="AN452" s="1"/>
  <c r="AC492"/>
  <c r="AH492" s="1"/>
  <c r="N661"/>
  <c r="AK661"/>
  <c r="AC254"/>
  <c r="AH254" s="1"/>
  <c r="AC468"/>
  <c r="AH468"/>
  <c r="N528"/>
  <c r="AK528" s="1"/>
  <c r="AN528" s="1"/>
  <c r="AC66"/>
  <c r="AC146"/>
  <c r="AH146"/>
  <c r="AC107"/>
  <c r="AH107" s="1"/>
  <c r="AN107" s="1"/>
  <c r="AO177"/>
  <c r="AP493"/>
  <c r="AC52"/>
  <c r="AH52" s="1"/>
  <c r="AC90"/>
  <c r="AH90"/>
  <c r="AC173"/>
  <c r="AH173" s="1"/>
  <c r="AI747"/>
  <c r="AC747"/>
  <c r="AH747" s="1"/>
  <c r="AJ698"/>
  <c r="AP698"/>
  <c r="AO695"/>
  <c r="AO606"/>
  <c r="AI573"/>
  <c r="AO573"/>
  <c r="AC572"/>
  <c r="AH572" s="1"/>
  <c r="AJ572"/>
  <c r="AP572"/>
  <c r="AJ570"/>
  <c r="AI568"/>
  <c r="AO568"/>
  <c r="AC568"/>
  <c r="AH568" s="1"/>
  <c r="AI516"/>
  <c r="AO516"/>
  <c r="AC516"/>
  <c r="AH516" s="1"/>
  <c r="AN516" s="1"/>
  <c r="AI515"/>
  <c r="AC417"/>
  <c r="AH417" s="1"/>
  <c r="AL414"/>
  <c r="AO414"/>
  <c r="AK414"/>
  <c r="AN414" s="1"/>
  <c r="AI383"/>
  <c r="AC383"/>
  <c r="AH383"/>
  <c r="AN383" s="1"/>
  <c r="AC368"/>
  <c r="AH368" s="1"/>
  <c r="AI368"/>
  <c r="AC283"/>
  <c r="AH283" s="1"/>
  <c r="AJ283"/>
  <c r="AJ250"/>
  <c r="AP250"/>
  <c r="AC250"/>
  <c r="AH250" s="1"/>
  <c r="AJ130"/>
  <c r="AC130"/>
  <c r="AH130" s="1"/>
  <c r="AI80"/>
  <c r="AO80"/>
  <c r="S64"/>
  <c r="AI18"/>
  <c r="AC18"/>
  <c r="AH18"/>
  <c r="AC17"/>
  <c r="AJ17"/>
  <c r="N576"/>
  <c r="AK576" s="1"/>
  <c r="N388"/>
  <c r="AK388"/>
  <c r="AN388"/>
  <c r="AC522"/>
  <c r="AH522" s="1"/>
  <c r="AC401"/>
  <c r="AH401"/>
  <c r="AC396"/>
  <c r="AH396" s="1"/>
  <c r="AC435"/>
  <c r="AH435"/>
  <c r="AC35"/>
  <c r="AH35" s="1"/>
  <c r="AC709"/>
  <c r="AH709" s="1"/>
  <c r="AC696"/>
  <c r="AH696"/>
  <c r="AN696" s="1"/>
  <c r="AJ696"/>
  <c r="AP696" s="1"/>
  <c r="AI636"/>
  <c r="AC604"/>
  <c r="AH604" s="1"/>
  <c r="AI604"/>
  <c r="AK561"/>
  <c r="AC558"/>
  <c r="AH558" s="1"/>
  <c r="AJ540"/>
  <c r="AP540"/>
  <c r="AC540"/>
  <c r="AH540" s="1"/>
  <c r="AJ489"/>
  <c r="AP489"/>
  <c r="AC489"/>
  <c r="AH489" s="1"/>
  <c r="AI475"/>
  <c r="AO475"/>
  <c r="AC475"/>
  <c r="AH475" s="1"/>
  <c r="AN475" s="1"/>
  <c r="AI474"/>
  <c r="AC474"/>
  <c r="AH474"/>
  <c r="AJ402"/>
  <c r="AP402" s="1"/>
  <c r="AC402"/>
  <c r="AH402"/>
  <c r="AI374"/>
  <c r="AO374" s="1"/>
  <c r="AC374"/>
  <c r="AH374"/>
  <c r="AC318"/>
  <c r="AH318" s="1"/>
  <c r="AN318" s="1"/>
  <c r="AJ318"/>
  <c r="AP318" s="1"/>
  <c r="AI304"/>
  <c r="AO304"/>
  <c r="AC304"/>
  <c r="AH304" s="1"/>
  <c r="AI223"/>
  <c r="AC223"/>
  <c r="AH223"/>
  <c r="N116"/>
  <c r="AK116" s="1"/>
  <c r="AL116"/>
  <c r="AO116" s="1"/>
  <c r="AJ95"/>
  <c r="AC95"/>
  <c r="AH95"/>
  <c r="AJ87"/>
  <c r="AP87" s="1"/>
  <c r="AC87"/>
  <c r="AH87"/>
  <c r="AI60"/>
  <c r="S37"/>
  <c r="AJ54"/>
  <c r="AC54"/>
  <c r="AH54"/>
  <c r="AI22"/>
  <c r="AM481"/>
  <c r="AP558"/>
  <c r="AI534"/>
  <c r="AI527"/>
  <c r="AC527"/>
  <c r="AH527"/>
  <c r="AJ523"/>
  <c r="AC523"/>
  <c r="AH523" s="1"/>
  <c r="AL501"/>
  <c r="AO501"/>
  <c r="AI494"/>
  <c r="AC494"/>
  <c r="AH494"/>
  <c r="AJ488"/>
  <c r="AP488" s="1"/>
  <c r="AC488"/>
  <c r="AH488"/>
  <c r="AI126"/>
  <c r="AO126" s="1"/>
  <c r="AC126"/>
  <c r="AH126"/>
  <c r="AJ86"/>
  <c r="AC86"/>
  <c r="AH86"/>
  <c r="AP579"/>
  <c r="N516"/>
  <c r="AK516"/>
  <c r="AP479"/>
  <c r="N340"/>
  <c r="AK340"/>
  <c r="AP112"/>
  <c r="N638"/>
  <c r="AK638" s="1"/>
  <c r="AN638" s="1"/>
  <c r="AC112"/>
  <c r="AH112" s="1"/>
  <c r="AC388"/>
  <c r="AH388"/>
  <c r="N496"/>
  <c r="AK496" s="1"/>
  <c r="AN496" s="1"/>
  <c r="AC634"/>
  <c r="AH634"/>
  <c r="AL400"/>
  <c r="AO400" s="1"/>
  <c r="AC108"/>
  <c r="AH108"/>
  <c r="AI709"/>
  <c r="AO709" s="1"/>
  <c r="AO434"/>
  <c r="AC208"/>
  <c r="AH208" s="1"/>
  <c r="AN208" s="1"/>
  <c r="AC21"/>
  <c r="AH21"/>
  <c r="AC531"/>
  <c r="AH531" s="1"/>
  <c r="AN531" s="1"/>
  <c r="AC562"/>
  <c r="AH562"/>
  <c r="AC371"/>
  <c r="AH371" s="1"/>
  <c r="AC28"/>
  <c r="AH28"/>
  <c r="AJ592"/>
  <c r="AC229"/>
  <c r="AH229" s="1"/>
  <c r="AI504"/>
  <c r="AC316"/>
  <c r="AH316" s="1"/>
  <c r="AC60"/>
  <c r="AH60"/>
  <c r="AN60" s="1"/>
  <c r="AJ473"/>
  <c r="AK369"/>
  <c r="AN369" s="1"/>
  <c r="AM630"/>
  <c r="AP630"/>
  <c r="AI727"/>
  <c r="AC727"/>
  <c r="AH727"/>
  <c r="AJ637"/>
  <c r="AP637" s="1"/>
  <c r="AC569"/>
  <c r="AH569" s="1"/>
  <c r="AJ569"/>
  <c r="AP569"/>
  <c r="AC556"/>
  <c r="AH556" s="1"/>
  <c r="AI556"/>
  <c r="AJ514"/>
  <c r="AP514" s="1"/>
  <c r="AC514"/>
  <c r="AH514"/>
  <c r="AJ508"/>
  <c r="AP508" s="1"/>
  <c r="AC508"/>
  <c r="AH508"/>
  <c r="AN508"/>
  <c r="AO505"/>
  <c r="N421"/>
  <c r="AK421"/>
  <c r="AL421"/>
  <c r="AO421" s="1"/>
  <c r="AC477"/>
  <c r="AH477"/>
  <c r="AO316"/>
  <c r="AC319"/>
  <c r="AH319"/>
  <c r="AP278"/>
  <c r="AO155"/>
  <c r="AP578"/>
  <c r="N634"/>
  <c r="AK634" s="1"/>
  <c r="AN634" s="1"/>
  <c r="AO514"/>
  <c r="N514"/>
  <c r="AK514" s="1"/>
  <c r="AN514" s="1"/>
  <c r="AO468"/>
  <c r="AP715"/>
  <c r="AO651"/>
  <c r="AP597"/>
  <c r="AO518"/>
  <c r="AO221"/>
  <c r="AP214"/>
  <c r="AP468"/>
  <c r="N731"/>
  <c r="AK731"/>
  <c r="AP530"/>
  <c r="N490"/>
  <c r="AK490"/>
  <c r="AL490"/>
  <c r="AO490"/>
  <c r="AO487"/>
  <c r="AP486"/>
  <c r="AP397"/>
  <c r="AO336"/>
  <c r="AO148"/>
  <c r="AP485"/>
  <c r="AP461"/>
  <c r="AP442"/>
  <c r="AP401"/>
  <c r="AO171"/>
  <c r="AM134"/>
  <c r="AP134"/>
  <c r="AP235"/>
  <c r="AP339"/>
  <c r="AP351"/>
  <c r="AK372"/>
  <c r="AP378"/>
  <c r="AP382"/>
  <c r="AP503"/>
  <c r="AP527"/>
  <c r="AP539"/>
  <c r="AO323"/>
  <c r="N322"/>
  <c r="AK322" s="1"/>
  <c r="AP142"/>
  <c r="AP74"/>
  <c r="AL28"/>
  <c r="AO28"/>
  <c r="AM155"/>
  <c r="AP155" s="1"/>
  <c r="N155"/>
  <c r="AK155"/>
  <c r="AN155"/>
  <c r="AP170"/>
  <c r="AP230"/>
  <c r="AO227"/>
  <c r="AP190"/>
  <c r="N149"/>
  <c r="AK149" s="1"/>
  <c r="AN149" s="1"/>
  <c r="AO143"/>
  <c r="AP177"/>
  <c r="AO251"/>
  <c r="AP202"/>
  <c r="AO194"/>
  <c r="AO176"/>
  <c r="AO156"/>
  <c r="AO72"/>
  <c r="AP85"/>
  <c r="AP266"/>
  <c r="N300"/>
  <c r="AK300"/>
  <c r="AN300"/>
  <c r="AP424"/>
  <c r="AP475"/>
  <c r="AP76"/>
  <c r="AP124"/>
  <c r="AP132"/>
  <c r="AP144"/>
  <c r="AP148"/>
  <c r="AP173"/>
  <c r="N214"/>
  <c r="AK214"/>
  <c r="AN214" s="1"/>
  <c r="AP276"/>
  <c r="AP284"/>
  <c r="AP288"/>
  <c r="N292"/>
  <c r="AK292" s="1"/>
  <c r="AN292" s="1"/>
  <c r="AP331"/>
  <c r="AP335"/>
  <c r="AP518"/>
  <c r="AP604"/>
  <c r="N615"/>
  <c r="AK615" s="1"/>
  <c r="AP75"/>
  <c r="AP153"/>
  <c r="AP217"/>
  <c r="N423"/>
  <c r="AK423"/>
  <c r="AN423" s="1"/>
  <c r="AP480"/>
  <c r="AP483"/>
  <c r="AP555"/>
  <c r="AP559"/>
  <c r="AP567"/>
  <c r="AP588"/>
  <c r="AP593"/>
  <c r="AL731"/>
  <c r="AO731"/>
  <c r="AL744"/>
  <c r="AO744" s="1"/>
  <c r="AL741"/>
  <c r="AO741"/>
  <c r="N705"/>
  <c r="AK705" s="1"/>
  <c r="AO122"/>
  <c r="AL530"/>
  <c r="N530"/>
  <c r="AK530" s="1"/>
  <c r="AN530" s="1"/>
  <c r="AL455"/>
  <c r="AO455" s="1"/>
  <c r="AL306"/>
  <c r="AO306"/>
  <c r="AL258"/>
  <c r="AO258" s="1"/>
  <c r="N257"/>
  <c r="AK257"/>
  <c r="AN257"/>
  <c r="N472"/>
  <c r="AK472" s="1"/>
  <c r="AN472" s="1"/>
  <c r="AL198"/>
  <c r="AO198"/>
  <c r="AL676"/>
  <c r="AL653"/>
  <c r="AO653"/>
  <c r="AO688"/>
  <c r="AK686"/>
  <c r="AL686"/>
  <c r="AL553"/>
  <c r="AL549"/>
  <c r="N549"/>
  <c r="AK549" s="1"/>
  <c r="AN549" s="1"/>
  <c r="AL546"/>
  <c r="AO546"/>
  <c r="AL495"/>
  <c r="AO495" s="1"/>
  <c r="N495"/>
  <c r="AK495"/>
  <c r="AN495" s="1"/>
  <c r="AL459"/>
  <c r="AO459"/>
  <c r="N459"/>
  <c r="AK459" s="1"/>
  <c r="AN459" s="1"/>
  <c r="AL457"/>
  <c r="AO457"/>
  <c r="N215"/>
  <c r="AK215" s="1"/>
  <c r="AN215" s="1"/>
  <c r="AL215"/>
  <c r="AO215" s="1"/>
  <c r="AK202"/>
  <c r="AL202"/>
  <c r="AO202"/>
  <c r="AL168"/>
  <c r="AO168" s="1"/>
  <c r="N150"/>
  <c r="AK150"/>
  <c r="AN150" s="1"/>
  <c r="AL503"/>
  <c r="N503"/>
  <c r="AK503" s="1"/>
  <c r="N655"/>
  <c r="AK655"/>
  <c r="AN655" s="1"/>
  <c r="N679"/>
  <c r="AK679"/>
  <c r="AN679"/>
  <c r="N487"/>
  <c r="AK487" s="1"/>
  <c r="AN487" s="1"/>
  <c r="N193"/>
  <c r="AK193"/>
  <c r="AN193" s="1"/>
  <c r="AL170"/>
  <c r="AO170"/>
  <c r="AL279"/>
  <c r="AO279" s="1"/>
  <c r="AL351"/>
  <c r="AO351"/>
  <c r="N351"/>
  <c r="AK351" s="1"/>
  <c r="AL318"/>
  <c r="AO318" s="1"/>
  <c r="AO298"/>
  <c r="AL291"/>
  <c r="AO291"/>
  <c r="AL242"/>
  <c r="AO242"/>
  <c r="AL232"/>
  <c r="AO232" s="1"/>
  <c r="N558"/>
  <c r="AK558"/>
  <c r="AN558"/>
  <c r="N280"/>
  <c r="AK280" s="1"/>
  <c r="AN280" s="1"/>
  <c r="AL213"/>
  <c r="AO213" s="1"/>
  <c r="N213"/>
  <c r="AK213"/>
  <c r="N609"/>
  <c r="AK609" s="1"/>
  <c r="N67"/>
  <c r="AK67" s="1"/>
  <c r="AN67" s="1"/>
  <c r="N77"/>
  <c r="AK77"/>
  <c r="AN77" s="1"/>
  <c r="N177"/>
  <c r="AK177"/>
  <c r="AN177"/>
  <c r="N362"/>
  <c r="AK362" s="1"/>
  <c r="AN362" s="1"/>
  <c r="N401"/>
  <c r="AK401"/>
  <c r="N410"/>
  <c r="AK410"/>
  <c r="N623"/>
  <c r="AK623" s="1"/>
  <c r="AN623" s="1"/>
  <c r="AL61"/>
  <c r="AO61" s="1"/>
  <c r="N173"/>
  <c r="AK173" s="1"/>
  <c r="AN173" s="1"/>
  <c r="AM372"/>
  <c r="AP372" s="1"/>
  <c r="AM300"/>
  <c r="AP300"/>
  <c r="N288"/>
  <c r="AK288" s="1"/>
  <c r="AN288" s="1"/>
  <c r="N284"/>
  <c r="AK284"/>
  <c r="AN284" s="1"/>
  <c r="N382"/>
  <c r="AK382" s="1"/>
  <c r="AM154"/>
  <c r="AP154" s="1"/>
  <c r="AM162"/>
  <c r="AP162"/>
  <c r="AM182"/>
  <c r="AP182" s="1"/>
  <c r="AK182"/>
  <c r="AK206"/>
  <c r="AN206" s="1"/>
  <c r="AM206"/>
  <c r="AP206"/>
  <c r="AM210"/>
  <c r="AP210" s="1"/>
  <c r="AK210"/>
  <c r="AN210"/>
  <c r="AM272"/>
  <c r="AP272" s="1"/>
  <c r="N272"/>
  <c r="AK272"/>
  <c r="AN272"/>
  <c r="AM336"/>
  <c r="AP336" s="1"/>
  <c r="N336"/>
  <c r="AK336"/>
  <c r="AN336" s="1"/>
  <c r="AM417"/>
  <c r="AP417"/>
  <c r="AM621"/>
  <c r="AM292"/>
  <c r="N268"/>
  <c r="AK268"/>
  <c r="AN268" s="1"/>
  <c r="N276"/>
  <c r="AK276"/>
  <c r="AN276"/>
  <c r="AM280"/>
  <c r="AP280" s="1"/>
  <c r="AM73"/>
  <c r="AP73"/>
  <c r="AM114"/>
  <c r="AP114" s="1"/>
  <c r="N114"/>
  <c r="AK114"/>
  <c r="AN114" s="1"/>
  <c r="N118"/>
  <c r="AK118"/>
  <c r="AN118"/>
  <c r="AM118"/>
  <c r="AP118" s="1"/>
  <c r="AM289"/>
  <c r="AP289"/>
  <c r="N289"/>
  <c r="AK289" s="1"/>
  <c r="AN289" s="1"/>
  <c r="N437"/>
  <c r="AK437" s="1"/>
  <c r="AN437" s="1"/>
  <c r="AM237"/>
  <c r="N585"/>
  <c r="AK585" s="1"/>
  <c r="AM697"/>
  <c r="AP697" s="1"/>
  <c r="AM366"/>
  <c r="AP366"/>
  <c r="AP14"/>
  <c r="N31"/>
  <c r="AK31" s="1"/>
  <c r="AN31" s="1"/>
  <c r="AK438"/>
  <c r="AK239"/>
  <c r="AN239"/>
  <c r="AK190"/>
  <c r="AN190" s="1"/>
  <c r="AK511"/>
  <c r="AH705"/>
  <c r="AL736"/>
  <c r="AO736"/>
  <c r="AL697"/>
  <c r="N683"/>
  <c r="AK683"/>
  <c r="AN683"/>
  <c r="AL681"/>
  <c r="AO681" s="1"/>
  <c r="AL654"/>
  <c r="AO654"/>
  <c r="N654"/>
  <c r="AK654" s="1"/>
  <c r="AL616"/>
  <c r="AO616"/>
  <c r="N616"/>
  <c r="AK616" s="1"/>
  <c r="AN616" s="1"/>
  <c r="AL607"/>
  <c r="AO607" s="1"/>
  <c r="N607"/>
  <c r="AK607"/>
  <c r="AL596"/>
  <c r="AO596" s="1"/>
  <c r="N596"/>
  <c r="AK596"/>
  <c r="AL595"/>
  <c r="AO595"/>
  <c r="N595"/>
  <c r="AK595" s="1"/>
  <c r="AN595" s="1"/>
  <c r="AL575"/>
  <c r="AO575"/>
  <c r="AL537"/>
  <c r="AO537"/>
  <c r="N537"/>
  <c r="AK537" s="1"/>
  <c r="AN537" s="1"/>
  <c r="AL522"/>
  <c r="AO522"/>
  <c r="N424"/>
  <c r="AK424" s="1"/>
  <c r="AL424"/>
  <c r="AO424"/>
  <c r="AL339"/>
  <c r="AO339" s="1"/>
  <c r="N328"/>
  <c r="AK328"/>
  <c r="AN328"/>
  <c r="AL311"/>
  <c r="AO311" s="1"/>
  <c r="N311"/>
  <c r="AK311"/>
  <c r="AN311" s="1"/>
  <c r="AL310"/>
  <c r="AO310"/>
  <c r="AL145"/>
  <c r="AO145" s="1"/>
  <c r="AL103"/>
  <c r="AO103"/>
  <c r="AL102"/>
  <c r="AO102" s="1"/>
  <c r="N593"/>
  <c r="AK593"/>
  <c r="AN593"/>
  <c r="AL636"/>
  <c r="AO636" s="1"/>
  <c r="N97"/>
  <c r="AK97"/>
  <c r="AL664"/>
  <c r="N635"/>
  <c r="AK635" s="1"/>
  <c r="AN635" s="1"/>
  <c r="N631"/>
  <c r="AK631"/>
  <c r="AL631"/>
  <c r="AO631" s="1"/>
  <c r="AL628"/>
  <c r="AO628"/>
  <c r="N628"/>
  <c r="AK628" s="1"/>
  <c r="AN628" s="1"/>
  <c r="AL624"/>
  <c r="AO624" s="1"/>
  <c r="AL620"/>
  <c r="AO620"/>
  <c r="N612"/>
  <c r="AK612" s="1"/>
  <c r="AL590"/>
  <c r="AO590"/>
  <c r="N590"/>
  <c r="AK590" s="1"/>
  <c r="AN590" s="1"/>
  <c r="N589"/>
  <c r="AK589" s="1"/>
  <c r="AN589" s="1"/>
  <c r="AL589"/>
  <c r="AO589"/>
  <c r="N572"/>
  <c r="AK572" s="1"/>
  <c r="AL570"/>
  <c r="AO570" s="1"/>
  <c r="AL559"/>
  <c r="AO559"/>
  <c r="AK559"/>
  <c r="AN559" s="1"/>
  <c r="AL447"/>
  <c r="AO447"/>
  <c r="AL428"/>
  <c r="AO428" s="1"/>
  <c r="N428"/>
  <c r="AK428"/>
  <c r="AN428"/>
  <c r="N138"/>
  <c r="AK138" s="1"/>
  <c r="AN138" s="1"/>
  <c r="AL138"/>
  <c r="AO138" s="1"/>
  <c r="AL136"/>
  <c r="AO136"/>
  <c r="AN136"/>
  <c r="N135"/>
  <c r="AK135" s="1"/>
  <c r="AN135" s="1"/>
  <c r="AL135"/>
  <c r="AO135" s="1"/>
  <c r="N134"/>
  <c r="AK134"/>
  <c r="AN134"/>
  <c r="AL133"/>
  <c r="AO133" s="1"/>
  <c r="N133"/>
  <c r="AK133"/>
  <c r="AL128"/>
  <c r="N128"/>
  <c r="AK128"/>
  <c r="AN128" s="1"/>
  <c r="AL127"/>
  <c r="AO127" s="1"/>
  <c r="N127"/>
  <c r="AK127"/>
  <c r="AL99"/>
  <c r="AO99" s="1"/>
  <c r="N633"/>
  <c r="AK633"/>
  <c r="AN633" s="1"/>
  <c r="N564"/>
  <c r="AK564"/>
  <c r="AN564"/>
  <c r="AL622"/>
  <c r="AO622" s="1"/>
  <c r="N637"/>
  <c r="AK637"/>
  <c r="AN637" s="1"/>
  <c r="N573"/>
  <c r="AK573"/>
  <c r="AN573"/>
  <c r="N586"/>
  <c r="AK586" s="1"/>
  <c r="AN586" s="1"/>
  <c r="AL652"/>
  <c r="AO652" s="1"/>
  <c r="AL544"/>
  <c r="AO544" s="1"/>
  <c r="N544"/>
  <c r="AK544"/>
  <c r="AN544"/>
  <c r="AL541"/>
  <c r="AO541" s="1"/>
  <c r="N541"/>
  <c r="AK541"/>
  <c r="AN541" s="1"/>
  <c r="AL387"/>
  <c r="AO387"/>
  <c r="N387"/>
  <c r="AK387" s="1"/>
  <c r="AN387" s="1"/>
  <c r="AL368"/>
  <c r="AO368"/>
  <c r="AL352"/>
  <c r="AO352" s="1"/>
  <c r="AK352"/>
  <c r="AN352"/>
  <c r="AL271"/>
  <c r="AO271" s="1"/>
  <c r="AL235"/>
  <c r="AO235"/>
  <c r="N235"/>
  <c r="AK235" s="1"/>
  <c r="AN235" s="1"/>
  <c r="AL204"/>
  <c r="AO204" s="1"/>
  <c r="AK204"/>
  <c r="AL203"/>
  <c r="AO203"/>
  <c r="AK203"/>
  <c r="AN203" s="1"/>
  <c r="AL191"/>
  <c r="AO191"/>
  <c r="AK191"/>
  <c r="AN191" s="1"/>
  <c r="AL181"/>
  <c r="AO181"/>
  <c r="AK181"/>
  <c r="AN181" s="1"/>
  <c r="AL86"/>
  <c r="AO86"/>
  <c r="N86"/>
  <c r="AK86" s="1"/>
  <c r="AN86" s="1"/>
  <c r="N671"/>
  <c r="AK671" s="1"/>
  <c r="AL567"/>
  <c r="AO567"/>
  <c r="AL543"/>
  <c r="AK543"/>
  <c r="AK384"/>
  <c r="AN384" s="1"/>
  <c r="AL301"/>
  <c r="AO301"/>
  <c r="AL224"/>
  <c r="AO224"/>
  <c r="AL195"/>
  <c r="AO195" s="1"/>
  <c r="N195"/>
  <c r="AK195"/>
  <c r="AN195" s="1"/>
  <c r="AL88"/>
  <c r="AO88"/>
  <c r="AL172"/>
  <c r="AO172" s="1"/>
  <c r="N187"/>
  <c r="AK187"/>
  <c r="AN187"/>
  <c r="AL187"/>
  <c r="AO187" s="1"/>
  <c r="AK92"/>
  <c r="AN92"/>
  <c r="AO39"/>
  <c r="N59"/>
  <c r="AK59"/>
  <c r="AN59"/>
  <c r="AL12"/>
  <c r="D702"/>
  <c r="AL702"/>
  <c r="AO702"/>
  <c r="AL303"/>
  <c r="N303"/>
  <c r="AK303"/>
  <c r="AL302"/>
  <c r="AO302"/>
  <c r="N283"/>
  <c r="AK283" s="1"/>
  <c r="AN283" s="1"/>
  <c r="AL283"/>
  <c r="AO283"/>
  <c r="AL314"/>
  <c r="AO314" s="1"/>
  <c r="N287"/>
  <c r="AK287"/>
  <c r="AN287" s="1"/>
  <c r="N619"/>
  <c r="AK619"/>
  <c r="AL556"/>
  <c r="AO556" s="1"/>
  <c r="AL699"/>
  <c r="AO699"/>
  <c r="N580"/>
  <c r="AK580" s="1"/>
  <c r="AL580"/>
  <c r="AL395"/>
  <c r="AO395" s="1"/>
  <c r="N324"/>
  <c r="AK324"/>
  <c r="AN324" s="1"/>
  <c r="N270"/>
  <c r="AK270"/>
  <c r="AN270"/>
  <c r="AL270"/>
  <c r="AO270" s="1"/>
  <c r="AL241"/>
  <c r="AO241"/>
  <c r="N241"/>
  <c r="AK241" s="1"/>
  <c r="AL132"/>
  <c r="AO132" s="1"/>
  <c r="N132"/>
  <c r="AK132"/>
  <c r="AN132"/>
  <c r="AL588"/>
  <c r="N588"/>
  <c r="AK588"/>
  <c r="AL445"/>
  <c r="AO445"/>
  <c r="N445"/>
  <c r="AK445" s="1"/>
  <c r="AN445" s="1"/>
  <c r="AL326"/>
  <c r="AO326"/>
  <c r="N326"/>
  <c r="AK326" s="1"/>
  <c r="AL144"/>
  <c r="AO144" s="1"/>
  <c r="N144"/>
  <c r="AK144"/>
  <c r="AL78"/>
  <c r="AO78" s="1"/>
  <c r="AK684"/>
  <c r="AL684"/>
  <c r="AO684" s="1"/>
  <c r="AL63"/>
  <c r="AO63"/>
  <c r="AL53"/>
  <c r="AO53" s="1"/>
  <c r="N702"/>
  <c r="AK702"/>
  <c r="AN702"/>
  <c r="N43"/>
  <c r="AK43" s="1"/>
  <c r="AN43" s="1"/>
  <c r="N70"/>
  <c r="AK70" s="1"/>
  <c r="AN70" s="1"/>
  <c r="AM95"/>
  <c r="AP95"/>
  <c r="N102"/>
  <c r="AK102" s="1"/>
  <c r="AN102" s="1"/>
  <c r="N110"/>
  <c r="AK110" s="1"/>
  <c r="AN110" s="1"/>
  <c r="N217"/>
  <c r="AK217"/>
  <c r="N219"/>
  <c r="AK219" s="1"/>
  <c r="N228"/>
  <c r="AK228" s="1"/>
  <c r="N240"/>
  <c r="AK240"/>
  <c r="AN240" s="1"/>
  <c r="N236"/>
  <c r="AK236"/>
  <c r="AN236"/>
  <c r="N243"/>
  <c r="AK243" s="1"/>
  <c r="AN243" s="1"/>
  <c r="N250"/>
  <c r="AK250" s="1"/>
  <c r="AN250" s="1"/>
  <c r="N254"/>
  <c r="AK254"/>
  <c r="AN254" s="1"/>
  <c r="N255"/>
  <c r="AK255"/>
  <c r="AN255"/>
  <c r="AM264"/>
  <c r="AP264" s="1"/>
  <c r="N259"/>
  <c r="AK259"/>
  <c r="AN259" s="1"/>
  <c r="N271"/>
  <c r="AK271"/>
  <c r="AN271"/>
  <c r="N274"/>
  <c r="AK274" s="1"/>
  <c r="AN274" s="1"/>
  <c r="N286"/>
  <c r="AK286" s="1"/>
  <c r="AN286" s="1"/>
  <c r="N294"/>
  <c r="AK294"/>
  <c r="N298"/>
  <c r="AK298"/>
  <c r="AN298"/>
  <c r="N299"/>
  <c r="AK299" s="1"/>
  <c r="AN299" s="1"/>
  <c r="N302"/>
  <c r="AK302" s="1"/>
  <c r="AN302" s="1"/>
  <c r="N306"/>
  <c r="AK306"/>
  <c r="AN306" s="1"/>
  <c r="AM314"/>
  <c r="N310"/>
  <c r="AK310" s="1"/>
  <c r="AN310" s="1"/>
  <c r="N315"/>
  <c r="AK315"/>
  <c r="AN315" s="1"/>
  <c r="AM341"/>
  <c r="N346"/>
  <c r="AK346"/>
  <c r="AN346" s="1"/>
  <c r="N368"/>
  <c r="AK368" s="1"/>
  <c r="AN368" s="1"/>
  <c r="N386"/>
  <c r="AK386" s="1"/>
  <c r="AN386" s="1"/>
  <c r="AK391"/>
  <c r="N402"/>
  <c r="AK402" s="1"/>
  <c r="AN402" s="1"/>
  <c r="N498"/>
  <c r="AK498" s="1"/>
  <c r="AN498" s="1"/>
  <c r="N501"/>
  <c r="AK501"/>
  <c r="AN501" s="1"/>
  <c r="N502"/>
  <c r="AK502"/>
  <c r="AN502"/>
  <c r="N510"/>
  <c r="AK510" s="1"/>
  <c r="AM507"/>
  <c r="AP507" s="1"/>
  <c r="N522"/>
  <c r="AK522"/>
  <c r="AN522"/>
  <c r="N542"/>
  <c r="AK542" s="1"/>
  <c r="AN542" s="1"/>
  <c r="N546"/>
  <c r="AK546" s="1"/>
  <c r="AN546" s="1"/>
  <c r="N550"/>
  <c r="AK550"/>
  <c r="AN550" s="1"/>
  <c r="N554"/>
  <c r="AK554"/>
  <c r="AN554"/>
  <c r="N614"/>
  <c r="AK614" s="1"/>
  <c r="AK624"/>
  <c r="AN624"/>
  <c r="AM626"/>
  <c r="N632"/>
  <c r="AK632" s="1"/>
  <c r="AN632" s="1"/>
  <c r="AM667"/>
  <c r="N672"/>
  <c r="AK672"/>
  <c r="AM678"/>
  <c r="AK687"/>
  <c r="N699"/>
  <c r="AK699"/>
  <c r="AN699"/>
  <c r="AM741"/>
  <c r="AP741" s="1"/>
  <c r="AM728"/>
  <c r="AM747"/>
  <c r="AP747" s="1"/>
  <c r="N730"/>
  <c r="AK730"/>
  <c r="AN730"/>
  <c r="AM744"/>
  <c r="AP744" s="1"/>
  <c r="AP714"/>
  <c r="AM716"/>
  <c r="AM717"/>
  <c r="I703"/>
  <c r="AM708"/>
  <c r="N115"/>
  <c r="AK115"/>
  <c r="AN115"/>
  <c r="AM115"/>
  <c r="AP115" s="1"/>
  <c r="AM147"/>
  <c r="AP147"/>
  <c r="N147"/>
  <c r="AK147" s="1"/>
  <c r="AN147" s="1"/>
  <c r="AM180"/>
  <c r="AP180" s="1"/>
  <c r="AK180"/>
  <c r="AN180"/>
  <c r="AM188"/>
  <c r="AK188"/>
  <c r="AM199"/>
  <c r="AP199"/>
  <c r="AK199"/>
  <c r="AN199" s="1"/>
  <c r="AM347"/>
  <c r="AP347"/>
  <c r="AK347"/>
  <c r="AM374"/>
  <c r="AP374"/>
  <c r="AK374"/>
  <c r="AN374" s="1"/>
  <c r="AM400"/>
  <c r="AP400"/>
  <c r="AM439"/>
  <c r="N439"/>
  <c r="AK439"/>
  <c r="AN439"/>
  <c r="AM591"/>
  <c r="N591"/>
  <c r="AK591"/>
  <c r="N598"/>
  <c r="AK598"/>
  <c r="AN598"/>
  <c r="AM598"/>
  <c r="AP598" s="1"/>
  <c r="N556"/>
  <c r="AK556"/>
  <c r="AN556" s="1"/>
  <c r="AN99"/>
  <c r="N119"/>
  <c r="AK119"/>
  <c r="AN119" s="1"/>
  <c r="N447"/>
  <c r="AK447"/>
  <c r="N295"/>
  <c r="AK295" s="1"/>
  <c r="AN295" s="1"/>
  <c r="N143"/>
  <c r="AK143" s="1"/>
  <c r="AN143" s="1"/>
  <c r="AM358"/>
  <c r="N579"/>
  <c r="AK579" s="1"/>
  <c r="AN579" s="1"/>
  <c r="N668"/>
  <c r="AK668"/>
  <c r="AN668"/>
  <c r="N411"/>
  <c r="AK411" s="1"/>
  <c r="AN411" s="1"/>
  <c r="N186"/>
  <c r="AK186" s="1"/>
  <c r="AN186" s="1"/>
  <c r="AM441"/>
  <c r="AP441"/>
  <c r="AM105"/>
  <c r="AP105" s="1"/>
  <c r="AM404"/>
  <c r="AP404"/>
  <c r="N176"/>
  <c r="AK176" s="1"/>
  <c r="AN176" s="1"/>
  <c r="AM107"/>
  <c r="AP107"/>
  <c r="AM277"/>
  <c r="AP277" s="1"/>
  <c r="AM594"/>
  <c r="AP594"/>
  <c r="N166"/>
  <c r="AK166" s="1"/>
  <c r="AN166" s="1"/>
  <c r="AM117"/>
  <c r="AP117" s="1"/>
  <c r="N117"/>
  <c r="AK117"/>
  <c r="AN117"/>
  <c r="AM121"/>
  <c r="AP121" s="1"/>
  <c r="N121"/>
  <c r="AK121"/>
  <c r="AN121" s="1"/>
  <c r="AM129"/>
  <c r="AP129"/>
  <c r="N129"/>
  <c r="AK129" s="1"/>
  <c r="AN129" s="1"/>
  <c r="AM137"/>
  <c r="AP137"/>
  <c r="N137"/>
  <c r="AK137" s="1"/>
  <c r="AN137" s="1"/>
  <c r="AM141"/>
  <c r="AP141"/>
  <c r="N141"/>
  <c r="AK141" s="1"/>
  <c r="AN141" s="1"/>
  <c r="N156"/>
  <c r="AK156" s="1"/>
  <c r="AN156" s="1"/>
  <c r="AM156"/>
  <c r="AP156"/>
  <c r="AM260"/>
  <c r="AP260" s="1"/>
  <c r="N260"/>
  <c r="AK260"/>
  <c r="AM297"/>
  <c r="AP297"/>
  <c r="N297"/>
  <c r="AK297" s="1"/>
  <c r="AN297" s="1"/>
  <c r="AM305"/>
  <c r="AP305"/>
  <c r="N305"/>
  <c r="AK305" s="1"/>
  <c r="AN305" s="1"/>
  <c r="AM356"/>
  <c r="AP356" s="1"/>
  <c r="AM419"/>
  <c r="N419"/>
  <c r="AK419" s="1"/>
  <c r="AN419" s="1"/>
  <c r="AM425"/>
  <c r="AP425"/>
  <c r="N444"/>
  <c r="AK444" s="1"/>
  <c r="AN444" s="1"/>
  <c r="AM444"/>
  <c r="AP444" s="1"/>
  <c r="AM532"/>
  <c r="AP532"/>
  <c r="N532"/>
  <c r="AK532" s="1"/>
  <c r="AN532" s="1"/>
  <c r="AM552"/>
  <c r="AP552"/>
  <c r="N552"/>
  <c r="AK552" s="1"/>
  <c r="AN552" s="1"/>
  <c r="AM560"/>
  <c r="AP560"/>
  <c r="N560"/>
  <c r="AK560" s="1"/>
  <c r="AN560" s="1"/>
  <c r="AN563"/>
  <c r="AM649"/>
  <c r="AP649" s="1"/>
  <c r="AM663"/>
  <c r="AP663"/>
  <c r="N663"/>
  <c r="AK663" s="1"/>
  <c r="AN663" s="1"/>
  <c r="AK172"/>
  <c r="AN172" s="1"/>
  <c r="N548"/>
  <c r="AK548"/>
  <c r="N103"/>
  <c r="AK103" s="1"/>
  <c r="AN103" s="1"/>
  <c r="N145"/>
  <c r="AK145" s="1"/>
  <c r="AN145" s="1"/>
  <c r="N307"/>
  <c r="AK307"/>
  <c r="AN307"/>
  <c r="N258"/>
  <c r="AK258" s="1"/>
  <c r="N429"/>
  <c r="AK429" s="1"/>
  <c r="AN429" s="1"/>
  <c r="N370"/>
  <c r="AK370"/>
  <c r="AN370" s="1"/>
  <c r="AM651"/>
  <c r="AP651"/>
  <c r="AM111"/>
  <c r="AP111" s="1"/>
  <c r="AM408"/>
  <c r="AP408"/>
  <c r="AM256"/>
  <c r="AP256" s="1"/>
  <c r="AM139"/>
  <c r="AP139"/>
  <c r="N413"/>
  <c r="AK413" s="1"/>
  <c r="AN413" s="1"/>
  <c r="N601"/>
  <c r="AK601"/>
  <c r="AM90"/>
  <c r="AP90"/>
  <c r="AM205"/>
  <c r="AK205"/>
  <c r="AM636"/>
  <c r="AP636" s="1"/>
  <c r="N636"/>
  <c r="AK636" s="1"/>
  <c r="AM680"/>
  <c r="AM79"/>
  <c r="AP79" s="1"/>
  <c r="N79"/>
  <c r="AK79"/>
  <c r="AN79"/>
  <c r="N108"/>
  <c r="AK108" s="1"/>
  <c r="AN108" s="1"/>
  <c r="AM108"/>
  <c r="AP108" s="1"/>
  <c r="AM321"/>
  <c r="N321"/>
  <c r="AK321" s="1"/>
  <c r="AM325"/>
  <c r="AP325"/>
  <c r="N229"/>
  <c r="AK229" s="1"/>
  <c r="AN229" s="1"/>
  <c r="AM381"/>
  <c r="AP381" s="1"/>
  <c r="AM427"/>
  <c r="AP427"/>
  <c r="AM435"/>
  <c r="AP435" s="1"/>
  <c r="AM449"/>
  <c r="AP449" s="1"/>
  <c r="AM473"/>
  <c r="AP473"/>
  <c r="AM476"/>
  <c r="AP476" s="1"/>
  <c r="AM610"/>
  <c r="AP610"/>
  <c r="N610"/>
  <c r="AK610" s="1"/>
  <c r="AN610" s="1"/>
  <c r="AM653"/>
  <c r="AP653" s="1"/>
  <c r="N653"/>
  <c r="AK653"/>
  <c r="AN653"/>
  <c r="AM658"/>
  <c r="AP658" s="1"/>
  <c r="AM662"/>
  <c r="AP662"/>
  <c r="N662"/>
  <c r="AK662" s="1"/>
  <c r="AN662" s="1"/>
  <c r="AM677"/>
  <c r="AP677" s="1"/>
  <c r="AP67"/>
  <c r="AM174"/>
  <c r="AP174"/>
  <c r="AK174"/>
  <c r="AN174" s="1"/>
  <c r="AM178"/>
  <c r="AP178"/>
  <c r="AK178"/>
  <c r="AN178" s="1"/>
  <c r="AM517"/>
  <c r="AM130"/>
  <c r="AP130" s="1"/>
  <c r="N130"/>
  <c r="AK130"/>
  <c r="AN130" s="1"/>
  <c r="AM140"/>
  <c r="AP140"/>
  <c r="N152"/>
  <c r="AK152" s="1"/>
  <c r="AN152" s="1"/>
  <c r="AM60"/>
  <c r="AP60" s="1"/>
  <c r="I37"/>
  <c r="AP39"/>
  <c r="N51"/>
  <c r="AK51" s="1"/>
  <c r="N39"/>
  <c r="AK39"/>
  <c r="AN39" s="1"/>
  <c r="N40"/>
  <c r="AK40"/>
  <c r="N42"/>
  <c r="AK42" s="1"/>
  <c r="AN42" s="1"/>
  <c r="N61"/>
  <c r="AK61" s="1"/>
  <c r="AN61" s="1"/>
  <c r="N46"/>
  <c r="AK46"/>
  <c r="AN46" s="1"/>
  <c r="N16"/>
  <c r="AK16"/>
  <c r="AN16"/>
  <c r="AM26"/>
  <c r="AP26" s="1"/>
  <c r="AM22"/>
  <c r="AM23"/>
  <c r="AP23" s="1"/>
  <c r="AM27"/>
  <c r="AP27"/>
  <c r="N34"/>
  <c r="AK34" s="1"/>
  <c r="AN34" s="1"/>
  <c r="N735"/>
  <c r="AK735" s="1"/>
  <c r="N724"/>
  <c r="AK724"/>
  <c r="AN724" s="1"/>
  <c r="AL743"/>
  <c r="AO743" s="1"/>
  <c r="N709"/>
  <c r="AK709"/>
  <c r="AN709" s="1"/>
  <c r="AL96"/>
  <c r="AO96"/>
  <c r="N96"/>
  <c r="AK96" s="1"/>
  <c r="AN96" s="1"/>
  <c r="N690"/>
  <c r="AK690"/>
  <c r="AN690" s="1"/>
  <c r="AL690"/>
  <c r="AO690"/>
  <c r="N689"/>
  <c r="AK689" s="1"/>
  <c r="AN689" s="1"/>
  <c r="AL689"/>
  <c r="AO689"/>
  <c r="N587"/>
  <c r="AK587" s="1"/>
  <c r="AL587"/>
  <c r="AL526"/>
  <c r="AO526"/>
  <c r="N526"/>
  <c r="AK526" s="1"/>
  <c r="AN526" s="1"/>
  <c r="AK366"/>
  <c r="AN366"/>
  <c r="AL366"/>
  <c r="AO366" s="1"/>
  <c r="AL69"/>
  <c r="AO69"/>
  <c r="N476"/>
  <c r="AK476" s="1"/>
  <c r="AN476" s="1"/>
  <c r="AL473"/>
  <c r="AO473" s="1"/>
  <c r="AL608"/>
  <c r="AO608"/>
  <c r="N608"/>
  <c r="AK608" s="1"/>
  <c r="AL566"/>
  <c r="AO566"/>
  <c r="N566"/>
  <c r="AK566" s="1"/>
  <c r="AL562"/>
  <c r="AO562" s="1"/>
  <c r="N562"/>
  <c r="AK562"/>
  <c r="AN562"/>
  <c r="N484"/>
  <c r="AK484" s="1"/>
  <c r="AN484" s="1"/>
  <c r="AL484"/>
  <c r="AO484" s="1"/>
  <c r="AL442"/>
  <c r="N442"/>
  <c r="AK442" s="1"/>
  <c r="AN442" s="1"/>
  <c r="N371"/>
  <c r="AK371" s="1"/>
  <c r="AN371" s="1"/>
  <c r="AL371"/>
  <c r="AO371"/>
  <c r="AK120"/>
  <c r="N69"/>
  <c r="AK69"/>
  <c r="AN69"/>
  <c r="AL694"/>
  <c r="AO694" s="1"/>
  <c r="N694"/>
  <c r="AK694"/>
  <c r="AN694" s="1"/>
  <c r="N507"/>
  <c r="AK507"/>
  <c r="AN507"/>
  <c r="AL507"/>
  <c r="AO507" s="1"/>
  <c r="AL499"/>
  <c r="AO499"/>
  <c r="N499"/>
  <c r="AK499" s="1"/>
  <c r="AN499" s="1"/>
  <c r="AL485"/>
  <c r="AO485" s="1"/>
  <c r="N485"/>
  <c r="AK485"/>
  <c r="AN485"/>
  <c r="AL449"/>
  <c r="AO449" s="1"/>
  <c r="N449"/>
  <c r="AK449"/>
  <c r="AN449" s="1"/>
  <c r="AL377"/>
  <c r="AK377"/>
  <c r="AN377" s="1"/>
  <c r="AL296"/>
  <c r="AO296"/>
  <c r="N296"/>
  <c r="AK296" s="1"/>
  <c r="AN296" s="1"/>
  <c r="N308"/>
  <c r="AK308"/>
  <c r="N644"/>
  <c r="AK644"/>
  <c r="AN644"/>
  <c r="AK597"/>
  <c r="AL517"/>
  <c r="AO517"/>
  <c r="N451"/>
  <c r="AK451" s="1"/>
  <c r="AL399"/>
  <c r="AO399" s="1"/>
  <c r="N399"/>
  <c r="AK399" s="1"/>
  <c r="N396"/>
  <c r="AK396" s="1"/>
  <c r="AN396" s="1"/>
  <c r="AL396"/>
  <c r="AO396"/>
  <c r="AL627"/>
  <c r="AO627"/>
  <c r="N627"/>
  <c r="AK627" s="1"/>
  <c r="AN627" s="1"/>
  <c r="AL565"/>
  <c r="N565"/>
  <c r="AK565" s="1"/>
  <c r="AL417"/>
  <c r="AO417"/>
  <c r="N417"/>
  <c r="AK417" s="1"/>
  <c r="AN417" s="1"/>
  <c r="N404"/>
  <c r="AK404"/>
  <c r="AN404" s="1"/>
  <c r="AL404"/>
  <c r="AO404"/>
  <c r="N381"/>
  <c r="AK381" s="1"/>
  <c r="AN381" s="1"/>
  <c r="AL381"/>
  <c r="AO381"/>
  <c r="AL275"/>
  <c r="AO275" s="1"/>
  <c r="N275"/>
  <c r="AK275"/>
  <c r="AN275" s="1"/>
  <c r="AL209"/>
  <c r="AK209"/>
  <c r="AL104"/>
  <c r="AO104"/>
  <c r="N104"/>
  <c r="AK104" s="1"/>
  <c r="AN104" s="1"/>
  <c r="N87"/>
  <c r="AK87"/>
  <c r="AN87" s="1"/>
  <c r="AL87"/>
  <c r="AO87"/>
  <c r="AL85"/>
  <c r="AO85" s="1"/>
  <c r="N85"/>
  <c r="AK85"/>
  <c r="AN85"/>
  <c r="N90"/>
  <c r="AK90" s="1"/>
  <c r="AN90" s="1"/>
  <c r="N603"/>
  <c r="AK603" s="1"/>
  <c r="AN603" s="1"/>
  <c r="N670"/>
  <c r="AK670"/>
  <c r="N488"/>
  <c r="AK488"/>
  <c r="AN488"/>
  <c r="N267"/>
  <c r="AK267" s="1"/>
  <c r="AN267" s="1"/>
  <c r="N332"/>
  <c r="AK332" s="1"/>
  <c r="AN332" s="1"/>
  <c r="AL561"/>
  <c r="AO561"/>
  <c r="N426"/>
  <c r="AK426" s="1"/>
  <c r="N184"/>
  <c r="AK184" s="1"/>
  <c r="AN184" s="1"/>
  <c r="AL169"/>
  <c r="AO169"/>
  <c r="N151"/>
  <c r="AK151" s="1"/>
  <c r="AN151" s="1"/>
  <c r="AK357"/>
  <c r="AN357" s="1"/>
  <c r="AL208"/>
  <c r="AO208"/>
  <c r="AL443"/>
  <c r="AO443" s="1"/>
  <c r="N443"/>
  <c r="AK443"/>
  <c r="AN443"/>
  <c r="AL415"/>
  <c r="N415"/>
  <c r="AK415"/>
  <c r="AN415" s="1"/>
  <c r="N405"/>
  <c r="AK405"/>
  <c r="AN405"/>
  <c r="AL405"/>
  <c r="AO405" s="1"/>
  <c r="AO393"/>
  <c r="AL348"/>
  <c r="AO348" s="1"/>
  <c r="AK348"/>
  <c r="AN348"/>
  <c r="AL329"/>
  <c r="AO329" s="1"/>
  <c r="N329"/>
  <c r="AK329"/>
  <c r="N313"/>
  <c r="AK313" s="1"/>
  <c r="AN313" s="1"/>
  <c r="AL313"/>
  <c r="AO313" s="1"/>
  <c r="N244"/>
  <c r="AK244"/>
  <c r="AN244"/>
  <c r="AL244"/>
  <c r="AO244" s="1"/>
  <c r="AL231"/>
  <c r="AO231"/>
  <c r="N231"/>
  <c r="AK231" s="1"/>
  <c r="AK165"/>
  <c r="AN165" s="1"/>
  <c r="AL165"/>
  <c r="AO165"/>
  <c r="N98"/>
  <c r="AK98" s="1"/>
  <c r="AN98" s="1"/>
  <c r="AL98"/>
  <c r="AO98"/>
  <c r="N640"/>
  <c r="AK640" s="1"/>
  <c r="AN640" s="1"/>
  <c r="N677"/>
  <c r="AK677" s="1"/>
  <c r="AN677" s="1"/>
  <c r="N75"/>
  <c r="AK75"/>
  <c r="AN75" s="1"/>
  <c r="N649"/>
  <c r="AK649"/>
  <c r="N304"/>
  <c r="AK304" s="1"/>
  <c r="AN304" s="1"/>
  <c r="N80"/>
  <c r="AK80"/>
  <c r="AN80" s="1"/>
  <c r="N682"/>
  <c r="AK682"/>
  <c r="AN682"/>
  <c r="AL82"/>
  <c r="AO82" s="1"/>
  <c r="AL513"/>
  <c r="AO513"/>
  <c r="N196"/>
  <c r="AK196" s="1"/>
  <c r="AN196" s="1"/>
  <c r="N245"/>
  <c r="AK245" s="1"/>
  <c r="N568"/>
  <c r="AK568"/>
  <c r="AN568" s="1"/>
  <c r="AK183"/>
  <c r="N71"/>
  <c r="AK71" s="1"/>
  <c r="AN71" s="1"/>
  <c r="N515"/>
  <c r="AK515"/>
  <c r="AN515" s="1"/>
  <c r="N547"/>
  <c r="AK547" s="1"/>
  <c r="AN547" s="1"/>
  <c r="AL555"/>
  <c r="AO555" s="1"/>
  <c r="N555"/>
  <c r="AK555"/>
  <c r="AN555"/>
  <c r="AL540"/>
  <c r="AO540" s="1"/>
  <c r="N540"/>
  <c r="AK540"/>
  <c r="AN540" s="1"/>
  <c r="N504"/>
  <c r="AK504"/>
  <c r="AN504"/>
  <c r="AL504"/>
  <c r="AO504" s="1"/>
  <c r="AL446"/>
  <c r="AO446"/>
  <c r="N446"/>
  <c r="AK446" s="1"/>
  <c r="AN446" s="1"/>
  <c r="AL383"/>
  <c r="AO383" s="1"/>
  <c r="AK383"/>
  <c r="AK354"/>
  <c r="AN354" s="1"/>
  <c r="AL354"/>
  <c r="AO354"/>
  <c r="AL73"/>
  <c r="AO73" s="1"/>
  <c r="N73"/>
  <c r="AK73"/>
  <c r="AN73"/>
  <c r="N126"/>
  <c r="AK126" s="1"/>
  <c r="AN126" s="1"/>
  <c r="N390"/>
  <c r="AK390" s="1"/>
  <c r="AL390"/>
  <c r="AO390"/>
  <c r="AL131"/>
  <c r="AO131" s="1"/>
  <c r="N131"/>
  <c r="AK131"/>
  <c r="AN131" s="1"/>
  <c r="N201"/>
  <c r="AK201"/>
  <c r="AN201"/>
  <c r="AL201"/>
  <c r="AO201" s="1"/>
  <c r="N44"/>
  <c r="AK44"/>
  <c r="AN44" s="1"/>
  <c r="N58"/>
  <c r="AK58"/>
  <c r="N47"/>
  <c r="AK47" s="1"/>
  <c r="AN47" s="1"/>
  <c r="N747"/>
  <c r="AK747" s="1"/>
  <c r="AL732"/>
  <c r="AO732"/>
  <c r="N740"/>
  <c r="AK740" s="1"/>
  <c r="AN740" s="1"/>
  <c r="D722"/>
  <c r="N738"/>
  <c r="AK738" s="1"/>
  <c r="AN738" s="1"/>
  <c r="N718"/>
  <c r="AK718" s="1"/>
  <c r="AN718" s="1"/>
  <c r="AL716"/>
  <c r="AL706"/>
  <c r="AO706" s="1"/>
  <c r="AL708"/>
  <c r="AL105"/>
  <c r="AO105" s="1"/>
  <c r="AL220"/>
  <c r="AL269"/>
  <c r="AO269"/>
  <c r="AL337"/>
  <c r="AL350"/>
  <c r="AO350"/>
  <c r="AL358"/>
  <c r="AO358" s="1"/>
  <c r="AL364"/>
  <c r="AO364"/>
  <c r="AL416"/>
  <c r="AO416" s="1"/>
  <c r="AL432"/>
  <c r="AO432" s="1"/>
  <c r="AL471"/>
  <c r="AL534"/>
  <c r="AO534" s="1"/>
  <c r="AL584"/>
  <c r="AL629"/>
  <c r="AO629"/>
  <c r="AL650"/>
  <c r="AL659"/>
  <c r="AL673"/>
  <c r="AO673"/>
  <c r="N659"/>
  <c r="AK659"/>
  <c r="AO650"/>
  <c r="N650"/>
  <c r="AK650"/>
  <c r="AN650"/>
  <c r="N534"/>
  <c r="AK534" s="1"/>
  <c r="N673"/>
  <c r="AK673" s="1"/>
  <c r="AN673" s="1"/>
  <c r="AO584"/>
  <c r="N584"/>
  <c r="AK584" s="1"/>
  <c r="N629"/>
  <c r="AK629"/>
  <c r="N471"/>
  <c r="AK471"/>
  <c r="N416"/>
  <c r="AK416"/>
  <c r="AN416" s="1"/>
  <c r="N337"/>
  <c r="AK337"/>
  <c r="AN337"/>
  <c r="N269"/>
  <c r="AK269"/>
  <c r="AN269"/>
  <c r="N358"/>
  <c r="AK358" s="1"/>
  <c r="AN358" s="1"/>
  <c r="AO220"/>
  <c r="N220"/>
  <c r="AK220" s="1"/>
  <c r="AN220" s="1"/>
  <c r="N95"/>
  <c r="AK95" s="1"/>
  <c r="AN95" s="1"/>
  <c r="N453"/>
  <c r="AK453"/>
  <c r="AN453" s="1"/>
  <c r="N479"/>
  <c r="AK479"/>
  <c r="N52"/>
  <c r="AK52" s="1"/>
  <c r="AN52" s="1"/>
  <c r="N57"/>
  <c r="AK57" s="1"/>
  <c r="AN57" s="1"/>
  <c r="AL55"/>
  <c r="AO55"/>
  <c r="AL45"/>
  <c r="AO45" s="1"/>
  <c r="AL41"/>
  <c r="AO41"/>
  <c r="AL18"/>
  <c r="AO18" s="1"/>
  <c r="AL32"/>
  <c r="AO32"/>
  <c r="N27"/>
  <c r="AK27" s="1"/>
  <c r="AN27" s="1"/>
  <c r="AH660"/>
  <c r="AN159"/>
  <c r="AO671"/>
  <c r="AO668"/>
  <c r="AC596"/>
  <c r="AH596" s="1"/>
  <c r="AJ596"/>
  <c r="AL746"/>
  <c r="AO746"/>
  <c r="AL734"/>
  <c r="AO734" s="1"/>
  <c r="AC732"/>
  <c r="AH732"/>
  <c r="AC731"/>
  <c r="AH731" s="1"/>
  <c r="AL729"/>
  <c r="AO729"/>
  <c r="AL725"/>
  <c r="AO725" s="1"/>
  <c r="AL717"/>
  <c r="AO717"/>
  <c r="AJ692"/>
  <c r="AP692" s="1"/>
  <c r="AL643"/>
  <c r="AO643"/>
  <c r="AJ623"/>
  <c r="AJ613"/>
  <c r="AP613" s="1"/>
  <c r="AJ607"/>
  <c r="AP607"/>
  <c r="AO542"/>
  <c r="AO508"/>
  <c r="N494"/>
  <c r="AK494" s="1"/>
  <c r="AN494" s="1"/>
  <c r="AL494"/>
  <c r="AO494" s="1"/>
  <c r="AJ528"/>
  <c r="AP528"/>
  <c r="AJ517"/>
  <c r="AP517" s="1"/>
  <c r="AJ500"/>
  <c r="AP500" s="1"/>
  <c r="AP477"/>
  <c r="AO450"/>
  <c r="AO295"/>
  <c r="AO268"/>
  <c r="AL480"/>
  <c r="AO480" s="1"/>
  <c r="AC473"/>
  <c r="AH473"/>
  <c r="AL441"/>
  <c r="AO441"/>
  <c r="AJ439"/>
  <c r="AL330"/>
  <c r="AO330" s="1"/>
  <c r="AC290"/>
  <c r="AH290"/>
  <c r="AN290" s="1"/>
  <c r="AJ279"/>
  <c r="AC258"/>
  <c r="AH258" s="1"/>
  <c r="AO157"/>
  <c r="AO150"/>
  <c r="N223"/>
  <c r="AK223" s="1"/>
  <c r="AN223" s="1"/>
  <c r="AL223"/>
  <c r="AO223" s="1"/>
  <c r="AJ219"/>
  <c r="AP219"/>
  <c r="AC165"/>
  <c r="AH165" s="1"/>
  <c r="AJ113"/>
  <c r="AP61"/>
  <c r="AO77"/>
  <c r="AP42"/>
  <c r="AP44"/>
  <c r="AP71"/>
  <c r="AL33"/>
  <c r="AO33"/>
  <c r="AN486"/>
  <c r="AO680"/>
  <c r="AO679"/>
  <c r="AL665"/>
  <c r="AO665" s="1"/>
  <c r="AL646"/>
  <c r="AO646"/>
  <c r="AJ614"/>
  <c r="AP614"/>
  <c r="AO586"/>
  <c r="AL571"/>
  <c r="AL539"/>
  <c r="AO539" s="1"/>
  <c r="AO423"/>
  <c r="AO284"/>
  <c r="AO281"/>
  <c r="AJ344"/>
  <c r="AP344"/>
  <c r="AJ341"/>
  <c r="AP341" s="1"/>
  <c r="AJ323"/>
  <c r="AP323"/>
  <c r="AC291"/>
  <c r="AH291" s="1"/>
  <c r="N162"/>
  <c r="AK162" s="1"/>
  <c r="AN162" s="1"/>
  <c r="AL162"/>
  <c r="AO162" s="1"/>
  <c r="AO149"/>
  <c r="AO114"/>
  <c r="AO83"/>
  <c r="AC139"/>
  <c r="AL139"/>
  <c r="AO139"/>
  <c r="AC40"/>
  <c r="AH40" s="1"/>
  <c r="AN40" s="1"/>
  <c r="D37"/>
  <c r="AL26"/>
  <c r="AO26" s="1"/>
  <c r="AH139"/>
  <c r="AN139"/>
  <c r="AK716"/>
  <c r="AN716" s="1"/>
  <c r="AP724"/>
  <c r="AP718"/>
  <c r="AP12"/>
  <c r="AM88"/>
  <c r="AP88" s="1"/>
  <c r="N626"/>
  <c r="AK626"/>
  <c r="N613"/>
  <c r="AK613"/>
  <c r="AN613"/>
  <c r="AL611"/>
  <c r="AO611" s="1"/>
  <c r="AO610"/>
  <c r="AP375"/>
  <c r="AN359"/>
  <c r="AN340"/>
  <c r="AL343"/>
  <c r="AO343" s="1"/>
  <c r="N338"/>
  <c r="AK338"/>
  <c r="AN343"/>
  <c r="N333"/>
  <c r="AK333"/>
  <c r="AN333" s="1"/>
  <c r="N334"/>
  <c r="AK334" s="1"/>
  <c r="AN334" s="1"/>
  <c r="AN330"/>
  <c r="AN204"/>
  <c r="AP191"/>
  <c r="AP161"/>
  <c r="AP113"/>
  <c r="AO12"/>
  <c r="AO716"/>
  <c r="AP621"/>
  <c r="AO676"/>
  <c r="AP66"/>
  <c r="AO708"/>
  <c r="AH708"/>
  <c r="X64"/>
  <c r="N630"/>
  <c r="AK630" s="1"/>
  <c r="AC399"/>
  <c r="AH399" s="1"/>
  <c r="AC725"/>
  <c r="AH725"/>
  <c r="N125"/>
  <c r="AK125" s="1"/>
  <c r="AJ358"/>
  <c r="AP358"/>
  <c r="AN194"/>
  <c r="AP283"/>
  <c r="AN197"/>
  <c r="AH15"/>
  <c r="AC700"/>
  <c r="AH700"/>
  <c r="AI734"/>
  <c r="AI722" s="1"/>
  <c r="AL714"/>
  <c r="AO714" s="1"/>
  <c r="AL685"/>
  <c r="AO685"/>
  <c r="N685"/>
  <c r="AK685" s="1"/>
  <c r="AN685" s="1"/>
  <c r="AL656"/>
  <c r="AO656" s="1"/>
  <c r="N656"/>
  <c r="AK656"/>
  <c r="AN656"/>
  <c r="AO655"/>
  <c r="AI642"/>
  <c r="AC642"/>
  <c r="AH642"/>
  <c r="AJ428"/>
  <c r="AP428" s="1"/>
  <c r="AC428"/>
  <c r="AH428"/>
  <c r="AI577"/>
  <c r="AC577"/>
  <c r="AH577"/>
  <c r="AI557"/>
  <c r="AC557"/>
  <c r="AH557" s="1"/>
  <c r="AI129"/>
  <c r="AO129"/>
  <c r="AC129"/>
  <c r="AH129" s="1"/>
  <c r="AI128"/>
  <c r="AO128" s="1"/>
  <c r="AC128"/>
  <c r="AH128"/>
  <c r="AL76"/>
  <c r="AO76" s="1"/>
  <c r="N76"/>
  <c r="AK76"/>
  <c r="AN76" s="1"/>
  <c r="AL68"/>
  <c r="N68"/>
  <c r="AK68"/>
  <c r="AN68" s="1"/>
  <c r="AM648"/>
  <c r="AP648"/>
  <c r="N648"/>
  <c r="AK648" s="1"/>
  <c r="AN648" s="1"/>
  <c r="AP656"/>
  <c r="AM688"/>
  <c r="AP688" s="1"/>
  <c r="N688"/>
  <c r="AK688"/>
  <c r="AN688"/>
  <c r="AP705"/>
  <c r="AN127"/>
  <c r="N122"/>
  <c r="AK122"/>
  <c r="AN122" s="1"/>
  <c r="AN561"/>
  <c r="X722"/>
  <c r="N124"/>
  <c r="AK124" s="1"/>
  <c r="AN124" s="1"/>
  <c r="N602"/>
  <c r="AK602"/>
  <c r="AN602" s="1"/>
  <c r="AO605"/>
  <c r="N618"/>
  <c r="AK618" s="1"/>
  <c r="AN376"/>
  <c r="AI743"/>
  <c r="AC743"/>
  <c r="AH743"/>
  <c r="AJ717"/>
  <c r="X712"/>
  <c r="AP681"/>
  <c r="AC680"/>
  <c r="AH680" s="1"/>
  <c r="AJ680"/>
  <c r="AP680"/>
  <c r="AI674"/>
  <c r="AC674"/>
  <c r="AH674" s="1"/>
  <c r="AJ669"/>
  <c r="AP669"/>
  <c r="AJ667"/>
  <c r="AP667" s="1"/>
  <c r="AC667"/>
  <c r="AH667" s="1"/>
  <c r="N658"/>
  <c r="AK658"/>
  <c r="AL658"/>
  <c r="AC636"/>
  <c r="AH636"/>
  <c r="AJ636"/>
  <c r="AC631"/>
  <c r="AH631"/>
  <c r="AJ631"/>
  <c r="AP631"/>
  <c r="AN148"/>
  <c r="AJ740"/>
  <c r="AP740"/>
  <c r="AC740"/>
  <c r="AH740" s="1"/>
  <c r="N700"/>
  <c r="AK700" s="1"/>
  <c r="AN700" s="1"/>
  <c r="AI619"/>
  <c r="AO619" s="1"/>
  <c r="AC619"/>
  <c r="AH619" s="1"/>
  <c r="AN619" s="1"/>
  <c r="AL599"/>
  <c r="AO599"/>
  <c r="N599"/>
  <c r="AK599" s="1"/>
  <c r="AN599" s="1"/>
  <c r="AJ583"/>
  <c r="AP583" s="1"/>
  <c r="AC583"/>
  <c r="AH583"/>
  <c r="AC120"/>
  <c r="AH120" s="1"/>
  <c r="AI120"/>
  <c r="AM317"/>
  <c r="AP317" s="1"/>
  <c r="AM606"/>
  <c r="AP606"/>
  <c r="N606"/>
  <c r="AK606" s="1"/>
  <c r="AN606" s="1"/>
  <c r="N652"/>
  <c r="AK652"/>
  <c r="AN652" s="1"/>
  <c r="AM652"/>
  <c r="AP652"/>
  <c r="AP709"/>
  <c r="AP739"/>
  <c r="I10"/>
  <c r="N19"/>
  <c r="AK19" s="1"/>
  <c r="AN424"/>
  <c r="AO683"/>
  <c r="AC579"/>
  <c r="AH579"/>
  <c r="AL715"/>
  <c r="AO715"/>
  <c r="N592"/>
  <c r="AK592" s="1"/>
  <c r="AN592" s="1"/>
  <c r="N680"/>
  <c r="AK680" s="1"/>
  <c r="AN680" s="1"/>
  <c r="AL597"/>
  <c r="AO597"/>
  <c r="I712"/>
  <c r="N739"/>
  <c r="AK739"/>
  <c r="N669"/>
  <c r="AK669" s="1"/>
  <c r="AC400"/>
  <c r="AH400"/>
  <c r="AC539"/>
  <c r="AH539" s="1"/>
  <c r="AN539" s="1"/>
  <c r="N317"/>
  <c r="AK317" s="1"/>
  <c r="AN317" s="1"/>
  <c r="AC687"/>
  <c r="AH687" s="1"/>
  <c r="AN278"/>
  <c r="AN261"/>
  <c r="AN171"/>
  <c r="AN179"/>
  <c r="AN379"/>
  <c r="AC576"/>
  <c r="AH576" s="1"/>
  <c r="AC728"/>
  <c r="AH728"/>
  <c r="AI728"/>
  <c r="AC637"/>
  <c r="AH637" s="1"/>
  <c r="AI637"/>
  <c r="AO637"/>
  <c r="AL569"/>
  <c r="AO569" s="1"/>
  <c r="N569"/>
  <c r="AK569"/>
  <c r="AN569"/>
  <c r="AL425"/>
  <c r="AO425" s="1"/>
  <c r="N425"/>
  <c r="AK425"/>
  <c r="AN425" s="1"/>
  <c r="AJ403"/>
  <c r="AP403"/>
  <c r="AC403"/>
  <c r="AH403" s="1"/>
  <c r="N553"/>
  <c r="AK553" s="1"/>
  <c r="AN553" s="1"/>
  <c r="AL430"/>
  <c r="N430"/>
  <c r="AK430" s="1"/>
  <c r="AI397"/>
  <c r="AC397"/>
  <c r="AH397" s="1"/>
  <c r="AN397" s="1"/>
  <c r="AC566"/>
  <c r="AH566"/>
  <c r="AC684"/>
  <c r="AH684" s="1"/>
  <c r="AN684" s="1"/>
  <c r="AO420"/>
  <c r="AC641"/>
  <c r="AH641" s="1"/>
  <c r="AO35"/>
  <c r="AI724"/>
  <c r="AC724"/>
  <c r="AO547"/>
  <c r="AJ509"/>
  <c r="AP509" s="1"/>
  <c r="AC509"/>
  <c r="AH509"/>
  <c r="AN509" s="1"/>
  <c r="AO370"/>
  <c r="AO360"/>
  <c r="AP676"/>
  <c r="AC741"/>
  <c r="AH741" s="1"/>
  <c r="AC719"/>
  <c r="AH719"/>
  <c r="AO735"/>
  <c r="AI692"/>
  <c r="AO692"/>
  <c r="AC654"/>
  <c r="AH654" s="1"/>
  <c r="AJ654"/>
  <c r="AP654" s="1"/>
  <c r="AP650"/>
  <c r="AI565"/>
  <c r="AO565" s="1"/>
  <c r="AC565"/>
  <c r="AH565" s="1"/>
  <c r="AI553"/>
  <c r="AO553" s="1"/>
  <c r="AC553"/>
  <c r="AH553"/>
  <c r="AI552"/>
  <c r="AO552" s="1"/>
  <c r="AC552"/>
  <c r="AH552"/>
  <c r="AI524"/>
  <c r="AO524" s="1"/>
  <c r="AC524"/>
  <c r="AH524" s="1"/>
  <c r="AN524" s="1"/>
  <c r="AC671"/>
  <c r="AH671" s="1"/>
  <c r="F9"/>
  <c r="AC614"/>
  <c r="AH614" s="1"/>
  <c r="AO558"/>
  <c r="AO551"/>
  <c r="AC517"/>
  <c r="AH517" s="1"/>
  <c r="AC469"/>
  <c r="AH469"/>
  <c r="AN469"/>
  <c r="AJ469"/>
  <c r="AO308"/>
  <c r="AO276"/>
  <c r="AP469"/>
  <c r="AO328"/>
  <c r="AP443"/>
  <c r="AP450"/>
  <c r="AP661"/>
  <c r="AO444"/>
  <c r="AO439"/>
  <c r="AO210"/>
  <c r="AK189"/>
  <c r="AN189"/>
  <c r="AL189"/>
  <c r="AO189" s="1"/>
  <c r="AP664"/>
  <c r="AL277"/>
  <c r="AO277"/>
  <c r="N277"/>
  <c r="AK277" s="1"/>
  <c r="AN277" s="1"/>
  <c r="AM29"/>
  <c r="AP29" s="1"/>
  <c r="AM13"/>
  <c r="N13"/>
  <c r="AM45"/>
  <c r="N45"/>
  <c r="AK45" s="1"/>
  <c r="AN45" s="1"/>
  <c r="AO175"/>
  <c r="AO146"/>
  <c r="AO48"/>
  <c r="AP193"/>
  <c r="AP204"/>
  <c r="AP93"/>
  <c r="N111"/>
  <c r="AK111"/>
  <c r="AP127"/>
  <c r="AP176"/>
  <c r="AO31"/>
  <c r="AO93"/>
  <c r="AM17"/>
  <c r="AP17" s="1"/>
  <c r="N345"/>
  <c r="AK345" s="1"/>
  <c r="AN345" s="1"/>
  <c r="N505"/>
  <c r="AK505"/>
  <c r="AN505" s="1"/>
  <c r="N678"/>
  <c r="AK678"/>
  <c r="AO68"/>
  <c r="AP45"/>
  <c r="AK13"/>
  <c r="AH724"/>
  <c r="AP13"/>
  <c r="AN13"/>
  <c r="N457"/>
  <c r="AK457"/>
  <c r="AN457" s="1"/>
  <c r="AO724"/>
  <c r="N727"/>
  <c r="AK727" s="1"/>
  <c r="AN727" s="1"/>
  <c r="N728"/>
  <c r="AK728"/>
  <c r="AN728" s="1"/>
  <c r="N737"/>
  <c r="AK737"/>
  <c r="AL745"/>
  <c r="AO745" s="1"/>
  <c r="N748"/>
  <c r="AK748"/>
  <c r="AN748" s="1"/>
  <c r="AL742"/>
  <c r="AO742"/>
  <c r="AL733"/>
  <c r="AO733" s="1"/>
  <c r="AK714"/>
  <c r="N721"/>
  <c r="AK721"/>
  <c r="AK708"/>
  <c r="AN708" s="1"/>
  <c r="D703"/>
  <c r="N710"/>
  <c r="AK710" s="1"/>
  <c r="AN710" s="1"/>
  <c r="N521"/>
  <c r="AK521" s="1"/>
  <c r="AN521" s="1"/>
  <c r="N467"/>
  <c r="AK467" s="1"/>
  <c r="AN467" s="1"/>
  <c r="AL701"/>
  <c r="AO701"/>
  <c r="N701"/>
  <c r="AK701" s="1"/>
  <c r="N675"/>
  <c r="AK675" s="1"/>
  <c r="AL675"/>
  <c r="AO675"/>
  <c r="N657"/>
  <c r="AK657" s="1"/>
  <c r="AN657" s="1"/>
  <c r="AL657"/>
  <c r="AO657" s="1"/>
  <c r="AL533"/>
  <c r="N533"/>
  <c r="AK533" s="1"/>
  <c r="AL523"/>
  <c r="AO523"/>
  <c r="N523"/>
  <c r="AK523" s="1"/>
  <c r="N478"/>
  <c r="AK478" s="1"/>
  <c r="AN478" s="1"/>
  <c r="AL478"/>
  <c r="AO478"/>
  <c r="AL464"/>
  <c r="AO464" s="1"/>
  <c r="N464"/>
  <c r="AK464"/>
  <c r="N397"/>
  <c r="AK397"/>
  <c r="AL397"/>
  <c r="AL106"/>
  <c r="AO106"/>
  <c r="N106"/>
  <c r="AK106" s="1"/>
  <c r="AN106" s="1"/>
  <c r="N91"/>
  <c r="AK91" s="1"/>
  <c r="AN91" s="1"/>
  <c r="AL91"/>
  <c r="AO91"/>
  <c r="N81"/>
  <c r="AL81"/>
  <c r="N666"/>
  <c r="AK666"/>
  <c r="AN666" s="1"/>
  <c r="N407"/>
  <c r="AK407"/>
  <c r="AN407"/>
  <c r="AL107"/>
  <c r="AO107" s="1"/>
  <c r="AL512"/>
  <c r="AO512"/>
  <c r="N535"/>
  <c r="AK535" s="1"/>
  <c r="N393"/>
  <c r="AK393" s="1"/>
  <c r="AN393" s="1"/>
  <c r="AL120"/>
  <c r="AO120"/>
  <c r="N536"/>
  <c r="AK536" s="1"/>
  <c r="AN536" s="1"/>
  <c r="AL384"/>
  <c r="AO384" s="1"/>
  <c r="AL319"/>
  <c r="AO319"/>
  <c r="AL403"/>
  <c r="AO403" s="1"/>
  <c r="AL660"/>
  <c r="N660"/>
  <c r="AK660" s="1"/>
  <c r="AN660" s="1"/>
  <c r="N604"/>
  <c r="AK604"/>
  <c r="AN604" s="1"/>
  <c r="AL604"/>
  <c r="AO604"/>
  <c r="AL583"/>
  <c r="AO583" s="1"/>
  <c r="N583"/>
  <c r="AK583"/>
  <c r="AN583"/>
  <c r="AL582"/>
  <c r="AO582" s="1"/>
  <c r="N582"/>
  <c r="AK582"/>
  <c r="AN582" s="1"/>
  <c r="AL693"/>
  <c r="AO693"/>
  <c r="N693"/>
  <c r="AK693" s="1"/>
  <c r="AN693" s="1"/>
  <c r="AL497"/>
  <c r="AO497"/>
  <c r="N497"/>
  <c r="AK497" s="1"/>
  <c r="AL433"/>
  <c r="AO433" s="1"/>
  <c r="N433"/>
  <c r="AK433"/>
  <c r="AL427"/>
  <c r="AO427" s="1"/>
  <c r="N427"/>
  <c r="AK427"/>
  <c r="AN427" s="1"/>
  <c r="AL378"/>
  <c r="AO378"/>
  <c r="N378"/>
  <c r="AK378" s="1"/>
  <c r="AN378" s="1"/>
  <c r="AL84"/>
  <c r="AO84"/>
  <c r="N84"/>
  <c r="AK84" s="1"/>
  <c r="AN84" s="1"/>
  <c r="N394"/>
  <c r="AK394" s="1"/>
  <c r="AL112"/>
  <c r="AO112" s="1"/>
  <c r="N642"/>
  <c r="AK642"/>
  <c r="AN642"/>
  <c r="N101"/>
  <c r="AK101" s="1"/>
  <c r="AN101" s="1"/>
  <c r="N639"/>
  <c r="AK639" s="1"/>
  <c r="AN639" s="1"/>
  <c r="AL92"/>
  <c r="AO92" s="1"/>
  <c r="AL391"/>
  <c r="AO391"/>
  <c r="AL687"/>
  <c r="AO687" s="1"/>
  <c r="AL698"/>
  <c r="AO698" s="1"/>
  <c r="N698"/>
  <c r="AK698" s="1"/>
  <c r="AN698"/>
  <c r="N645"/>
  <c r="AK645" s="1"/>
  <c r="AN645" s="1"/>
  <c r="AL645"/>
  <c r="AO645"/>
  <c r="N577"/>
  <c r="AK577" s="1"/>
  <c r="AN577" s="1"/>
  <c r="AL577"/>
  <c r="AO577" s="1"/>
  <c r="AL557"/>
  <c r="AO557"/>
  <c r="AL621"/>
  <c r="AO621"/>
  <c r="AL574"/>
  <c r="AO574" s="1"/>
  <c r="N574"/>
  <c r="AK574" s="1"/>
  <c r="AN574" s="1"/>
  <c r="AL527"/>
  <c r="AO527"/>
  <c r="N527"/>
  <c r="AK527" s="1"/>
  <c r="AN527" s="1"/>
  <c r="N248"/>
  <c r="AK248"/>
  <c r="AN248" s="1"/>
  <c r="AL248"/>
  <c r="AO248"/>
  <c r="AL282"/>
  <c r="AO282" s="1"/>
  <c r="AL225"/>
  <c r="AO225" s="1"/>
  <c r="N696"/>
  <c r="AK696"/>
  <c r="AL696"/>
  <c r="AO696" s="1"/>
  <c r="AL474"/>
  <c r="AO474" s="1"/>
  <c r="N474"/>
  <c r="AK474" s="1"/>
  <c r="AN474"/>
  <c r="N461"/>
  <c r="AK461" s="1"/>
  <c r="AN461" s="1"/>
  <c r="AL461"/>
  <c r="AO461"/>
  <c r="AL164"/>
  <c r="AO164" s="1"/>
  <c r="N164"/>
  <c r="AK164"/>
  <c r="AN164"/>
  <c r="AL100"/>
  <c r="AO100"/>
  <c r="N100"/>
  <c r="AK100"/>
  <c r="AN100" s="1"/>
  <c r="N154"/>
  <c r="AK154" s="1"/>
  <c r="AN154" s="1"/>
  <c r="AL154"/>
  <c r="AO154"/>
  <c r="AR64"/>
  <c r="N54"/>
  <c r="AK54"/>
  <c r="AN54" s="1"/>
  <c r="AL60"/>
  <c r="AO60"/>
  <c r="AK12"/>
  <c r="AN12" s="1"/>
  <c r="AL29"/>
  <c r="AO29"/>
  <c r="N17"/>
  <c r="AK17"/>
  <c r="D10"/>
  <c r="AL23"/>
  <c r="AO23" s="1"/>
  <c r="N25"/>
  <c r="AK25"/>
  <c r="AN25" s="1"/>
  <c r="N36"/>
  <c r="AK36"/>
  <c r="AN36"/>
  <c r="N15"/>
  <c r="AK15" s="1"/>
  <c r="AN15" s="1"/>
  <c r="AL722"/>
  <c r="AO81"/>
  <c r="AK81"/>
  <c r="AL37"/>
  <c r="AN81"/>
  <c r="W47" i="10"/>
  <c r="U47"/>
  <c r="T47"/>
  <c r="R47"/>
  <c r="Q47"/>
  <c r="P47"/>
  <c r="F47"/>
  <c r="G47"/>
  <c r="I47"/>
  <c r="X47"/>
  <c r="S47"/>
  <c r="L47"/>
  <c r="V47"/>
  <c r="J47"/>
  <c r="N47"/>
  <c r="M47"/>
  <c r="K47"/>
  <c r="O47"/>
  <c r="H47"/>
  <c r="C37" i="8"/>
  <c r="D37"/>
  <c r="G6" i="7"/>
  <c r="J6"/>
  <c r="K6"/>
  <c r="M6" s="1"/>
  <c r="L6"/>
  <c r="G7"/>
  <c r="J7"/>
  <c r="K7"/>
  <c r="M7" s="1"/>
  <c r="L7"/>
  <c r="G8"/>
  <c r="J8"/>
  <c r="K8"/>
  <c r="M8" s="1"/>
  <c r="L8"/>
  <c r="G9"/>
  <c r="J9"/>
  <c r="K9"/>
  <c r="M9" s="1"/>
  <c r="L9"/>
  <c r="G10"/>
  <c r="J10"/>
  <c r="K10"/>
  <c r="M10" s="1"/>
  <c r="L10"/>
  <c r="G11"/>
  <c r="J11"/>
  <c r="K11"/>
  <c r="L11"/>
  <c r="G12"/>
  <c r="J12"/>
  <c r="K12"/>
  <c r="M12"/>
  <c r="L12"/>
  <c r="G13"/>
  <c r="J13"/>
  <c r="K13"/>
  <c r="M13" s="1"/>
  <c r="L13"/>
  <c r="G14"/>
  <c r="J14"/>
  <c r="K14"/>
  <c r="M14"/>
  <c r="L14"/>
  <c r="G15"/>
  <c r="J15"/>
  <c r="K15"/>
  <c r="L15"/>
  <c r="G16"/>
  <c r="J16"/>
  <c r="K16"/>
  <c r="L16"/>
  <c r="G17"/>
  <c r="J17"/>
  <c r="K17"/>
  <c r="M17"/>
  <c r="L17"/>
  <c r="G18"/>
  <c r="J18"/>
  <c r="K18"/>
  <c r="M18" s="1"/>
  <c r="L18"/>
  <c r="G19"/>
  <c r="J19"/>
  <c r="K19"/>
  <c r="M19" s="1"/>
  <c r="L19"/>
  <c r="G20"/>
  <c r="J20"/>
  <c r="K20"/>
  <c r="M20" s="1"/>
  <c r="L20"/>
  <c r="G21"/>
  <c r="J21"/>
  <c r="K21"/>
  <c r="L21"/>
  <c r="G22"/>
  <c r="J22"/>
  <c r="K22"/>
  <c r="M22" s="1"/>
  <c r="L22"/>
  <c r="G23"/>
  <c r="J23"/>
  <c r="K23"/>
  <c r="L23"/>
  <c r="M23"/>
  <c r="G24"/>
  <c r="J24"/>
  <c r="K24"/>
  <c r="L24"/>
  <c r="G25"/>
  <c r="J25"/>
  <c r="K25"/>
  <c r="L25"/>
  <c r="G26"/>
  <c r="J26"/>
  <c r="K26"/>
  <c r="M26"/>
  <c r="L26"/>
  <c r="G27"/>
  <c r="J27"/>
  <c r="K27"/>
  <c r="M27" s="1"/>
  <c r="L27"/>
  <c r="G28"/>
  <c r="J28"/>
  <c r="K28"/>
  <c r="M28" s="1"/>
  <c r="L28"/>
  <c r="G29"/>
  <c r="J29"/>
  <c r="K29"/>
  <c r="M29" s="1"/>
  <c r="L29"/>
  <c r="G30"/>
  <c r="J30"/>
  <c r="K30"/>
  <c r="L30"/>
  <c r="M30" s="1"/>
  <c r="G31"/>
  <c r="J31"/>
  <c r="K31"/>
  <c r="L31"/>
  <c r="G32"/>
  <c r="J32"/>
  <c r="K32"/>
  <c r="L32"/>
  <c r="M32" s="1"/>
  <c r="G33"/>
  <c r="J33"/>
  <c r="K33"/>
  <c r="M33"/>
  <c r="L33"/>
  <c r="G34"/>
  <c r="J34"/>
  <c r="K34"/>
  <c r="M34" s="1"/>
  <c r="L34"/>
  <c r="G35"/>
  <c r="J35"/>
  <c r="K35"/>
  <c r="L35"/>
  <c r="M35"/>
  <c r="G36"/>
  <c r="J36"/>
  <c r="K36"/>
  <c r="L36"/>
  <c r="M36" s="1"/>
  <c r="G37"/>
  <c r="J37"/>
  <c r="K37"/>
  <c r="L37"/>
  <c r="G38"/>
  <c r="J38"/>
  <c r="K38"/>
  <c r="L38"/>
  <c r="M38"/>
  <c r="G39"/>
  <c r="J39"/>
  <c r="K39"/>
  <c r="L39"/>
  <c r="G40"/>
  <c r="J40"/>
  <c r="K40"/>
  <c r="L40"/>
  <c r="G41"/>
  <c r="J41"/>
  <c r="K41"/>
  <c r="M41" s="1"/>
  <c r="L41"/>
  <c r="G42"/>
  <c r="J42"/>
  <c r="K42"/>
  <c r="L42"/>
  <c r="G43"/>
  <c r="J43"/>
  <c r="K43"/>
  <c r="L43"/>
  <c r="M43" s="1"/>
  <c r="G44"/>
  <c r="J44"/>
  <c r="K44"/>
  <c r="M44"/>
  <c r="L44"/>
  <c r="G45"/>
  <c r="J45"/>
  <c r="K45"/>
  <c r="M45" s="1"/>
  <c r="L45"/>
  <c r="G46"/>
  <c r="J46"/>
  <c r="K46"/>
  <c r="M46" s="1"/>
  <c r="L46"/>
  <c r="G47"/>
  <c r="J47"/>
  <c r="K47"/>
  <c r="L47"/>
  <c r="G48"/>
  <c r="J48"/>
  <c r="K48"/>
  <c r="L48"/>
  <c r="G49"/>
  <c r="J49"/>
  <c r="K49"/>
  <c r="L49"/>
  <c r="M49" s="1"/>
  <c r="G50"/>
  <c r="J50"/>
  <c r="K50"/>
  <c r="L50"/>
  <c r="M50" s="1"/>
  <c r="G51"/>
  <c r="J51"/>
  <c r="K51"/>
  <c r="M51" s="1"/>
  <c r="L51"/>
  <c r="G52"/>
  <c r="J52"/>
  <c r="K52"/>
  <c r="L52"/>
  <c r="G53"/>
  <c r="J53"/>
  <c r="K53"/>
  <c r="M53" s="1"/>
  <c r="L53"/>
  <c r="G54"/>
  <c r="J54"/>
  <c r="K54"/>
  <c r="M54" s="1"/>
  <c r="L54"/>
  <c r="G55"/>
  <c r="J55"/>
  <c r="K55"/>
  <c r="L55"/>
  <c r="M55"/>
  <c r="G56"/>
  <c r="J56"/>
  <c r="K56"/>
  <c r="L56"/>
  <c r="M56" s="1"/>
  <c r="G57"/>
  <c r="J57"/>
  <c r="K57"/>
  <c r="L57"/>
  <c r="G58"/>
  <c r="J58"/>
  <c r="K58"/>
  <c r="L58"/>
  <c r="M58" s="1"/>
  <c r="G59"/>
  <c r="J59"/>
  <c r="K59"/>
  <c r="M59" s="1"/>
  <c r="L59"/>
  <c r="M40"/>
  <c r="M24"/>
  <c r="M52"/>
  <c r="M47"/>
  <c r="M31"/>
  <c r="M21"/>
  <c r="M15"/>
  <c r="M11"/>
  <c r="C6" i="6"/>
  <c r="C7"/>
  <c r="C8"/>
  <c r="C9"/>
  <c r="C10"/>
  <c r="C11"/>
  <c r="C12"/>
  <c r="C13"/>
  <c r="C14"/>
  <c r="C15"/>
  <c r="C16"/>
  <c r="C17"/>
  <c r="C18"/>
  <c r="C20"/>
  <c r="C21"/>
  <c r="C19"/>
  <c r="D5" i="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O7" i="1"/>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O528"/>
  <c r="O529"/>
  <c r="O530"/>
  <c r="O531"/>
  <c r="O532"/>
  <c r="O533"/>
  <c r="O534"/>
  <c r="O535"/>
  <c r="O536"/>
  <c r="O537"/>
  <c r="O538"/>
  <c r="O539"/>
  <c r="O540"/>
  <c r="O541"/>
  <c r="O542"/>
  <c r="O543"/>
  <c r="O544"/>
  <c r="O545"/>
  <c r="O546"/>
  <c r="O547"/>
  <c r="O548"/>
  <c r="O549"/>
  <c r="O550"/>
  <c r="O551"/>
  <c r="O552"/>
  <c r="O553"/>
  <c r="O554"/>
  <c r="O555"/>
  <c r="O556"/>
  <c r="O557"/>
  <c r="O558"/>
  <c r="O559"/>
  <c r="O560"/>
  <c r="O561"/>
  <c r="O562"/>
  <c r="O563"/>
  <c r="O564"/>
  <c r="O565"/>
  <c r="O566"/>
  <c r="O567"/>
  <c r="O568"/>
  <c r="O569"/>
  <c r="O570"/>
  <c r="O571"/>
  <c r="O572"/>
  <c r="O573"/>
  <c r="O574"/>
  <c r="O575"/>
  <c r="O576"/>
  <c r="O577"/>
  <c r="O578"/>
  <c r="O579"/>
  <c r="O580"/>
  <c r="O581"/>
  <c r="O582"/>
  <c r="O583"/>
  <c r="O584"/>
  <c r="O585"/>
  <c r="O586"/>
  <c r="O587"/>
  <c r="O588"/>
  <c r="O589"/>
  <c r="O590"/>
  <c r="O591"/>
  <c r="O592"/>
  <c r="O593"/>
  <c r="O594"/>
  <c r="O595"/>
  <c r="O596"/>
  <c r="O597"/>
  <c r="O598"/>
  <c r="O599"/>
  <c r="O600"/>
  <c r="O601"/>
  <c r="O602"/>
  <c r="O603"/>
  <c r="O604"/>
  <c r="O605"/>
  <c r="O606"/>
  <c r="O607"/>
  <c r="O608"/>
  <c r="O609"/>
  <c r="O610"/>
  <c r="O611"/>
  <c r="O612"/>
  <c r="O613"/>
  <c r="O614"/>
  <c r="O615"/>
  <c r="O616"/>
  <c r="O617"/>
  <c r="O618"/>
  <c r="O619"/>
  <c r="O620"/>
  <c r="O621"/>
  <c r="O622"/>
  <c r="O623"/>
  <c r="O624"/>
  <c r="O625"/>
  <c r="O626"/>
  <c r="O627"/>
  <c r="O628"/>
  <c r="O629"/>
  <c r="O630"/>
  <c r="O631"/>
  <c r="O632"/>
  <c r="O633"/>
  <c r="O634"/>
  <c r="O635"/>
  <c r="O636"/>
  <c r="O637"/>
  <c r="O638"/>
  <c r="O639"/>
  <c r="O640"/>
  <c r="O641"/>
  <c r="O642"/>
  <c r="O643"/>
  <c r="O644"/>
  <c r="O645"/>
  <c r="O646"/>
  <c r="O647"/>
  <c r="O648"/>
  <c r="O649"/>
  <c r="O650"/>
  <c r="O651"/>
  <c r="O652"/>
  <c r="O653"/>
  <c r="O654"/>
  <c r="O655"/>
  <c r="O656"/>
  <c r="O657"/>
  <c r="O658"/>
  <c r="O659"/>
  <c r="O660"/>
  <c r="O661"/>
  <c r="O662"/>
  <c r="O663"/>
  <c r="O664"/>
  <c r="O665"/>
  <c r="O666"/>
  <c r="O667"/>
  <c r="O668"/>
  <c r="O669"/>
  <c r="O670"/>
  <c r="O671"/>
  <c r="O672"/>
  <c r="O673"/>
  <c r="O674"/>
  <c r="O675"/>
  <c r="O676"/>
  <c r="O677"/>
  <c r="O678"/>
  <c r="O679"/>
  <c r="O680"/>
  <c r="O681"/>
  <c r="O682"/>
  <c r="O683"/>
  <c r="O684"/>
  <c r="O685"/>
  <c r="O686"/>
  <c r="O687"/>
  <c r="O688"/>
  <c r="O689"/>
  <c r="O690"/>
  <c r="O691"/>
  <c r="O692"/>
  <c r="O693"/>
  <c r="O694"/>
  <c r="O695"/>
  <c r="O696"/>
  <c r="O697"/>
  <c r="O698"/>
  <c r="O699"/>
  <c r="O700"/>
  <c r="O701"/>
  <c r="O702"/>
  <c r="O703"/>
  <c r="O704"/>
  <c r="O705"/>
  <c r="O706"/>
  <c r="O707"/>
  <c r="O708"/>
  <c r="O709"/>
  <c r="O710"/>
  <c r="O711"/>
  <c r="O712"/>
  <c r="O713"/>
  <c r="O714"/>
  <c r="O715"/>
  <c r="O716"/>
  <c r="O717"/>
  <c r="G802" i="9"/>
  <c r="G801"/>
  <c r="G800"/>
  <c r="G799"/>
  <c r="G798"/>
  <c r="G796"/>
  <c r="G794"/>
  <c r="G793"/>
  <c r="G792"/>
  <c r="G791"/>
  <c r="G790"/>
  <c r="G788"/>
  <c r="G786"/>
  <c r="G785"/>
  <c r="G784"/>
  <c r="G783"/>
  <c r="G782"/>
  <c r="G780"/>
  <c r="G159"/>
  <c r="G84"/>
  <c r="C803"/>
  <c r="G13"/>
  <c r="G16"/>
  <c r="G19"/>
  <c r="G25"/>
  <c r="G28"/>
  <c r="G32"/>
  <c r="G36"/>
  <c r="G39"/>
  <c r="G41"/>
  <c r="G45"/>
  <c r="G49"/>
  <c r="G52"/>
  <c r="G54"/>
  <c r="G57"/>
  <c r="G62"/>
  <c r="G65"/>
  <c r="G71"/>
  <c r="G74"/>
  <c r="G78"/>
  <c r="G161"/>
  <c r="G169"/>
  <c r="G174"/>
  <c r="G181"/>
  <c r="G186"/>
  <c r="G189"/>
  <c r="G194"/>
  <c r="G202"/>
  <c r="G209"/>
  <c r="G214"/>
  <c r="G221"/>
  <c r="G225"/>
  <c r="G230"/>
  <c r="G234"/>
  <c r="G238"/>
  <c r="G239"/>
  <c r="G240"/>
  <c r="G241"/>
  <c r="G242"/>
  <c r="G244"/>
  <c r="G247"/>
  <c r="G248"/>
  <c r="G249"/>
  <c r="G253"/>
  <c r="G255"/>
  <c r="G256"/>
  <c r="G257"/>
  <c r="G258"/>
  <c r="G259"/>
  <c r="G260"/>
  <c r="G262"/>
  <c r="G263"/>
  <c r="G264"/>
  <c r="G265"/>
  <c r="G266"/>
  <c r="G268"/>
  <c r="G270"/>
  <c r="G271"/>
  <c r="G272"/>
  <c r="G273"/>
  <c r="G274"/>
  <c r="G276"/>
  <c r="G278"/>
  <c r="G279"/>
  <c r="G280"/>
  <c r="G281"/>
  <c r="G282"/>
  <c r="G284"/>
  <c r="G286"/>
  <c r="G287"/>
  <c r="G11"/>
  <c r="G14"/>
  <c r="G17"/>
  <c r="G20"/>
  <c r="G23"/>
  <c r="G26"/>
  <c r="G29"/>
  <c r="G33"/>
  <c r="G37"/>
  <c r="G40"/>
  <c r="G46"/>
  <c r="G48"/>
  <c r="G51"/>
  <c r="G55"/>
  <c r="G59"/>
  <c r="G60"/>
  <c r="G63"/>
  <c r="G67"/>
  <c r="G69"/>
  <c r="G72"/>
  <c r="G76"/>
  <c r="G83"/>
  <c r="G162"/>
  <c r="G166"/>
  <c r="G173"/>
  <c r="G178"/>
  <c r="G185"/>
  <c r="G190"/>
  <c r="G197"/>
  <c r="G201"/>
  <c r="G205"/>
  <c r="G213"/>
  <c r="G217"/>
  <c r="G233"/>
  <c r="G250"/>
  <c r="G85"/>
  <c r="G91"/>
  <c r="G93"/>
  <c r="G100"/>
  <c r="G107"/>
  <c r="G12"/>
  <c r="G15"/>
  <c r="G18"/>
  <c r="G21"/>
  <c r="G22"/>
  <c r="G24"/>
  <c r="G27"/>
  <c r="G30"/>
  <c r="G31"/>
  <c r="G34"/>
  <c r="G35"/>
  <c r="G38"/>
  <c r="G42"/>
  <c r="G43"/>
  <c r="G44"/>
  <c r="G47"/>
  <c r="G50"/>
  <c r="G53"/>
  <c r="G56"/>
  <c r="G58"/>
  <c r="G61"/>
  <c r="G64"/>
  <c r="G66"/>
  <c r="G70"/>
  <c r="G77"/>
  <c r="G79"/>
  <c r="G81"/>
  <c r="G165"/>
  <c r="G170"/>
  <c r="G177"/>
  <c r="G182"/>
  <c r="G193"/>
  <c r="G198"/>
  <c r="G206"/>
  <c r="G210"/>
  <c r="G218"/>
  <c r="G222"/>
  <c r="G226"/>
  <c r="G229"/>
  <c r="G237"/>
  <c r="G251"/>
  <c r="G86"/>
  <c r="G88"/>
  <c r="G90"/>
  <c r="G92"/>
  <c r="G94"/>
  <c r="G96"/>
  <c r="G98"/>
  <c r="G99"/>
  <c r="G101"/>
  <c r="G102"/>
  <c r="G104"/>
  <c r="G106"/>
  <c r="G288"/>
  <c r="G289"/>
  <c r="G290"/>
  <c r="G292"/>
  <c r="G294"/>
  <c r="G295"/>
  <c r="G296"/>
  <c r="G297"/>
  <c r="G298"/>
  <c r="G300"/>
  <c r="G302"/>
  <c r="G303"/>
  <c r="G304"/>
  <c r="G305"/>
  <c r="G306"/>
  <c r="G308"/>
  <c r="G310"/>
  <c r="G311"/>
  <c r="G312"/>
  <c r="G313"/>
  <c r="G314"/>
  <c r="G316"/>
  <c r="G318"/>
  <c r="G319"/>
  <c r="G320"/>
  <c r="G321"/>
  <c r="G322"/>
  <c r="G324"/>
  <c r="G326"/>
  <c r="G327"/>
  <c r="G328"/>
  <c r="G329"/>
  <c r="G330"/>
  <c r="G332"/>
  <c r="G334"/>
  <c r="G335"/>
  <c r="G336"/>
  <c r="G337"/>
  <c r="G338"/>
  <c r="G340"/>
  <c r="G342"/>
  <c r="G343"/>
  <c r="G344"/>
  <c r="G345"/>
  <c r="G346"/>
  <c r="G348"/>
  <c r="G350"/>
  <c r="G351"/>
  <c r="G352"/>
  <c r="G353"/>
  <c r="G354"/>
  <c r="G356"/>
  <c r="G358"/>
  <c r="G359"/>
  <c r="G360"/>
  <c r="G361"/>
  <c r="G362"/>
  <c r="G364"/>
  <c r="G365"/>
  <c r="G366"/>
  <c r="G367"/>
  <c r="G368"/>
  <c r="G369"/>
  <c r="G371"/>
  <c r="G373"/>
  <c r="G374"/>
  <c r="G375"/>
  <c r="G376"/>
  <c r="G377"/>
  <c r="G379"/>
  <c r="G381"/>
  <c r="G382"/>
  <c r="G383"/>
  <c r="G384"/>
  <c r="G385"/>
  <c r="G387"/>
  <c r="G389"/>
  <c r="G390"/>
  <c r="G391"/>
  <c r="G392"/>
  <c r="G394"/>
  <c r="G396"/>
  <c r="G397"/>
  <c r="G398"/>
  <c r="G399"/>
  <c r="G400"/>
  <c r="G402"/>
  <c r="G404"/>
  <c r="G405"/>
  <c r="G406"/>
  <c r="G407"/>
  <c r="G408"/>
  <c r="G410"/>
  <c r="G412"/>
  <c r="G413"/>
  <c r="G414"/>
  <c r="G415"/>
  <c r="G416"/>
  <c r="G418"/>
  <c r="G420"/>
  <c r="G421"/>
  <c r="G422"/>
  <c r="G423"/>
  <c r="G424"/>
  <c r="G425"/>
  <c r="G427"/>
  <c r="G428"/>
  <c r="G429"/>
  <c r="G430"/>
  <c r="G432"/>
  <c r="G434"/>
  <c r="G435"/>
  <c r="G436"/>
  <c r="G437"/>
  <c r="G438"/>
  <c r="G440"/>
  <c r="G442"/>
  <c r="G443"/>
  <c r="G444"/>
  <c r="G445"/>
  <c r="G446"/>
  <c r="G448"/>
  <c r="G450"/>
  <c r="G451"/>
  <c r="G452"/>
  <c r="G453"/>
  <c r="G454"/>
  <c r="G456"/>
  <c r="G458"/>
  <c r="G459"/>
  <c r="G460"/>
  <c r="G461"/>
  <c r="G462"/>
  <c r="G464"/>
  <c r="G466"/>
  <c r="G467"/>
  <c r="G468"/>
  <c r="G469"/>
  <c r="G471"/>
  <c r="G473"/>
  <c r="G474"/>
  <c r="G475"/>
  <c r="G476"/>
  <c r="G477"/>
  <c r="G479"/>
  <c r="G481"/>
  <c r="G482"/>
  <c r="G483"/>
  <c r="G484"/>
  <c r="G485"/>
  <c r="G487"/>
  <c r="G490"/>
  <c r="G491"/>
  <c r="G492"/>
  <c r="G493"/>
  <c r="G494"/>
  <c r="G495"/>
  <c r="G498"/>
  <c r="G499"/>
  <c r="G500"/>
  <c r="G501"/>
  <c r="G502"/>
  <c r="G503"/>
  <c r="G505"/>
  <c r="G507"/>
  <c r="G509"/>
  <c r="G510"/>
  <c r="G109"/>
  <c r="G111"/>
  <c r="G114"/>
  <c r="G116"/>
  <c r="G121"/>
  <c r="G122"/>
  <c r="G127"/>
  <c r="G129"/>
  <c r="G131"/>
  <c r="G133"/>
  <c r="G135"/>
  <c r="G138"/>
  <c r="G140"/>
  <c r="G141"/>
  <c r="G142"/>
  <c r="G143"/>
  <c r="G145"/>
  <c r="G147"/>
  <c r="G148"/>
  <c r="G149"/>
  <c r="G150"/>
  <c r="G151"/>
  <c r="G154"/>
  <c r="G155"/>
  <c r="G156"/>
  <c r="G157"/>
  <c r="G108"/>
  <c r="G110"/>
  <c r="G113"/>
  <c r="G115"/>
  <c r="G117"/>
  <c r="G120"/>
  <c r="G123"/>
  <c r="G125"/>
  <c r="G128"/>
  <c r="G130"/>
  <c r="G134"/>
  <c r="G136"/>
  <c r="G511"/>
  <c r="G512"/>
  <c r="G513"/>
  <c r="G515"/>
  <c r="G517"/>
  <c r="G518"/>
  <c r="G519"/>
  <c r="G520"/>
  <c r="G521"/>
  <c r="G523"/>
  <c r="G525"/>
  <c r="G526"/>
  <c r="G527"/>
  <c r="G528"/>
  <c r="G530"/>
  <c r="G532"/>
  <c r="G533"/>
  <c r="G534"/>
  <c r="G535"/>
  <c r="G536"/>
  <c r="G537"/>
  <c r="G539"/>
  <c r="G540"/>
  <c r="G541"/>
  <c r="G542"/>
  <c r="G544"/>
  <c r="G546"/>
  <c r="G547"/>
  <c r="G548"/>
  <c r="G549"/>
  <c r="G550"/>
  <c r="G551"/>
  <c r="G553"/>
  <c r="G554"/>
  <c r="G555"/>
  <c r="G556"/>
  <c r="G557"/>
  <c r="G559"/>
  <c r="G561"/>
  <c r="G562"/>
  <c r="G563"/>
  <c r="G564"/>
  <c r="G565"/>
  <c r="G567"/>
  <c r="G569"/>
  <c r="G570"/>
  <c r="G571"/>
  <c r="G572"/>
  <c r="G573"/>
  <c r="G575"/>
  <c r="G577"/>
  <c r="G578"/>
  <c r="G579"/>
  <c r="G580"/>
  <c r="G581"/>
  <c r="G583"/>
  <c r="G585"/>
  <c r="G586"/>
  <c r="G587"/>
  <c r="G588"/>
  <c r="G589"/>
  <c r="G591"/>
  <c r="G593"/>
  <c r="G594"/>
  <c r="G595"/>
  <c r="G596"/>
  <c r="G597"/>
  <c r="G599"/>
  <c r="G601"/>
  <c r="G602"/>
  <c r="G603"/>
  <c r="G604"/>
  <c r="G606"/>
  <c r="G608"/>
  <c r="G609"/>
  <c r="G610"/>
  <c r="G611"/>
  <c r="G612"/>
  <c r="G614"/>
  <c r="G616"/>
  <c r="G617"/>
  <c r="G618"/>
  <c r="G620"/>
  <c r="G621"/>
  <c r="G622"/>
  <c r="G623"/>
  <c r="G624"/>
  <c r="G625"/>
  <c r="G630"/>
  <c r="G631"/>
  <c r="G634"/>
  <c r="G635"/>
  <c r="G638"/>
  <c r="G641"/>
  <c r="G644"/>
  <c r="G646"/>
  <c r="G649"/>
  <c r="G652"/>
  <c r="G654"/>
  <c r="G657"/>
  <c r="G660"/>
  <c r="G662"/>
  <c r="G664"/>
  <c r="G666"/>
  <c r="G668"/>
  <c r="G670"/>
  <c r="G672"/>
  <c r="G674"/>
  <c r="G676"/>
  <c r="G678"/>
  <c r="G680"/>
  <c r="G682"/>
  <c r="G684"/>
  <c r="G686"/>
  <c r="G688"/>
  <c r="G690"/>
  <c r="G692"/>
  <c r="G694"/>
  <c r="G696"/>
  <c r="G698"/>
  <c r="G700"/>
  <c r="G702"/>
  <c r="G704"/>
  <c r="G706"/>
  <c r="G708"/>
  <c r="G710"/>
  <c r="G712"/>
  <c r="G714"/>
  <c r="G716"/>
  <c r="G718"/>
  <c r="G720"/>
  <c r="G722"/>
  <c r="G724"/>
  <c r="G728"/>
  <c r="G732"/>
  <c r="G736"/>
  <c r="G740"/>
  <c r="G744"/>
  <c r="G748"/>
  <c r="G752"/>
  <c r="G756"/>
  <c r="G760"/>
  <c r="G764"/>
  <c r="G768"/>
  <c r="G772"/>
  <c r="G776"/>
  <c r="G777"/>
  <c r="G778"/>
  <c r="E803"/>
  <c r="D803"/>
  <c r="G803" s="1"/>
  <c r="F803"/>
  <c r="G75"/>
  <c r="G82"/>
  <c r="G89"/>
  <c r="G97"/>
  <c r="G105"/>
  <c r="G112"/>
  <c r="G119"/>
  <c r="G126"/>
  <c r="G132"/>
  <c r="G139"/>
  <c r="G146"/>
  <c r="G153"/>
  <c r="G158"/>
  <c r="G163"/>
  <c r="G164"/>
  <c r="G171"/>
  <c r="G172"/>
  <c r="G179"/>
  <c r="G180"/>
  <c r="G187"/>
  <c r="G188"/>
  <c r="G195"/>
  <c r="G196"/>
  <c r="G203"/>
  <c r="G204"/>
  <c r="G211"/>
  <c r="G212"/>
  <c r="G219"/>
  <c r="G220"/>
  <c r="G227"/>
  <c r="G228"/>
  <c r="G235"/>
  <c r="G236"/>
  <c r="G245"/>
  <c r="G246"/>
  <c r="G160"/>
  <c r="G167"/>
  <c r="G168"/>
  <c r="G175"/>
  <c r="G176"/>
  <c r="G183"/>
  <c r="G184"/>
  <c r="G191"/>
  <c r="G192"/>
  <c r="G199"/>
  <c r="G200"/>
  <c r="G207"/>
  <c r="G208"/>
  <c r="G215"/>
  <c r="G216"/>
  <c r="G223"/>
  <c r="G224"/>
  <c r="G231"/>
  <c r="G232"/>
  <c r="G252"/>
  <c r="G261"/>
  <c r="G10"/>
  <c r="G68"/>
  <c r="G73"/>
  <c r="G80"/>
  <c r="G87"/>
  <c r="G95"/>
  <c r="G103"/>
  <c r="G118"/>
  <c r="G124"/>
  <c r="G137"/>
  <c r="G144"/>
  <c r="G152"/>
  <c r="G243"/>
  <c r="G254"/>
  <c r="G269"/>
  <c r="G277"/>
  <c r="G285"/>
  <c r="G293"/>
  <c r="G301"/>
  <c r="G309"/>
  <c r="G317"/>
  <c r="G325"/>
  <c r="G333"/>
  <c r="G341"/>
  <c r="G349"/>
  <c r="G357"/>
  <c r="G372"/>
  <c r="G380"/>
  <c r="G388"/>
  <c r="G395"/>
  <c r="G403"/>
  <c r="G411"/>
  <c r="G419"/>
  <c r="G426"/>
  <c r="G433"/>
  <c r="G441"/>
  <c r="G449"/>
  <c r="G457"/>
  <c r="G465"/>
  <c r="G472"/>
  <c r="G480"/>
  <c r="G488"/>
  <c r="G489"/>
  <c r="G267"/>
  <c r="G275"/>
  <c r="G283"/>
  <c r="G291"/>
  <c r="G299"/>
  <c r="G307"/>
  <c r="G315"/>
  <c r="G323"/>
  <c r="G331"/>
  <c r="G339"/>
  <c r="G347"/>
  <c r="G355"/>
  <c r="G363"/>
  <c r="G370"/>
  <c r="G378"/>
  <c r="G386"/>
  <c r="G393"/>
  <c r="G401"/>
  <c r="G409"/>
  <c r="G417"/>
  <c r="G431"/>
  <c r="G439"/>
  <c r="G447"/>
  <c r="G455"/>
  <c r="G463"/>
  <c r="G470"/>
  <c r="G478"/>
  <c r="G486"/>
  <c r="G496"/>
  <c r="G497"/>
  <c r="G508"/>
  <c r="G516"/>
  <c r="G524"/>
  <c r="G531"/>
  <c r="G538"/>
  <c r="G545"/>
  <c r="G552"/>
  <c r="G560"/>
  <c r="G568"/>
  <c r="G576"/>
  <c r="G584"/>
  <c r="G592"/>
  <c r="G600"/>
  <c r="G607"/>
  <c r="G615"/>
  <c r="G632"/>
  <c r="G504"/>
  <c r="G626"/>
  <c r="G628"/>
  <c r="G506"/>
  <c r="G514"/>
  <c r="G522"/>
  <c r="G529"/>
  <c r="G543"/>
  <c r="G558"/>
  <c r="G566"/>
  <c r="G574"/>
  <c r="G582"/>
  <c r="G590"/>
  <c r="G598"/>
  <c r="G605"/>
  <c r="G613"/>
  <c r="G619"/>
  <c r="G633"/>
  <c r="G637"/>
  <c r="G642"/>
  <c r="G648"/>
  <c r="G653"/>
  <c r="G658"/>
  <c r="G629"/>
  <c r="G640"/>
  <c r="G645"/>
  <c r="G650"/>
  <c r="G656"/>
  <c r="G661"/>
  <c r="G627"/>
  <c r="G636"/>
  <c r="G665"/>
  <c r="G669"/>
  <c r="G673"/>
  <c r="G677"/>
  <c r="G681"/>
  <c r="G685"/>
  <c r="G689"/>
  <c r="G693"/>
  <c r="G697"/>
  <c r="G701"/>
  <c r="G705"/>
  <c r="G709"/>
  <c r="G713"/>
  <c r="G717"/>
  <c r="G721"/>
  <c r="G725"/>
  <c r="G729"/>
  <c r="G733"/>
  <c r="G737"/>
  <c r="G741"/>
  <c r="G745"/>
  <c r="G749"/>
  <c r="G753"/>
  <c r="G757"/>
  <c r="G761"/>
  <c r="G765"/>
  <c r="G769"/>
  <c r="G773"/>
  <c r="G726"/>
  <c r="G730"/>
  <c r="G734"/>
  <c r="G738"/>
  <c r="G742"/>
  <c r="G746"/>
  <c r="G750"/>
  <c r="G754"/>
  <c r="G758"/>
  <c r="G762"/>
  <c r="G766"/>
  <c r="G770"/>
  <c r="G774"/>
  <c r="G779"/>
  <c r="G787"/>
  <c r="G795"/>
  <c r="G639"/>
  <c r="G643"/>
  <c r="G647"/>
  <c r="G651"/>
  <c r="G655"/>
  <c r="G659"/>
  <c r="G663"/>
  <c r="G667"/>
  <c r="G671"/>
  <c r="G675"/>
  <c r="G679"/>
  <c r="G683"/>
  <c r="G687"/>
  <c r="G691"/>
  <c r="G695"/>
  <c r="G699"/>
  <c r="G703"/>
  <c r="G707"/>
  <c r="G711"/>
  <c r="G715"/>
  <c r="G719"/>
  <c r="G723"/>
  <c r="G727"/>
  <c r="G731"/>
  <c r="G735"/>
  <c r="G739"/>
  <c r="G743"/>
  <c r="G747"/>
  <c r="G751"/>
  <c r="G755"/>
  <c r="G759"/>
  <c r="G763"/>
  <c r="G767"/>
  <c r="G771"/>
  <c r="G775"/>
  <c r="G781"/>
  <c r="G789"/>
  <c r="G797"/>
  <c r="F15" i="12"/>
  <c r="F13"/>
  <c r="F12"/>
  <c r="F56" s="1"/>
  <c r="AP86" i="11" l="1"/>
  <c r="N719"/>
  <c r="AK719" s="1"/>
  <c r="AL719"/>
  <c r="AO719" s="1"/>
  <c r="AI587"/>
  <c r="AC587"/>
  <c r="AH587" s="1"/>
  <c r="AI262"/>
  <c r="AC262"/>
  <c r="AH262" s="1"/>
  <c r="AJ241"/>
  <c r="AC241"/>
  <c r="AH241" s="1"/>
  <c r="N237"/>
  <c r="AK237" s="1"/>
  <c r="AN237" s="1"/>
  <c r="AL237"/>
  <c r="AO237" s="1"/>
  <c r="AJ231"/>
  <c r="AC231"/>
  <c r="AH231" s="1"/>
  <c r="AL216"/>
  <c r="AO216" s="1"/>
  <c r="N216"/>
  <c r="AK216" s="1"/>
  <c r="AN216" s="1"/>
  <c r="D64"/>
  <c r="D9" s="1"/>
  <c r="AJ22"/>
  <c r="AP22" s="1"/>
  <c r="AC22"/>
  <c r="AH22" s="1"/>
  <c r="AN22" s="1"/>
  <c r="N14"/>
  <c r="AL14"/>
  <c r="AM242"/>
  <c r="AP242" s="1"/>
  <c r="N242"/>
  <c r="AK242" s="1"/>
  <c r="AN242" s="1"/>
  <c r="AM282"/>
  <c r="AP282" s="1"/>
  <c r="N282"/>
  <c r="AK282" s="1"/>
  <c r="AN282" s="1"/>
  <c r="AM291"/>
  <c r="AP291" s="1"/>
  <c r="N291"/>
  <c r="AK291" s="1"/>
  <c r="AN291" s="1"/>
  <c r="AM312"/>
  <c r="AP312" s="1"/>
  <c r="N312"/>
  <c r="AK312" s="1"/>
  <c r="AN312" s="1"/>
  <c r="AM365"/>
  <c r="AP365" s="1"/>
  <c r="N365"/>
  <c r="AK365" s="1"/>
  <c r="AN365" s="1"/>
  <c r="AP716"/>
  <c r="AM712"/>
  <c r="AC734"/>
  <c r="AH734" s="1"/>
  <c r="S722"/>
  <c r="AL617"/>
  <c r="AO617" s="1"/>
  <c r="N617"/>
  <c r="AK617" s="1"/>
  <c r="AN617" s="1"/>
  <c r="AJ612"/>
  <c r="AP612" s="1"/>
  <c r="AC612"/>
  <c r="AH612" s="1"/>
  <c r="AC609"/>
  <c r="AH609" s="1"/>
  <c r="AI609"/>
  <c r="AO609" s="1"/>
  <c r="AJ391"/>
  <c r="AP391" s="1"/>
  <c r="AC391"/>
  <c r="AH391" s="1"/>
  <c r="AN391" s="1"/>
  <c r="AJ390"/>
  <c r="AC390"/>
  <c r="AH390" s="1"/>
  <c r="AL389"/>
  <c r="AO389" s="1"/>
  <c r="N389"/>
  <c r="AK389" s="1"/>
  <c r="AN389" s="1"/>
  <c r="AL380"/>
  <c r="AO380" s="1"/>
  <c r="N380"/>
  <c r="AK380" s="1"/>
  <c r="AN380" s="1"/>
  <c r="N341"/>
  <c r="AK341" s="1"/>
  <c r="AN341" s="1"/>
  <c r="AL341"/>
  <c r="AO341" s="1"/>
  <c r="AI338"/>
  <c r="AO338" s="1"/>
  <c r="AC338"/>
  <c r="AH338" s="1"/>
  <c r="AL325"/>
  <c r="AO325" s="1"/>
  <c r="N325"/>
  <c r="AK325" s="1"/>
  <c r="AN325" s="1"/>
  <c r="AJ320"/>
  <c r="AP320" s="1"/>
  <c r="AC320"/>
  <c r="AH320" s="1"/>
  <c r="AN320" s="1"/>
  <c r="AN675"/>
  <c r="AP626"/>
  <c r="AN293"/>
  <c r="M42" i="7"/>
  <c r="M39"/>
  <c r="M25"/>
  <c r="M16"/>
  <c r="AO397" i="11"/>
  <c r="AN464"/>
  <c r="AN701"/>
  <c r="AN618"/>
  <c r="AN338"/>
  <c r="AO415"/>
  <c r="AN565"/>
  <c r="AN587"/>
  <c r="AN636"/>
  <c r="AN258"/>
  <c r="AM563"/>
  <c r="AP563" s="1"/>
  <c r="AM746"/>
  <c r="AO588"/>
  <c r="N301"/>
  <c r="AK301" s="1"/>
  <c r="AN301" s="1"/>
  <c r="AN671"/>
  <c r="AN612"/>
  <c r="AN631"/>
  <c r="AN97"/>
  <c r="AN596"/>
  <c r="AN401"/>
  <c r="AN392"/>
  <c r="AN647"/>
  <c r="AN468"/>
  <c r="AN733"/>
  <c r="AN715"/>
  <c r="AJ712"/>
  <c r="AP717"/>
  <c r="AN705"/>
  <c r="AP54"/>
  <c r="AJ37"/>
  <c r="AH17"/>
  <c r="AN17" s="1"/>
  <c r="AJ722"/>
  <c r="AP728"/>
  <c r="AC251"/>
  <c r="AH251" s="1"/>
  <c r="AJ251"/>
  <c r="AP251" s="1"/>
  <c r="AC245"/>
  <c r="AH245" s="1"/>
  <c r="AN245" s="1"/>
  <c r="AJ245"/>
  <c r="AI234"/>
  <c r="AC234"/>
  <c r="AH234" s="1"/>
  <c r="AN234" s="1"/>
  <c r="AI228"/>
  <c r="AO228" s="1"/>
  <c r="AC228"/>
  <c r="AH228" s="1"/>
  <c r="AI217"/>
  <c r="AO217" s="1"/>
  <c r="AC217"/>
  <c r="AH217" s="1"/>
  <c r="AN217" s="1"/>
  <c r="AI209"/>
  <c r="AO209" s="1"/>
  <c r="AC209"/>
  <c r="AH209" s="1"/>
  <c r="AN209" s="1"/>
  <c r="AJ19"/>
  <c r="AC19"/>
  <c r="AH19" s="1"/>
  <c r="AM185"/>
  <c r="AP185" s="1"/>
  <c r="N185"/>
  <c r="AK185" s="1"/>
  <c r="AN185" s="1"/>
  <c r="AH66"/>
  <c r="AO67"/>
  <c r="AJ545"/>
  <c r="AP545" s="1"/>
  <c r="AC545"/>
  <c r="AH545" s="1"/>
  <c r="AJ534"/>
  <c r="AP534" s="1"/>
  <c r="AC534"/>
  <c r="AH534" s="1"/>
  <c r="AI519"/>
  <c r="AC519"/>
  <c r="AH519" s="1"/>
  <c r="AC511"/>
  <c r="AH511" s="1"/>
  <c r="AN511" s="1"/>
  <c r="AI511"/>
  <c r="AO511" s="1"/>
  <c r="AL492"/>
  <c r="AO492" s="1"/>
  <c r="N492"/>
  <c r="AK492" s="1"/>
  <c r="AN492" s="1"/>
  <c r="AL481"/>
  <c r="AO481" s="1"/>
  <c r="N481"/>
  <c r="AK481" s="1"/>
  <c r="N477"/>
  <c r="AK477" s="1"/>
  <c r="AN477" s="1"/>
  <c r="AL477"/>
  <c r="AO477" s="1"/>
  <c r="AJ470"/>
  <c r="AP470" s="1"/>
  <c r="AC470"/>
  <c r="AH470" s="1"/>
  <c r="AN470" s="1"/>
  <c r="AN669"/>
  <c r="AO587"/>
  <c r="AN228"/>
  <c r="AN303"/>
  <c r="AO50"/>
  <c r="AP245"/>
  <c r="N712"/>
  <c r="N557"/>
  <c r="AK557" s="1"/>
  <c r="AN557" s="1"/>
  <c r="AN523"/>
  <c r="AN721"/>
  <c r="AN19"/>
  <c r="AN125"/>
  <c r="AN630"/>
  <c r="AN534"/>
  <c r="AN597"/>
  <c r="AN308"/>
  <c r="AN566"/>
  <c r="AN614"/>
  <c r="AN510"/>
  <c r="AN133"/>
  <c r="AN654"/>
  <c r="AN731"/>
  <c r="AN525"/>
  <c r="AN363"/>
  <c r="AN207"/>
  <c r="AJ24"/>
  <c r="AP24" s="1"/>
  <c r="AO529"/>
  <c r="AN473"/>
  <c r="N594"/>
  <c r="AK594" s="1"/>
  <c r="AN594" s="1"/>
  <c r="AL594"/>
  <c r="AO594" s="1"/>
  <c r="AL581"/>
  <c r="AO581" s="1"/>
  <c r="N581"/>
  <c r="AK581" s="1"/>
  <c r="AI260"/>
  <c r="AO260" s="1"/>
  <c r="AC260"/>
  <c r="AH260" s="1"/>
  <c r="AL233"/>
  <c r="AO233" s="1"/>
  <c r="N233"/>
  <c r="AK233" s="1"/>
  <c r="AN233" s="1"/>
  <c r="AC219"/>
  <c r="AH219" s="1"/>
  <c r="AN219" s="1"/>
  <c r="AI219"/>
  <c r="AJ213"/>
  <c r="AP213" s="1"/>
  <c r="AC213"/>
  <c r="AH213" s="1"/>
  <c r="AN213" s="1"/>
  <c r="AM703"/>
  <c r="AP708"/>
  <c r="AP706"/>
  <c r="AH714"/>
  <c r="AC697"/>
  <c r="AH697" s="1"/>
  <c r="AI697"/>
  <c r="AO697" s="1"/>
  <c r="AL691"/>
  <c r="AO691" s="1"/>
  <c r="N691"/>
  <c r="AK691" s="1"/>
  <c r="AN691" s="1"/>
  <c r="AC675"/>
  <c r="AH675" s="1"/>
  <c r="AJ675"/>
  <c r="AP675" s="1"/>
  <c r="AL674"/>
  <c r="AO674" s="1"/>
  <c r="N674"/>
  <c r="AK674" s="1"/>
  <c r="AN674" s="1"/>
  <c r="AJ672"/>
  <c r="AP672" s="1"/>
  <c r="AC672"/>
  <c r="AH672" s="1"/>
  <c r="AN672" s="1"/>
  <c r="AI670"/>
  <c r="AO670" s="1"/>
  <c r="AC670"/>
  <c r="AH670" s="1"/>
  <c r="AN670" s="1"/>
  <c r="AI669"/>
  <c r="AC669"/>
  <c r="AH669" s="1"/>
  <c r="N667"/>
  <c r="AK667" s="1"/>
  <c r="AN667" s="1"/>
  <c r="AL667"/>
  <c r="AO667" s="1"/>
  <c r="AI658"/>
  <c r="AO658" s="1"/>
  <c r="AC658"/>
  <c r="AH658" s="1"/>
  <c r="AN658" s="1"/>
  <c r="N641"/>
  <c r="AK641" s="1"/>
  <c r="AN641" s="1"/>
  <c r="AL641"/>
  <c r="AO641" s="1"/>
  <c r="AC629"/>
  <c r="AH629" s="1"/>
  <c r="AJ629"/>
  <c r="AP629" s="1"/>
  <c r="N454"/>
  <c r="AK454" s="1"/>
  <c r="AN454" s="1"/>
  <c r="AL454"/>
  <c r="AO454" s="1"/>
  <c r="AJ447"/>
  <c r="AP447" s="1"/>
  <c r="AC447"/>
  <c r="AH447" s="1"/>
  <c r="AN447" s="1"/>
  <c r="AJ438"/>
  <c r="AP438" s="1"/>
  <c r="AC438"/>
  <c r="AH438" s="1"/>
  <c r="AL436"/>
  <c r="AO436" s="1"/>
  <c r="N436"/>
  <c r="AK436" s="1"/>
  <c r="AN436" s="1"/>
  <c r="AL435"/>
  <c r="AO435" s="1"/>
  <c r="N435"/>
  <c r="AK435" s="1"/>
  <c r="AN435" s="1"/>
  <c r="AJ433"/>
  <c r="AP433" s="1"/>
  <c r="AC433"/>
  <c r="AH433" s="1"/>
  <c r="AN433" s="1"/>
  <c r="AC426"/>
  <c r="AH426" s="1"/>
  <c r="AN426" s="1"/>
  <c r="AJ426"/>
  <c r="AP426" s="1"/>
  <c r="AJ422"/>
  <c r="AP422" s="1"/>
  <c r="AC422"/>
  <c r="AH422" s="1"/>
  <c r="AN422" s="1"/>
  <c r="AC421"/>
  <c r="AH421" s="1"/>
  <c r="AN421" s="1"/>
  <c r="AJ421"/>
  <c r="AP421" s="1"/>
  <c r="AC420"/>
  <c r="AH420" s="1"/>
  <c r="AN420" s="1"/>
  <c r="AJ420"/>
  <c r="AP420" s="1"/>
  <c r="AN451"/>
  <c r="AN260"/>
  <c r="AN466"/>
  <c r="AO256"/>
  <c r="AN35"/>
  <c r="M57" i="7"/>
  <c r="M48"/>
  <c r="M37"/>
  <c r="N225" i="11"/>
  <c r="AK225" s="1"/>
  <c r="AN225" s="1"/>
  <c r="AN533"/>
  <c r="AP37"/>
  <c r="AN629"/>
  <c r="D712"/>
  <c r="AN747"/>
  <c r="AN390"/>
  <c r="AN231"/>
  <c r="AN399"/>
  <c r="AN120"/>
  <c r="AN608"/>
  <c r="AP439"/>
  <c r="AN687"/>
  <c r="AN294"/>
  <c r="AN241"/>
  <c r="AN572"/>
  <c r="AN438"/>
  <c r="AP292"/>
  <c r="AN609"/>
  <c r="AN351"/>
  <c r="AN116"/>
  <c r="AN576"/>
  <c r="AN741"/>
  <c r="AO639"/>
  <c r="AO635"/>
  <c r="AN403"/>
  <c r="AC737"/>
  <c r="AH737" s="1"/>
  <c r="AN737" s="1"/>
  <c r="AJ737"/>
  <c r="AP737" s="1"/>
  <c r="AL711"/>
  <c r="N711"/>
  <c r="AK711" s="1"/>
  <c r="AN711" s="1"/>
  <c r="AI661"/>
  <c r="AO661" s="1"/>
  <c r="AC661"/>
  <c r="AH661" s="1"/>
  <c r="AN661" s="1"/>
  <c r="AI659"/>
  <c r="AO659" s="1"/>
  <c r="AC659"/>
  <c r="AH659" s="1"/>
  <c r="AN659" s="1"/>
  <c r="AI601"/>
  <c r="AO601" s="1"/>
  <c r="AC601"/>
  <c r="AH601" s="1"/>
  <c r="AN601" s="1"/>
  <c r="AI588"/>
  <c r="AC588"/>
  <c r="AH588" s="1"/>
  <c r="AN588" s="1"/>
  <c r="AJ584"/>
  <c r="AP584" s="1"/>
  <c r="AC584"/>
  <c r="AH584" s="1"/>
  <c r="AN584" s="1"/>
  <c r="AC581"/>
  <c r="AH581" s="1"/>
  <c r="AJ581"/>
  <c r="AP581" s="1"/>
  <c r="AJ551"/>
  <c r="AC551"/>
  <c r="AH551" s="1"/>
  <c r="AN551" s="1"/>
  <c r="AI535"/>
  <c r="AC535"/>
  <c r="AH535" s="1"/>
  <c r="AN535" s="1"/>
  <c r="AC503"/>
  <c r="AH503" s="1"/>
  <c r="AN503" s="1"/>
  <c r="AI503"/>
  <c r="AO503" s="1"/>
  <c r="AJ481"/>
  <c r="AP481" s="1"/>
  <c r="AC481"/>
  <c r="AH481" s="1"/>
  <c r="AI448"/>
  <c r="AO448" s="1"/>
  <c r="AC448"/>
  <c r="AH448" s="1"/>
  <c r="AN448" s="1"/>
  <c r="AI372"/>
  <c r="AO372" s="1"/>
  <c r="AC372"/>
  <c r="AH372" s="1"/>
  <c r="AN372" s="1"/>
  <c r="AJ329"/>
  <c r="AP329" s="1"/>
  <c r="AC329"/>
  <c r="AH329" s="1"/>
  <c r="AN329" s="1"/>
  <c r="AJ326"/>
  <c r="AP326" s="1"/>
  <c r="AC326"/>
  <c r="AH326" s="1"/>
  <c r="AN326" s="1"/>
  <c r="AJ321"/>
  <c r="AP321" s="1"/>
  <c r="AC321"/>
  <c r="AH321" s="1"/>
  <c r="AN321" s="1"/>
  <c r="AI51"/>
  <c r="AO51" s="1"/>
  <c r="AC51"/>
  <c r="AH51" s="1"/>
  <c r="AN51" s="1"/>
  <c r="AC50"/>
  <c r="AH50" s="1"/>
  <c r="AN50" s="1"/>
  <c r="AI50"/>
  <c r="AN146"/>
  <c r="AN238"/>
  <c r="AN676"/>
  <c r="AN89"/>
  <c r="AN175"/>
  <c r="AN109"/>
  <c r="AP436"/>
  <c r="AP523"/>
  <c r="AP231"/>
  <c r="AO234"/>
  <c r="AP241"/>
  <c r="AN736"/>
  <c r="AN734"/>
  <c r="AO721"/>
  <c r="AO712" s="1"/>
  <c r="AN697"/>
  <c r="AO666"/>
  <c r="AN665"/>
  <c r="AN517"/>
  <c r="AN513"/>
  <c r="AJ735"/>
  <c r="AP735" s="1"/>
  <c r="AC735"/>
  <c r="AH735" s="1"/>
  <c r="AN735" s="1"/>
  <c r="AI721"/>
  <c r="AI712" s="1"/>
  <c r="AC721"/>
  <c r="AH721" s="1"/>
  <c r="AC707"/>
  <c r="AJ707"/>
  <c r="AP707" s="1"/>
  <c r="S703"/>
  <c r="AI705"/>
  <c r="AI615"/>
  <c r="AO615" s="1"/>
  <c r="AC615"/>
  <c r="AH615" s="1"/>
  <c r="AN615" s="1"/>
  <c r="AJ591"/>
  <c r="AP591" s="1"/>
  <c r="AC591"/>
  <c r="AH591" s="1"/>
  <c r="AN591" s="1"/>
  <c r="AC580"/>
  <c r="AH580" s="1"/>
  <c r="AN580" s="1"/>
  <c r="AI580"/>
  <c r="AO580" s="1"/>
  <c r="AI548"/>
  <c r="AO548" s="1"/>
  <c r="AC548"/>
  <c r="AH548" s="1"/>
  <c r="AN548" s="1"/>
  <c r="AL545"/>
  <c r="AO545" s="1"/>
  <c r="N545"/>
  <c r="AK545" s="1"/>
  <c r="AN545" s="1"/>
  <c r="AI525"/>
  <c r="AO525" s="1"/>
  <c r="AC525"/>
  <c r="AH525" s="1"/>
  <c r="AC497"/>
  <c r="AH497" s="1"/>
  <c r="AN497" s="1"/>
  <c r="AJ497"/>
  <c r="AP497" s="1"/>
  <c r="AC490"/>
  <c r="AH490" s="1"/>
  <c r="AN490" s="1"/>
  <c r="AJ490"/>
  <c r="AP490" s="1"/>
  <c r="AC465"/>
  <c r="AH465" s="1"/>
  <c r="AN465" s="1"/>
  <c r="AI465"/>
  <c r="AO465" s="1"/>
  <c r="AL456"/>
  <c r="AO456" s="1"/>
  <c r="N456"/>
  <c r="AK456" s="1"/>
  <c r="AN456" s="1"/>
  <c r="AJ314"/>
  <c r="AP314" s="1"/>
  <c r="AC314"/>
  <c r="AH314" s="1"/>
  <c r="AN314" s="1"/>
  <c r="AI303"/>
  <c r="AO303" s="1"/>
  <c r="AC303"/>
  <c r="AH303" s="1"/>
  <c r="AJ205"/>
  <c r="AP205" s="1"/>
  <c r="AC205"/>
  <c r="AH205" s="1"/>
  <c r="AN205" s="1"/>
  <c r="AJ188"/>
  <c r="AJ64" s="1"/>
  <c r="AC188"/>
  <c r="AH188" s="1"/>
  <c r="AP390"/>
  <c r="AP551"/>
  <c r="AN251"/>
  <c r="AP448"/>
  <c r="AP571"/>
  <c r="AO747"/>
  <c r="N746"/>
  <c r="AN744"/>
  <c r="AN742"/>
  <c r="AO728"/>
  <c r="AO727"/>
  <c r="AO722" s="1"/>
  <c r="AO669"/>
  <c r="AO632"/>
  <c r="AN605"/>
  <c r="N575"/>
  <c r="AK575" s="1"/>
  <c r="AN575" s="1"/>
  <c r="AN480"/>
  <c r="AN432"/>
  <c r="AN400"/>
  <c r="AN319"/>
  <c r="AO300"/>
  <c r="AC686"/>
  <c r="AH686" s="1"/>
  <c r="AN686" s="1"/>
  <c r="AI686"/>
  <c r="AO686" s="1"/>
  <c r="AC630"/>
  <c r="AH630" s="1"/>
  <c r="AI630"/>
  <c r="AO630" s="1"/>
  <c r="AJ626"/>
  <c r="AC626"/>
  <c r="AH626" s="1"/>
  <c r="AN626" s="1"/>
  <c r="AC608"/>
  <c r="AH608" s="1"/>
  <c r="AJ608"/>
  <c r="AP608" s="1"/>
  <c r="AC585"/>
  <c r="AH585" s="1"/>
  <c r="AN585" s="1"/>
  <c r="AJ585"/>
  <c r="AP585" s="1"/>
  <c r="AC543"/>
  <c r="AH543" s="1"/>
  <c r="AN543" s="1"/>
  <c r="AI543"/>
  <c r="AO543" s="1"/>
  <c r="AJ538"/>
  <c r="AP538" s="1"/>
  <c r="AC538"/>
  <c r="AH538" s="1"/>
  <c r="AN538" s="1"/>
  <c r="AJ529"/>
  <c r="AP529" s="1"/>
  <c r="AC529"/>
  <c r="AH529" s="1"/>
  <c r="AN529" s="1"/>
  <c r="AJ506"/>
  <c r="AP506" s="1"/>
  <c r="AC506"/>
  <c r="AH506" s="1"/>
  <c r="AN506" s="1"/>
  <c r="AI479"/>
  <c r="AO479" s="1"/>
  <c r="AC479"/>
  <c r="AH479" s="1"/>
  <c r="AN479" s="1"/>
  <c r="AC471"/>
  <c r="AH471" s="1"/>
  <c r="AN471" s="1"/>
  <c r="AI471"/>
  <c r="AO471" s="1"/>
  <c r="AJ464"/>
  <c r="AP464" s="1"/>
  <c r="AC464"/>
  <c r="AH464" s="1"/>
  <c r="AC460"/>
  <c r="AH460" s="1"/>
  <c r="AN460" s="1"/>
  <c r="AJ460"/>
  <c r="AP460" s="1"/>
  <c r="AI451"/>
  <c r="AC451"/>
  <c r="AH451" s="1"/>
  <c r="AI430"/>
  <c r="AO430" s="1"/>
  <c r="AC430"/>
  <c r="AH430" s="1"/>
  <c r="AN430" s="1"/>
  <c r="AI394"/>
  <c r="AO394" s="1"/>
  <c r="AC394"/>
  <c r="AH394" s="1"/>
  <c r="AN394" s="1"/>
  <c r="AI382"/>
  <c r="AO382" s="1"/>
  <c r="AC382"/>
  <c r="AH382" s="1"/>
  <c r="AN382" s="1"/>
  <c r="AI322"/>
  <c r="AO322" s="1"/>
  <c r="AC322"/>
  <c r="AH322" s="1"/>
  <c r="AN322" s="1"/>
  <c r="AC113"/>
  <c r="AH113" s="1"/>
  <c r="AN113" s="1"/>
  <c r="AI113"/>
  <c r="AO113" s="1"/>
  <c r="AI62"/>
  <c r="AO62" s="1"/>
  <c r="AC62"/>
  <c r="AH62" s="1"/>
  <c r="AI58"/>
  <c r="AO58" s="1"/>
  <c r="AC58"/>
  <c r="AH58" s="1"/>
  <c r="AN58" s="1"/>
  <c r="AL712"/>
  <c r="AN188"/>
  <c r="AN412"/>
  <c r="AN482"/>
  <c r="AN157"/>
  <c r="AN142"/>
  <c r="AN167"/>
  <c r="AN519"/>
  <c r="AO22"/>
  <c r="AN385"/>
  <c r="AN316"/>
  <c r="AN743"/>
  <c r="AN725"/>
  <c r="AO710"/>
  <c r="AN664"/>
  <c r="AO663"/>
  <c r="AN643"/>
  <c r="AN621"/>
  <c r="AN620"/>
  <c r="AO550"/>
  <c r="AO491"/>
  <c r="AN350"/>
  <c r="AN331"/>
  <c r="AN112"/>
  <c r="AL262"/>
  <c r="AO262" s="1"/>
  <c r="N262"/>
  <c r="AK262" s="1"/>
  <c r="AN262" s="1"/>
  <c r="N78"/>
  <c r="AM78"/>
  <c r="AO642"/>
  <c r="AC607"/>
  <c r="AH607" s="1"/>
  <c r="AN607" s="1"/>
  <c r="AO535"/>
  <c r="AO519"/>
  <c r="AO451"/>
  <c r="AO431"/>
  <c r="AO386"/>
  <c r="AC344"/>
  <c r="AH344" s="1"/>
  <c r="AN344" s="1"/>
  <c r="AO324"/>
  <c r="AN264"/>
  <c r="AO257"/>
  <c r="AO240"/>
  <c r="AO219"/>
  <c r="AO160"/>
  <c r="AN88"/>
  <c r="AN23"/>
  <c r="AN20"/>
  <c r="AP94"/>
  <c r="AP106"/>
  <c r="AP123"/>
  <c r="AP221"/>
  <c r="AP254"/>
  <c r="AP362"/>
  <c r="AP407"/>
  <c r="AP462"/>
  <c r="N18"/>
  <c r="AK18" s="1"/>
  <c r="AN18" s="1"/>
  <c r="AM18"/>
  <c r="AP18" s="1"/>
  <c r="AP452"/>
  <c r="AP618"/>
  <c r="AP385"/>
  <c r="AO365"/>
  <c r="AO292"/>
  <c r="AP28"/>
  <c r="AM82"/>
  <c r="AP82" s="1"/>
  <c r="N82"/>
  <c r="AK82" s="1"/>
  <c r="AN82" s="1"/>
  <c r="AO401"/>
  <c r="AP617"/>
  <c r="AC454"/>
  <c r="AH454" s="1"/>
  <c r="AO355"/>
  <c r="AO335"/>
  <c r="AO125"/>
  <c r="AO124"/>
  <c r="AN62"/>
  <c r="AO290"/>
  <c r="N218"/>
  <c r="AK218" s="1"/>
  <c r="AN218" s="1"/>
  <c r="AO184"/>
  <c r="AO147"/>
  <c r="AO134"/>
  <c r="AO108"/>
  <c r="AN49"/>
  <c r="AN56"/>
  <c r="AO49"/>
  <c r="AN41"/>
  <c r="AO27"/>
  <c r="AN26"/>
  <c r="AO19"/>
  <c r="AP216"/>
  <c r="AP259"/>
  <c r="AP274"/>
  <c r="AP368"/>
  <c r="AP619"/>
  <c r="AP623"/>
  <c r="AR706"/>
  <c r="AQ703"/>
  <c r="AP679"/>
  <c r="AP701"/>
  <c r="AP729"/>
  <c r="AR703"/>
  <c r="N55"/>
  <c r="AK55" s="1"/>
  <c r="AN55" s="1"/>
  <c r="AM55"/>
  <c r="AP55" s="1"/>
  <c r="AN224"/>
  <c r="AN222"/>
  <c r="AO123"/>
  <c r="AO121"/>
  <c r="AO117"/>
  <c r="AO94"/>
  <c r="AN48"/>
  <c r="AO43"/>
  <c r="AO37" s="1"/>
  <c r="AO36"/>
  <c r="AN32"/>
  <c r="AN30"/>
  <c r="AN21"/>
  <c r="AO16"/>
  <c r="AP145"/>
  <c r="AP207"/>
  <c r="AP269"/>
  <c r="AP394"/>
  <c r="AP592"/>
  <c r="AP596"/>
  <c r="AP602"/>
  <c r="AP695"/>
  <c r="AQ64"/>
  <c r="E9"/>
  <c r="AO345"/>
  <c r="AP348"/>
  <c r="AP411"/>
  <c r="AP553"/>
  <c r="AP609"/>
  <c r="AR37"/>
  <c r="AQ722"/>
  <c r="AR724"/>
  <c r="AR722" s="1"/>
  <c r="AR714"/>
  <c r="AR712" s="1"/>
  <c r="AQ712"/>
  <c r="I64"/>
  <c r="I9" s="1"/>
  <c r="M9"/>
  <c r="AP398"/>
  <c r="AP643"/>
  <c r="AR10"/>
  <c r="AQ10"/>
  <c r="AQ37"/>
  <c r="AP722" l="1"/>
  <c r="AN37"/>
  <c r="AP10"/>
  <c r="AN719"/>
  <c r="AK712"/>
  <c r="AP78"/>
  <c r="AP64" s="1"/>
  <c r="AM64"/>
  <c r="AH707"/>
  <c r="AC703"/>
  <c r="AN66"/>
  <c r="AH64"/>
  <c r="AO64"/>
  <c r="AC37"/>
  <c r="AI64"/>
  <c r="N703"/>
  <c r="AJ703"/>
  <c r="AN581"/>
  <c r="AP188"/>
  <c r="AK37"/>
  <c r="N37"/>
  <c r="AC722"/>
  <c r="AC10"/>
  <c r="AK703"/>
  <c r="AH722"/>
  <c r="AH712"/>
  <c r="AN714"/>
  <c r="AN712" s="1"/>
  <c r="AK746"/>
  <c r="N722"/>
  <c r="AP746"/>
  <c r="AM722"/>
  <c r="AK14"/>
  <c r="N10"/>
  <c r="N9" s="1"/>
  <c r="AR9"/>
  <c r="AI37"/>
  <c r="AC712"/>
  <c r="AH37"/>
  <c r="AN481"/>
  <c r="AL64"/>
  <c r="AP712"/>
  <c r="AK78"/>
  <c r="N64"/>
  <c r="AO705"/>
  <c r="AI703"/>
  <c r="AO711"/>
  <c r="AL703"/>
  <c r="AJ10"/>
  <c r="AP19"/>
  <c r="AO14"/>
  <c r="AO10" s="1"/>
  <c r="AL10"/>
  <c r="AQ9"/>
  <c r="AM10"/>
  <c r="AP703"/>
  <c r="AM37"/>
  <c r="AC64"/>
  <c r="AH10"/>
  <c r="AN78" l="1"/>
  <c r="AK64"/>
  <c r="AN14"/>
  <c r="AN10" s="1"/>
  <c r="AK10"/>
  <c r="AN746"/>
  <c r="AN722" s="1"/>
  <c r="AK722"/>
  <c r="AH703"/>
  <c r="AN707"/>
  <c r="AN703" s="1"/>
  <c r="AN64"/>
  <c r="AO703"/>
</calcChain>
</file>

<file path=xl/sharedStrings.xml><?xml version="1.0" encoding="utf-8"?>
<sst xmlns="http://schemas.openxmlformats.org/spreadsheetml/2006/main" count="8883" uniqueCount="4595">
  <si>
    <t>Прикладні наукові та науково-технічні розробки, виконання робіт за державними цільовими програмами і державним замовленням у сфері цивільного захисту та пожежної безпеки, підготовка наукових кадрів</t>
  </si>
  <si>
    <t>1006090</t>
  </si>
  <si>
    <t>Придбання пожежної та іншої спеціальної техніки вітчизняного виробництва</t>
  </si>
  <si>
    <t>1006100</t>
  </si>
  <si>
    <t>Видатки для Державної служби України з надзвичайних ситуацій на реалізацію заходів щодо підвищення обороноздатності і безпеки держави</t>
  </si>
  <si>
    <t>1006280</t>
  </si>
  <si>
    <t>Забезпечення діяльності сил цивільного захисту</t>
  </si>
  <si>
    <t>1006360</t>
  </si>
  <si>
    <t>Підготовка кадрів у сфері цивільного захисту</t>
  </si>
  <si>
    <t>1007000</t>
  </si>
  <si>
    <t>Національна поліція України</t>
  </si>
  <si>
    <t>1007010</t>
  </si>
  <si>
    <t>Бердянський р-н</t>
  </si>
  <si>
    <t>07301200000</t>
  </si>
  <si>
    <t>Берегівський р-н</t>
  </si>
  <si>
    <t>19301200000</t>
  </si>
  <si>
    <t>Бережанський р-н</t>
  </si>
  <si>
    <t>14303200000</t>
  </si>
  <si>
    <t>Березанський р-н</t>
  </si>
  <si>
    <t>15304200000</t>
  </si>
  <si>
    <t>Березівський р-н</t>
  </si>
  <si>
    <t>17301200000</t>
  </si>
  <si>
    <t>Березнiвський р-н</t>
  </si>
  <si>
    <t>14304200000</t>
  </si>
  <si>
    <t>Березнегуватський р-н</t>
  </si>
  <si>
    <t>21301200000</t>
  </si>
  <si>
    <t>Бериславський р-н</t>
  </si>
  <si>
    <t>02302200000</t>
  </si>
  <si>
    <t>Бершадський р-н</t>
  </si>
  <si>
    <t>15305200000</t>
  </si>
  <si>
    <t>Білгород-Дністровський р-н</t>
  </si>
  <si>
    <t>12302200000</t>
  </si>
  <si>
    <t>Біловодський р-н</t>
  </si>
  <si>
    <t>22301200000</t>
  </si>
  <si>
    <t>Бiлогiрський  р-н</t>
  </si>
  <si>
    <t>21302200000</t>
  </si>
  <si>
    <t>Білозерський р-н</t>
  </si>
  <si>
    <t>12303200000</t>
  </si>
  <si>
    <t>Білокуракинський р-н</t>
  </si>
  <si>
    <t>18301200000</t>
  </si>
  <si>
    <t>Бiлопiльський р-н</t>
  </si>
  <si>
    <t>10302200000</t>
  </si>
  <si>
    <t>Бiлоцеркiвський р-н</t>
  </si>
  <si>
    <t>15306200000</t>
  </si>
  <si>
    <t>Біляївський р-н</t>
  </si>
  <si>
    <t>20303200000</t>
  </si>
  <si>
    <t>Близнюківський р-н</t>
  </si>
  <si>
    <t>11301200000</t>
  </si>
  <si>
    <t>Бобринецький р-н</t>
  </si>
  <si>
    <t>25302200000</t>
  </si>
  <si>
    <t>Бобровицький р-н</t>
  </si>
  <si>
    <t>20304200000</t>
  </si>
  <si>
    <t>Богодухівський р-н</t>
  </si>
  <si>
    <t>09301200000</t>
  </si>
  <si>
    <t>Богородчанський р-н</t>
  </si>
  <si>
    <t>10303200000</t>
  </si>
  <si>
    <t>Богуславський р-н</t>
  </si>
  <si>
    <t>15307200000</t>
  </si>
  <si>
    <t>Болградський р-н</t>
  </si>
  <si>
    <t>25303200000</t>
  </si>
  <si>
    <t>Борзнянський р-н</t>
  </si>
  <si>
    <t>10304200000</t>
  </si>
  <si>
    <t>Бориспiльський  р-н</t>
  </si>
  <si>
    <t>20305200000</t>
  </si>
  <si>
    <t>Борівський р-н</t>
  </si>
  <si>
    <t>10305200000</t>
  </si>
  <si>
    <t>Бородянський р-н</t>
  </si>
  <si>
    <t>19302200000</t>
  </si>
  <si>
    <t>Борщівський р-н</t>
  </si>
  <si>
    <t>14305200000</t>
  </si>
  <si>
    <t>Братський р-н</t>
  </si>
  <si>
    <t>10306200000</t>
  </si>
  <si>
    <t>Броварський р-н</t>
  </si>
  <si>
    <t>13301200000</t>
  </si>
  <si>
    <t>Бродівський  р-н</t>
  </si>
  <si>
    <t>06304200000</t>
  </si>
  <si>
    <t>Брусилівський р-н</t>
  </si>
  <si>
    <t>18302200000</t>
  </si>
  <si>
    <t>Буринський р-н</t>
  </si>
  <si>
    <t>13302200000</t>
  </si>
  <si>
    <t>19303200000</t>
  </si>
  <si>
    <t>Бучацький р-н</t>
  </si>
  <si>
    <t>20306200000</t>
  </si>
  <si>
    <t>Валківський р-н</t>
  </si>
  <si>
    <t>25304200000</t>
  </si>
  <si>
    <t>Варвинський р-н</t>
  </si>
  <si>
    <t>08302200000</t>
  </si>
  <si>
    <t>Василівський р-н</t>
  </si>
  <si>
    <t>04302200000</t>
  </si>
  <si>
    <t>Василькiвский р-н (Дніпропетровська обл.)</t>
  </si>
  <si>
    <t>10307200000</t>
  </si>
  <si>
    <t>Василькiвський р-н (Київська обл.)</t>
  </si>
  <si>
    <t>16301200000</t>
  </si>
  <si>
    <t>Великобагачанський р-н</t>
  </si>
  <si>
    <t>07302200000</t>
  </si>
  <si>
    <t>Великоберезнянський р-н</t>
  </si>
  <si>
    <t>08303200000</t>
  </si>
  <si>
    <t>Великобілозерський р-н</t>
  </si>
  <si>
    <t>20307200000</t>
  </si>
  <si>
    <t>Великобурлуцький р-н</t>
  </si>
  <si>
    <t>21303200000</t>
  </si>
  <si>
    <t>Великолепетиський р-н</t>
  </si>
  <si>
    <t>15308200000</t>
  </si>
  <si>
    <t>Великомихайлівський р-н</t>
  </si>
  <si>
    <t>05303200000</t>
  </si>
  <si>
    <t>Великоновосілківський р-н</t>
  </si>
  <si>
    <t>21304200000</t>
  </si>
  <si>
    <t>Великоолександрівський р-н</t>
  </si>
  <si>
    <t>18303200000</t>
  </si>
  <si>
    <t>Великописарівський р-н</t>
  </si>
  <si>
    <t>04303200000</t>
  </si>
  <si>
    <t>Верхньоднiпровський р-н</t>
  </si>
  <si>
    <t>21305200000</t>
  </si>
  <si>
    <t>Верхньорогачицький р-н</t>
  </si>
  <si>
    <t>09302200000</t>
  </si>
  <si>
    <t>Верховинський р-н</t>
  </si>
  <si>
    <t>14306200000</t>
  </si>
  <si>
    <t>Веселинівський р-н</t>
  </si>
  <si>
    <t>08304200000</t>
  </si>
  <si>
    <t>Веселівський р-н</t>
  </si>
  <si>
    <t>24301200000</t>
  </si>
  <si>
    <t>Вижницький р-н</t>
  </si>
  <si>
    <t>07303200000</t>
  </si>
  <si>
    <t>Виноградівський р-н</t>
  </si>
  <si>
    <t>21306200000</t>
  </si>
  <si>
    <t>Високопільський р-н</t>
  </si>
  <si>
    <t>10308200000</t>
  </si>
  <si>
    <t>Вишгородський р-н</t>
  </si>
  <si>
    <t>08305200000</t>
  </si>
  <si>
    <t>Вільнянський р-н</t>
  </si>
  <si>
    <t>11302200000</t>
  </si>
  <si>
    <t>Вільшанський р-н</t>
  </si>
  <si>
    <t>02303200000</t>
  </si>
  <si>
    <t>Вінницький р-н</t>
  </si>
  <si>
    <t>22302200000</t>
  </si>
  <si>
    <t>Вiньковецький  р-н</t>
  </si>
  <si>
    <t>20308200000</t>
  </si>
  <si>
    <t>Вовчанський р-н</t>
  </si>
  <si>
    <t>14307200000</t>
  </si>
  <si>
    <t>Вознесенський р-н</t>
  </si>
  <si>
    <t>05304200000</t>
  </si>
  <si>
    <t>Волноваський р-н</t>
  </si>
  <si>
    <t>07304200000</t>
  </si>
  <si>
    <t>Воловецький р-н</t>
  </si>
  <si>
    <t>05305200000</t>
  </si>
  <si>
    <t>Володаpський р-н (Донецька обл.)</t>
  </si>
  <si>
    <t>10309200000</t>
  </si>
  <si>
    <t>Володарський р-н (Київська обл.)</t>
  </si>
  <si>
    <t>06305200000</t>
  </si>
  <si>
    <t>Володарсько-Волинський р-н</t>
  </si>
  <si>
    <t>03301200000</t>
  </si>
  <si>
    <t>Володимир-Волинський р-н</t>
  </si>
  <si>
    <t>17302200000</t>
  </si>
  <si>
    <t>Володимирецький р-н</t>
  </si>
  <si>
    <t>22303200000</t>
  </si>
  <si>
    <t>Волочиський р-н</t>
  </si>
  <si>
    <t>Куп’янський міськрайонний суд Харківської області</t>
  </si>
  <si>
    <t>Ленінський районний суд м.Харкова</t>
  </si>
  <si>
    <t>Лозівський міськрайонний суд Харківської області</t>
  </si>
  <si>
    <t>Люботинський міський суд Харківської області</t>
  </si>
  <si>
    <t>Московський районний суд м.Харкова</t>
  </si>
  <si>
    <t>Нововодолазький районний суд Харківської області</t>
  </si>
  <si>
    <t>Орджонікідзевський районний суд м.Харкова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</si>
  <si>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</si>
  <si>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</si>
  <si>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</si>
  <si>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м.Харкова</t>
  </si>
  <si>
    <t>Харківський районний суд Харківської області</t>
  </si>
  <si>
    <t>Харківській районний суд Харківської області</t>
  </si>
  <si>
    <t>Червонозаводський районний суд м.Харкова</t>
  </si>
  <si>
    <t>Чугуївський міський суд Харківської області</t>
  </si>
  <si>
    <t>Шевченківський районний суд Харківської області</t>
  </si>
  <si>
    <t>Білозерський районний суд Херсонської області</t>
  </si>
  <si>
    <t>Бериславський районний суд Херсонської області</t>
  </si>
  <si>
    <t>Великолепетиський районний суд Херсонської області</t>
  </si>
  <si>
    <t>Верхньорогачицький районний суд Херсонської області</t>
  </si>
  <si>
    <t>Великоолександрівський районний суд Херсонської області</t>
  </si>
  <si>
    <t>Горностаївський районний суд Херсонської області</t>
  </si>
  <si>
    <t>Іванівський районний суд Херсонської області</t>
  </si>
  <si>
    <t>Цюрупинський районний суд Херсонської області</t>
  </si>
  <si>
    <t>Скадовський районний суд Херсонської області</t>
  </si>
  <si>
    <t>Каховський міськрайонний суд Херсонської області</t>
  </si>
  <si>
    <t>Новокаховський міський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</si>
  <si>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</si>
  <si>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</si>
  <si>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</si>
  <si>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Каланчацький 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</si>
  <si>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</si>
  <si>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</si>
  <si>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Новотроїцький районний суд Херсонської області</t>
  </si>
  <si>
    <t>Чаплинський районний суд Херсонської області</t>
  </si>
  <si>
    <t>Дніпровський районний суд м.Херсона</t>
  </si>
  <si>
    <t>Комсомольський районний суд м.Херсона</t>
  </si>
  <si>
    <t>Суворовський районний суд м.Херсона</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</si>
  <si>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</si>
  <si>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</si>
  <si>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</si>
  <si>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</si>
  <si>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</si>
  <si>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</si>
  <si>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</si>
  <si>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</si>
  <si>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</si>
  <si>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</si>
  <si>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</si>
  <si>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</si>
  <si>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</si>
  <si>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</si>
  <si>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</si>
  <si>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</si>
  <si>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</si>
  <si>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</si>
  <si>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Збір за видачу спеціальних дозволів на користування надрами та кошти від продажу таких дозволів</t>
  </si>
  <si>
    <t>22012200</t>
  </si>
  <si>
    <t>Плата за виділення номерного ресурсу</t>
  </si>
  <si>
    <t>22012300</t>
  </si>
  <si>
    <t>Плата за державну реєстрацію джерел іонізуючого випромінювання (реєстраційний збір)</t>
  </si>
  <si>
    <t>22012400</t>
  </si>
  <si>
    <t>Плата за оформлення посвідчення закордонного українця</t>
  </si>
  <si>
    <t>22012600</t>
  </si>
  <si>
    <t>Адміністративний збір за державну реєстрацію речових прав на нерухоме майно та їх обтяжень</t>
  </si>
  <si>
    <t>22012700</t>
  </si>
  <si>
    <t>Плата за надання відомостей з Єдиного державного реєстру юридичних осіб, фізичних осіб - підприємців та громадських формувань, за одержання інформації з інших державних реєстрів, держателем яких є центральний орган виконавчої влади з формування та забезпечення реалізації державної правової політики та центральний орган виконавчої влади, що забезпечує реалізацію державної політики у сферах державної реєстрації актів цивільного стану, державної реєстрації речових прав на нерухоме майно, державної реєстрації юридичних осіб, фізичних осіб - підприємців та громадських формувань</t>
  </si>
  <si>
    <t>22012900</t>
  </si>
  <si>
    <t>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t>
  </si>
  <si>
    <t>22030000</t>
  </si>
  <si>
    <t>Судовий збір та надходження від звернення застави у дохід держави</t>
  </si>
  <si>
    <t>22060000</t>
  </si>
  <si>
    <t>Кошти, отримані за вчинення консульських дій</t>
  </si>
  <si>
    <t>22070000</t>
  </si>
  <si>
    <t>Виконавчий збір</t>
  </si>
  <si>
    <t>22080000</t>
  </si>
  <si>
    <t>Надходження від орендної плати за користування цілісним майновим комплексом та іншим державним майном</t>
  </si>
  <si>
    <t>22110000</t>
  </si>
  <si>
    <t>Єдиний збір, який справляється у пунктах пропуску через державний кордон України</t>
  </si>
  <si>
    <t>22150000</t>
  </si>
  <si>
    <t>Портовий (адміністративний) збір</t>
  </si>
  <si>
    <t>22160000</t>
  </si>
  <si>
    <t>Інші адміністративні збори та платежі</t>
  </si>
  <si>
    <t>22160100</t>
  </si>
  <si>
    <t>Плата за проїзд автомобільними дорогами транспортних засобів та інших самохідних машин і механізмів, вагові або габаритні параметри яких перевищують нормативні</t>
  </si>
  <si>
    <t>1801030</t>
  </si>
  <si>
    <t>0921</t>
  </si>
  <si>
    <t>Надання загальної та спеціальної освіти мистецькими (художніми, музичними, хореографічними) загальноосвітніми школами (школами-інтернатами) та позашкільними навчальними закладами</t>
  </si>
  <si>
    <t>1801050</t>
  </si>
  <si>
    <t>0941</t>
  </si>
  <si>
    <t>Підготовка кадрів для сфери культури і мистецтва вищими навчальними закладами І і ІІ рівнів акредитації</t>
  </si>
  <si>
    <t>1801060</t>
  </si>
  <si>
    <t>Рожищенський районний суд Волинської області</t>
  </si>
  <si>
    <t>Старовижівський районний суд Волинської області</t>
  </si>
  <si>
    <r>
      <t>Кіровоградська</t>
    </r>
    <r>
      <rPr>
        <sz val="11"/>
        <rFont val="Calibri"/>
        <family val="2"/>
        <charset val="204"/>
      </rPr>
      <t xml:space="preserve"> </t>
    </r>
    <r>
      <rPr>
        <b/>
        <sz val="12"/>
        <rFont val="Times New Roman"/>
        <family val="1"/>
        <charset val="204"/>
      </rPr>
      <t>область</t>
    </r>
  </si>
  <si>
    <t>Надання позашкільної освіти Національним центром аерокосмічної освіти молоді ім. О.М. Макарова</t>
  </si>
  <si>
    <t>Головне управління урядового фельд'єгерського зв'язку Державної служби спеціального зв'язку та захисту інформації України</t>
  </si>
  <si>
    <t>Створення Культурно-мистецького та музейного комплексу "Мистецький арсенал"</t>
  </si>
  <si>
    <t>Зарічний районний суд м. Суми</t>
  </si>
  <si>
    <t>Ковпаківський районний суд м. Суми</t>
  </si>
  <si>
    <t>Дзержинський районний суд м. Харкова</t>
  </si>
  <si>
    <t>Жовтневий районний суд м. Харкова</t>
  </si>
  <si>
    <t>Київський районний суд м. Харкова</t>
  </si>
  <si>
    <t>Комінтернівський районний суд м. Харкова</t>
  </si>
  <si>
    <t>Ленінський районний суд м. Харкова</t>
  </si>
  <si>
    <t>Московський районний суд м. Харкова</t>
  </si>
  <si>
    <t>Орджонікідзевський районний суд м. Харкова</t>
  </si>
  <si>
    <t>Фрунзенський районний суд м. Харкова</t>
  </si>
  <si>
    <t>Червонозаводський районний суд м. Харкова</t>
  </si>
  <si>
    <t>Дніпровський районний суд м. Херсона</t>
  </si>
  <si>
    <t>Комсомольський районний суд м. Херсона</t>
  </si>
  <si>
    <t>Суворовський районний суд м. Херсона</t>
  </si>
  <si>
    <t>Придніпровський районний суд м. Черкаси</t>
  </si>
  <si>
    <t>Соснівський районний суд м. Черкаси</t>
  </si>
  <si>
    <t>Шевченківський районний суд м. Чернівці</t>
  </si>
  <si>
    <t>Першотравневий районний суд м. Чернівці</t>
  </si>
  <si>
    <t>Садгірський районний суд м. Чернівці</t>
  </si>
  <si>
    <t>Деснянський районний суд м. Чернігова</t>
  </si>
  <si>
    <t>Новозаводський районний суд м. Чернігова</t>
  </si>
  <si>
    <t>Голосіївський районний суд м. Києва</t>
  </si>
  <si>
    <t>Дарницький районний суд м. Києва</t>
  </si>
  <si>
    <t>Дніпровський районний суд м. Києва</t>
  </si>
  <si>
    <t>Деснянський районний суд м. Києва</t>
  </si>
  <si>
    <t>Оболонський районний суд м. Києва</t>
  </si>
  <si>
    <t>Печерський районний суд м. Києва</t>
  </si>
  <si>
    <t>Подільський районний суд м. Києва</t>
  </si>
  <si>
    <t>Святошинський районний суд м. Києва</t>
  </si>
  <si>
    <t>Солом’янський районний суд м. Києва</t>
  </si>
  <si>
    <t>Шевченківський районний суд м. Києва</t>
  </si>
  <si>
    <t>Саксаганський районний суд м. Кривого Рогу</t>
  </si>
  <si>
    <t>Самарський районний суд м. Дніпропетровська</t>
  </si>
  <si>
    <t>Тернівський районний суд м. Кривого Рогу</t>
  </si>
  <si>
    <t>Центрально-Міський районний суд м. Кривого Рогу</t>
  </si>
  <si>
    <t>Будьоннівський районний суд м. Донецька</t>
  </si>
  <si>
    <t>Амур-Нижньодніпровський районний суд м. Дніпропетровська</t>
  </si>
  <si>
    <t>Бабушкінський районний суд м. Дніпропетровська</t>
  </si>
  <si>
    <t>Баглійський районний суд м. Дніпродзержинська</t>
  </si>
  <si>
    <t>Дзержинський районний суд м. Кривого Рогу</t>
  </si>
  <si>
    <t>Дніпровський районний суд м. Дніпродзержинська</t>
  </si>
  <si>
    <t>Довгинцівський районний суд м. Кривого Рогу</t>
  </si>
  <si>
    <t>Жовтневий районний суд м. Дніпропетровська</t>
  </si>
  <si>
    <t>Жовтневий районний суд м. Кривого Рогу</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</si>
  <si>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</si>
  <si>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</si>
  <si>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</si>
  <si>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</si>
  <si>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</si>
  <si>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Ленінський районний суд м. Дніпропетровська</t>
  </si>
  <si>
    <t>Ворошиловський районний суд м. Донецька</t>
  </si>
  <si>
    <t>Гірницький районний суд м. Макіївки</t>
  </si>
  <si>
    <t>Жовтневий районний суд м. Маріуполя</t>
  </si>
  <si>
    <t>Іллічівський районний суд м. Маріуполя</t>
  </si>
  <si>
    <t>Калінінський районний суд м. Горлівки</t>
  </si>
  <si>
    <t>Калінінський районний суд м. Донецька</t>
  </si>
  <si>
    <t>Київський районний суд м. Донецька</t>
  </si>
  <si>
    <t>Кіровський районний суд м. Донецька</t>
  </si>
  <si>
    <t>Кіровський районний суд м. Макіївки</t>
  </si>
  <si>
    <t>Куйбишевський районний суд м. Донецька</t>
  </si>
  <si>
    <t>Ленінський районний суд м. Донецька</t>
  </si>
  <si>
    <t>Микитівський районний суд м. Горлівки</t>
  </si>
  <si>
    <t>Орджонікідзевський районний суд м. Маріуполя</t>
  </si>
  <si>
    <t>Петровський районний суд м. Донецька</t>
  </si>
  <si>
    <t>Приморський районний суд м. Маріуполя</t>
  </si>
  <si>
    <t>Пролетарський районний суд м. Донецька</t>
  </si>
  <si>
    <t>Центрально-Міський районний суд м. Горлівки</t>
  </si>
  <si>
    <t>Центрально-Міський районний суд м. Макіївки</t>
  </si>
  <si>
    <t>Червоногвардійський районний суд м. Макіївки</t>
  </si>
  <si>
    <t>Богунський районний суд м. Житомира</t>
  </si>
  <si>
    <t>Корольовський районний суд м. Житомира</t>
  </si>
  <si>
    <t>Жовтневий районний суд м. Запоріжжя</t>
  </si>
  <si>
    <t>Заводський районний суд м. Запоріжжя</t>
  </si>
  <si>
    <t>Комунарський  районний суд м. Запоріжжя</t>
  </si>
  <si>
    <t>Ленінський районний суд м. Запоріжжя</t>
  </si>
  <si>
    <t>Орджонікідзевський  районний суд м. Запоріжжя</t>
  </si>
  <si>
    <t>Хортицький районний суд м. Запоріжжя</t>
  </si>
  <si>
    <t>Шевченківський районний суд м. Запоріжжя</t>
  </si>
  <si>
    <t>Кіровський районний суд м. Кіровограда</t>
  </si>
  <si>
    <t>Ленінський районний суд м. Кіровограда</t>
  </si>
  <si>
    <t>Артемівський районний суд м. Луганська</t>
  </si>
  <si>
    <t>Жовтневий районний суд м. Луганська</t>
  </si>
  <si>
    <t>Кам’янобрідський районний суд м. Луганська</t>
  </si>
  <si>
    <t>Ленінський районний суд м. Луганська</t>
  </si>
  <si>
    <t>Галицький районний суд м. Львова</t>
  </si>
  <si>
    <t>Залізничний районний суд м. Львова</t>
  </si>
  <si>
    <t>Личаківський районний суд м. Львова</t>
  </si>
  <si>
    <t>Франківський районний суд м. Львова</t>
  </si>
  <si>
    <t>Шевченківський районний суд м. Львова</t>
  </si>
  <si>
    <t>Сихівський районний суд м. Львова</t>
  </si>
  <si>
    <t>Заводський районний суд м. Миколаєва</t>
  </si>
  <si>
    <t>Корабельний районний суд м. Миколаєва</t>
  </si>
  <si>
    <t>Ленінський районний суд м. Миколаєва</t>
  </si>
  <si>
    <t>Центральний районний суд м. Миколаєва</t>
  </si>
  <si>
    <t xml:space="preserve">Малиновський районний суд м. Одеси </t>
  </si>
  <si>
    <t>Приморський районний суд м. Одеси</t>
  </si>
  <si>
    <t>Суворовський районний суд м. Одеси</t>
  </si>
  <si>
    <t>Автозаводський районний суд м. Кременчука</t>
  </si>
  <si>
    <t>Крюківський районний суд м. Кременчука</t>
  </si>
  <si>
    <t>Ленінський районний суд м. Полтави</t>
  </si>
  <si>
    <t>04309200000</t>
  </si>
  <si>
    <t>Нiкопольський р-н</t>
  </si>
  <si>
    <t>09309200000</t>
  </si>
  <si>
    <t>Надвірнянський р-н</t>
  </si>
  <si>
    <t>18310200000</t>
  </si>
  <si>
    <t>Недригайлівський р-н</t>
  </si>
  <si>
    <t>02314200000</t>
  </si>
  <si>
    <t>Немирівський р-н</t>
  </si>
  <si>
    <t>21313200000</t>
  </si>
  <si>
    <t>Нижньосірогозький р-н</t>
  </si>
  <si>
    <t>25312200000</t>
  </si>
  <si>
    <t>Ніжинський р-н</t>
  </si>
  <si>
    <t>11311200000</t>
  </si>
  <si>
    <t>Новгородківський р-н</t>
  </si>
  <si>
    <t>25313200000</t>
  </si>
  <si>
    <t>Новгород-Сіверський р-н</t>
  </si>
  <si>
    <t>12309200000</t>
  </si>
  <si>
    <t>Новоайдарський р-н</t>
  </si>
  <si>
    <t>11312200000</t>
  </si>
  <si>
    <t>Новоархангельський р-н</t>
  </si>
  <si>
    <t>14315200000</t>
  </si>
  <si>
    <t>Новобузький р-н</t>
  </si>
  <si>
    <t>20321200000</t>
  </si>
  <si>
    <t>Нововодолазький р-н</t>
  </si>
  <si>
    <t>21314200000</t>
  </si>
  <si>
    <t>Нововоронцовський р-н</t>
  </si>
  <si>
    <t>06315200000</t>
  </si>
  <si>
    <t>Новоград-Волинський р-н</t>
  </si>
  <si>
    <t>08312200000</t>
  </si>
  <si>
    <t>Новомиколаївський р-н</t>
  </si>
  <si>
    <t>11313200000</t>
  </si>
  <si>
    <t>Новомиргородський р-н</t>
  </si>
  <si>
    <t>04310200000</t>
  </si>
  <si>
    <t>Новомосковський р-н</t>
  </si>
  <si>
    <t>14316200000</t>
  </si>
  <si>
    <t>Новоодеський р-н</t>
  </si>
  <si>
    <t>12310200000</t>
  </si>
  <si>
    <t>Новопсковський р-н</t>
  </si>
  <si>
    <t>16315200000</t>
  </si>
  <si>
    <t>Новосанжарський р-н</t>
  </si>
  <si>
    <t>24307200000</t>
  </si>
  <si>
    <t>Новоселицький р-н</t>
  </si>
  <si>
    <t>21315200000</t>
  </si>
  <si>
    <t>Новотроїцький р-н</t>
  </si>
  <si>
    <t>11314200000</t>
  </si>
  <si>
    <t>Новоукраїнський р-н</t>
  </si>
  <si>
    <t>22311200000</t>
  </si>
  <si>
    <t>Новоушицький  р-н</t>
  </si>
  <si>
    <t>25314200000</t>
  </si>
  <si>
    <t>Носівський р-н</t>
  </si>
  <si>
    <t>10316200000</t>
  </si>
  <si>
    <t>Обухiвський р-н</t>
  </si>
  <si>
    <t>15318200000</t>
  </si>
  <si>
    <t>Овідіопольський р-н</t>
  </si>
  <si>
    <t>06316200000</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</si>
  <si>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</si>
  <si>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</si>
  <si>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</si>
  <si>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</si>
  <si>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</si>
  <si>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</si>
  <si>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</si>
  <si>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</si>
  <si>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</si>
  <si>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</si>
  <si>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</si>
  <si>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</si>
  <si>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</si>
  <si>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</si>
  <si>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</si>
  <si>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</si>
  <si>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</si>
  <si>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Окружний адміністративний суд міста Києва</t>
  </si>
  <si>
    <t>Обласний бюджет Дніпропетровської області</t>
  </si>
  <si>
    <t>05100000000</t>
  </si>
  <si>
    <t>Обласний бюджет Донецької області</t>
  </si>
  <si>
    <t>06100000000</t>
  </si>
  <si>
    <t>Обласний бюджет Житомирської  області</t>
  </si>
  <si>
    <t>07100000000</t>
  </si>
  <si>
    <t>Обласний бюджет Закарпатської області</t>
  </si>
  <si>
    <t>08100000000</t>
  </si>
  <si>
    <t>Обласний бюджет Запорізької області</t>
  </si>
  <si>
    <t>09100000000</t>
  </si>
  <si>
    <t>Обласний бюджет Івано-Франківської області</t>
  </si>
  <si>
    <t>10100000000</t>
  </si>
  <si>
    <t>Обласний бюджет Київської області</t>
  </si>
  <si>
    <t>11100000000</t>
  </si>
  <si>
    <t>Обласний бюджет Кіровоградської області</t>
  </si>
  <si>
    <t>12100000000</t>
  </si>
  <si>
    <t>Обласний бюджет Луганської області</t>
  </si>
  <si>
    <t>13100000000</t>
  </si>
  <si>
    <t>Обласний бюджет Львівської  області</t>
  </si>
  <si>
    <t>14100000000</t>
  </si>
  <si>
    <t>Обласний бюджет Миколаївської області</t>
  </si>
  <si>
    <t>15100000000</t>
  </si>
  <si>
    <t>Обласний бюджет Одеської області</t>
  </si>
  <si>
    <t>16100000000</t>
  </si>
  <si>
    <t>Обласний бюджет Полтавської області</t>
  </si>
  <si>
    <t>17100000000</t>
  </si>
  <si>
    <t>Турківський районний суд Львівської області</t>
  </si>
  <si>
    <t>Яворівський районний суд Львівської області</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</si>
  <si>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</si>
  <si>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</si>
  <si>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</si>
  <si>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</si>
  <si>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</si>
  <si>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</si>
  <si>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</si>
  <si>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</si>
  <si>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</si>
  <si>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</si>
  <si>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</si>
  <si>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Казанківський районний суд Миколаївської області</t>
  </si>
  <si>
    <t>Кривоозерський  районний суд Миколаївської області</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</si>
  <si>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</si>
  <si>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</si>
  <si>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</si>
  <si>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</si>
  <si>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</si>
  <si>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</si>
  <si>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Заводський районний суд м.Миколаєва</t>
  </si>
  <si>
    <t>Корабельний районний суд м.Миколаєва</t>
  </si>
  <si>
    <t>Ленінський районний суд м.Миколаєва</t>
  </si>
  <si>
    <t>Центральний районний суд м.Миколаєва</t>
  </si>
  <si>
    <t>Южноукраїнський міський суд Миколаївської області</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</si>
  <si>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</si>
  <si>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</si>
  <si>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</si>
  <si>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</si>
  <si>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</si>
  <si>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</si>
  <si>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</si>
  <si>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</si>
  <si>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</si>
  <si>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</si>
  <si>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</si>
  <si>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</si>
  <si>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</si>
  <si>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</si>
  <si>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</si>
  <si>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</si>
  <si>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</si>
  <si>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Накопичення (приріст) матеріальних цінностей державного матеріального резерву</t>
  </si>
  <si>
    <t>1204000</t>
  </si>
  <si>
    <t>Державне агентство з інвестицій та управління національними проектами України</t>
  </si>
  <si>
    <t>1204010</t>
  </si>
  <si>
    <t>Керівництво та управління у сфері інвестиційної діяльності та управління національними проектами</t>
  </si>
  <si>
    <t>1205000</t>
  </si>
  <si>
    <t>Державна служба інтелектуальної власності України</t>
  </si>
  <si>
    <t>1205010</t>
  </si>
  <si>
    <t>Керівництво у сфері інтелектуальної власності</t>
  </si>
  <si>
    <t>1207000</t>
  </si>
  <si>
    <t>Державна служба статистики України</t>
  </si>
  <si>
    <t>1207010</t>
  </si>
  <si>
    <t>Керівництво та управління у сфері статистики</t>
  </si>
  <si>
    <t>1207020</t>
  </si>
  <si>
    <t>Статистичні спостереження та переписи</t>
  </si>
  <si>
    <t>1207030</t>
  </si>
  <si>
    <t>1090</t>
  </si>
  <si>
    <t>Щоквартальна плата домогосподарствам за ведення записів доходів, витрат та інших відомостей під час проведення обстеження умов їх життя</t>
  </si>
  <si>
    <t>1207040</t>
  </si>
  <si>
    <t>Прикладні розробки, підготовка наукових кадрів у сфері державної статистики</t>
  </si>
  <si>
    <t>1208000</t>
  </si>
  <si>
    <t>Державна служба експортного контролю України</t>
  </si>
  <si>
    <t>1208010</t>
  </si>
  <si>
    <t>Керівництво та управління у сфері експортного контролю</t>
  </si>
  <si>
    <t>1209000</t>
  </si>
  <si>
    <t>Державна інспекція України з контролю за цінами</t>
  </si>
  <si>
    <t>1209010</t>
  </si>
  <si>
    <t>Керівництво та управління у сфері контролю за цінами</t>
  </si>
  <si>
    <t>1210000</t>
  </si>
  <si>
    <t>Міністерство економічного розвитку і торгівлі України (загальнодержавні витрати)</t>
  </si>
  <si>
    <t>1211000</t>
  </si>
  <si>
    <t>1211050</t>
  </si>
  <si>
    <t>Мобілізаційна підготовка галузей національної економіки України</t>
  </si>
  <si>
    <t>1211110</t>
  </si>
  <si>
    <t>Підтримка державних та регіональних інвестиційних проектів</t>
  </si>
  <si>
    <t>1400000</t>
  </si>
  <si>
    <t>Міністерство закордонних справ України</t>
  </si>
  <si>
    <t>1401000</t>
  </si>
  <si>
    <t>Апарат Міністерства закордонних справ України</t>
  </si>
  <si>
    <t>1401010</t>
  </si>
  <si>
    <t>Керівництво та управління у сфері державної політики щодо зовнішніх відносин</t>
  </si>
  <si>
    <t>1401020</t>
  </si>
  <si>
    <t>Внески України до бюджетів ООН, органів і спеціалізованих установ системи ООН, інших міжнародних організацій та конвенційних органів</t>
  </si>
  <si>
    <t>1401030</t>
  </si>
  <si>
    <t>Функціонування закордонних дипломатичних установ України та розширення мережі власності України для потреб цих установ</t>
  </si>
  <si>
    <t>1401050</t>
  </si>
  <si>
    <t>Реалізація Міністерством закордонних справ України повноважень з проведення зовнішньої політики України, організація і контроль за діяльністю закордонних дипломатичних установ України</t>
  </si>
  <si>
    <t>1401060</t>
  </si>
  <si>
    <t>Забезпечення головування України у міжнародних інституціях</t>
  </si>
  <si>
    <t>1401100</t>
  </si>
  <si>
    <t>Підготовка та підвищення кваліфікації кадрів для сфери міжнародних відносин, підвищення кваліфікації працівників дипломатичної служби, проведення прикладних досліджень у галузі міжнародних відносин, зовнішньої політики та дипломатії</t>
  </si>
  <si>
    <t>1401110</t>
  </si>
  <si>
    <t>Фінансова підтримка забезпечення міжнародного позитивного іміджу України, заходи щодо підтримки зв'язків з українцями, які проживають за межами України</t>
  </si>
  <si>
    <t>1401130</t>
  </si>
  <si>
    <t>Документування громадян та створення і забезпечення функціонування інформаційно-телекомунікаційних систем консульської служби</t>
  </si>
  <si>
    <t>1700000</t>
  </si>
  <si>
    <t>Державний комітет телебачення і радіомовлення України</t>
  </si>
  <si>
    <t>1701000</t>
  </si>
  <si>
    <t>Апарат Державного комітету телебачення і радіомовлення України</t>
  </si>
  <si>
    <t>1701010</t>
  </si>
  <si>
    <t>Керівництво та управління у сфері телебачення і радіомовлення</t>
  </si>
  <si>
    <t>1701020</t>
  </si>
  <si>
    <t>0840</t>
  </si>
  <si>
    <t>Прикладні розробки у сфері засобів масової інформації, книговидавничої справи та інформаційно-бібліографічної діяльності, фінансова підтримка розвитку наукової інфраструктури</t>
  </si>
  <si>
    <t>1701040</t>
  </si>
  <si>
    <t>Підвищення кваліфікації працівників засобів масової інформації в Укртелерадіопресінституті</t>
  </si>
  <si>
    <t>1701050</t>
  </si>
  <si>
    <t>Фінансова підтримка творчих спілок у сфері засобів масової інформації, преси</t>
  </si>
  <si>
    <t>1701080</t>
  </si>
  <si>
    <t>Виробництво та трансляція телерадіопрограм для державних потреб</t>
  </si>
  <si>
    <t>1701110</t>
  </si>
  <si>
    <t>Випуск книжкової продукції за програмою "Українська книга"</t>
  </si>
  <si>
    <t>1701130</t>
  </si>
  <si>
    <t>Державні стипендії видатним діячам інформаційної галузі, дітям журналістів, які загинули або стали інвалідами у зв'язку з виконанням службових обов'язків  та премії в інформаційній галузі</t>
  </si>
  <si>
    <t>1800000</t>
  </si>
  <si>
    <t>Міністерство культури України</t>
  </si>
  <si>
    <t>1801000</t>
  </si>
  <si>
    <t>Апарат Міністерства культури України</t>
  </si>
  <si>
    <t>1801010</t>
  </si>
  <si>
    <t>Загальне керівництво та управління у сфері культури</t>
  </si>
  <si>
    <t>1801020</t>
  </si>
  <si>
    <t>Прикладні розробки у сфері розвитку культури</t>
  </si>
  <si>
    <t>Миколаївський районний суд Одеської області</t>
  </si>
  <si>
    <t>Овідіопольський районний суд Одеської області</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</si>
  <si>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</si>
  <si>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</si>
  <si>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</si>
  <si>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</si>
  <si>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</si>
  <si>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</si>
  <si>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</si>
  <si>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</si>
  <si>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</si>
  <si>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</si>
  <si>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Київський районний суд м.Одеси</t>
  </si>
  <si>
    <t xml:space="preserve">Малиновський районний суд м.Одеси </t>
  </si>
  <si>
    <t>Приморський районний суд м.Одеси</t>
  </si>
  <si>
    <t>Суворовський районний суд м.Одеси</t>
  </si>
  <si>
    <t>Автозаводський районний суд м.Кременчука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</si>
  <si>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</si>
  <si>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</si>
  <si>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</si>
  <si>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</si>
  <si>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</si>
  <si>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</si>
  <si>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</si>
  <si>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м.Полтави</t>
  </si>
  <si>
    <t>Кобеляцький районний суд Полтавської області</t>
  </si>
  <si>
    <t>Козельщинський районний суд Полтавської області</t>
  </si>
  <si>
    <t>фінансування заходів соціально-економічної компенсації ризику населення, яке проживає на території зони спостереження</t>
  </si>
  <si>
    <t>обслуговування боргу за запозиченнями, здійсненими у 2012 році до загального фонду бюджету міста Києва</t>
  </si>
  <si>
    <t>формування інфраструктури об'єднаних територіальних громад</t>
  </si>
  <si>
    <t>здійснення заходів щодо соціально-економічного розвитку окремих територій</t>
  </si>
  <si>
    <t>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</si>
  <si>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 xml:space="preserve"> реалізацію проектів в рамках Надзвичайної кредитної програми для відновлення України</t>
  </si>
  <si>
    <t>завершення будівництва метрополітену у м. Дніпропетровську</t>
  </si>
  <si>
    <t xml:space="preserve">Обласний бюджет Чернівецької області </t>
  </si>
  <si>
    <t>Бюджет міста Києва</t>
  </si>
  <si>
    <t>Додаток № 8
до Закону України 
"Про Державний бюджет України на 2014 рік"</t>
  </si>
  <si>
    <t xml:space="preserve">
Розподіл видатків Державного бюджету України на 2016 рік на здійснення правосуддя
в розрізі місцевих та апеляційних судів</t>
  </si>
  <si>
    <t>Розподіл 
видатків Державного бюджету України на 2014 рік на здійснення правосуддя
в розрізі місцевих та апеляційних судів</t>
  </si>
  <si>
    <t xml:space="preserve">Порівняльна таблиця 
</t>
  </si>
  <si>
    <t>(тис. грн)</t>
  </si>
  <si>
    <t>(тис. грн.)</t>
  </si>
  <si>
    <t>Найменування суду</t>
  </si>
  <si>
    <t>Затверджено</t>
  </si>
  <si>
    <t>Проект з урахуванням запропонованих змін</t>
  </si>
  <si>
    <t>Зміни, що пропонуються</t>
  </si>
  <si>
    <t>видатки споживання</t>
  </si>
  <si>
    <t>з них</t>
  </si>
  <si>
    <t>видатки розвитку</t>
  </si>
  <si>
    <t>загальний фонд</t>
  </si>
  <si>
    <t>спеціальний фонд</t>
  </si>
  <si>
    <t>ВСЬОГО</t>
  </si>
  <si>
    <t>Місцеві господарські суди</t>
  </si>
  <si>
    <t>Здійснення правосуддя місцевими господарськими судами</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</si>
  <si>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</si>
  <si>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</si>
  <si>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</si>
  <si>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</si>
  <si>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</si>
  <si>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</si>
  <si>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</si>
  <si>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</si>
  <si>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</si>
  <si>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</si>
  <si>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</si>
  <si>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</si>
  <si>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</si>
  <si>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</si>
  <si>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</si>
  <si>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</si>
  <si>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</si>
  <si>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</si>
  <si>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</si>
  <si>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</si>
  <si>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</si>
  <si>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</si>
  <si>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</si>
  <si>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</si>
  <si>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Господарський суд Чернігівська області</t>
  </si>
  <si>
    <t>Господарський суд міста Києва</t>
  </si>
  <si>
    <t>Апеляційні загальні суди</t>
  </si>
  <si>
    <t>0501030</t>
  </si>
  <si>
    <t>Здійснення правосуддя апеляційними загальними судами</t>
  </si>
  <si>
    <t>Апеляційний суд Вінницької області</t>
  </si>
  <si>
    <t>Апеляційний суд Волинської області</t>
  </si>
  <si>
    <t>Апеляційний суд Дніпропетровської області</t>
  </si>
  <si>
    <t>Апеляційний суд Донецької області</t>
  </si>
  <si>
    <t>Апеляційний суд Житомирської області</t>
  </si>
  <si>
    <t>Апеляційний суд Закарпатської області</t>
  </si>
  <si>
    <t>Апеляційний суд Запорізької області</t>
  </si>
  <si>
    <t>Апеляційний суд Iвано-Франківської області</t>
  </si>
  <si>
    <t>Апеляційний суд Київської області</t>
  </si>
  <si>
    <t>Апеляційний суд Кіровоградської області</t>
  </si>
  <si>
    <t>Апеляційний суд Луганської області</t>
  </si>
  <si>
    <t>Апеляційний суд Львівської області</t>
  </si>
  <si>
    <t>Апеляційний суд Миколаївської області</t>
  </si>
  <si>
    <t>Апеляційний суд Одеської області</t>
  </si>
  <si>
    <t>Апеляційний суд Полтавської області</t>
  </si>
  <si>
    <t>Буський р-н</t>
  </si>
  <si>
    <t>Заставнівський р-н</t>
  </si>
  <si>
    <t>Кам'янець-Подiльський р-н</t>
  </si>
  <si>
    <t>Карлівський р-н</t>
  </si>
  <si>
    <t>Козелецький р-н</t>
  </si>
  <si>
    <t>Петрівський р-н</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</si>
  <si>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</si>
  <si>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</si>
  <si>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</si>
  <si>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</si>
  <si>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</si>
  <si>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</si>
  <si>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</si>
  <si>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</si>
  <si>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</si>
  <si>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</si>
  <si>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</si>
  <si>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Будівництво (придбання) житла для осіб рядового і начальницького складу органів внутрішніх справ</t>
  </si>
  <si>
    <t>1001200</t>
  </si>
  <si>
    <t>0810</t>
  </si>
  <si>
    <t>Державна підтримка фізкультурно-спортивного товариства "Динамо" України на організацію та проведення роботи з розвитку фізичної культури і спорту серед працівників і військовослужбовців правоохоронних органів</t>
  </si>
  <si>
    <t>1002000</t>
  </si>
  <si>
    <t>Адміністрація Державної прикордонної служби України</t>
  </si>
  <si>
    <t>1002010</t>
  </si>
  <si>
    <t>Керівництво та управління у сфері охорони державного кордону України</t>
  </si>
  <si>
    <t>1002030</t>
  </si>
  <si>
    <t>Матеріально-технічне забезпечення Державної прикордонної служби України та утримання її особового складу</t>
  </si>
  <si>
    <t>1002060</t>
  </si>
  <si>
    <t>Підготовка кадрів та підвищення кваліфікації Національною академією Державної прикордонної служби України</t>
  </si>
  <si>
    <t>1002070</t>
  </si>
  <si>
    <t>Будівництво (придбання) житла для військовослужбовців Державної прикордонної служби України</t>
  </si>
  <si>
    <t>1002110</t>
  </si>
  <si>
    <t>Розвідувальна діяльність у сфері захисту державного кордону</t>
  </si>
  <si>
    <t>1002120</t>
  </si>
  <si>
    <t>Заходи з інженерно-технічного облаштування кордону</t>
  </si>
  <si>
    <t>1002130</t>
  </si>
  <si>
    <t>0210</t>
  </si>
  <si>
    <t>Видатки для Адміністрації Державної прикордонної служби України на реалізацію заходів щодо підвищення обороноздатності і безпеки держави</t>
  </si>
  <si>
    <t>1002800</t>
  </si>
  <si>
    <t>Будівництво, реконструкція та капітальний ремонт об'єктів Державної прикордонної служби України</t>
  </si>
  <si>
    <t>1003000</t>
  </si>
  <si>
    <t>Національна гвардія України</t>
  </si>
  <si>
    <t>1003010</t>
  </si>
  <si>
    <t>Керівництво та управління Національною гвардією України</t>
  </si>
  <si>
    <t>1003020</t>
  </si>
  <si>
    <t>Забезпечення виконання завдань та функцій Національної гвардії України</t>
  </si>
  <si>
    <t>1003070</t>
  </si>
  <si>
    <t>Підготовка кадрів для Національної гвардії України вищими навчальними закладами ІІІ і ІV рівнів акредитації</t>
  </si>
  <si>
    <t>1003080</t>
  </si>
  <si>
    <t>Стаціонарне лікування військовослужбовців Національної гвардії України у власних медичних закладах</t>
  </si>
  <si>
    <t>1003090</t>
  </si>
  <si>
    <t>Будівництво (придбання) житла для військовослужбовців Національної гвардії України</t>
  </si>
  <si>
    <t>1003100</t>
  </si>
  <si>
    <t>Видатки для Національної гвардії України на реалізацію заходів щодо підвищення обороноздатності і безпеки держави</t>
  </si>
  <si>
    <t>1004000</t>
  </si>
  <si>
    <t>Державна міграційна служба України</t>
  </si>
  <si>
    <t>1004010</t>
  </si>
  <si>
    <t>0380</t>
  </si>
  <si>
    <t>Керівництво та управління у сфері міграції, громадянства, імміграції та реєстрації фізичних осіб</t>
  </si>
  <si>
    <t>1004020</t>
  </si>
  <si>
    <t>Забезпечення виконання завдань та функцій у сфері громадянства, імміграції та реєстрації фізичних осіб</t>
  </si>
  <si>
    <t>1004070</t>
  </si>
  <si>
    <t>0113</t>
  </si>
  <si>
    <t>Внески до Міжнародної організації з міграції</t>
  </si>
  <si>
    <t>1006000</t>
  </si>
  <si>
    <t>Державна служба України з надзвичайних ситуацій</t>
  </si>
  <si>
    <t>1006010</t>
  </si>
  <si>
    <t>0320</t>
  </si>
  <si>
    <t>Керівництво та управління у сфері надзвичайних ситуацій</t>
  </si>
  <si>
    <t>1006050</t>
  </si>
  <si>
    <t>Авіаційні роботи з пошуку і рятування</t>
  </si>
  <si>
    <t>1006060</t>
  </si>
  <si>
    <t>0511</t>
  </si>
  <si>
    <t>Гідрометеорологічна діяльність</t>
  </si>
  <si>
    <t>1006070</t>
  </si>
  <si>
    <t>0530</t>
  </si>
  <si>
    <t>Прикладні наукові та науково-технічні розробки, виконання робіт за державними цільовими програмами і державним замовленням у сфері гідрометеорології, підготовка наукових кадрів</t>
  </si>
  <si>
    <t>1006080</t>
  </si>
  <si>
    <t>Волноваський районний суд Донецької області</t>
  </si>
  <si>
    <t>Володарський районний суд Донецької області</t>
  </si>
  <si>
    <t>Ворошиловський районний суд м.Донецька</t>
  </si>
  <si>
    <t>Вугледарський міський суд Донецької області</t>
  </si>
  <si>
    <t>Гірницький районний суд м.Макіївки</t>
  </si>
  <si>
    <t>Дебальцевський міський суд Донецької області</t>
  </si>
  <si>
    <t>Дзержинський міський суд Донецької області</t>
  </si>
  <si>
    <t>Дмитровський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</si>
  <si>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</si>
  <si>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</si>
  <si>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</si>
  <si>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</si>
  <si>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</si>
  <si>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м.Маріуполя</t>
  </si>
  <si>
    <t>Іллічівський районний суд м.Маріуполя</t>
  </si>
  <si>
    <t>Калінінський районний суд м.Горлівки</t>
  </si>
  <si>
    <t>Калінінський районний суд м.Донецька</t>
  </si>
  <si>
    <t>Київський районний суд м.Донецька</t>
  </si>
  <si>
    <t>Кіровський міський суд Донецької області</t>
  </si>
  <si>
    <t>Кіровський районний суд м.Донецька</t>
  </si>
  <si>
    <t>Кіровський районний суд м.Макіївки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</si>
  <si>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</si>
  <si>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</si>
  <si>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</si>
  <si>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</si>
  <si>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м.Донецька</t>
  </si>
  <si>
    <t>Ленінський районний суд м.Донецька</t>
  </si>
  <si>
    <t>Мар’їнський районний суд Донецької області</t>
  </si>
  <si>
    <t>Микитівський районний суд м.Горлівки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</si>
  <si>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</si>
  <si>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</si>
  <si>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</si>
  <si>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м.Маріуполя</t>
  </si>
  <si>
    <t>Першотравневий районний суд Донецької області</t>
  </si>
  <si>
    <t>Петровський районний суд м.Донецька</t>
  </si>
  <si>
    <t>Приморський районний суд м.Маріуполя</t>
  </si>
  <si>
    <t>Пролетарський районний суд м.Донецька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</si>
  <si>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</si>
  <si>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</si>
  <si>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</si>
  <si>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</si>
  <si>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</si>
  <si>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</si>
  <si>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</si>
  <si>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</si>
  <si>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м.Горлівки</t>
  </si>
  <si>
    <t>Центрально-Міський районний суд м.Макіївки</t>
  </si>
  <si>
    <t>Червоногвардійський районний суд м.Макіївки</t>
  </si>
  <si>
    <t>Шахтарський міськрайонний суд Донецької області</t>
  </si>
  <si>
    <t>Ясинуватський міськрайонний суд Донецької області</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</si>
  <si>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</si>
  <si>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</si>
  <si>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</si>
  <si>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м.Житомира</t>
  </si>
  <si>
    <t>Брусилівський районний суд Житомирської області</t>
  </si>
  <si>
    <t xml:space="preserve">Володарсько-Волинський районний суд Житомирської області </t>
  </si>
  <si>
    <t>Ємільчинський районний суд Житомирської області</t>
  </si>
  <si>
    <t>Житомирський районний суд Житомирської області</t>
  </si>
  <si>
    <t>Корольовський районний суд м.Житомира</t>
  </si>
  <si>
    <t>Коростенський міськрайонний суд Житомирської області</t>
  </si>
  <si>
    <t>Коростишівський районний суд Житомирської області</t>
  </si>
  <si>
    <t>Обслуговування та погашення зобов’язань за залученими коштами під державні гарантії для здійснення капітальних видатків розпорядниками бюджетних коштів</t>
  </si>
  <si>
    <t>3511650</t>
  </si>
  <si>
    <t>Реалізація програм допомоги Європейського Союзу</t>
  </si>
  <si>
    <t>3511670</t>
  </si>
  <si>
    <t>Cубвенція з державного бюджету міському бюджету міста Дніпропетровська на завершення будівництва метрополітену у м. Дніпропетровську</t>
  </si>
  <si>
    <t>3511680</t>
  </si>
  <si>
    <t>Фінансування спільних з Європейським інвестиційним банком проектів</t>
  </si>
  <si>
    <t>3600000</t>
  </si>
  <si>
    <t>Міністерство юстиції України</t>
  </si>
  <si>
    <t>3601000</t>
  </si>
  <si>
    <t>Апарат Міністерства юстиції України</t>
  </si>
  <si>
    <t>3601010</t>
  </si>
  <si>
    <t>Керівництво та управління у сфері юстиції</t>
  </si>
  <si>
    <t>3601070</t>
  </si>
  <si>
    <t>Проведення судової експертизи, дослідження і розробки у сфері методики проведення судових експертиз</t>
  </si>
  <si>
    <t>Овруцький р-н</t>
  </si>
  <si>
    <t>06317200000</t>
  </si>
  <si>
    <t>Олевський р-н</t>
  </si>
  <si>
    <t>05311200000</t>
  </si>
  <si>
    <t>Олександрівський р-н (Донецька обл.)</t>
  </si>
  <si>
    <t>11315200000</t>
  </si>
  <si>
    <t>Олександрівський р-н (Кіровоградська обл.)</t>
  </si>
  <si>
    <t>11316200000</t>
  </si>
  <si>
    <t>Олександрійський р-н</t>
  </si>
  <si>
    <t>11317200000</t>
  </si>
  <si>
    <t>Онуфріївський р-н</t>
  </si>
  <si>
    <t>02315200000</t>
  </si>
  <si>
    <t>Оратівський р-н</t>
  </si>
  <si>
    <t>16317200000</t>
  </si>
  <si>
    <t>Оржицький р-н</t>
  </si>
  <si>
    <t>08313200000</t>
  </si>
  <si>
    <t>Оріхівський р-н</t>
  </si>
  <si>
    <t>17312200000</t>
  </si>
  <si>
    <t>Острозький р-н</t>
  </si>
  <si>
    <t>18311200000</t>
  </si>
  <si>
    <t>Охтирський р-н</t>
  </si>
  <si>
    <t>14317200000</t>
  </si>
  <si>
    <t>Очаківський р-н</t>
  </si>
  <si>
    <t>04311200000</t>
  </si>
  <si>
    <t>Павлоградський р-н</t>
  </si>
  <si>
    <t>05312200000</t>
  </si>
  <si>
    <t>Пеpшотравневий р-н</t>
  </si>
  <si>
    <t>14318200000</t>
  </si>
  <si>
    <t>Первомайський р-н (Миколаївська обл.)</t>
  </si>
  <si>
    <t>20322200000</t>
  </si>
  <si>
    <t>Первомайський р-н (Харківська обл.)</t>
  </si>
  <si>
    <t>13311200000</t>
  </si>
  <si>
    <t>Заводський районний суд м.Запоріжжя</t>
  </si>
  <si>
    <t>Запорізький  районний суд Запорізької області</t>
  </si>
  <si>
    <t>Кам'янсько-Дніпровський районний суд Запорізької області</t>
  </si>
  <si>
    <t>Комунарський  районний суд м.Запоріжжя</t>
  </si>
  <si>
    <t>Куйбишевський районний суд Запорізької області</t>
  </si>
  <si>
    <t>Ленінський районний суд м.Запоріжжя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</si>
  <si>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</si>
  <si>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</si>
  <si>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</si>
  <si>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</si>
  <si>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</si>
  <si>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</si>
  <si>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</si>
  <si>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</si>
  <si>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</si>
  <si>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</si>
  <si>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м.Запоріжжя</t>
  </si>
  <si>
    <t>Чернігівський районний суд Запорізької області</t>
  </si>
  <si>
    <t>Шевченківський районний суд м.Запоріжжя</t>
  </si>
  <si>
    <t>Якимівський районний суд Запорізької області</t>
  </si>
  <si>
    <t>Підвищення кваліфікації фахівців агропромислового комплексу</t>
  </si>
  <si>
    <t>2801160</t>
  </si>
  <si>
    <t>Ліквідація та екологічна реабілітація території впливу гірничих робіт державного підприємства "Солотвинський солерудник" Тячівського району Закарпатської області</t>
  </si>
  <si>
    <t>2801180</t>
  </si>
  <si>
    <t>Фінансова підтримка заходів в агропромисловому комплексі</t>
  </si>
  <si>
    <t>2801250</t>
  </si>
  <si>
    <t>Витрати Аграрного фонду пов'язані з комплексом заходів із  зберігання, перевезення, переробки та експортом об'єктів державного цінового регулювання державного інтервенційного фонду</t>
  </si>
  <si>
    <t>2801310</t>
  </si>
  <si>
    <t>Організація і регулювання діяльності установ в системі агропромислового комплексу та забезпечення діяльності Аграрного фонду</t>
  </si>
  <si>
    <t>2801540</t>
  </si>
  <si>
    <t>Державна підтримка галузі тваринництва</t>
  </si>
  <si>
    <t>2802000</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</si>
  <si>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</si>
  <si>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</si>
  <si>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</si>
  <si>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</si>
  <si>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</si>
  <si>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</si>
  <si>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</si>
  <si>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</si>
  <si>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м.Кіровограда</t>
  </si>
  <si>
    <t>Компаніївський районний суд Кіровоградської області</t>
  </si>
  <si>
    <t>Ленінський районний суд м.Кіровограда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</si>
  <si>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</si>
  <si>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</si>
  <si>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</si>
  <si>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</si>
  <si>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</si>
  <si>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</si>
  <si>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</si>
  <si>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</si>
  <si>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</si>
  <si>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</si>
  <si>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</si>
  <si>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</si>
  <si>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Алчевський міський суд Луганської області</t>
  </si>
  <si>
    <t>Антрацитівський міськрайонний суд  Луганської області</t>
  </si>
  <si>
    <t>Прикладні наукові та науково-технічні розробки, виконання робіт за державним замовленням у сфері розвитку водного господарства</t>
  </si>
  <si>
    <t>2407040</t>
  </si>
  <si>
    <t>Підвищення кваліфікації кадрів у сфері водного господарства</t>
  </si>
  <si>
    <t>2407050</t>
  </si>
  <si>
    <t>Експлуатація державного водогосподарського комплексу та управління водними ресурсами</t>
  </si>
  <si>
    <t>2407070</t>
  </si>
  <si>
    <t>Захист від шкідливої дії вод сільських населених пунктів та сільськогосподарських угідь, в тому числі в басейні р. Тиса у Закарпатській області</t>
  </si>
  <si>
    <t>2407800</t>
  </si>
  <si>
    <t>Реконструкція гідротехнічних споруд захисних масивів дніпровських водосховищ</t>
  </si>
  <si>
    <t>2408000</t>
  </si>
  <si>
    <t>Державне агентство України з управління зоною відчуження</t>
  </si>
  <si>
    <t>2408010</t>
  </si>
  <si>
    <t>0513</t>
  </si>
  <si>
    <t>Керівництво та управління діяльністю у зоні відчуження</t>
  </si>
  <si>
    <t>2408040</t>
  </si>
  <si>
    <t>Внески України до Чорнобильського фонду "Укриття" та до рахунку ядерної безпеки ЄБРР</t>
  </si>
  <si>
    <t>2408070</t>
  </si>
  <si>
    <t>Радіологічний захист населення та екологічне оздоровлення території, що зазнала радіоактивного забруднення</t>
  </si>
  <si>
    <t>2408080</t>
  </si>
  <si>
    <t xml:space="preserve">до Закону України </t>
  </si>
  <si>
    <t>"Про Державний бюджет України на 2016 рік"</t>
  </si>
  <si>
    <t>КОД</t>
  </si>
  <si>
    <t>шифр</t>
  </si>
  <si>
    <t>Код бюджету</t>
  </si>
  <si>
    <t xml:space="preserve">Назва місцевого бюджету адміністративно-територіальної одиниці  </t>
  </si>
  <si>
    <t>Міжбюджетні трансферти</t>
  </si>
  <si>
    <t>Областей</t>
  </si>
  <si>
    <t>Міст і районів</t>
  </si>
  <si>
    <t xml:space="preserve">Освітня субвенція </t>
  </si>
  <si>
    <t>Медична субвенція</t>
  </si>
  <si>
    <t>О5</t>
  </si>
  <si>
    <t>05202100000</t>
  </si>
  <si>
    <t>м. Авдіївка</t>
  </si>
  <si>
    <t>О3</t>
  </si>
  <si>
    <t>05203100000</t>
  </si>
  <si>
    <t>м. Артемівськ</t>
  </si>
  <si>
    <t>м. Бiла Церква</t>
  </si>
  <si>
    <t>О6</t>
  </si>
  <si>
    <t>06202100000</t>
  </si>
  <si>
    <t>м. Бердичів</t>
  </si>
  <si>
    <t>О8</t>
  </si>
  <si>
    <t>08202100000</t>
  </si>
  <si>
    <t>м. Бердянськ</t>
  </si>
  <si>
    <t>О7</t>
  </si>
  <si>
    <t>O2</t>
  </si>
  <si>
    <t>07202100000</t>
  </si>
  <si>
    <t>м. Берегове</t>
  </si>
  <si>
    <t>м. Бережани</t>
  </si>
  <si>
    <t>м. Березань</t>
  </si>
  <si>
    <t>м. Білгород-Дністровський</t>
  </si>
  <si>
    <t>О9</t>
  </si>
  <si>
    <t>09202100000</t>
  </si>
  <si>
    <t>м. Болехів</t>
  </si>
  <si>
    <t>м. Борислав</t>
  </si>
  <si>
    <t>м. Бориспiль</t>
  </si>
  <si>
    <t>О4</t>
  </si>
  <si>
    <t>м. Бровари</t>
  </si>
  <si>
    <t>09206100000</t>
  </si>
  <si>
    <t>м. Бурштин</t>
  </si>
  <si>
    <t>м. Буча</t>
  </si>
  <si>
    <t>10205100000</t>
  </si>
  <si>
    <t>м. Василькiв</t>
  </si>
  <si>
    <t>23202100000</t>
  </si>
  <si>
    <t>м. Ватутiне</t>
  </si>
  <si>
    <t>04202100000</t>
  </si>
  <si>
    <t>м. Вiльногiрськ</t>
  </si>
  <si>
    <t>02201100000</t>
  </si>
  <si>
    <t>м. Вінниця</t>
  </si>
  <si>
    <t>14202100000</t>
  </si>
  <si>
    <t>м. Вознесенськ</t>
  </si>
  <si>
    <t>03202100000</t>
  </si>
  <si>
    <t>м. Володимир-Волинський</t>
  </si>
  <si>
    <t>05204100000</t>
  </si>
  <si>
    <t>м. Вугледар</t>
  </si>
  <si>
    <t>16206100000</t>
  </si>
  <si>
    <t>м. Гадяч</t>
  </si>
  <si>
    <t>18202100000</t>
  </si>
  <si>
    <t>м. Глухів</t>
  </si>
  <si>
    <t>21204100000</t>
  </si>
  <si>
    <t>м. Гола Пристань</t>
  </si>
  <si>
    <t>05207100000</t>
  </si>
  <si>
    <t>м. Дзержинськ</t>
  </si>
  <si>
    <t>05208100000</t>
  </si>
  <si>
    <t>м. Димитров</t>
  </si>
  <si>
    <t>04203100000</t>
  </si>
  <si>
    <t>м. Днiпродзержинськ</t>
  </si>
  <si>
    <t>04201100000</t>
  </si>
  <si>
    <t>м. Днiпропетровськ</t>
  </si>
  <si>
    <t>05209100000</t>
  </si>
  <si>
    <t>м. Добропілля</t>
  </si>
  <si>
    <r>
      <t>40.</t>
    </r>
    <r>
      <rPr>
        <sz val="7"/>
        <rFont val="Times New Roman"/>
        <family val="1"/>
        <charset val="204"/>
      </rPr>
      <t xml:space="preserve">         </t>
    </r>
    <r>
      <rPr>
        <sz val="12"/>
        <rFont val="Times New Roman"/>
        <family val="1"/>
        <charset val="204"/>
      </rPr>
      <t xml:space="preserve">отг  с. Преображенка </t>
    </r>
  </si>
  <si>
    <r>
      <t>41.</t>
    </r>
    <r>
      <rPr>
        <sz val="7"/>
        <rFont val="Times New Roman"/>
        <family val="1"/>
        <charset val="204"/>
      </rPr>
      <t xml:space="preserve">         </t>
    </r>
    <r>
      <rPr>
        <sz val="12"/>
        <rFont val="Times New Roman"/>
        <family val="1"/>
        <charset val="204"/>
      </rPr>
      <t>отг  с. Смирнове</t>
    </r>
  </si>
  <si>
    <t>Коропський р-н</t>
  </si>
  <si>
    <t>06309200000</t>
  </si>
  <si>
    <t>Коростенський р-н</t>
  </si>
  <si>
    <t>06310200000</t>
  </si>
  <si>
    <t>Коростишівський р-н</t>
  </si>
  <si>
    <t>23309200000</t>
  </si>
  <si>
    <t>Корсунь-Шевченкiвський р-н</t>
  </si>
  <si>
    <t>25309200000</t>
  </si>
  <si>
    <t>Корюківський р-н</t>
  </si>
  <si>
    <t>09308200000</t>
  </si>
  <si>
    <t>Косівський р-н</t>
  </si>
  <si>
    <t>17310200000</t>
  </si>
  <si>
    <t>Костопiльський р-н</t>
  </si>
  <si>
    <t>05307200000</t>
  </si>
  <si>
    <t>Костянтинівський р-н</t>
  </si>
  <si>
    <t>16326200000</t>
  </si>
  <si>
    <t>Котелевський р-н</t>
  </si>
  <si>
    <t>15314200000</t>
  </si>
  <si>
    <t>Котовський р-н</t>
  </si>
  <si>
    <t>22309200000</t>
  </si>
  <si>
    <t>Красилiвський  р-н</t>
  </si>
  <si>
    <t>05308200000</t>
  </si>
  <si>
    <t>Кpасноаpмійський р-н</t>
  </si>
  <si>
    <t>20317200000</t>
  </si>
  <si>
    <t>Красноградський р-н</t>
  </si>
  <si>
    <t>20318200000</t>
  </si>
  <si>
    <t>Краснокутський р-н</t>
  </si>
  <si>
    <t>15315200000</t>
  </si>
  <si>
    <t>Красноокнянський р-н</t>
  </si>
  <si>
    <t>18306200000</t>
  </si>
  <si>
    <t>Краснопільський р-н</t>
  </si>
  <si>
    <t>19309200000</t>
  </si>
  <si>
    <t>Кременецький р-н</t>
  </si>
  <si>
    <t>16310200000</t>
  </si>
  <si>
    <t>Кременчуцький р-н</t>
  </si>
  <si>
    <t>12305200000</t>
  </si>
  <si>
    <t>Кремінський р-н</t>
  </si>
  <si>
    <t>14313200000</t>
  </si>
  <si>
    <t>Кривоозерський р-н</t>
  </si>
  <si>
    <t>04305200000</t>
  </si>
  <si>
    <t>Криворiзький р-н</t>
  </si>
  <si>
    <t>02309200000</t>
  </si>
  <si>
    <t>Крижопільський р-н</t>
  </si>
  <si>
    <t>04306200000</t>
  </si>
  <si>
    <t>Керівництво та управління діяльністю Міністерства внутрішніх справ України</t>
  </si>
  <si>
    <t>1001050</t>
  </si>
  <si>
    <t>Реалізація державної політики  у сфері внутрішніх справ, забезпечення виконання завдань та функцій органів і установ внутрішніх справ</t>
  </si>
  <si>
    <t>1001080</t>
  </si>
  <si>
    <t>0942</t>
  </si>
  <si>
    <t>Підготовка кадрів вищими навчальними закладами із специфічними умовами навчання</t>
  </si>
  <si>
    <t>1001100</t>
  </si>
  <si>
    <t>0721</t>
  </si>
  <si>
    <t>Медичне забезпечення працівників Міністерства внутрішніх справ України, поліцейських та працівників Національної поліції України</t>
  </si>
  <si>
    <t>1001130</t>
  </si>
  <si>
    <t>0910</t>
  </si>
  <si>
    <t>Дошкільна освіта та заходи з позашкільної роботи з дітьми працівників Міністерства внутрішніх справ України</t>
  </si>
  <si>
    <t>1001170</t>
  </si>
  <si>
    <t>0370</t>
  </si>
  <si>
    <t>Наукове та інформаційно-аналітичне забезпечення заходів по боротьбі з організованою злочинністю і корупцією</t>
  </si>
  <si>
    <t>1001190</t>
  </si>
  <si>
    <t>1060</t>
  </si>
  <si>
    <t>Дослідження, прикладні наукові та науково-технічні розробки, виконання робіт за державними цільовими програмами і державним замовленням у сфері розвитку агропромислового комплексу, підготовка наукових кадрів, наукові розробки у сфері стандартизації та сертифікації сільськогосподарської продукції, дослідження та експериментальні розробки у сфері агропромислового комплексу</t>
  </si>
  <si>
    <t>Відшкодування шкоди, завданої громадянинові незаконними діями органів дізнання, досудового слідства, прокуратури і суду, відшкодування громадянинові вартості конфіскованого та безхазяйного майна стягнутого в дохід держави, відшкодування шкоди, завданої фізичній чи юридичній особі незаконними рішеннями, діями чи бездіяльністю органів державної влади, їх посадових і службових осіб</t>
  </si>
  <si>
    <t>Субвенція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t>
  </si>
  <si>
    <t>Субвенція з державного бюджету місцевим бюджетам на виплату допомоги сім'ям з дітьми, малозабезпеченим сім'ям, інвалідам з дитинства, дітям-інвалідам, тимчасової державної допомоги дітям та допомоги по догляду за інвалідами І чи ІІ групи внаслідок психічного розладу</t>
  </si>
  <si>
    <t>Підготовка державних службовців V-VII категорій, підвищення кваліфікації державних службовців I-VІІ категорій, інших категорій працівників, спеціалістів з питань фінансового моніторингу у сфері боротьби з легалізацією (відмиванням) доходів, одержаних злочинним шляхом, і фінансуванням тероризму, працівників органів державної влади та органів місцевого самоврядування з питань запобігання і протидії проявам корупції на державній службі та службі в органах місцевого самоврядування, підвищення кваліфікації фахівців у сфері європейської та світової інтеграції, організація підготовки та виконання тренінгових програм і заходів з розвитку вищого корпусу державної служби, забезпечення інституційного розвитку державної служби</t>
  </si>
  <si>
    <t xml:space="preserve">Проект "Реконструкція, капітальний ремонт та технічне переоснащення магістрального газопроводу Уренгой-Помари-Ужгород" </t>
  </si>
  <si>
    <t xml:space="preserve">Проект будівництва високовольтної повітряної лінії 750 кВ Рівненська АЕС - Київська </t>
  </si>
  <si>
    <t>Вища освіта України</t>
  </si>
  <si>
    <t>Вища освіта. Енергоефективність та сталий розвиток</t>
  </si>
  <si>
    <t>Проект "Розвиток системи водопостачання та водовідведення в м. Миколаєві"</t>
  </si>
  <si>
    <t>Проект "Надзвичайна кредитна програма для України"</t>
  </si>
  <si>
    <t>3601090</t>
  </si>
  <si>
    <t xml:space="preserve">Підвищення кваліфікації працівників органів юстиції </t>
  </si>
  <si>
    <t>3601150</t>
  </si>
  <si>
    <t>Забезпечення захисту прав та інтересів України під час урегулювання спорів, розгляду у закордонних юрисдикційних органах справ за участю іноземного суб'єкта та України</t>
  </si>
  <si>
    <t>3601170</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</si>
  <si>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</si>
  <si>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</si>
  <si>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</si>
  <si>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</si>
  <si>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</si>
  <si>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</si>
  <si>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Калуський міськрайонний суд Івано-Франківської області</t>
  </si>
  <si>
    <t>Івано-Франківський міський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</si>
  <si>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</si>
  <si>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</si>
  <si>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</si>
  <si>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</si>
  <si>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</si>
  <si>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</si>
  <si>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</si>
  <si>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t>
  </si>
  <si>
    <t>Яремчанський міський суд Івано-Франківської області</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</si>
  <si>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</si>
  <si>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</si>
  <si>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</si>
  <si>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</si>
  <si>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</si>
  <si>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</si>
  <si>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</si>
  <si>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</si>
  <si>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</si>
  <si>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</si>
  <si>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</si>
  <si>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</si>
  <si>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</si>
  <si>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</si>
  <si>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</si>
  <si>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</si>
  <si>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</si>
  <si>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</si>
  <si>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</si>
  <si>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</si>
  <si>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</si>
  <si>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</si>
  <si>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</si>
  <si>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</si>
  <si>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</si>
  <si>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</si>
  <si>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</si>
  <si>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</si>
  <si>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Теребовлянський районний суд Тернопільської області</t>
  </si>
  <si>
    <t>Тернопільський міськрайонний суд Тернопільської області</t>
  </si>
  <si>
    <t>Тернопільський місьрайонний суд Тернопільської області</t>
  </si>
  <si>
    <t>Чортківський районний суд Тернопільської області</t>
  </si>
  <si>
    <t>Шумський районний суд Тернопільської області</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</si>
  <si>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</si>
  <si>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</si>
  <si>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</si>
  <si>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</si>
  <si>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</si>
  <si>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Державна підтримка заходів, спрямованих на зменшення обсягів викидів (збільшення абсорбції) парникових газів, у тому числі на утеплення приміщень закладів соціального забезпечення, розвиток міжнародного співробітництва з питань зміни клімату</t>
  </si>
  <si>
    <t>2402000</t>
  </si>
  <si>
    <t>Державне агентство екологічних інвестицій України</t>
  </si>
  <si>
    <t>2402010</t>
  </si>
  <si>
    <t>Керівництво та управління у сфері екологічних інвестицій</t>
  </si>
  <si>
    <t>2404000</t>
  </si>
  <si>
    <t>Державна служба геології та надр України</t>
  </si>
  <si>
    <t>2404010</t>
  </si>
  <si>
    <t>Керівництво та управління у сфері геологічного вивчення та використання надр</t>
  </si>
  <si>
    <t>2404020</t>
  </si>
  <si>
    <t>0444</t>
  </si>
  <si>
    <t>Розвиток мінерально-сировинної бази</t>
  </si>
  <si>
    <t>2405000</t>
  </si>
  <si>
    <t>Державна екологічна інспекція України</t>
  </si>
  <si>
    <t>2405010</t>
  </si>
  <si>
    <t>Керівництво та управління у сфері екологічного контролю</t>
  </si>
  <si>
    <t>2406000</t>
  </si>
  <si>
    <t>Національна комісія з радіаційного захисту населення України</t>
  </si>
  <si>
    <t>2406010</t>
  </si>
  <si>
    <t>Керівництво та управління у сфері радіаційного захисту населення</t>
  </si>
  <si>
    <t>2407000</t>
  </si>
  <si>
    <t>Державне агентство водних ресурсів України</t>
  </si>
  <si>
    <t>2407010</t>
  </si>
  <si>
    <t>0421</t>
  </si>
  <si>
    <t>Керівництво та управління у сфері водного господарства</t>
  </si>
  <si>
    <t>2407020</t>
  </si>
  <si>
    <t>0482</t>
  </si>
  <si>
    <t>20325200000</t>
  </si>
  <si>
    <t>Харківський р-н</t>
  </si>
  <si>
    <t>22317200000</t>
  </si>
  <si>
    <t>Хмельницький р-н</t>
  </si>
  <si>
    <t>02323200000</t>
  </si>
  <si>
    <t>Хмільницький р-н</t>
  </si>
  <si>
    <t>16322200000</t>
  </si>
  <si>
    <t>Хорольський р-н</t>
  </si>
  <si>
    <t>24311200000</t>
  </si>
  <si>
    <t>Хотинський р-н</t>
  </si>
  <si>
    <t>23316200000</t>
  </si>
  <si>
    <t>Христинiвський р-н</t>
  </si>
  <si>
    <t>07313200000</t>
  </si>
  <si>
    <t>Хустський р-н</t>
  </si>
  <si>
    <t>04320200000</t>
  </si>
  <si>
    <t>Царичанський р-н</t>
  </si>
  <si>
    <t>21317200000</t>
  </si>
  <si>
    <t>Цюрупинський р-н</t>
  </si>
  <si>
    <t>21318200000</t>
  </si>
  <si>
    <t>Чаплинський р-н</t>
  </si>
  <si>
    <t>22318200000</t>
  </si>
  <si>
    <t>Чемеровецький р-н</t>
  </si>
  <si>
    <t>06321200000</t>
  </si>
  <si>
    <t>Червоноармійський р-н</t>
  </si>
  <si>
    <t>23317200000</t>
  </si>
  <si>
    <t>Черкаський р-н</t>
  </si>
  <si>
    <t>02324200000</t>
  </si>
  <si>
    <t>Чернівецький р-н</t>
  </si>
  <si>
    <t>08319200000</t>
  </si>
  <si>
    <t>Чернігівський р-н (Запорізька обл.)</t>
  </si>
  <si>
    <t>25321200000</t>
  </si>
  <si>
    <t>Чернігівський р-н (Чернігівська обл.)</t>
  </si>
  <si>
    <t>06322200000</t>
  </si>
  <si>
    <t>Черняхівський р-н</t>
  </si>
  <si>
    <t>02325200000</t>
  </si>
  <si>
    <t>Чечельницький р-н</t>
  </si>
  <si>
    <t>23318200000</t>
  </si>
  <si>
    <t>Чигиринський р-н</t>
  </si>
  <si>
    <t>23319200000</t>
  </si>
  <si>
    <t>Чорнобаївський р-н</t>
  </si>
  <si>
    <t>16323200000</t>
  </si>
  <si>
    <t>Чорнухинський р-н</t>
  </si>
  <si>
    <t>19316200000</t>
  </si>
  <si>
    <t>Чортківський р-н</t>
  </si>
  <si>
    <t>20326200000</t>
  </si>
  <si>
    <t>Чугуївський р-н</t>
  </si>
  <si>
    <r>
      <t>42.</t>
    </r>
    <r>
      <rPr>
        <sz val="7"/>
        <rFont val="Times New Roman"/>
        <family val="1"/>
        <charset val="204"/>
      </rPr>
      <t xml:space="preserve">         </t>
    </r>
    <r>
      <rPr>
        <sz val="12"/>
        <rFont val="Times New Roman"/>
        <family val="1"/>
        <charset val="204"/>
      </rPr>
      <t xml:space="preserve">отг  с. Чапаєвка </t>
    </r>
  </si>
  <si>
    <r>
      <t>Івано-Франківська</t>
    </r>
    <r>
      <rPr>
        <sz val="11"/>
        <rFont val="Calibri"/>
        <family val="2"/>
        <charset val="204"/>
      </rPr>
      <t xml:space="preserve"> </t>
    </r>
    <r>
      <rPr>
        <b/>
        <sz val="12"/>
        <rFont val="Times New Roman"/>
        <family val="1"/>
        <charset val="204"/>
      </rPr>
      <t>область</t>
    </r>
  </si>
  <si>
    <r>
      <t>43.</t>
    </r>
    <r>
      <rPr>
        <sz val="7"/>
        <rFont val="Times New Roman"/>
        <family val="1"/>
        <charset val="204"/>
      </rPr>
      <t xml:space="preserve">         </t>
    </r>
    <r>
      <rPr>
        <sz val="12"/>
        <rFont val="Times New Roman"/>
        <family val="1"/>
        <charset val="204"/>
      </rPr>
      <t>отг  смт Печеніжин</t>
    </r>
  </si>
  <si>
    <r>
      <t>44.</t>
    </r>
    <r>
      <rPr>
        <sz val="7"/>
        <rFont val="Times New Roman"/>
        <family val="1"/>
        <charset val="204"/>
      </rPr>
      <t xml:space="preserve">         </t>
    </r>
    <r>
      <rPr>
        <sz val="12"/>
        <rFont val="Times New Roman"/>
        <family val="1"/>
        <charset val="204"/>
      </rPr>
      <t>отг  с. Верхня</t>
    </r>
  </si>
  <si>
    <r>
      <t>45.</t>
    </r>
    <r>
      <rPr>
        <sz val="7"/>
        <rFont val="Times New Roman"/>
        <family val="1"/>
        <charset val="204"/>
      </rPr>
      <t xml:space="preserve">         </t>
    </r>
    <r>
      <rPr>
        <sz val="12"/>
        <rFont val="Times New Roman"/>
        <family val="1"/>
        <charset val="204"/>
      </rPr>
      <t>отг  с. Старі Богородчани</t>
    </r>
  </si>
  <si>
    <r>
      <t>Київська</t>
    </r>
    <r>
      <rPr>
        <sz val="11"/>
        <rFont val="Calibri"/>
        <family val="2"/>
        <charset val="204"/>
      </rPr>
      <t xml:space="preserve"> </t>
    </r>
    <r>
      <rPr>
        <b/>
        <sz val="12"/>
        <rFont val="Times New Roman"/>
        <family val="1"/>
        <charset val="204"/>
      </rPr>
      <t>область</t>
    </r>
  </si>
  <si>
    <r>
      <t>46.</t>
    </r>
    <r>
      <rPr>
        <sz val="7"/>
        <rFont val="Times New Roman"/>
        <family val="1"/>
        <charset val="204"/>
      </rPr>
      <t xml:space="preserve">         </t>
    </r>
    <r>
      <rPr>
        <sz val="12"/>
        <rFont val="Times New Roman"/>
        <family val="1"/>
        <charset val="204"/>
      </rPr>
      <t>отг  смт Калита</t>
    </r>
  </si>
  <si>
    <r>
      <t>47.</t>
    </r>
    <r>
      <rPr>
        <sz val="7"/>
        <rFont val="Times New Roman"/>
        <family val="1"/>
        <charset val="204"/>
      </rPr>
      <t xml:space="preserve">         </t>
    </r>
    <r>
      <rPr>
        <sz val="12"/>
        <rFont val="Times New Roman"/>
        <family val="1"/>
        <charset val="204"/>
      </rPr>
      <t xml:space="preserve">отг  м. Бобринець </t>
    </r>
  </si>
  <si>
    <r>
      <t>48.</t>
    </r>
    <r>
      <rPr>
        <sz val="7"/>
        <rFont val="Times New Roman"/>
        <family val="1"/>
        <charset val="204"/>
      </rPr>
      <t xml:space="preserve">         </t>
    </r>
    <r>
      <rPr>
        <sz val="12"/>
        <rFont val="Times New Roman"/>
        <family val="1"/>
        <charset val="204"/>
      </rPr>
      <t>отг  м. Мала Виска</t>
    </r>
  </si>
  <si>
    <r>
      <t>Луганська</t>
    </r>
    <r>
      <rPr>
        <sz val="11"/>
        <rFont val="Calibri"/>
        <family val="2"/>
        <charset val="204"/>
      </rPr>
      <t xml:space="preserve"> </t>
    </r>
    <r>
      <rPr>
        <b/>
        <sz val="12"/>
        <rFont val="Times New Roman"/>
        <family val="1"/>
        <charset val="204"/>
      </rPr>
      <t>область</t>
    </r>
  </si>
  <si>
    <r>
      <t>49.</t>
    </r>
    <r>
      <rPr>
        <sz val="7"/>
        <rFont val="Times New Roman"/>
        <family val="1"/>
        <charset val="204"/>
      </rPr>
      <t xml:space="preserve">         </t>
    </r>
    <r>
      <rPr>
        <sz val="12"/>
        <rFont val="Times New Roman"/>
        <family val="1"/>
        <charset val="204"/>
      </rPr>
      <t>отг  смт Білокуракине</t>
    </r>
  </si>
  <si>
    <r>
      <t>50.</t>
    </r>
    <r>
      <rPr>
        <sz val="7"/>
        <rFont val="Times New Roman"/>
        <family val="1"/>
        <charset val="204"/>
      </rPr>
      <t xml:space="preserve">         </t>
    </r>
    <r>
      <rPr>
        <sz val="12"/>
        <rFont val="Times New Roman"/>
        <family val="1"/>
        <charset val="204"/>
      </rPr>
      <t>отг  смт Новопсков</t>
    </r>
  </si>
  <si>
    <r>
      <t>Львівська</t>
    </r>
    <r>
      <rPr>
        <sz val="11"/>
        <rFont val="Calibri"/>
        <family val="2"/>
        <charset val="204"/>
      </rPr>
      <t xml:space="preserve"> </t>
    </r>
    <r>
      <rPr>
        <b/>
        <sz val="12"/>
        <rFont val="Times New Roman"/>
        <family val="1"/>
        <charset val="204"/>
      </rPr>
      <t>область</t>
    </r>
  </si>
  <si>
    <r>
      <t>51.</t>
    </r>
    <r>
      <rPr>
        <sz val="7"/>
        <rFont val="Times New Roman"/>
        <family val="1"/>
        <charset val="204"/>
      </rPr>
      <t xml:space="preserve">         </t>
    </r>
    <r>
      <rPr>
        <sz val="12"/>
        <rFont val="Times New Roman"/>
        <family val="1"/>
        <charset val="204"/>
      </rPr>
      <t>отг  м. Новий Калинів</t>
    </r>
  </si>
  <si>
    <r>
      <t>52.</t>
    </r>
    <r>
      <rPr>
        <sz val="7"/>
        <rFont val="Times New Roman"/>
        <family val="1"/>
        <charset val="204"/>
      </rPr>
      <t xml:space="preserve">         </t>
    </r>
    <r>
      <rPr>
        <sz val="12"/>
        <rFont val="Times New Roman"/>
        <family val="1"/>
        <charset val="204"/>
      </rPr>
      <t>отг  смт Гніздичів</t>
    </r>
  </si>
  <si>
    <r>
      <t>53.</t>
    </r>
    <r>
      <rPr>
        <sz val="7"/>
        <rFont val="Times New Roman"/>
        <family val="1"/>
        <charset val="204"/>
      </rPr>
      <t xml:space="preserve">         </t>
    </r>
    <r>
      <rPr>
        <sz val="12"/>
        <rFont val="Times New Roman"/>
        <family val="1"/>
        <charset val="204"/>
      </rPr>
      <t>отг  смт Дубляни</t>
    </r>
  </si>
  <si>
    <r>
      <t>54.</t>
    </r>
    <r>
      <rPr>
        <sz val="7"/>
        <rFont val="Times New Roman"/>
        <family val="1"/>
        <charset val="204"/>
      </rPr>
      <t xml:space="preserve">         </t>
    </r>
    <r>
      <rPr>
        <sz val="12"/>
        <rFont val="Times New Roman"/>
        <family val="1"/>
        <charset val="204"/>
      </rPr>
      <t>отг  смт Нові Стрілища</t>
    </r>
  </si>
  <si>
    <r>
      <t>55.</t>
    </r>
    <r>
      <rPr>
        <sz val="7"/>
        <rFont val="Times New Roman"/>
        <family val="1"/>
        <charset val="204"/>
      </rPr>
      <t xml:space="preserve">         </t>
    </r>
    <r>
      <rPr>
        <sz val="12"/>
        <rFont val="Times New Roman"/>
        <family val="1"/>
        <charset val="204"/>
      </rPr>
      <t>отг  с. Бабина</t>
    </r>
  </si>
  <si>
    <r>
      <t>56.</t>
    </r>
    <r>
      <rPr>
        <sz val="7"/>
        <rFont val="Times New Roman"/>
        <family val="1"/>
        <charset val="204"/>
      </rPr>
      <t xml:space="preserve">         </t>
    </r>
    <r>
      <rPr>
        <sz val="12"/>
        <rFont val="Times New Roman"/>
        <family val="1"/>
        <charset val="204"/>
      </rPr>
      <t>отг  с. Бісковичі</t>
    </r>
  </si>
  <si>
    <r>
      <t>57.</t>
    </r>
    <r>
      <rPr>
        <sz val="7"/>
        <rFont val="Times New Roman"/>
        <family val="1"/>
        <charset val="204"/>
      </rPr>
      <t xml:space="preserve">         </t>
    </r>
    <r>
      <rPr>
        <sz val="12"/>
        <rFont val="Times New Roman"/>
        <family val="1"/>
        <charset val="204"/>
      </rPr>
      <t>отг  с. Вільшаник</t>
    </r>
  </si>
  <si>
    <r>
      <t>58.</t>
    </r>
    <r>
      <rPr>
        <sz val="7"/>
        <rFont val="Times New Roman"/>
        <family val="1"/>
        <charset val="204"/>
      </rPr>
      <t xml:space="preserve">         </t>
    </r>
    <r>
      <rPr>
        <sz val="12"/>
        <rFont val="Times New Roman"/>
        <family val="1"/>
        <charset val="204"/>
      </rPr>
      <t>отг  с. Воля-Баранецька</t>
    </r>
  </si>
  <si>
    <r>
      <t>59.</t>
    </r>
    <r>
      <rPr>
        <sz val="7"/>
        <rFont val="Times New Roman"/>
        <family val="1"/>
        <charset val="204"/>
      </rPr>
      <t xml:space="preserve">         </t>
    </r>
    <r>
      <rPr>
        <sz val="12"/>
        <rFont val="Times New Roman"/>
        <family val="1"/>
        <charset val="204"/>
      </rPr>
      <t>отг  с. Грабовець</t>
    </r>
  </si>
  <si>
    <r>
      <t>60.</t>
    </r>
    <r>
      <rPr>
        <sz val="7"/>
        <rFont val="Times New Roman"/>
        <family val="1"/>
        <charset val="204"/>
      </rPr>
      <t xml:space="preserve">         </t>
    </r>
    <r>
      <rPr>
        <sz val="12"/>
        <rFont val="Times New Roman"/>
        <family val="1"/>
        <charset val="204"/>
      </rPr>
      <t>отг  с. Заболотці</t>
    </r>
  </si>
  <si>
    <r>
      <t>61.</t>
    </r>
    <r>
      <rPr>
        <sz val="7"/>
        <rFont val="Times New Roman"/>
        <family val="1"/>
        <charset val="204"/>
      </rPr>
      <t xml:space="preserve">         </t>
    </r>
    <r>
      <rPr>
        <sz val="12"/>
        <rFont val="Times New Roman"/>
        <family val="1"/>
        <charset val="204"/>
      </rPr>
      <t>отг  с. Луки</t>
    </r>
  </si>
  <si>
    <r>
      <t>62.</t>
    </r>
    <r>
      <rPr>
        <sz val="7"/>
        <rFont val="Times New Roman"/>
        <family val="1"/>
        <charset val="204"/>
      </rPr>
      <t xml:space="preserve">         </t>
    </r>
    <r>
      <rPr>
        <sz val="12"/>
        <rFont val="Times New Roman"/>
        <family val="1"/>
        <charset val="204"/>
      </rPr>
      <t>отг  с. Міженець</t>
    </r>
  </si>
  <si>
    <r>
      <t>63.</t>
    </r>
    <r>
      <rPr>
        <sz val="7"/>
        <rFont val="Times New Roman"/>
        <family val="1"/>
        <charset val="204"/>
      </rPr>
      <t xml:space="preserve">         </t>
    </r>
    <r>
      <rPr>
        <sz val="12"/>
        <rFont val="Times New Roman"/>
        <family val="1"/>
        <charset val="204"/>
      </rPr>
      <t>отг  с. Нове Місто</t>
    </r>
  </si>
  <si>
    <r>
      <t>64.</t>
    </r>
    <r>
      <rPr>
        <sz val="7"/>
        <rFont val="Times New Roman"/>
        <family val="1"/>
        <charset val="204"/>
      </rPr>
      <t xml:space="preserve">         </t>
    </r>
    <r>
      <rPr>
        <sz val="12"/>
        <rFont val="Times New Roman"/>
        <family val="1"/>
        <charset val="204"/>
      </rPr>
      <t>отг  с. Тростянець</t>
    </r>
  </si>
  <si>
    <r>
      <t>65.</t>
    </r>
    <r>
      <rPr>
        <sz val="7"/>
        <rFont val="Times New Roman"/>
        <family val="1"/>
        <charset val="204"/>
      </rPr>
      <t xml:space="preserve">         </t>
    </r>
    <r>
      <rPr>
        <sz val="12"/>
        <rFont val="Times New Roman"/>
        <family val="1"/>
        <charset val="204"/>
      </rPr>
      <t>отг  с. Чуква</t>
    </r>
  </si>
  <si>
    <r>
      <t>Миколаївська</t>
    </r>
    <r>
      <rPr>
        <sz val="11"/>
        <rFont val="Calibri"/>
        <family val="2"/>
        <charset val="204"/>
      </rPr>
      <t xml:space="preserve"> </t>
    </r>
    <r>
      <rPr>
        <b/>
        <sz val="12"/>
        <rFont val="Times New Roman"/>
        <family val="1"/>
        <charset val="204"/>
      </rPr>
      <t>область</t>
    </r>
  </si>
  <si>
    <r>
      <t>66.</t>
    </r>
    <r>
      <rPr>
        <sz val="7"/>
        <rFont val="Times New Roman"/>
        <family val="1"/>
        <charset val="204"/>
      </rPr>
      <t xml:space="preserve">         </t>
    </r>
    <r>
      <rPr>
        <sz val="12"/>
        <rFont val="Times New Roman"/>
        <family val="1"/>
        <charset val="204"/>
      </rPr>
      <t>отг  с. Куцуруб</t>
    </r>
  </si>
  <si>
    <r>
      <t>67.</t>
    </r>
    <r>
      <rPr>
        <sz val="7"/>
        <rFont val="Times New Roman"/>
        <family val="1"/>
        <charset val="204"/>
      </rPr>
      <t xml:space="preserve">         </t>
    </r>
    <r>
      <rPr>
        <sz val="12"/>
        <rFont val="Times New Roman"/>
        <family val="1"/>
        <charset val="204"/>
      </rPr>
      <t>отг  м. Балта</t>
    </r>
  </si>
  <si>
    <r>
      <t>68.</t>
    </r>
    <r>
      <rPr>
        <sz val="7"/>
        <rFont val="Times New Roman"/>
        <family val="1"/>
        <charset val="204"/>
      </rPr>
      <t xml:space="preserve">         </t>
    </r>
    <r>
      <rPr>
        <sz val="12"/>
        <rFont val="Times New Roman"/>
        <family val="1"/>
        <charset val="204"/>
      </rPr>
      <t xml:space="preserve">отг  м. Біляївка </t>
    </r>
  </si>
  <si>
    <r>
      <t>69.</t>
    </r>
    <r>
      <rPr>
        <sz val="7"/>
        <rFont val="Times New Roman"/>
        <family val="1"/>
        <charset val="204"/>
      </rPr>
      <t xml:space="preserve">         </t>
    </r>
    <r>
      <rPr>
        <sz val="12"/>
        <rFont val="Times New Roman"/>
        <family val="1"/>
        <charset val="204"/>
      </rPr>
      <t>отг  смт Велика Михайлівка</t>
    </r>
  </si>
  <si>
    <r>
      <t>70.</t>
    </r>
    <r>
      <rPr>
        <sz val="7"/>
        <rFont val="Times New Roman"/>
        <family val="1"/>
        <charset val="204"/>
      </rPr>
      <t xml:space="preserve">         </t>
    </r>
    <r>
      <rPr>
        <sz val="12"/>
        <rFont val="Times New Roman"/>
        <family val="1"/>
        <charset val="204"/>
      </rPr>
      <t xml:space="preserve">отг  с. Красносілка </t>
    </r>
  </si>
  <si>
    <r>
      <t>71.</t>
    </r>
    <r>
      <rPr>
        <sz val="7"/>
        <rFont val="Times New Roman"/>
        <family val="1"/>
        <charset val="204"/>
      </rPr>
      <t xml:space="preserve">         </t>
    </r>
    <r>
      <rPr>
        <sz val="12"/>
        <rFont val="Times New Roman"/>
        <family val="1"/>
        <charset val="204"/>
      </rPr>
      <t xml:space="preserve">отг  с. Маразліївка </t>
    </r>
  </si>
  <si>
    <r>
      <t>72.</t>
    </r>
    <r>
      <rPr>
        <sz val="7"/>
        <rFont val="Times New Roman"/>
        <family val="1"/>
        <charset val="204"/>
      </rPr>
      <t xml:space="preserve">         </t>
    </r>
    <r>
      <rPr>
        <sz val="12"/>
        <rFont val="Times New Roman"/>
        <family val="1"/>
        <charset val="204"/>
      </rPr>
      <t>отг  с. Розквіт</t>
    </r>
  </si>
  <si>
    <r>
      <t>73.</t>
    </r>
    <r>
      <rPr>
        <sz val="7"/>
        <rFont val="Times New Roman"/>
        <family val="1"/>
        <charset val="204"/>
      </rPr>
      <t xml:space="preserve">         </t>
    </r>
    <r>
      <rPr>
        <sz val="12"/>
        <rFont val="Times New Roman"/>
        <family val="1"/>
        <charset val="204"/>
      </rPr>
      <t>отг  с. Тузли</t>
    </r>
  </si>
  <si>
    <r>
      <t>74.</t>
    </r>
    <r>
      <rPr>
        <sz val="7"/>
        <rFont val="Times New Roman"/>
        <family val="1"/>
        <charset val="204"/>
      </rPr>
      <t xml:space="preserve">         </t>
    </r>
    <r>
      <rPr>
        <sz val="12"/>
        <rFont val="Times New Roman"/>
        <family val="1"/>
        <charset val="204"/>
      </rPr>
      <t xml:space="preserve">отг  с. Червоноармійське </t>
    </r>
  </si>
  <si>
    <r>
      <t>Полтавська</t>
    </r>
    <r>
      <rPr>
        <sz val="11"/>
        <rFont val="Calibri"/>
        <family val="2"/>
        <charset val="204"/>
      </rPr>
      <t xml:space="preserve"> </t>
    </r>
    <r>
      <rPr>
        <b/>
        <sz val="12"/>
        <rFont val="Times New Roman"/>
        <family val="1"/>
        <charset val="204"/>
      </rPr>
      <t>область</t>
    </r>
  </si>
  <si>
    <r>
      <t>75.</t>
    </r>
    <r>
      <rPr>
        <sz val="7"/>
        <rFont val="Times New Roman"/>
        <family val="1"/>
        <charset val="204"/>
      </rPr>
      <t xml:space="preserve">         </t>
    </r>
    <r>
      <rPr>
        <sz val="12"/>
        <rFont val="Times New Roman"/>
        <family val="1"/>
        <charset val="204"/>
      </rPr>
      <t>отг  м. Глобине</t>
    </r>
  </si>
  <si>
    <r>
      <t>76.</t>
    </r>
    <r>
      <rPr>
        <sz val="7"/>
        <rFont val="Times New Roman"/>
        <family val="1"/>
        <charset val="204"/>
      </rPr>
      <t xml:space="preserve">         </t>
    </r>
    <r>
      <rPr>
        <sz val="12"/>
        <rFont val="Times New Roman"/>
        <family val="1"/>
        <charset val="204"/>
      </rPr>
      <t>отг  м. Пирятин</t>
    </r>
  </si>
  <si>
    <r>
      <t>77.</t>
    </r>
    <r>
      <rPr>
        <sz val="7"/>
        <rFont val="Times New Roman"/>
        <family val="1"/>
        <charset val="204"/>
      </rPr>
      <t xml:space="preserve">         </t>
    </r>
    <r>
      <rPr>
        <sz val="12"/>
        <rFont val="Times New Roman"/>
        <family val="1"/>
        <charset val="204"/>
      </rPr>
      <t xml:space="preserve">отг  смт Семенівка  </t>
    </r>
  </si>
  <si>
    <r>
      <t>78.</t>
    </r>
    <r>
      <rPr>
        <sz val="7"/>
        <rFont val="Times New Roman"/>
        <family val="1"/>
        <charset val="204"/>
      </rPr>
      <t xml:space="preserve">         </t>
    </r>
    <r>
      <rPr>
        <sz val="12"/>
        <rFont val="Times New Roman"/>
        <family val="1"/>
        <charset val="204"/>
      </rPr>
      <t>отг  смт Шишаки</t>
    </r>
  </si>
  <si>
    <r>
      <t>79.</t>
    </r>
    <r>
      <rPr>
        <sz val="7"/>
        <rFont val="Times New Roman"/>
        <family val="1"/>
        <charset val="204"/>
      </rPr>
      <t xml:space="preserve">         </t>
    </r>
    <r>
      <rPr>
        <sz val="12"/>
        <rFont val="Times New Roman"/>
        <family val="1"/>
        <charset val="204"/>
      </rPr>
      <t>отг  с. Білоцерківка</t>
    </r>
  </si>
  <si>
    <r>
      <t>80.</t>
    </r>
    <r>
      <rPr>
        <sz val="7"/>
        <rFont val="Times New Roman"/>
        <family val="1"/>
        <charset val="204"/>
      </rPr>
      <t xml:space="preserve">         </t>
    </r>
    <r>
      <rPr>
        <sz val="12"/>
        <rFont val="Times New Roman"/>
        <family val="1"/>
        <charset val="204"/>
      </rPr>
      <t>отг  с. Клепачі</t>
    </r>
  </si>
  <si>
    <r>
      <t>81.</t>
    </r>
    <r>
      <rPr>
        <sz val="7"/>
        <rFont val="Times New Roman"/>
        <family val="1"/>
        <charset val="204"/>
      </rPr>
      <t xml:space="preserve">         </t>
    </r>
    <r>
      <rPr>
        <sz val="12"/>
        <rFont val="Times New Roman"/>
        <family val="1"/>
        <charset val="204"/>
      </rPr>
      <t>отг  с. Недогарки</t>
    </r>
  </si>
  <si>
    <r>
      <t>82.</t>
    </r>
    <r>
      <rPr>
        <sz val="7"/>
        <rFont val="Times New Roman"/>
        <family val="1"/>
        <charset val="204"/>
      </rPr>
      <t xml:space="preserve">         </t>
    </r>
    <r>
      <rPr>
        <sz val="12"/>
        <rFont val="Times New Roman"/>
        <family val="1"/>
        <charset val="204"/>
      </rPr>
      <t>отг  с. Омельник</t>
    </r>
  </si>
  <si>
    <r>
      <t>83.</t>
    </r>
    <r>
      <rPr>
        <sz val="7"/>
        <rFont val="Times New Roman"/>
        <family val="1"/>
        <charset val="204"/>
      </rPr>
      <t xml:space="preserve">         </t>
    </r>
    <r>
      <rPr>
        <sz val="12"/>
        <rFont val="Times New Roman"/>
        <family val="1"/>
        <charset val="204"/>
      </rPr>
      <t>отг  с. Піщане</t>
    </r>
  </si>
  <si>
    <r>
      <t>84.</t>
    </r>
    <r>
      <rPr>
        <sz val="7"/>
        <rFont val="Times New Roman"/>
        <family val="1"/>
        <charset val="204"/>
      </rPr>
      <t xml:space="preserve">         </t>
    </r>
    <r>
      <rPr>
        <sz val="12"/>
        <rFont val="Times New Roman"/>
        <family val="1"/>
        <charset val="204"/>
      </rPr>
      <t>отг  с. Покровська Багачка</t>
    </r>
  </si>
  <si>
    <r>
      <t>85.</t>
    </r>
    <r>
      <rPr>
        <sz val="7"/>
        <rFont val="Times New Roman"/>
        <family val="1"/>
        <charset val="204"/>
      </rPr>
      <t xml:space="preserve">         </t>
    </r>
    <r>
      <rPr>
        <sz val="12"/>
        <rFont val="Times New Roman"/>
        <family val="1"/>
        <charset val="204"/>
      </rPr>
      <t>отг  с. Пришиб</t>
    </r>
  </si>
  <si>
    <r>
      <t>86.</t>
    </r>
    <r>
      <rPr>
        <sz val="7"/>
        <rFont val="Times New Roman"/>
        <family val="1"/>
        <charset val="204"/>
      </rPr>
      <t xml:space="preserve">         </t>
    </r>
    <r>
      <rPr>
        <sz val="12"/>
        <rFont val="Times New Roman"/>
        <family val="1"/>
        <charset val="204"/>
      </rPr>
      <t>отг  с. Червона Знам'янка</t>
    </r>
  </si>
  <si>
    <r>
      <t>Рівненська</t>
    </r>
    <r>
      <rPr>
        <sz val="11"/>
        <rFont val="Calibri"/>
        <family val="2"/>
        <charset val="204"/>
      </rPr>
      <t xml:space="preserve"> </t>
    </r>
    <r>
      <rPr>
        <b/>
        <sz val="12"/>
        <rFont val="Times New Roman"/>
        <family val="1"/>
        <charset val="204"/>
      </rPr>
      <t>область</t>
    </r>
  </si>
  <si>
    <r>
      <t>87.</t>
    </r>
    <r>
      <rPr>
        <sz val="7"/>
        <rFont val="Times New Roman"/>
        <family val="1"/>
        <charset val="204"/>
      </rPr>
      <t xml:space="preserve">         </t>
    </r>
    <r>
      <rPr>
        <sz val="12"/>
        <rFont val="Times New Roman"/>
        <family val="1"/>
        <charset val="204"/>
      </rPr>
      <t>отг  смт Клесів</t>
    </r>
  </si>
  <si>
    <r>
      <t>88.</t>
    </r>
    <r>
      <rPr>
        <sz val="7"/>
        <rFont val="Times New Roman"/>
        <family val="1"/>
        <charset val="204"/>
      </rPr>
      <t xml:space="preserve">         </t>
    </r>
    <r>
      <rPr>
        <sz val="12"/>
        <rFont val="Times New Roman"/>
        <family val="1"/>
        <charset val="204"/>
      </rPr>
      <t>отг  с. Бабин</t>
    </r>
  </si>
  <si>
    <r>
      <t>89.</t>
    </r>
    <r>
      <rPr>
        <sz val="7"/>
        <rFont val="Times New Roman"/>
        <family val="1"/>
        <charset val="204"/>
      </rPr>
      <t xml:space="preserve">         </t>
    </r>
    <r>
      <rPr>
        <sz val="12"/>
        <rFont val="Times New Roman"/>
        <family val="1"/>
        <charset val="204"/>
      </rPr>
      <t>отг  с. Бугрин</t>
    </r>
  </si>
  <si>
    <r>
      <t>90.</t>
    </r>
    <r>
      <rPr>
        <sz val="7"/>
        <rFont val="Times New Roman"/>
        <family val="1"/>
        <charset val="204"/>
      </rPr>
      <t xml:space="preserve">         </t>
    </r>
    <r>
      <rPr>
        <sz val="12"/>
        <rFont val="Times New Roman"/>
        <family val="1"/>
        <charset val="204"/>
      </rPr>
      <t>отг  с. Миляч</t>
    </r>
  </si>
  <si>
    <r>
      <t>91.</t>
    </r>
    <r>
      <rPr>
        <sz val="7"/>
        <rFont val="Times New Roman"/>
        <family val="1"/>
        <charset val="204"/>
      </rPr>
      <t xml:space="preserve">         </t>
    </r>
    <r>
      <rPr>
        <sz val="12"/>
        <rFont val="Times New Roman"/>
        <family val="1"/>
        <charset val="204"/>
      </rPr>
      <t>отг  с. Підлозці</t>
    </r>
  </si>
  <si>
    <r>
      <t>Сумська</t>
    </r>
    <r>
      <rPr>
        <sz val="11"/>
        <rFont val="Calibri"/>
        <family val="2"/>
        <charset val="204"/>
      </rPr>
      <t xml:space="preserve"> </t>
    </r>
    <r>
      <rPr>
        <b/>
        <sz val="12"/>
        <rFont val="Times New Roman"/>
        <family val="1"/>
        <charset val="204"/>
      </rPr>
      <t>область</t>
    </r>
  </si>
  <si>
    <r>
      <t>92.</t>
    </r>
    <r>
      <rPr>
        <sz val="7"/>
        <rFont val="Times New Roman"/>
        <family val="1"/>
        <charset val="204"/>
      </rPr>
      <t xml:space="preserve">         </t>
    </r>
    <r>
      <rPr>
        <sz val="12"/>
        <rFont val="Times New Roman"/>
        <family val="1"/>
        <charset val="204"/>
      </rPr>
      <t>отг  с. Береза</t>
    </r>
  </si>
  <si>
    <r>
      <t>Тернопільська</t>
    </r>
    <r>
      <rPr>
        <sz val="11"/>
        <rFont val="Calibri"/>
        <family val="2"/>
        <charset val="204"/>
      </rPr>
      <t xml:space="preserve"> </t>
    </r>
    <r>
      <rPr>
        <b/>
        <sz val="12"/>
        <rFont val="Times New Roman"/>
        <family val="1"/>
        <charset val="204"/>
      </rPr>
      <t>область</t>
    </r>
  </si>
  <si>
    <r>
      <t>93.</t>
    </r>
    <r>
      <rPr>
        <sz val="7"/>
        <rFont val="Times New Roman"/>
        <family val="1"/>
        <charset val="204"/>
      </rPr>
      <t xml:space="preserve">         </t>
    </r>
    <r>
      <rPr>
        <sz val="12"/>
        <rFont val="Times New Roman"/>
        <family val="1"/>
        <charset val="204"/>
      </rPr>
      <t>отг  м. Почаїв</t>
    </r>
  </si>
  <si>
    <r>
      <t>94.</t>
    </r>
    <r>
      <rPr>
        <sz val="7"/>
        <rFont val="Times New Roman"/>
        <family val="1"/>
        <charset val="204"/>
      </rPr>
      <t xml:space="preserve">         </t>
    </r>
    <r>
      <rPr>
        <sz val="12"/>
        <rFont val="Times New Roman"/>
        <family val="1"/>
        <charset val="204"/>
      </rPr>
      <t>отг  м. Скалат</t>
    </r>
  </si>
  <si>
    <r>
      <t>95.</t>
    </r>
    <r>
      <rPr>
        <sz val="7"/>
        <rFont val="Times New Roman"/>
        <family val="1"/>
        <charset val="204"/>
      </rPr>
      <t xml:space="preserve">         </t>
    </r>
    <r>
      <rPr>
        <sz val="12"/>
        <rFont val="Times New Roman"/>
        <family val="1"/>
        <charset val="204"/>
      </rPr>
      <t>отг  м. Теребовля</t>
    </r>
  </si>
  <si>
    <r>
      <t>96.</t>
    </r>
    <r>
      <rPr>
        <sz val="7"/>
        <rFont val="Times New Roman"/>
        <family val="1"/>
        <charset val="204"/>
      </rPr>
      <t xml:space="preserve">         </t>
    </r>
    <r>
      <rPr>
        <sz val="12"/>
        <rFont val="Times New Roman"/>
        <family val="1"/>
        <charset val="204"/>
      </rPr>
      <t xml:space="preserve">отг  м. Шумськ  </t>
    </r>
  </si>
  <si>
    <r>
      <t>97.</t>
    </r>
    <r>
      <rPr>
        <sz val="7"/>
        <rFont val="Times New Roman"/>
        <family val="1"/>
        <charset val="204"/>
      </rPr>
      <t xml:space="preserve">         </t>
    </r>
    <r>
      <rPr>
        <sz val="12"/>
        <rFont val="Times New Roman"/>
        <family val="1"/>
        <charset val="204"/>
      </rPr>
      <t>отг  смт Гусятин</t>
    </r>
  </si>
  <si>
    <r>
      <t>98.</t>
    </r>
    <r>
      <rPr>
        <sz val="7"/>
        <rFont val="Times New Roman"/>
        <family val="1"/>
        <charset val="204"/>
      </rPr>
      <t xml:space="preserve">         </t>
    </r>
    <r>
      <rPr>
        <sz val="12"/>
        <rFont val="Times New Roman"/>
        <family val="1"/>
        <charset val="204"/>
      </rPr>
      <t>отг  смт Заводське</t>
    </r>
  </si>
  <si>
    <r>
      <t>99.</t>
    </r>
    <r>
      <rPr>
        <sz val="7"/>
        <rFont val="Times New Roman"/>
        <family val="1"/>
        <charset val="204"/>
      </rPr>
      <t xml:space="preserve">         </t>
    </r>
    <r>
      <rPr>
        <sz val="12"/>
        <rFont val="Times New Roman"/>
        <family val="1"/>
        <charset val="204"/>
      </rPr>
      <t>отг  смт Золотий Потік</t>
    </r>
  </si>
  <si>
    <r>
      <t>100.</t>
    </r>
    <r>
      <rPr>
        <sz val="7"/>
        <rFont val="Times New Roman"/>
        <family val="1"/>
        <charset val="204"/>
      </rPr>
      <t xml:space="preserve">      </t>
    </r>
    <r>
      <rPr>
        <sz val="12"/>
        <rFont val="Times New Roman"/>
        <family val="1"/>
        <charset val="204"/>
      </rPr>
      <t>отг  смт Козлів</t>
    </r>
  </si>
  <si>
    <r>
      <t>101.</t>
    </r>
    <r>
      <rPr>
        <sz val="7"/>
        <rFont val="Times New Roman"/>
        <family val="1"/>
        <charset val="204"/>
      </rPr>
      <t xml:space="preserve">      </t>
    </r>
    <r>
      <rPr>
        <sz val="12"/>
        <rFont val="Times New Roman"/>
        <family val="1"/>
        <charset val="204"/>
      </rPr>
      <t xml:space="preserve">отг  смт Коропець   </t>
    </r>
  </si>
  <si>
    <r>
      <t>102.</t>
    </r>
    <r>
      <rPr>
        <sz val="7"/>
        <rFont val="Times New Roman"/>
        <family val="1"/>
        <charset val="204"/>
      </rPr>
      <t xml:space="preserve">      </t>
    </r>
    <r>
      <rPr>
        <sz val="12"/>
        <rFont val="Times New Roman"/>
        <family val="1"/>
        <charset val="204"/>
      </rPr>
      <t xml:space="preserve">отг  смт Мельниця-Подільська   </t>
    </r>
  </si>
  <si>
    <r>
      <t>103.</t>
    </r>
    <r>
      <rPr>
        <sz val="7"/>
        <rFont val="Times New Roman"/>
        <family val="1"/>
        <charset val="204"/>
      </rPr>
      <t xml:space="preserve">      </t>
    </r>
    <r>
      <rPr>
        <sz val="12"/>
        <rFont val="Times New Roman"/>
        <family val="1"/>
        <charset val="204"/>
      </rPr>
      <t>отг  смт Микулинці</t>
    </r>
  </si>
  <si>
    <r>
      <t>104.</t>
    </r>
    <r>
      <rPr>
        <sz val="7"/>
        <rFont val="Times New Roman"/>
        <family val="1"/>
        <charset val="204"/>
      </rPr>
      <t xml:space="preserve">      </t>
    </r>
    <r>
      <rPr>
        <sz val="12"/>
        <rFont val="Times New Roman"/>
        <family val="1"/>
        <charset val="204"/>
      </rPr>
      <t xml:space="preserve">отг  смт Підволочиськ  </t>
    </r>
  </si>
  <si>
    <r>
      <t>105.</t>
    </r>
    <r>
      <rPr>
        <sz val="7"/>
        <rFont val="Times New Roman"/>
        <family val="1"/>
        <charset val="204"/>
      </rPr>
      <t xml:space="preserve">      </t>
    </r>
    <r>
      <rPr>
        <sz val="12"/>
        <rFont val="Times New Roman"/>
        <family val="1"/>
        <charset val="204"/>
      </rPr>
      <t xml:space="preserve">отг  смт Скала-Подільська   </t>
    </r>
  </si>
  <si>
    <r>
      <t>106.</t>
    </r>
    <r>
      <rPr>
        <sz val="7"/>
        <rFont val="Times New Roman"/>
        <family val="1"/>
        <charset val="204"/>
      </rPr>
      <t xml:space="preserve">      </t>
    </r>
    <r>
      <rPr>
        <sz val="12"/>
        <rFont val="Times New Roman"/>
        <family val="1"/>
        <charset val="204"/>
      </rPr>
      <t>отг  с. Байківці</t>
    </r>
  </si>
  <si>
    <r>
      <t>107.</t>
    </r>
    <r>
      <rPr>
        <sz val="7"/>
        <rFont val="Times New Roman"/>
        <family val="1"/>
        <charset val="204"/>
      </rPr>
      <t xml:space="preserve">      </t>
    </r>
    <r>
      <rPr>
        <sz val="12"/>
        <rFont val="Times New Roman"/>
        <family val="1"/>
        <charset val="204"/>
      </rPr>
      <t>отг  с. Білобожниця</t>
    </r>
  </si>
  <si>
    <r>
      <t>108.</t>
    </r>
    <r>
      <rPr>
        <sz val="7"/>
        <rFont val="Times New Roman"/>
        <family val="1"/>
        <charset val="204"/>
      </rPr>
      <t xml:space="preserve">      </t>
    </r>
    <r>
      <rPr>
        <sz val="12"/>
        <rFont val="Times New Roman"/>
        <family val="1"/>
        <charset val="204"/>
      </rPr>
      <t>отг  с. Васильківці</t>
    </r>
  </si>
  <si>
    <r>
      <t>109.</t>
    </r>
    <r>
      <rPr>
        <sz val="7"/>
        <rFont val="Times New Roman"/>
        <family val="1"/>
        <charset val="204"/>
      </rPr>
      <t xml:space="preserve">      </t>
    </r>
    <r>
      <rPr>
        <sz val="12"/>
        <rFont val="Times New Roman"/>
        <family val="1"/>
        <charset val="204"/>
      </rPr>
      <t>отг  с. Великі Гаї</t>
    </r>
  </si>
  <si>
    <r>
      <t>110.</t>
    </r>
    <r>
      <rPr>
        <sz val="7"/>
        <rFont val="Times New Roman"/>
        <family val="1"/>
        <charset val="204"/>
      </rPr>
      <t xml:space="preserve">      </t>
    </r>
    <r>
      <rPr>
        <sz val="12"/>
        <rFont val="Times New Roman"/>
        <family val="1"/>
        <charset val="204"/>
      </rPr>
      <t>отг  с. Золотники</t>
    </r>
  </si>
  <si>
    <r>
      <t>111.</t>
    </r>
    <r>
      <rPr>
        <sz val="7"/>
        <rFont val="Times New Roman"/>
        <family val="1"/>
        <charset val="204"/>
      </rPr>
      <t xml:space="preserve">      </t>
    </r>
    <r>
      <rPr>
        <sz val="12"/>
        <rFont val="Times New Roman"/>
        <family val="1"/>
        <charset val="204"/>
      </rPr>
      <t>отг  с. Іванівка</t>
    </r>
  </si>
  <si>
    <r>
      <t>112.</t>
    </r>
    <r>
      <rPr>
        <sz val="7"/>
        <rFont val="Times New Roman"/>
        <family val="1"/>
        <charset val="204"/>
      </rPr>
      <t xml:space="preserve">      </t>
    </r>
    <r>
      <rPr>
        <sz val="12"/>
        <rFont val="Times New Roman"/>
        <family val="1"/>
        <charset val="204"/>
      </rPr>
      <t>отг  с. Колиндяни</t>
    </r>
  </si>
  <si>
    <r>
      <t>113.</t>
    </r>
    <r>
      <rPr>
        <sz val="7"/>
        <rFont val="Times New Roman"/>
        <family val="1"/>
        <charset val="204"/>
      </rPr>
      <t xml:space="preserve">      </t>
    </r>
    <r>
      <rPr>
        <sz val="12"/>
        <rFont val="Times New Roman"/>
        <family val="1"/>
        <charset val="204"/>
      </rPr>
      <t>отг  с. Колодне</t>
    </r>
  </si>
  <si>
    <r>
      <t>114.</t>
    </r>
    <r>
      <rPr>
        <sz val="7"/>
        <rFont val="Times New Roman"/>
        <family val="1"/>
        <charset val="204"/>
      </rPr>
      <t xml:space="preserve">      </t>
    </r>
    <r>
      <rPr>
        <sz val="12"/>
        <rFont val="Times New Roman"/>
        <family val="1"/>
        <charset val="204"/>
      </rPr>
      <t>отг  с. Лопушне</t>
    </r>
  </si>
  <si>
    <r>
      <t>115.</t>
    </r>
    <r>
      <rPr>
        <sz val="7"/>
        <rFont val="Times New Roman"/>
        <family val="1"/>
        <charset val="204"/>
      </rPr>
      <t xml:space="preserve">      </t>
    </r>
    <r>
      <rPr>
        <sz val="12"/>
        <rFont val="Times New Roman"/>
        <family val="1"/>
        <charset val="204"/>
      </rPr>
      <t xml:space="preserve">отг  с. Нове Село  </t>
    </r>
  </si>
  <si>
    <r>
      <t>116.</t>
    </r>
    <r>
      <rPr>
        <sz val="7"/>
        <rFont val="Times New Roman"/>
        <family val="1"/>
        <charset val="204"/>
      </rPr>
      <t xml:space="preserve">      </t>
    </r>
    <r>
      <rPr>
        <sz val="12"/>
        <rFont val="Times New Roman"/>
        <family val="1"/>
        <charset val="204"/>
      </rPr>
      <t>отг  с. Озерна</t>
    </r>
  </si>
  <si>
    <r>
      <t>117.</t>
    </r>
    <r>
      <rPr>
        <sz val="7"/>
        <rFont val="Times New Roman"/>
        <family val="1"/>
        <charset val="204"/>
      </rPr>
      <t xml:space="preserve">      </t>
    </r>
    <r>
      <rPr>
        <sz val="12"/>
        <rFont val="Times New Roman"/>
        <family val="1"/>
        <charset val="204"/>
      </rPr>
      <t>отг  с. Озеряни</t>
    </r>
  </si>
  <si>
    <r>
      <t>118.</t>
    </r>
    <r>
      <rPr>
        <sz val="7"/>
        <rFont val="Times New Roman"/>
        <family val="1"/>
        <charset val="204"/>
      </rPr>
      <t xml:space="preserve">      </t>
    </r>
    <r>
      <rPr>
        <sz val="12"/>
        <rFont val="Times New Roman"/>
        <family val="1"/>
        <charset val="204"/>
      </rPr>
      <t>отг  с. Скорики</t>
    </r>
  </si>
  <si>
    <r>
      <t>Херсонська</t>
    </r>
    <r>
      <rPr>
        <sz val="11"/>
        <rFont val="Calibri"/>
        <family val="2"/>
        <charset val="204"/>
      </rPr>
      <t xml:space="preserve"> </t>
    </r>
    <r>
      <rPr>
        <b/>
        <sz val="12"/>
        <rFont val="Times New Roman"/>
        <family val="1"/>
        <charset val="204"/>
      </rPr>
      <t>область</t>
    </r>
  </si>
  <si>
    <r>
      <t>119.</t>
    </r>
    <r>
      <rPr>
        <sz val="7"/>
        <rFont val="Times New Roman"/>
        <family val="1"/>
        <charset val="204"/>
      </rPr>
      <t xml:space="preserve">      </t>
    </r>
    <r>
      <rPr>
        <sz val="12"/>
        <rFont val="Times New Roman"/>
        <family val="1"/>
        <charset val="204"/>
      </rPr>
      <t xml:space="preserve">отг  с. Кочубеївка  </t>
    </r>
  </si>
  <si>
    <r>
      <t>Хмельницька</t>
    </r>
    <r>
      <rPr>
        <sz val="11"/>
        <rFont val="Calibri"/>
        <family val="2"/>
        <charset val="204"/>
      </rPr>
      <t xml:space="preserve"> </t>
    </r>
    <r>
      <rPr>
        <b/>
        <sz val="12"/>
        <rFont val="Times New Roman"/>
        <family val="1"/>
        <charset val="204"/>
      </rPr>
      <t>область</t>
    </r>
  </si>
  <si>
    <r>
      <t>120.</t>
    </r>
    <r>
      <rPr>
        <sz val="7"/>
        <rFont val="Times New Roman"/>
        <family val="1"/>
        <charset val="204"/>
      </rPr>
      <t xml:space="preserve">      </t>
    </r>
    <r>
      <rPr>
        <sz val="12"/>
        <rFont val="Times New Roman"/>
        <family val="1"/>
        <charset val="204"/>
      </rPr>
      <t xml:space="preserve">отг  м. Волочиськ  </t>
    </r>
  </si>
  <si>
    <r>
      <t>121.</t>
    </r>
    <r>
      <rPr>
        <sz val="7"/>
        <rFont val="Times New Roman"/>
        <family val="1"/>
        <charset val="204"/>
      </rPr>
      <t xml:space="preserve">      </t>
    </r>
    <r>
      <rPr>
        <sz val="12"/>
        <rFont val="Times New Roman"/>
        <family val="1"/>
        <charset val="204"/>
      </rPr>
      <t>отг  м. Дунаївці</t>
    </r>
  </si>
  <si>
    <r>
      <t>122.</t>
    </r>
    <r>
      <rPr>
        <sz val="7"/>
        <rFont val="Times New Roman"/>
        <family val="1"/>
        <charset val="204"/>
      </rPr>
      <t xml:space="preserve">      </t>
    </r>
    <r>
      <rPr>
        <sz val="12"/>
        <rFont val="Times New Roman"/>
        <family val="1"/>
        <charset val="204"/>
      </rPr>
      <t>отг  м. Полонне</t>
    </r>
  </si>
  <si>
    <r>
      <t>123.</t>
    </r>
    <r>
      <rPr>
        <sz val="7"/>
        <rFont val="Times New Roman"/>
        <family val="1"/>
        <charset val="204"/>
      </rPr>
      <t xml:space="preserve">      </t>
    </r>
    <r>
      <rPr>
        <sz val="12"/>
        <rFont val="Times New Roman"/>
        <family val="1"/>
        <charset val="204"/>
      </rPr>
      <t>отг  смт Війтівці</t>
    </r>
  </si>
  <si>
    <r>
      <t>124.</t>
    </r>
    <r>
      <rPr>
        <sz val="7"/>
        <rFont val="Times New Roman"/>
        <family val="1"/>
        <charset val="204"/>
      </rPr>
      <t xml:space="preserve">      </t>
    </r>
    <r>
      <rPr>
        <sz val="12"/>
        <rFont val="Times New Roman"/>
        <family val="1"/>
        <charset val="204"/>
      </rPr>
      <t>отг  смт Дунаївці</t>
    </r>
  </si>
  <si>
    <r>
      <t>125.</t>
    </r>
    <r>
      <rPr>
        <sz val="7"/>
        <rFont val="Times New Roman"/>
        <family val="1"/>
        <charset val="204"/>
      </rPr>
      <t xml:space="preserve">      </t>
    </r>
    <r>
      <rPr>
        <sz val="12"/>
        <rFont val="Times New Roman"/>
        <family val="1"/>
        <charset val="204"/>
      </rPr>
      <t>отг  смт Летичів</t>
    </r>
  </si>
  <si>
    <r>
      <t>126.</t>
    </r>
    <r>
      <rPr>
        <sz val="7"/>
        <rFont val="Times New Roman"/>
        <family val="1"/>
        <charset val="204"/>
      </rPr>
      <t xml:space="preserve">      </t>
    </r>
    <r>
      <rPr>
        <sz val="12"/>
        <rFont val="Times New Roman"/>
        <family val="1"/>
        <charset val="204"/>
      </rPr>
      <t>отг  смт Меджибіж</t>
    </r>
  </si>
  <si>
    <r>
      <t>127.</t>
    </r>
    <r>
      <rPr>
        <sz val="7"/>
        <rFont val="Times New Roman"/>
        <family val="1"/>
        <charset val="204"/>
      </rPr>
      <t xml:space="preserve">      </t>
    </r>
    <r>
      <rPr>
        <sz val="12"/>
        <rFont val="Times New Roman"/>
        <family val="1"/>
        <charset val="204"/>
      </rPr>
      <t>отг  смт Наркевичі</t>
    </r>
  </si>
  <si>
    <r>
      <t>128.</t>
    </r>
    <r>
      <rPr>
        <sz val="7"/>
        <rFont val="Times New Roman"/>
        <family val="1"/>
        <charset val="204"/>
      </rPr>
      <t xml:space="preserve">      </t>
    </r>
    <r>
      <rPr>
        <sz val="12"/>
        <rFont val="Times New Roman"/>
        <family val="1"/>
        <charset val="204"/>
      </rPr>
      <t>отг  смт Нова Ушиця</t>
    </r>
  </si>
  <si>
    <r>
      <t>129.</t>
    </r>
    <r>
      <rPr>
        <sz val="7"/>
        <rFont val="Times New Roman"/>
        <family val="1"/>
        <charset val="204"/>
      </rPr>
      <t xml:space="preserve">      </t>
    </r>
    <r>
      <rPr>
        <sz val="12"/>
        <rFont val="Times New Roman"/>
        <family val="1"/>
        <charset val="204"/>
      </rPr>
      <t>отг  смт Понінка</t>
    </r>
  </si>
  <si>
    <r>
      <t>130.</t>
    </r>
    <r>
      <rPr>
        <sz val="7"/>
        <rFont val="Times New Roman"/>
        <family val="1"/>
        <charset val="204"/>
      </rPr>
      <t xml:space="preserve">      </t>
    </r>
    <r>
      <rPr>
        <sz val="12"/>
        <rFont val="Times New Roman"/>
        <family val="1"/>
        <charset val="204"/>
      </rPr>
      <t>отг  смт Сатанів</t>
    </r>
  </si>
  <si>
    <r>
      <t>131.</t>
    </r>
    <r>
      <rPr>
        <sz val="7"/>
        <rFont val="Times New Roman"/>
        <family val="1"/>
        <charset val="204"/>
      </rPr>
      <t xml:space="preserve">      </t>
    </r>
    <r>
      <rPr>
        <sz val="12"/>
        <rFont val="Times New Roman"/>
        <family val="1"/>
        <charset val="204"/>
      </rPr>
      <t>отг  смт Стара Синява</t>
    </r>
  </si>
  <si>
    <r>
      <t>132.</t>
    </r>
    <r>
      <rPr>
        <sz val="7"/>
        <rFont val="Times New Roman"/>
        <family val="1"/>
        <charset val="204"/>
      </rPr>
      <t xml:space="preserve">      </t>
    </r>
    <r>
      <rPr>
        <sz val="12"/>
        <rFont val="Times New Roman"/>
        <family val="1"/>
        <charset val="204"/>
      </rPr>
      <t>отг  смт Чорний Острів</t>
    </r>
  </si>
  <si>
    <r>
      <t>133.</t>
    </r>
    <r>
      <rPr>
        <sz val="7"/>
        <rFont val="Times New Roman"/>
        <family val="1"/>
        <charset val="204"/>
      </rPr>
      <t xml:space="preserve">      </t>
    </r>
    <r>
      <rPr>
        <sz val="12"/>
        <rFont val="Times New Roman"/>
        <family val="1"/>
        <charset val="204"/>
      </rPr>
      <t>отг  с. Берездів</t>
    </r>
  </si>
  <si>
    <r>
      <t>134.</t>
    </r>
    <r>
      <rPr>
        <sz val="7"/>
        <rFont val="Times New Roman"/>
        <family val="1"/>
        <charset val="204"/>
      </rPr>
      <t xml:space="preserve">      </t>
    </r>
    <r>
      <rPr>
        <sz val="12"/>
        <rFont val="Times New Roman"/>
        <family val="1"/>
        <charset val="204"/>
      </rPr>
      <t>отг  с. Ганнопіль</t>
    </r>
  </si>
  <si>
    <r>
      <t>135.</t>
    </r>
    <r>
      <rPr>
        <sz val="7"/>
        <rFont val="Times New Roman"/>
        <family val="1"/>
        <charset val="204"/>
      </rPr>
      <t xml:space="preserve">      </t>
    </r>
    <r>
      <rPr>
        <sz val="12"/>
        <rFont val="Times New Roman"/>
        <family val="1"/>
        <charset val="204"/>
      </rPr>
      <t>отг  с. Гвардійське</t>
    </r>
  </si>
  <si>
    <r>
      <t>136.</t>
    </r>
    <r>
      <rPr>
        <sz val="7"/>
        <rFont val="Times New Roman"/>
        <family val="1"/>
        <charset val="204"/>
      </rPr>
      <t xml:space="preserve">      </t>
    </r>
    <r>
      <rPr>
        <sz val="12"/>
        <rFont val="Times New Roman"/>
        <family val="1"/>
        <charset val="204"/>
      </rPr>
      <t>отг  с. Гуменці</t>
    </r>
  </si>
  <si>
    <r>
      <t>137.</t>
    </r>
    <r>
      <rPr>
        <sz val="7"/>
        <rFont val="Times New Roman"/>
        <family val="1"/>
        <charset val="204"/>
      </rPr>
      <t xml:space="preserve">      </t>
    </r>
    <r>
      <rPr>
        <sz val="12"/>
        <rFont val="Times New Roman"/>
        <family val="1"/>
        <charset val="204"/>
      </rPr>
      <t>отг  с. Китайгород</t>
    </r>
  </si>
  <si>
    <r>
      <t>138.</t>
    </r>
    <r>
      <rPr>
        <sz val="7"/>
        <rFont val="Times New Roman"/>
        <family val="1"/>
        <charset val="204"/>
      </rPr>
      <t xml:space="preserve">      </t>
    </r>
    <r>
      <rPr>
        <sz val="12"/>
        <rFont val="Times New Roman"/>
        <family val="1"/>
        <charset val="204"/>
      </rPr>
      <t xml:space="preserve">отг  с. Колибаївка  </t>
    </r>
  </si>
  <si>
    <r>
      <t>139.</t>
    </r>
    <r>
      <rPr>
        <sz val="7"/>
        <rFont val="Times New Roman"/>
        <family val="1"/>
        <charset val="204"/>
      </rPr>
      <t xml:space="preserve">      </t>
    </r>
    <r>
      <rPr>
        <sz val="12"/>
        <rFont val="Times New Roman"/>
        <family val="1"/>
        <charset val="204"/>
      </rPr>
      <t>отг  с. Лісові Гринівці</t>
    </r>
  </si>
  <si>
    <r>
      <t>140.</t>
    </r>
    <r>
      <rPr>
        <sz val="7"/>
        <rFont val="Times New Roman"/>
        <family val="1"/>
        <charset val="204"/>
      </rPr>
      <t xml:space="preserve">      </t>
    </r>
    <r>
      <rPr>
        <sz val="12"/>
        <rFont val="Times New Roman"/>
        <family val="1"/>
        <charset val="204"/>
      </rPr>
      <t>отг  с. Маків</t>
    </r>
  </si>
  <si>
    <r>
      <t>141.</t>
    </r>
    <r>
      <rPr>
        <sz val="7"/>
        <rFont val="Times New Roman"/>
        <family val="1"/>
        <charset val="204"/>
      </rPr>
      <t xml:space="preserve">      </t>
    </r>
    <r>
      <rPr>
        <sz val="12"/>
        <rFont val="Times New Roman"/>
        <family val="1"/>
        <charset val="204"/>
      </rPr>
      <t>отг  с. Розсоша</t>
    </r>
  </si>
  <si>
    <r>
      <t>Черкаська</t>
    </r>
    <r>
      <rPr>
        <sz val="11"/>
        <rFont val="Calibri"/>
        <family val="2"/>
        <charset val="204"/>
      </rPr>
      <t xml:space="preserve"> </t>
    </r>
    <r>
      <rPr>
        <b/>
        <sz val="12"/>
        <rFont val="Times New Roman"/>
        <family val="1"/>
        <charset val="204"/>
      </rPr>
      <t>область</t>
    </r>
  </si>
  <si>
    <r>
      <t>142.</t>
    </r>
    <r>
      <rPr>
        <sz val="7"/>
        <rFont val="Times New Roman"/>
        <family val="1"/>
        <charset val="204"/>
      </rPr>
      <t xml:space="preserve">      </t>
    </r>
    <r>
      <rPr>
        <sz val="12"/>
        <rFont val="Times New Roman"/>
        <family val="1"/>
        <charset val="204"/>
      </rPr>
      <t>отг  смт Єрки</t>
    </r>
  </si>
  <si>
    <r>
      <t>143.</t>
    </r>
    <r>
      <rPr>
        <sz val="7"/>
        <rFont val="Times New Roman"/>
        <family val="1"/>
        <charset val="204"/>
      </rPr>
      <t xml:space="preserve">      </t>
    </r>
    <r>
      <rPr>
        <sz val="12"/>
        <rFont val="Times New Roman"/>
        <family val="1"/>
        <charset val="204"/>
      </rPr>
      <t>отг  с. Білозір'я</t>
    </r>
  </si>
  <si>
    <r>
      <t>144.</t>
    </r>
    <r>
      <rPr>
        <sz val="7"/>
        <rFont val="Times New Roman"/>
        <family val="1"/>
        <charset val="204"/>
      </rPr>
      <t xml:space="preserve">      </t>
    </r>
    <r>
      <rPr>
        <sz val="12"/>
        <rFont val="Times New Roman"/>
        <family val="1"/>
        <charset val="204"/>
      </rPr>
      <t>отг  с. Мокра Калигірка</t>
    </r>
  </si>
  <si>
    <r>
      <t>Чернівецька</t>
    </r>
    <r>
      <rPr>
        <sz val="11"/>
        <rFont val="Calibri"/>
        <family val="2"/>
        <charset val="204"/>
      </rPr>
      <t xml:space="preserve"> </t>
    </r>
    <r>
      <rPr>
        <b/>
        <sz val="12"/>
        <rFont val="Times New Roman"/>
        <family val="1"/>
        <charset val="204"/>
      </rPr>
      <t>область</t>
    </r>
  </si>
  <si>
    <r>
      <t>145.</t>
    </r>
    <r>
      <rPr>
        <sz val="7"/>
        <rFont val="Times New Roman"/>
        <family val="1"/>
        <charset val="204"/>
      </rPr>
      <t xml:space="preserve">      </t>
    </r>
    <r>
      <rPr>
        <sz val="12"/>
        <rFont val="Times New Roman"/>
        <family val="1"/>
        <charset val="204"/>
      </rPr>
      <t>отг  м. Сокиряни</t>
    </r>
  </si>
  <si>
    <r>
      <t>146.</t>
    </r>
    <r>
      <rPr>
        <sz val="7"/>
        <rFont val="Times New Roman"/>
        <family val="1"/>
        <charset val="204"/>
      </rPr>
      <t xml:space="preserve">      </t>
    </r>
    <r>
      <rPr>
        <sz val="12"/>
        <rFont val="Times New Roman"/>
        <family val="1"/>
        <charset val="204"/>
      </rPr>
      <t>отг  смт Глибока</t>
    </r>
  </si>
  <si>
    <r>
      <t>147.</t>
    </r>
    <r>
      <rPr>
        <sz val="7"/>
        <rFont val="Times New Roman"/>
        <family val="1"/>
        <charset val="204"/>
      </rPr>
      <t xml:space="preserve">      </t>
    </r>
    <r>
      <rPr>
        <sz val="12"/>
        <rFont val="Times New Roman"/>
        <family val="1"/>
        <charset val="204"/>
      </rPr>
      <t>отг  с. Вашківці</t>
    </r>
  </si>
  <si>
    <r>
      <t>148.</t>
    </r>
    <r>
      <rPr>
        <sz val="7"/>
        <rFont val="Times New Roman"/>
        <family val="1"/>
        <charset val="204"/>
      </rPr>
      <t xml:space="preserve">      </t>
    </r>
    <r>
      <rPr>
        <sz val="12"/>
        <rFont val="Times New Roman"/>
        <family val="1"/>
        <charset val="204"/>
      </rPr>
      <t>отг  с. Великий Кучурів</t>
    </r>
  </si>
  <si>
    <r>
      <t>149.</t>
    </r>
    <r>
      <rPr>
        <sz val="7"/>
        <rFont val="Times New Roman"/>
        <family val="1"/>
        <charset val="204"/>
      </rPr>
      <t xml:space="preserve">      </t>
    </r>
    <r>
      <rPr>
        <sz val="12"/>
        <rFont val="Times New Roman"/>
        <family val="1"/>
        <charset val="204"/>
      </rPr>
      <t>отг  с. Волока</t>
    </r>
  </si>
  <si>
    <r>
      <t>150.</t>
    </r>
    <r>
      <rPr>
        <sz val="7"/>
        <rFont val="Times New Roman"/>
        <family val="1"/>
        <charset val="204"/>
      </rPr>
      <t xml:space="preserve">      </t>
    </r>
    <r>
      <rPr>
        <sz val="12"/>
        <rFont val="Times New Roman"/>
        <family val="1"/>
        <charset val="204"/>
      </rPr>
      <t>отг  с. Клішківці</t>
    </r>
  </si>
  <si>
    <r>
      <t>151.</t>
    </r>
    <r>
      <rPr>
        <sz val="7"/>
        <rFont val="Times New Roman"/>
        <family val="1"/>
        <charset val="204"/>
      </rPr>
      <t xml:space="preserve">      </t>
    </r>
    <r>
      <rPr>
        <sz val="12"/>
        <rFont val="Times New Roman"/>
        <family val="1"/>
        <charset val="204"/>
      </rPr>
      <t>отг  с. Мамалига</t>
    </r>
  </si>
  <si>
    <r>
      <t>152.</t>
    </r>
    <r>
      <rPr>
        <sz val="7"/>
        <rFont val="Times New Roman"/>
        <family val="1"/>
        <charset val="204"/>
      </rPr>
      <t xml:space="preserve">      </t>
    </r>
    <r>
      <rPr>
        <sz val="12"/>
        <rFont val="Times New Roman"/>
        <family val="1"/>
        <charset val="204"/>
      </rPr>
      <t>отг  с. Недобоївці</t>
    </r>
  </si>
  <si>
    <r>
      <t>153.</t>
    </r>
    <r>
      <rPr>
        <sz val="7"/>
        <rFont val="Times New Roman"/>
        <family val="1"/>
        <charset val="204"/>
      </rPr>
      <t xml:space="preserve">      </t>
    </r>
    <r>
      <rPr>
        <sz val="12"/>
        <rFont val="Times New Roman"/>
        <family val="1"/>
        <charset val="204"/>
      </rPr>
      <t>отг  с. Рукшин</t>
    </r>
  </si>
  <si>
    <r>
      <t>154.</t>
    </r>
    <r>
      <rPr>
        <sz val="7"/>
        <rFont val="Times New Roman"/>
        <family val="1"/>
        <charset val="204"/>
      </rPr>
      <t xml:space="preserve">      </t>
    </r>
    <r>
      <rPr>
        <sz val="12"/>
        <rFont val="Times New Roman"/>
        <family val="1"/>
        <charset val="204"/>
      </rPr>
      <t>отг  с. Усть-Путила</t>
    </r>
  </si>
  <si>
    <t>Фундаментальні дослідження, прикладні наукові і науково-технічні розробки, виконання робіт за державними цільовими програмами і державним замовленням, підготовка наукових кадрів, фінансова підтримка розвитку наукової інфраструктури та наукових об'єктів, що становлять національне надбання, забезпечення діяльності наукових бібліотек</t>
  </si>
  <si>
    <t>Фундаментальні дослідження, прикладні наукові і науково-технічні розробки, виконання робіт за державними цільовими програмами і державним замовленням у сфері педагогічних наук, підготовка наукових кадрів, фінансова підтримка розвитку наукової інфраструктури та об'єктів, що становлять національне надбання</t>
  </si>
  <si>
    <t>Жовтоводський міський суд Дніпропетровської області</t>
  </si>
  <si>
    <t>Заводський районний суд м.Дніпродзержинська</t>
  </si>
  <si>
    <t>Інгулецький районний суд м.Кривого Рогу</t>
  </si>
  <si>
    <t>Індустріальний районний суд м.Дніпропетровська</t>
  </si>
  <si>
    <t>Кіровський районний суд м.Дніпропетровська</t>
  </si>
  <si>
    <t>Красногвардійський районний суд м.Дніпропетровська</t>
  </si>
  <si>
    <t>Криворізький районний суд Дніпропетровської області</t>
  </si>
  <si>
    <t>Криничанський районний суд Дніпропетровської області</t>
  </si>
  <si>
    <t>Ленінський районний суд м.Дніпропетровська</t>
  </si>
  <si>
    <t>Магдалинівський районний суд Дніпропетровської області</t>
  </si>
  <si>
    <t>Марганецький міський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</si>
  <si>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</si>
  <si>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</si>
  <si>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</si>
  <si>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</si>
  <si>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П’ятихатський районний суд Дніпропетровської області</t>
  </si>
  <si>
    <t>Павлоградський міськрайонний суд Дніпропетровської області</t>
  </si>
  <si>
    <t>Першотравенський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</si>
  <si>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</si>
  <si>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</si>
  <si>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</si>
  <si>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Саксаганський районний суд м.Кривого Рогу</t>
  </si>
  <si>
    <t>Самарський районний суд м.Дніпропетровська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</si>
  <si>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</si>
  <si>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</si>
  <si>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</si>
  <si>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</si>
  <si>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</si>
  <si>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</si>
  <si>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</si>
  <si>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м.Кривого Рогу</t>
  </si>
  <si>
    <t>Широківський районний суд Дніпропетровської області</t>
  </si>
  <si>
    <t>Юр’ївський районний суд Дніпропетровської області</t>
  </si>
  <si>
    <t>Авдіївський міський суд Донецької області</t>
  </si>
  <si>
    <t>Амвросіївський районний суд Донецької області</t>
  </si>
  <si>
    <t>Артемівський міськрайонний суд Донецької області</t>
  </si>
  <si>
    <t>Будьоннівський районний суд м.Донецька</t>
  </si>
  <si>
    <t>Великоновосілківський районний суд Донецької області</t>
  </si>
  <si>
    <t>Шевченківський районний суд м.Львова</t>
  </si>
  <si>
    <t>Сихівський районний суд м.Львова</t>
  </si>
  <si>
    <t>Бориславський міський суд Львівської області</t>
  </si>
  <si>
    <t>Дрогобицький міськрайонний суд Львівської області</t>
  </si>
  <si>
    <t>Самбірський міськрайонний суд Львівської області</t>
  </si>
  <si>
    <t>Стрийський міськрайонний суд Львівської області</t>
  </si>
  <si>
    <t>Трускавецький міський суд Львівської області</t>
  </si>
  <si>
    <t>Червоноградський міський суд Львівської області</t>
  </si>
  <si>
    <t>Бродівський районний суд Львівської області</t>
  </si>
  <si>
    <t>Буський районний суд Львівської області</t>
  </si>
  <si>
    <t>Городоцький районний суд Львівської області</t>
  </si>
  <si>
    <t>Жидачівський районний суд Львівської області</t>
  </si>
  <si>
    <t>Жовківський районний суд Львівської області</t>
  </si>
  <si>
    <t>Кам'янка-Бузький районний суд Львівської області</t>
  </si>
  <si>
    <t>Миколаївський районний суд Львівської області</t>
  </si>
  <si>
    <t>Мостиський районний суд Львівської області</t>
  </si>
  <si>
    <t>Золочівський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</si>
  <si>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</si>
  <si>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</si>
  <si>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</si>
  <si>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Сколівський районний суд Львівської області</t>
  </si>
  <si>
    <t>Сколівський районний суд Львіської області</t>
  </si>
  <si>
    <t>Сокальський районний суд Львівської області</t>
  </si>
  <si>
    <t>Старосамбірський районний суд Львівської області</t>
  </si>
  <si>
    <r>
      <t>Чернігівська</t>
    </r>
    <r>
      <rPr>
        <sz val="11"/>
        <rFont val="Calibri"/>
        <family val="2"/>
        <charset val="204"/>
      </rPr>
      <t xml:space="preserve"> </t>
    </r>
    <r>
      <rPr>
        <b/>
        <sz val="12"/>
        <rFont val="Times New Roman"/>
        <family val="1"/>
        <charset val="204"/>
      </rPr>
      <t>область</t>
    </r>
  </si>
  <si>
    <r>
      <t>155.</t>
    </r>
    <r>
      <rPr>
        <sz val="7"/>
        <rFont val="Times New Roman"/>
        <family val="1"/>
        <charset val="204"/>
      </rPr>
      <t xml:space="preserve">      </t>
    </r>
    <r>
      <rPr>
        <sz val="12"/>
        <rFont val="Times New Roman"/>
        <family val="1"/>
        <charset val="204"/>
      </rPr>
      <t>отг  смт Десна</t>
    </r>
  </si>
  <si>
    <r>
      <t>156.</t>
    </r>
    <r>
      <rPr>
        <sz val="7"/>
        <rFont val="Times New Roman"/>
        <family val="1"/>
        <charset val="204"/>
      </rPr>
      <t xml:space="preserve">      </t>
    </r>
    <r>
      <rPr>
        <sz val="12"/>
        <rFont val="Times New Roman"/>
        <family val="1"/>
        <charset val="204"/>
      </rPr>
      <t xml:space="preserve">отг  смт  Парафіївка  </t>
    </r>
  </si>
  <si>
    <r>
      <t>157.</t>
    </r>
    <r>
      <rPr>
        <sz val="7"/>
        <rFont val="Times New Roman"/>
        <family val="1"/>
        <charset val="204"/>
      </rPr>
      <t xml:space="preserve">      </t>
    </r>
    <r>
      <rPr>
        <sz val="12"/>
        <rFont val="Times New Roman"/>
        <family val="1"/>
        <charset val="204"/>
      </rPr>
      <t xml:space="preserve">отг  с. Вертіївка  </t>
    </r>
  </si>
  <si>
    <r>
      <t>158.</t>
    </r>
    <r>
      <rPr>
        <sz val="7"/>
        <rFont val="Times New Roman"/>
        <family val="1"/>
        <charset val="204"/>
      </rPr>
      <t xml:space="preserve">      </t>
    </r>
    <r>
      <rPr>
        <sz val="12"/>
        <rFont val="Times New Roman"/>
        <family val="1"/>
        <charset val="204"/>
      </rPr>
      <t xml:space="preserve">отг  с. Макіївка  </t>
    </r>
  </si>
  <si>
    <r>
      <t>159.</t>
    </r>
    <r>
      <rPr>
        <sz val="7"/>
        <rFont val="Times New Roman"/>
        <family val="1"/>
        <charset val="204"/>
      </rPr>
      <t xml:space="preserve">      </t>
    </r>
    <r>
      <rPr>
        <sz val="12"/>
        <rFont val="Times New Roman"/>
        <family val="1"/>
        <charset val="204"/>
      </rPr>
      <t>отг  с. Кіпті</t>
    </r>
  </si>
  <si>
    <t>Додаток  № 10</t>
  </si>
  <si>
    <t>Перелік бюджетів об'єднаних територіальних громад, 
у яких 25 жовтня 2015 року відбулися перші місцеві вибори 
та які у 2016 році мають міжбюджетні відносини з державним бюджетом</t>
  </si>
  <si>
    <t>Назва адміністративно-
територіальної одиниці</t>
  </si>
  <si>
    <t>6642010</t>
  </si>
  <si>
    <t>Доставка дипломатичної кореспонденції за кордон і в Україну</t>
  </si>
  <si>
    <t>6642020</t>
  </si>
  <si>
    <t>Доставка спеціальної службової кореспонденції органам державної влади</t>
  </si>
  <si>
    <t>6730000</t>
  </si>
  <si>
    <t>Центральна виборча комісія</t>
  </si>
  <si>
    <t>6731000</t>
  </si>
  <si>
    <t>Апарат Центральної виборчої комісії</t>
  </si>
  <si>
    <t>6731010</t>
  </si>
  <si>
    <t>0160</t>
  </si>
  <si>
    <t>Керівництво та управління у сфері проведення виборів та референдумів</t>
  </si>
  <si>
    <t>6731020</t>
  </si>
  <si>
    <t xml:space="preserve">Проведення виборів народних депутатів України </t>
  </si>
  <si>
    <t>6731050</t>
  </si>
  <si>
    <t>Функціонування Державного реєстру виборців</t>
  </si>
  <si>
    <t>6740000</t>
  </si>
  <si>
    <t>Центральна виборча комісія (загальнодержавні витрати)</t>
  </si>
  <si>
    <t>6741000</t>
  </si>
  <si>
    <t xml:space="preserve">Центральна виборча комісія (загальнодержавні витрати) </t>
  </si>
  <si>
    <t>6741020</t>
  </si>
  <si>
    <t>Субвенція з державного бюджету місцевим бюджетам на проведення виборів депутатів місцевих рад та сільських, селищних, міських голів</t>
  </si>
  <si>
    <t>7720000</t>
  </si>
  <si>
    <t>Вінницька обласна державна адміністрація</t>
  </si>
  <si>
    <t>7721000</t>
  </si>
  <si>
    <t>Апарат Вінницької обласної державної адміністрації</t>
  </si>
  <si>
    <t>7721010</t>
  </si>
  <si>
    <t>Здійснення виконавчої влади у Вінницькій області</t>
  </si>
  <si>
    <t>7730000</t>
  </si>
  <si>
    <t>Волинська обласна державна адміністрація</t>
  </si>
  <si>
    <t>7731000</t>
  </si>
  <si>
    <t>Апарат Волинської обласної державної адміністрації</t>
  </si>
  <si>
    <t>7731010</t>
  </si>
  <si>
    <t>Здійснення виконавчої влади у Волинській області</t>
  </si>
  <si>
    <t>7740000</t>
  </si>
  <si>
    <t>Дніпропетровська обласна державна адміністрація</t>
  </si>
  <si>
    <t>7741000</t>
  </si>
  <si>
    <t>Апарат Дніпропетровської обласної державної адміністрації</t>
  </si>
  <si>
    <t>7741010</t>
  </si>
  <si>
    <t>Здійснення виконавчої влади у Дніпропетровській області</t>
  </si>
  <si>
    <t>7750000</t>
  </si>
  <si>
    <t>Донецька обласна державна адміністрація</t>
  </si>
  <si>
    <t>7751000</t>
  </si>
  <si>
    <t>Апарат Донецької обласної державної адміністрації</t>
  </si>
  <si>
    <t>7751010</t>
  </si>
  <si>
    <t>Здійснення виконавчої влади у Донецькій області</t>
  </si>
  <si>
    <t>7760000</t>
  </si>
  <si>
    <t>тис.грн.</t>
  </si>
  <si>
    <t>Код програмної класифікації видатків та кредитування державного бюджету</t>
  </si>
  <si>
    <t>Код функціональної класифікації видатків та кредитування бюджету</t>
  </si>
  <si>
    <t>Найменування
згідно з відомчою і програмною класифікаціями видатків та кредитування державного бюджету</t>
  </si>
  <si>
    <t>Загальний фонд</t>
  </si>
  <si>
    <t>Спеціальний фонд</t>
  </si>
  <si>
    <t>Разом</t>
  </si>
  <si>
    <t>Всього</t>
  </si>
  <si>
    <t>оплата праці</t>
  </si>
  <si>
    <t>комунальні послуги та енергоносії</t>
  </si>
  <si>
    <t>ВСЬОГО:</t>
  </si>
  <si>
    <t>0110000</t>
  </si>
  <si>
    <t>Апарат Верховної Ради України</t>
  </si>
  <si>
    <t>0111000</t>
  </si>
  <si>
    <t>0111010</t>
  </si>
  <si>
    <t>0111</t>
  </si>
  <si>
    <t>Здійснення законотворчої діяльності Верховної Ради України</t>
  </si>
  <si>
    <t>0111020</t>
  </si>
  <si>
    <t>Обслуговування та організаційне, інформаційно-аналітичне, матеріально-технічне забезпечення діяльності Верховної Ради України</t>
  </si>
  <si>
    <t>0111090</t>
  </si>
  <si>
    <t>0830</t>
  </si>
  <si>
    <t>Висвітлення діяльності  Верховної  Ради  України через  засоби  телебачення  і радіомовлення та фінансова підтримка видання газети "Голос України" і журналу "Віче"</t>
  </si>
  <si>
    <t>0300000</t>
  </si>
  <si>
    <t>Державне управління справами</t>
  </si>
  <si>
    <t>0301000</t>
  </si>
  <si>
    <t>Апарат Державного управління справами</t>
  </si>
  <si>
    <t>0301010</t>
  </si>
  <si>
    <t>Обслуговування та організаційне, інформаційно-аналітичне, матеріально-технічне забезпечення діяльності Президента України та Адміністрації Президента України</t>
  </si>
  <si>
    <t>0301050</t>
  </si>
  <si>
    <t>0133</t>
  </si>
  <si>
    <t>Виготовлення державних нагород та пам'ятних знаків</t>
  </si>
  <si>
    <t>0301060</t>
  </si>
  <si>
    <t>0734</t>
  </si>
  <si>
    <t>Фінансова підтримка санаторно-курортних закладів та закладів оздоровлення</t>
  </si>
  <si>
    <t>0301080</t>
  </si>
  <si>
    <t>0150</t>
  </si>
  <si>
    <t>14308200000</t>
  </si>
  <si>
    <t>Врадіївський р-н</t>
  </si>
  <si>
    <t>16302200000</t>
  </si>
  <si>
    <t>Гадяцький р-н</t>
  </si>
  <si>
    <t>11303200000</t>
  </si>
  <si>
    <t>Гайворонський р-н</t>
  </si>
  <si>
    <t>02304200000</t>
  </si>
  <si>
    <t>Гайсинський р-н</t>
  </si>
  <si>
    <t>09303200000</t>
  </si>
  <si>
    <t>Галицький р-н</t>
  </si>
  <si>
    <t>21307200000</t>
  </si>
  <si>
    <t>Генічеський р-н</t>
  </si>
  <si>
    <t>24302200000</t>
  </si>
  <si>
    <t>Герцаївський р-н</t>
  </si>
  <si>
    <t>24303200000</t>
  </si>
  <si>
    <t>Глибоцький р-н</t>
  </si>
  <si>
    <t>16303200000</t>
  </si>
  <si>
    <t>Глобинський р-н</t>
  </si>
  <si>
    <t>18304200000</t>
  </si>
  <si>
    <t>Глухiвський р-н</t>
  </si>
  <si>
    <t>11304200000</t>
  </si>
  <si>
    <t>Голованівський р-н</t>
  </si>
  <si>
    <t>21308200000</t>
  </si>
  <si>
    <t>Голопристанський р-н</t>
  </si>
  <si>
    <t>21309200000</t>
  </si>
  <si>
    <t>Горностаївський р-н</t>
  </si>
  <si>
    <t>09304200000</t>
  </si>
  <si>
    <t>Городенківський р-н</t>
  </si>
  <si>
    <t>23301200000</t>
  </si>
  <si>
    <t>Городищенський р-н</t>
  </si>
  <si>
    <t>25305200000</t>
  </si>
  <si>
    <t>Городнянський р-н</t>
  </si>
  <si>
    <t>13303200000</t>
  </si>
  <si>
    <t>Городоцький р-н (Львівська обл.)</t>
  </si>
  <si>
    <t>22304200000</t>
  </si>
  <si>
    <t>Городоцький р-н (Хмельницька обл.)</t>
  </si>
  <si>
    <t>03302200000</t>
  </si>
  <si>
    <t>Горохівський р-н</t>
  </si>
  <si>
    <t>17303200000</t>
  </si>
  <si>
    <t>Гощанський р-н</t>
  </si>
  <si>
    <t>16304200000</t>
  </si>
  <si>
    <t>Гребінківський р-н</t>
  </si>
  <si>
    <t>08306200000</t>
  </si>
  <si>
    <t>Гуляйпільський р-н</t>
  </si>
  <si>
    <t>19304200000</t>
  </si>
  <si>
    <t>Гусятинський р-н</t>
  </si>
  <si>
    <t>20309200000</t>
  </si>
  <si>
    <t>Дворічанський р-н</t>
  </si>
  <si>
    <t>17304200000</t>
  </si>
  <si>
    <t>Демидiвський р-н</t>
  </si>
  <si>
    <t>22305200000</t>
  </si>
  <si>
    <t>Деражнянський  р-н</t>
  </si>
  <si>
    <t>20310200000</t>
  </si>
  <si>
    <t>Дергачівський р-н</t>
  </si>
  <si>
    <t>16305200000</t>
  </si>
  <si>
    <t>Диканський р-н</t>
  </si>
  <si>
    <t>04304200000</t>
  </si>
  <si>
    <t>Днiпропетровський р-н</t>
  </si>
  <si>
    <t>05306200000</t>
  </si>
  <si>
    <t>Добpопільський р-н</t>
  </si>
  <si>
    <t>11305200000</t>
  </si>
  <si>
    <t>Добровеличківський р-н</t>
  </si>
  <si>
    <t>09305200000</t>
  </si>
  <si>
    <t>Долинський р-н (Івано-Франківська обл.)</t>
  </si>
  <si>
    <t>11306200000</t>
  </si>
  <si>
    <t>Долинський р-н (Кіровоградська обл.)</t>
  </si>
  <si>
    <t>14309200000</t>
  </si>
  <si>
    <t>Доманівський р-н</t>
  </si>
  <si>
    <t>23302200000</t>
  </si>
  <si>
    <t>Драбiвський р-н</t>
  </si>
  <si>
    <t>13304200000</t>
  </si>
  <si>
    <t>Дрогобицький р-н</t>
  </si>
  <si>
    <t>17305200000</t>
  </si>
  <si>
    <t>Дубенський р-н</t>
  </si>
  <si>
    <t>17306200000</t>
  </si>
  <si>
    <t>Дубровицький р-н</t>
  </si>
  <si>
    <t>22306200000</t>
  </si>
  <si>
    <t>Дунаєвецький  р-н</t>
  </si>
  <si>
    <t>14310200000</t>
  </si>
  <si>
    <t>Єланецький р-н</t>
  </si>
  <si>
    <t>06307200000</t>
  </si>
  <si>
    <t>Ємільчинський р-н</t>
  </si>
  <si>
    <t>23303200000</t>
  </si>
  <si>
    <t>Жашкiвський р-н</t>
  </si>
  <si>
    <t>13305200000</t>
  </si>
  <si>
    <t xml:space="preserve">Додаток № 1
до Закону України
"Про Державний бюджет України на 2016 рік"
</t>
  </si>
  <si>
    <t xml:space="preserve">Додаток № 2
до Закону України
"Про Державний бюджет України на 2016 рік"
</t>
  </si>
  <si>
    <t>Додаток № 3
до Закону України
"Про Державний бюджет України на 2016 рік"</t>
  </si>
  <si>
    <t xml:space="preserve">Додаток № 4
до Закону України
"Про Державний бюджет України на 2016 рік"
</t>
  </si>
  <si>
    <t>Адміністративний збір за проведення державної реєстрації юридичних осіб, фізичних осіб - підприємців та громадських формувань</t>
  </si>
  <si>
    <t>Зміни обсягів депозитів і цінних паперів, що використовуються для управління ліквідністю</t>
  </si>
  <si>
    <t>Кредитування - всього</t>
  </si>
  <si>
    <t>Повернення коштів, наданих публічному акціонерному товариству "Укргідроенерго" на поворотній основі для реалізації проектів соціально-економічного розвитку</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</si>
  <si>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</si>
  <si>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</si>
  <si>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</si>
  <si>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</si>
  <si>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</si>
  <si>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</si>
  <si>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</si>
  <si>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</si>
  <si>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</si>
  <si>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Корсунь-Шевченківський 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</si>
  <si>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</si>
  <si>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</si>
  <si>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</si>
  <si>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</si>
  <si>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</si>
  <si>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</si>
  <si>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м.Черкаси</t>
  </si>
  <si>
    <t>Соснівський районний суд м.Черкас</t>
  </si>
  <si>
    <t>Черкаський районний суд Черкаської області</t>
  </si>
  <si>
    <t>Смілянський міськрайонний суд Черкаської області</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</si>
  <si>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</si>
  <si>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</si>
  <si>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</si>
  <si>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</si>
  <si>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</si>
  <si>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</si>
  <si>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Шевченківський районний суд м.Чернівців</t>
  </si>
  <si>
    <t>Першотравневий районний суд м.Чернівців</t>
  </si>
  <si>
    <t>Садгірський районний суд м.Чернівців</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</si>
  <si>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</si>
  <si>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</si>
  <si>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</si>
  <si>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м. Кам'янець-Подiльський</t>
  </si>
  <si>
    <t>Криничанський р-н</t>
  </si>
  <si>
    <t>18307200000</t>
  </si>
  <si>
    <t>Кролевецький р-н</t>
  </si>
  <si>
    <t>08309200000</t>
  </si>
  <si>
    <t>Куйбишевський р-н</t>
  </si>
  <si>
    <t>25310200000</t>
  </si>
  <si>
    <t>Куликівський р-н</t>
  </si>
  <si>
    <t>20319200000</t>
  </si>
  <si>
    <t>Куп'янський р-н</t>
  </si>
  <si>
    <t>19310200000</t>
  </si>
  <si>
    <t>Лановецький р-н</t>
  </si>
  <si>
    <t>18308200000</t>
  </si>
  <si>
    <t>Лебединський р-н</t>
  </si>
  <si>
    <t>22310200000</t>
  </si>
  <si>
    <t>Летичiвський р-н</t>
  </si>
  <si>
    <t>02310200000</t>
  </si>
  <si>
    <t>Липовецький р-н</t>
  </si>
  <si>
    <t>18309200000</t>
  </si>
  <si>
    <t>Липоводолинський р-н</t>
  </si>
  <si>
    <t>23310200000</t>
  </si>
  <si>
    <t>Лисянський р-н</t>
  </si>
  <si>
    <t>02311200000</t>
  </si>
  <si>
    <t>Літинський р-н</t>
  </si>
  <si>
    <t>20320200000</t>
  </si>
  <si>
    <t>Лозівський р-н</t>
  </si>
  <si>
    <t>03307200000</t>
  </si>
  <si>
    <t>Локачинський р-н</t>
  </si>
  <si>
    <t>16311200000</t>
  </si>
  <si>
    <t>Лохвицький р-н</t>
  </si>
  <si>
    <t>16312200000</t>
  </si>
  <si>
    <t>Лубенський р-н</t>
  </si>
  <si>
    <t>06311200000</t>
  </si>
  <si>
    <t>Лугинський р-н</t>
  </si>
  <si>
    <t>03308200000</t>
  </si>
  <si>
    <t>Луцький р-н</t>
  </si>
  <si>
    <t>06312200000</t>
  </si>
  <si>
    <t>Любарський р-н</t>
  </si>
  <si>
    <t>15316200000</t>
  </si>
  <si>
    <t>Любашівський р-н</t>
  </si>
  <si>
    <t>03309200000</t>
  </si>
  <si>
    <t>Любешівський р-н</t>
  </si>
  <si>
    <t>03310200000</t>
  </si>
  <si>
    <t>Любомльський р-н</t>
  </si>
  <si>
    <t>05309200000</t>
  </si>
  <si>
    <t>Маp'їнський р-н</t>
  </si>
  <si>
    <t>04307200000</t>
  </si>
  <si>
    <t>Магдалинiвський р-н</t>
  </si>
  <si>
    <t>10314200000</t>
  </si>
  <si>
    <t>Макарiвський р-н</t>
  </si>
  <si>
    <t>06313200000</t>
  </si>
  <si>
    <t>Малинський р-н</t>
  </si>
  <si>
    <t>11310200000</t>
  </si>
  <si>
    <t>Маловисківський р-н</t>
  </si>
  <si>
    <t>03311200000</t>
  </si>
  <si>
    <t>Маневицький р-н</t>
  </si>
  <si>
    <t>23311200000</t>
  </si>
  <si>
    <t>Манькiвський р-н</t>
  </si>
  <si>
    <t>12307200000</t>
  </si>
  <si>
    <t>Марківський р-н</t>
  </si>
  <si>
    <t>16313200000</t>
  </si>
  <si>
    <t>Машівський р-н</t>
  </si>
  <si>
    <t>04308200000</t>
  </si>
  <si>
    <t>Межiвський р-н</t>
  </si>
  <si>
    <t>08310200000</t>
  </si>
  <si>
    <t>Мелітопольський р-н</t>
  </si>
  <si>
    <t>25311200000</t>
  </si>
  <si>
    <t>Менський р-н</t>
  </si>
  <si>
    <t>13309200000</t>
  </si>
  <si>
    <t>Миколаївський р-н (Львівська обл.)</t>
  </si>
  <si>
    <t>14314200000</t>
  </si>
  <si>
    <t>Миколаївський р-н (Миколаївська обл.)</t>
  </si>
  <si>
    <t>15317200000</t>
  </si>
  <si>
    <t>Миколаївський р-н (Одеська обл.)</t>
  </si>
  <si>
    <t>16314200000</t>
  </si>
  <si>
    <t>Миргородський р-н</t>
  </si>
  <si>
    <t>10315200000</t>
  </si>
  <si>
    <t>Миронiвський р-н</t>
  </si>
  <si>
    <t>08311200000</t>
  </si>
  <si>
    <t>Михайлівський р-н</t>
  </si>
  <si>
    <t>07306200000</t>
  </si>
  <si>
    <t>Міжгірський р-н</t>
  </si>
  <si>
    <t>12308200000</t>
  </si>
  <si>
    <t>Міловський р-н</t>
  </si>
  <si>
    <t>17311200000</t>
  </si>
  <si>
    <t>Млинiвський р-н</t>
  </si>
  <si>
    <t>02312200000</t>
  </si>
  <si>
    <t>Могилів-Подільський р-н</t>
  </si>
  <si>
    <t>23312200000</t>
  </si>
  <si>
    <t>Монастирищенський р-н</t>
  </si>
  <si>
    <t>19311200000</t>
  </si>
  <si>
    <t>Монастириський р-н</t>
  </si>
  <si>
    <t>13310200000</t>
  </si>
  <si>
    <t>Мостиський р-н</t>
  </si>
  <si>
    <t>07307200000</t>
  </si>
  <si>
    <t>Мукачівський р-н</t>
  </si>
  <si>
    <t>02313200000</t>
  </si>
  <si>
    <t>Мурованокуриловецький р-н</t>
  </si>
  <si>
    <t>Апарат Міністерства соціальної політики України</t>
  </si>
  <si>
    <t>2501010</t>
  </si>
  <si>
    <t>Керівництво та управління у сфері соціальної політики</t>
  </si>
  <si>
    <t>2501040</t>
  </si>
  <si>
    <t>1080</t>
  </si>
  <si>
    <t>Прикладні наукові та науково-технічні розробки, підготовка наукових кадрів у сфері соціальної політики</t>
  </si>
  <si>
    <t>2501060</t>
  </si>
  <si>
    <t>Підвищення кваліфікації працівників органів соціального захисту</t>
  </si>
  <si>
    <t>2501070</t>
  </si>
  <si>
    <t>Спеціалізована протезно-ортопедична та медично-реабілітаційна допомога інвалідам у клініці Науково-дослідного інституту протезування, протезобудування та відновлення працездатності</t>
  </si>
  <si>
    <t>2501090</t>
  </si>
  <si>
    <t>Створення і програмно-технічне забезпечення системи інформаційно-аналітичної підтримки, інформаційно-методичне забезпечення та виготовлення бланків посвідчень і нагрудних знаків для системи соціального захисту</t>
  </si>
  <si>
    <t>2501120</t>
  </si>
  <si>
    <t>1070</t>
  </si>
  <si>
    <t>Розселення та облаштування депортованих кримських татар та осіб інших національностей, які були  депортовані з території України</t>
  </si>
  <si>
    <t>2501130</t>
  </si>
  <si>
    <t>1050</t>
  </si>
  <si>
    <t>13203100000</t>
  </si>
  <si>
    <t>м. Дрогобич</t>
  </si>
  <si>
    <t>05211100000</t>
  </si>
  <si>
    <t>м. Дружківка</t>
  </si>
  <si>
    <t>17202100000</t>
  </si>
  <si>
    <t>м. Дубно</t>
  </si>
  <si>
    <t>08203100000</t>
  </si>
  <si>
    <t>м. Енергодар</t>
  </si>
  <si>
    <t>06201100000</t>
  </si>
  <si>
    <t>м. Житомир</t>
  </si>
  <si>
    <t>02202100000</t>
  </si>
  <si>
    <t>м. Жмеринка</t>
  </si>
  <si>
    <t>04204100000</t>
  </si>
  <si>
    <t>м. Жовтi Води</t>
  </si>
  <si>
    <t>08201100000</t>
  </si>
  <si>
    <t>м. Запоріжжя</t>
  </si>
  <si>
    <t>11202100000</t>
  </si>
  <si>
    <t>м. Знам'янка</t>
  </si>
  <si>
    <t>23203100000</t>
  </si>
  <si>
    <t>м. Золотоноша</t>
  </si>
  <si>
    <t>09201100000</t>
  </si>
  <si>
    <t>м. Івано-Франківськ</t>
  </si>
  <si>
    <t>15203100000</t>
  </si>
  <si>
    <t>м. Ізмаїл</t>
  </si>
  <si>
    <t>20202100000</t>
  </si>
  <si>
    <t>м. Ізюм</t>
  </si>
  <si>
    <t>15204100000</t>
  </si>
  <si>
    <t>м. Іллічівськ</t>
  </si>
  <si>
    <t>10206100000</t>
  </si>
  <si>
    <t>м. Iрпiнь</t>
  </si>
  <si>
    <t>09203100000</t>
  </si>
  <si>
    <t>м. Калуш</t>
  </si>
  <si>
    <t>22202100000</t>
  </si>
  <si>
    <t>23204100000</t>
  </si>
  <si>
    <t>м. Канiв</t>
  </si>
  <si>
    <t>21202100000</t>
  </si>
  <si>
    <t>м. Каховка</t>
  </si>
  <si>
    <t>11201100000</t>
  </si>
  <si>
    <t>м. Кіровоград</t>
  </si>
  <si>
    <t>03203100000</t>
  </si>
  <si>
    <t>м. Ковель</t>
  </si>
  <si>
    <t>02203100000</t>
  </si>
  <si>
    <t>м. Козятин</t>
  </si>
  <si>
    <t>09204100000</t>
  </si>
  <si>
    <t>м. Коломия</t>
  </si>
  <si>
    <t>16202100000</t>
  </si>
  <si>
    <t>м. Комсомольськ</t>
  </si>
  <si>
    <t>Обласний бюджет Рівненської області</t>
  </si>
  <si>
    <t>18100000000</t>
  </si>
  <si>
    <t>Обласний бюджет Сумської області</t>
  </si>
  <si>
    <t>19100000000</t>
  </si>
  <si>
    <t>Обласний бюджет Тернопільської області</t>
  </si>
  <si>
    <t>20100000000</t>
  </si>
  <si>
    <t>Обласний бюджет Харківської області</t>
  </si>
  <si>
    <t>21100000000</t>
  </si>
  <si>
    <t>Обласний бюджет Херсонської області</t>
  </si>
  <si>
    <t>22100000000</t>
  </si>
  <si>
    <t>Обласний бюджет Хмельницької області</t>
  </si>
  <si>
    <t>23100000000</t>
  </si>
  <si>
    <t>Обласний бюджет Черкаської області</t>
  </si>
  <si>
    <t>24100000000</t>
  </si>
  <si>
    <t>Обласний бюджет Чернівецької області</t>
  </si>
  <si>
    <t>25100000000</t>
  </si>
  <si>
    <t>Обласний бюджет Чернігівської області</t>
  </si>
  <si>
    <t>26000000000</t>
  </si>
  <si>
    <t xml:space="preserve">ВСЬОГО </t>
  </si>
  <si>
    <r>
      <t xml:space="preserve">Міжбюджетні трансферти 
</t>
    </r>
    <r>
      <rPr>
        <sz val="16"/>
        <rFont val="Times New Roman"/>
        <family val="1"/>
        <charset val="204"/>
      </rPr>
      <t>(базова та реверсна дотації, освітня та медична субвенції з державного бюджету місцевим бюджетам) на 2016 рік</t>
    </r>
  </si>
  <si>
    <t xml:space="preserve">  Додаткова дотація з державного бюджету на:</t>
  </si>
  <si>
    <t>Субвенції з державного бюджету</t>
  </si>
  <si>
    <t>Субвенція загального фонду на:</t>
  </si>
  <si>
    <t>Субвенція спеціального фонду на:</t>
  </si>
  <si>
    <t>забезпечення утримання соціальної інфраструктури міста Славутича</t>
  </si>
  <si>
    <t>компенсацію втрат доходів місцевих бюджетів внаслідок наданих державою податкових пільг зі сплати земельного податку суб'єктам космічної діяльності</t>
  </si>
  <si>
    <t>виконання заходів щодо  радіаційного та соціального захисту населення міста Жовті Води</t>
  </si>
  <si>
    <t>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t>
  </si>
  <si>
    <t>виплату допомоги сім'ям з дітьми, малозабезпеченим сім'ям, інвалідам з дитинства, дітям-інвалідам, тимчасової державної допомоги дітям та допомоги по догляду за інвалідами І чи ІІ групи внаслідок психічного розладу</t>
  </si>
  <si>
    <t xml:space="preserve">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 </t>
  </si>
  <si>
    <t>надання пільг та житлових субсидій населенню на придбання твердого та рідкого пічного побутового палива і скрапленого газу</t>
  </si>
  <si>
    <t xml:space="preserve">придбання витратних матеріалів для закладів охорони здоров'я та лікарських засобів для інгаляційної анестезії </t>
  </si>
  <si>
    <t>придбання медикаментів та виробів медичного призначення для забезпечення швидкої медичної допомоги</t>
  </si>
  <si>
    <t xml:space="preserve"> проведення виборів депутатів місцевих рад та сільських, селищних, міських голів</t>
  </si>
  <si>
    <t xml:space="preserve">будівництво (придбання) житла для сімей загиблих військовослужбовців, які брали безпосередню участь в антитерористичній  операції, а також для інвалідів І – ІІ групи з числа військовослужбовців, які брали участь у зазначеній операції, та потребують поліпшення житлових умов </t>
  </si>
  <si>
    <t>1203020</t>
  </si>
  <si>
    <t>Обслуговування державного матеріального резерву</t>
  </si>
  <si>
    <t>1203040</t>
  </si>
  <si>
    <t>Арбузинський р-н</t>
  </si>
  <si>
    <t>05302200000</t>
  </si>
  <si>
    <t>Аpтемівський р-н</t>
  </si>
  <si>
    <t>15302200000</t>
  </si>
  <si>
    <t>Арцизький р-н</t>
  </si>
  <si>
    <t>20301200000</t>
  </si>
  <si>
    <t>Реалізація проекту "Реконструкція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t>
  </si>
  <si>
    <t>2751610</t>
  </si>
  <si>
    <t>0620</t>
  </si>
  <si>
    <t>2751630</t>
  </si>
  <si>
    <t>Реалізація надзвичайної  кредитної  програми для України</t>
  </si>
  <si>
    <t>2752000</t>
  </si>
  <si>
    <t>Плата за користування суб'єктами малого підприємництва мікрокредитами з державного бюджету</t>
  </si>
  <si>
    <t>24130000</t>
  </si>
  <si>
    <t>Збір на соціально-економічну компенсацію ризику населення, яке проживає на території зони спостереження</t>
  </si>
  <si>
    <t>24140000</t>
  </si>
  <si>
    <t>Збори на обов'язкове державне пенсійне страхування з окремих видів господарських операцій</t>
  </si>
  <si>
    <t>24140100</t>
  </si>
  <si>
    <t xml:space="preserve">Збір з операцій з купівлі іноземної валюти в готівковій формі  </t>
  </si>
  <si>
    <t>24140200</t>
  </si>
  <si>
    <t>Збір при поданні ювелірних та побутових виробів з дорогоцінних металів на клеймування державним пробірним клеймом до казенних підприємств пробірного контролю</t>
  </si>
  <si>
    <t>24140300</t>
  </si>
  <si>
    <t>Збір під час набуття права власності на легкові автомобілі</t>
  </si>
  <si>
    <t>24140500</t>
  </si>
  <si>
    <t>Збір з операцій придбавання (купівлі-продажу) нерухомого майна</t>
  </si>
  <si>
    <t>24140600</t>
  </si>
  <si>
    <t>Збір з користування та надання послуг стільникового рухомого зв'язку</t>
  </si>
  <si>
    <t>25000000</t>
  </si>
  <si>
    <t xml:space="preserve">Власні надходження бюджетних установ </t>
  </si>
  <si>
    <t>25010000</t>
  </si>
  <si>
    <t>Надходження від плати за послуги, що надаються бюджетними установами згідно із законодавством</t>
  </si>
  <si>
    <t>25020000</t>
  </si>
  <si>
    <t>Інші джерела власних надходжень бюджетних установ</t>
  </si>
  <si>
    <t>30000000</t>
  </si>
  <si>
    <t>Доходи від операцій з капіталом</t>
  </si>
  <si>
    <t>31000000</t>
  </si>
  <si>
    <t>Надходження від продажу основного капіталу</t>
  </si>
  <si>
    <t>31010000</t>
  </si>
  <si>
    <t xml:space="preserve">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</si>
  <si>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31020000</t>
  </si>
  <si>
    <t xml:space="preserve">Надходження коштів від Державного фонду дорогоцінних металів і дорогоцінного каміння </t>
  </si>
  <si>
    <t>32000000</t>
  </si>
  <si>
    <t>Надходження від реалізації державних запасів товарів</t>
  </si>
  <si>
    <t>32010000</t>
  </si>
  <si>
    <t>Надходження від реалізації матеріальних цінностей державного резерву</t>
  </si>
  <si>
    <t>32020000</t>
  </si>
  <si>
    <t>Надходження від реалізації розброньованих матеріальних цінностей мобілізаційного резерву</t>
  </si>
  <si>
    <t>33000000</t>
  </si>
  <si>
    <t>Кошти від продажу землі і нематеріальних активів</t>
  </si>
  <si>
    <t>33010000</t>
  </si>
  <si>
    <t>Кошти від продажу землі</t>
  </si>
  <si>
    <t>33030000</t>
  </si>
  <si>
    <t>Кошти від відчуження земельних ділянок, на яких розташовані об'єкти нерухомого військового майна, що підлягають реалізації, та земельних ділянок, які вивільняються у процесі реформування Збройних Сил України і Державної спеціальної служби транспорту</t>
  </si>
  <si>
    <t>42000000</t>
  </si>
  <si>
    <t>Від урядів зарубіжних країн та міжнародних організацій</t>
  </si>
  <si>
    <t>42010000</t>
  </si>
  <si>
    <t>Кошти, отримані від секретаріату ООН, НАТО, ЄС, ОБСЄ або іншої міжнародної організації за участь України в міжнародних операціях з підтримання миру і безпеки</t>
  </si>
  <si>
    <t>42030000</t>
  </si>
  <si>
    <t>Надходження в рамках програм допомоги Європейського Союзу</t>
  </si>
  <si>
    <t>42030100</t>
  </si>
  <si>
    <t>Надходження в рамках програм секторальної бюджетної підтримки Європейського Союзу</t>
  </si>
  <si>
    <t>42030200</t>
  </si>
  <si>
    <t>Інша допомога, надана Європейським Союзом</t>
  </si>
  <si>
    <t>50000000</t>
  </si>
  <si>
    <t>Цільові фонди</t>
  </si>
  <si>
    <t>50070000</t>
  </si>
  <si>
    <t>Надходження до Фонду соціального захисту інвалідів</t>
  </si>
  <si>
    <t>50080000</t>
  </si>
  <si>
    <t>Надходження до цільового фонду для забезпечення оборони і безпеки держави</t>
  </si>
  <si>
    <t>50080100</t>
  </si>
  <si>
    <t>Конфісковані кошти та кошти отримані від реалізації майна, конфіскованого за рішенням суду за вчинення корупційного та пов'язаного з корупцією правопорушення</t>
  </si>
  <si>
    <t>Державна ветеринарна та фітосанітарна служба України</t>
  </si>
  <si>
    <t>2802010</t>
  </si>
  <si>
    <t>Керівництво та управління у сфері ветеринарної медицини та фітосанітарної служби України</t>
  </si>
  <si>
    <t>2802020</t>
  </si>
  <si>
    <t>Протиепізоотичні заходи та участь у Міжнародному епізоотичному бюро</t>
  </si>
  <si>
    <t>2802030</t>
  </si>
  <si>
    <t>Організація та регулювання діяльності установ ветеринарної медицини та фітосанітарної служби</t>
  </si>
  <si>
    <t>2804000</t>
  </si>
  <si>
    <t>Державне агентство рибного господарства України</t>
  </si>
  <si>
    <t>2804010</t>
  </si>
  <si>
    <t>0423</t>
  </si>
  <si>
    <t>Керівництво та управління у сфері рибного господарства</t>
  </si>
  <si>
    <t>2804020</t>
  </si>
  <si>
    <t>Забезпечення заходів спеціальними підрозділами по боротьбі з організованою злочинністю та корупцією Служби безпеки України</t>
  </si>
  <si>
    <t>6521230</t>
  </si>
  <si>
    <t>Видатки для Служби безпеки України на реалізацію заходів щодо підвищення обороноздатності і безпеки держави</t>
  </si>
  <si>
    <t>6524000</t>
  </si>
  <si>
    <t>Антитерористичний центр Служби безпеки України</t>
  </si>
  <si>
    <t>6524010</t>
  </si>
  <si>
    <t>Координація діяльності у запобіганні терористичним актам та боротьба з тероризмом на території України</t>
  </si>
  <si>
    <t>6540000</t>
  </si>
  <si>
    <t>Національна академія наук України</t>
  </si>
  <si>
    <t>6541000</t>
  </si>
  <si>
    <t>6541020</t>
  </si>
  <si>
    <t>Наукова і організаційна діяльність президії Національної академії наук України</t>
  </si>
  <si>
    <t>6541030</t>
  </si>
  <si>
    <t>6541080</t>
  </si>
  <si>
    <t>Підготовка кадрів з пріоритетних напрямів науки вищими навчальними закладами ІІІ і ІV рівнів акредитації</t>
  </si>
  <si>
    <t>6541100</t>
  </si>
  <si>
    <t>Медичне обслуговування працівників Національної академії наук України</t>
  </si>
  <si>
    <t>6541140</t>
  </si>
  <si>
    <t>Здійснення науково-дослідницьких та дослідно-конструкторських робіт Інститутом проблем безпеки атомних електростанцій Національної академії наук України</t>
  </si>
  <si>
    <t>6541200</t>
  </si>
  <si>
    <t>Підвищення кваліфікації з пріоритетних напрямів науки та підготовка до державної атестації наукових кадрів Національної академії наук України</t>
  </si>
  <si>
    <t>6550000</t>
  </si>
  <si>
    <t>Національна академія педагогічних наук України</t>
  </si>
  <si>
    <t>6551000</t>
  </si>
  <si>
    <t>6551020</t>
  </si>
  <si>
    <t>Наукова і організаційна діяльність президії Національної академії педагогічних наук України</t>
  </si>
  <si>
    <t>6551030</t>
  </si>
  <si>
    <t>6551060</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</si>
  <si>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</si>
  <si>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</si>
  <si>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</si>
  <si>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</si>
  <si>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</si>
  <si>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</si>
  <si>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</si>
  <si>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</si>
  <si>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</si>
  <si>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</si>
  <si>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</si>
  <si>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</si>
  <si>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</si>
  <si>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</si>
  <si>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</si>
  <si>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</si>
  <si>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</si>
  <si>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Організація діяльності рибовідтворювальних комплексів та інших бюджетних установ  у сфері рибного господарства</t>
  </si>
  <si>
    <t>2804030</t>
  </si>
  <si>
    <t>Артемівський районний суд м.Луганська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</si>
  <si>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</si>
  <si>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</si>
  <si>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</si>
  <si>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м.Луганська</t>
  </si>
  <si>
    <t>Кам’янобрідський районний суд м.Луганська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</si>
  <si>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</si>
  <si>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</si>
  <si>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</si>
  <si>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</si>
  <si>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м.Луганська</t>
  </si>
  <si>
    <t>Лисичанський міський суд Луганської області</t>
  </si>
  <si>
    <t>Лутугинський районний суд Луганської області</t>
  </si>
  <si>
    <t xml:space="preserve">Внесок України до Енергетичного Співтовариства
</t>
  </si>
  <si>
    <t>Виконання державних цільових програм реформування та розвитку оборонно-промислового комплексу, розроблення, освоєння і впровадження нових технологій, нарощування наявних виробничих потужностей на підприємствах космічної галузі для виготовлення продукції оборонного призначення</t>
  </si>
  <si>
    <t xml:space="preserve">Назва бюджету </t>
  </si>
  <si>
    <t>об'єднаної територіальної громади</t>
  </si>
  <si>
    <r>
      <t>1.</t>
    </r>
    <r>
      <rPr>
        <sz val="7"/>
        <rFont val="Times New Roman"/>
        <family val="1"/>
        <charset val="204"/>
      </rPr>
      <t xml:space="preserve">            </t>
    </r>
    <r>
      <rPr>
        <sz val="12"/>
        <rFont val="Times New Roman"/>
        <family val="1"/>
        <charset val="204"/>
      </rPr>
      <t xml:space="preserve">отг  м. Калинівка </t>
    </r>
  </si>
  <si>
    <r>
      <t>2.</t>
    </r>
    <r>
      <rPr>
        <sz val="7"/>
        <rFont val="Times New Roman"/>
        <family val="1"/>
        <charset val="204"/>
      </rPr>
      <t xml:space="preserve">            </t>
    </r>
    <r>
      <rPr>
        <sz val="12"/>
        <rFont val="Times New Roman"/>
        <family val="1"/>
        <charset val="204"/>
      </rPr>
      <t xml:space="preserve">отг  с. Студена </t>
    </r>
  </si>
  <si>
    <r>
      <t>3.</t>
    </r>
    <r>
      <rPr>
        <sz val="7"/>
        <rFont val="Times New Roman"/>
        <family val="1"/>
        <charset val="204"/>
      </rPr>
      <t xml:space="preserve">            </t>
    </r>
    <r>
      <rPr>
        <sz val="12"/>
        <rFont val="Times New Roman"/>
        <family val="1"/>
        <charset val="204"/>
      </rPr>
      <t>отг  м. Устилуг</t>
    </r>
  </si>
  <si>
    <r>
      <t>4.</t>
    </r>
    <r>
      <rPr>
        <sz val="7"/>
        <rFont val="Times New Roman"/>
        <family val="1"/>
        <charset val="204"/>
      </rPr>
      <t xml:space="preserve">            </t>
    </r>
    <r>
      <rPr>
        <sz val="12"/>
        <rFont val="Times New Roman"/>
        <family val="1"/>
        <charset val="204"/>
      </rPr>
      <t xml:space="preserve">отг  смт Голоби </t>
    </r>
  </si>
  <si>
    <r>
      <t>5.</t>
    </r>
    <r>
      <rPr>
        <sz val="7"/>
        <rFont val="Times New Roman"/>
        <family val="1"/>
        <charset val="204"/>
      </rPr>
      <t xml:space="preserve">            </t>
    </r>
    <r>
      <rPr>
        <sz val="12"/>
        <rFont val="Times New Roman"/>
        <family val="1"/>
        <charset val="204"/>
      </rPr>
      <t>отг  с. Велицьк</t>
    </r>
  </si>
  <si>
    <r>
      <t>6.</t>
    </r>
    <r>
      <rPr>
        <sz val="7"/>
        <rFont val="Times New Roman"/>
        <family val="1"/>
        <charset val="204"/>
      </rPr>
      <t xml:space="preserve">            </t>
    </r>
    <r>
      <rPr>
        <sz val="12"/>
        <rFont val="Times New Roman"/>
        <family val="1"/>
        <charset val="204"/>
      </rPr>
      <t>отг  с. Зимне</t>
    </r>
  </si>
  <si>
    <r>
      <t>7.</t>
    </r>
    <r>
      <rPr>
        <sz val="7"/>
        <rFont val="Times New Roman"/>
        <family val="1"/>
        <charset val="204"/>
      </rPr>
      <t xml:space="preserve">            </t>
    </r>
    <r>
      <rPr>
        <sz val="12"/>
        <rFont val="Times New Roman"/>
        <family val="1"/>
        <charset val="204"/>
      </rPr>
      <t>отг  с. Смолигів</t>
    </r>
  </si>
  <si>
    <r>
      <t>8.</t>
    </r>
    <r>
      <rPr>
        <sz val="7"/>
        <rFont val="Times New Roman"/>
        <family val="1"/>
        <charset val="204"/>
      </rPr>
      <t xml:space="preserve">            </t>
    </r>
    <r>
      <rPr>
        <sz val="12"/>
        <rFont val="Times New Roman"/>
        <family val="1"/>
        <charset val="204"/>
      </rPr>
      <t xml:space="preserve">отг  м. Апостолове </t>
    </r>
  </si>
  <si>
    <r>
      <t>9.</t>
    </r>
    <r>
      <rPr>
        <sz val="7"/>
        <rFont val="Times New Roman"/>
        <family val="1"/>
        <charset val="204"/>
      </rPr>
      <t xml:space="preserve">            </t>
    </r>
    <r>
      <rPr>
        <sz val="12"/>
        <rFont val="Times New Roman"/>
        <family val="1"/>
        <charset val="204"/>
      </rPr>
      <t>отг  м. Зеленодольськ</t>
    </r>
  </si>
  <si>
    <r>
      <t>10.</t>
    </r>
    <r>
      <rPr>
        <sz val="7"/>
        <rFont val="Times New Roman"/>
        <family val="1"/>
        <charset val="204"/>
      </rPr>
      <t xml:space="preserve">         </t>
    </r>
    <r>
      <rPr>
        <sz val="12"/>
        <rFont val="Times New Roman"/>
        <family val="1"/>
        <charset val="204"/>
      </rPr>
      <t>отг  с-ще Єлізарове</t>
    </r>
  </si>
  <si>
    <r>
      <t>11.</t>
    </r>
    <r>
      <rPr>
        <sz val="7"/>
        <rFont val="Times New Roman"/>
        <family val="1"/>
        <charset val="204"/>
      </rPr>
      <t xml:space="preserve">         </t>
    </r>
    <r>
      <rPr>
        <sz val="12"/>
        <rFont val="Times New Roman"/>
        <family val="1"/>
        <charset val="204"/>
      </rPr>
      <t>отг  смт Новопокровка</t>
    </r>
  </si>
  <si>
    <r>
      <t>12.</t>
    </r>
    <r>
      <rPr>
        <sz val="7"/>
        <rFont val="Times New Roman"/>
        <family val="1"/>
        <charset val="204"/>
      </rPr>
      <t xml:space="preserve">         </t>
    </r>
    <r>
      <rPr>
        <sz val="12"/>
        <rFont val="Times New Roman"/>
        <family val="1"/>
        <charset val="204"/>
      </rPr>
      <t>отг  смт Солоне</t>
    </r>
  </si>
  <si>
    <r>
      <t>13.</t>
    </r>
    <r>
      <rPr>
        <sz val="7"/>
        <rFont val="Times New Roman"/>
        <family val="1"/>
        <charset val="204"/>
      </rPr>
      <t xml:space="preserve">         </t>
    </r>
    <r>
      <rPr>
        <sz val="12"/>
        <rFont val="Times New Roman"/>
        <family val="1"/>
        <charset val="204"/>
      </rPr>
      <t>отг  смт Ювілейне</t>
    </r>
  </si>
  <si>
    <r>
      <t>14.</t>
    </r>
    <r>
      <rPr>
        <sz val="7"/>
        <rFont val="Times New Roman"/>
        <family val="1"/>
        <charset val="204"/>
      </rPr>
      <t xml:space="preserve">         </t>
    </r>
    <r>
      <rPr>
        <sz val="12"/>
        <rFont val="Times New Roman"/>
        <family val="1"/>
        <charset val="204"/>
      </rPr>
      <t>отг  с. Богданівка</t>
    </r>
  </si>
  <si>
    <r>
      <t>15.</t>
    </r>
    <r>
      <rPr>
        <sz val="7"/>
        <rFont val="Times New Roman"/>
        <family val="1"/>
        <charset val="204"/>
      </rPr>
      <t xml:space="preserve">         </t>
    </r>
    <r>
      <rPr>
        <sz val="12"/>
        <rFont val="Times New Roman"/>
        <family val="1"/>
        <charset val="204"/>
      </rPr>
      <t>отг  с. Вербки</t>
    </r>
  </si>
  <si>
    <r>
      <t>16.</t>
    </r>
    <r>
      <rPr>
        <sz val="7"/>
        <rFont val="Times New Roman"/>
        <family val="1"/>
        <charset val="204"/>
      </rPr>
      <t xml:space="preserve">         </t>
    </r>
    <r>
      <rPr>
        <sz val="12"/>
        <rFont val="Times New Roman"/>
        <family val="1"/>
        <charset val="204"/>
      </rPr>
      <t>отг  с. Жовтневе</t>
    </r>
  </si>
  <si>
    <r>
      <t>17.</t>
    </r>
    <r>
      <rPr>
        <sz val="7"/>
        <rFont val="Times New Roman"/>
        <family val="1"/>
        <charset val="204"/>
      </rPr>
      <t xml:space="preserve">         </t>
    </r>
    <r>
      <rPr>
        <sz val="12"/>
        <rFont val="Times New Roman"/>
        <family val="1"/>
        <charset val="204"/>
      </rPr>
      <t xml:space="preserve">отг  с. Ленінське </t>
    </r>
  </si>
  <si>
    <r>
      <t>18.</t>
    </r>
    <r>
      <rPr>
        <sz val="7"/>
        <rFont val="Times New Roman"/>
        <family val="1"/>
        <charset val="204"/>
      </rPr>
      <t xml:space="preserve">         </t>
    </r>
    <r>
      <rPr>
        <sz val="12"/>
        <rFont val="Times New Roman"/>
        <family val="1"/>
        <charset val="204"/>
      </rPr>
      <t>отг  с. Ляшківка</t>
    </r>
  </si>
  <si>
    <r>
      <t>19.</t>
    </r>
    <r>
      <rPr>
        <sz val="7"/>
        <rFont val="Times New Roman"/>
        <family val="1"/>
        <charset val="204"/>
      </rPr>
      <t xml:space="preserve">         </t>
    </r>
    <r>
      <rPr>
        <sz val="12"/>
        <rFont val="Times New Roman"/>
        <family val="1"/>
        <charset val="204"/>
      </rPr>
      <t>отг  с. Могилів</t>
    </r>
  </si>
  <si>
    <r>
      <t>20.</t>
    </r>
    <r>
      <rPr>
        <sz val="7"/>
        <rFont val="Times New Roman"/>
        <family val="1"/>
        <charset val="204"/>
      </rPr>
      <t xml:space="preserve">         </t>
    </r>
    <r>
      <rPr>
        <sz val="12"/>
        <rFont val="Times New Roman"/>
        <family val="1"/>
        <charset val="204"/>
      </rPr>
      <t>отг  с. Нива Трудова</t>
    </r>
  </si>
  <si>
    <r>
      <t>21.</t>
    </r>
    <r>
      <rPr>
        <sz val="7"/>
        <rFont val="Times New Roman"/>
        <family val="1"/>
        <charset val="204"/>
      </rPr>
      <t xml:space="preserve">         </t>
    </r>
    <r>
      <rPr>
        <sz val="12"/>
        <rFont val="Times New Roman"/>
        <family val="1"/>
        <charset val="204"/>
      </rPr>
      <t>отг  с. Новоолександрівка</t>
    </r>
  </si>
  <si>
    <r>
      <t>22.</t>
    </r>
    <r>
      <rPr>
        <sz val="7"/>
        <rFont val="Times New Roman"/>
        <family val="1"/>
        <charset val="204"/>
      </rPr>
      <t xml:space="preserve">         </t>
    </r>
    <r>
      <rPr>
        <sz val="12"/>
        <rFont val="Times New Roman"/>
        <family val="1"/>
        <charset val="204"/>
      </rPr>
      <t>отг  с. Сурсько-Литовське</t>
    </r>
  </si>
  <si>
    <r>
      <t>Донецька</t>
    </r>
    <r>
      <rPr>
        <sz val="11"/>
        <rFont val="Calibri"/>
        <family val="2"/>
        <charset val="204"/>
      </rPr>
      <t xml:space="preserve"> </t>
    </r>
    <r>
      <rPr>
        <b/>
        <sz val="12"/>
        <rFont val="Times New Roman"/>
        <family val="1"/>
        <charset val="204"/>
      </rPr>
      <t>область</t>
    </r>
  </si>
  <si>
    <r>
      <t>23.</t>
    </r>
    <r>
      <rPr>
        <sz val="7"/>
        <rFont val="Times New Roman"/>
        <family val="1"/>
        <charset val="204"/>
      </rPr>
      <t xml:space="preserve">         </t>
    </r>
    <r>
      <rPr>
        <sz val="12"/>
        <rFont val="Times New Roman"/>
        <family val="1"/>
        <charset val="204"/>
      </rPr>
      <t xml:space="preserve">отг  м. Красний Лиман </t>
    </r>
  </si>
  <si>
    <r>
      <t>24.</t>
    </r>
    <r>
      <rPr>
        <sz val="7"/>
        <rFont val="Times New Roman"/>
        <family val="1"/>
        <charset val="204"/>
      </rPr>
      <t xml:space="preserve">         </t>
    </r>
    <r>
      <rPr>
        <sz val="12"/>
        <rFont val="Times New Roman"/>
        <family val="1"/>
        <charset val="204"/>
      </rPr>
      <t>отг  смт Черкаське</t>
    </r>
  </si>
  <si>
    <r>
      <t>25.</t>
    </r>
    <r>
      <rPr>
        <sz val="7"/>
        <rFont val="Times New Roman"/>
        <family val="1"/>
        <charset val="204"/>
      </rPr>
      <t xml:space="preserve">         </t>
    </r>
    <r>
      <rPr>
        <sz val="12"/>
        <rFont val="Times New Roman"/>
        <family val="1"/>
        <charset val="204"/>
      </rPr>
      <t>отг  с. Октябрське</t>
    </r>
  </si>
  <si>
    <r>
      <t>Житомирська</t>
    </r>
    <r>
      <rPr>
        <sz val="11"/>
        <rFont val="Calibri"/>
        <family val="2"/>
        <charset val="204"/>
      </rPr>
      <t xml:space="preserve"> </t>
    </r>
    <r>
      <rPr>
        <b/>
        <sz val="12"/>
        <rFont val="Times New Roman"/>
        <family val="1"/>
        <charset val="204"/>
      </rPr>
      <t>область</t>
    </r>
  </si>
  <si>
    <r>
      <t>26.</t>
    </r>
    <r>
      <rPr>
        <sz val="7"/>
        <rFont val="Times New Roman"/>
        <family val="1"/>
        <charset val="204"/>
      </rPr>
      <t xml:space="preserve">         </t>
    </r>
    <r>
      <rPr>
        <sz val="12"/>
        <rFont val="Times New Roman"/>
        <family val="1"/>
        <charset val="204"/>
      </rPr>
      <t>отг  смт Іршанськ</t>
    </r>
  </si>
  <si>
    <r>
      <t>27.</t>
    </r>
    <r>
      <rPr>
        <sz val="7"/>
        <rFont val="Times New Roman"/>
        <family val="1"/>
        <charset val="204"/>
      </rPr>
      <t xml:space="preserve">         </t>
    </r>
    <r>
      <rPr>
        <sz val="12"/>
        <rFont val="Times New Roman"/>
        <family val="1"/>
        <charset val="204"/>
      </rPr>
      <t>отг  смт Народичі</t>
    </r>
  </si>
  <si>
    <r>
      <t>28.</t>
    </r>
    <r>
      <rPr>
        <sz val="7"/>
        <rFont val="Times New Roman"/>
        <family val="1"/>
        <charset val="204"/>
      </rPr>
      <t xml:space="preserve">         </t>
    </r>
    <r>
      <rPr>
        <sz val="12"/>
        <rFont val="Times New Roman"/>
        <family val="1"/>
        <charset val="204"/>
      </rPr>
      <t>отг  смт Нова Борова</t>
    </r>
  </si>
  <si>
    <r>
      <t>29.</t>
    </r>
    <r>
      <rPr>
        <sz val="7"/>
        <rFont val="Times New Roman"/>
        <family val="1"/>
        <charset val="204"/>
      </rPr>
      <t xml:space="preserve">         </t>
    </r>
    <r>
      <rPr>
        <sz val="12"/>
        <rFont val="Times New Roman"/>
        <family val="1"/>
        <charset val="204"/>
      </rPr>
      <t>отг  смт Червоне</t>
    </r>
  </si>
  <si>
    <r>
      <t>30.</t>
    </r>
    <r>
      <rPr>
        <sz val="7"/>
        <rFont val="Times New Roman"/>
        <family val="1"/>
        <charset val="204"/>
      </rPr>
      <t xml:space="preserve">         </t>
    </r>
    <r>
      <rPr>
        <sz val="12"/>
        <rFont val="Times New Roman"/>
        <family val="1"/>
        <charset val="204"/>
      </rPr>
      <t>отг  с. Високе</t>
    </r>
  </si>
  <si>
    <r>
      <t>31.</t>
    </r>
    <r>
      <rPr>
        <sz val="7"/>
        <rFont val="Times New Roman"/>
        <family val="1"/>
        <charset val="204"/>
      </rPr>
      <t xml:space="preserve">         </t>
    </r>
    <r>
      <rPr>
        <sz val="12"/>
        <rFont val="Times New Roman"/>
        <family val="1"/>
        <charset val="204"/>
      </rPr>
      <t>отг  с. Вишевичі</t>
    </r>
  </si>
  <si>
    <r>
      <t>32.</t>
    </r>
    <r>
      <rPr>
        <sz val="7"/>
        <rFont val="Times New Roman"/>
        <family val="1"/>
        <charset val="204"/>
      </rPr>
      <t xml:space="preserve">         </t>
    </r>
    <r>
      <rPr>
        <sz val="12"/>
        <rFont val="Times New Roman"/>
        <family val="1"/>
        <charset val="204"/>
      </rPr>
      <t>отг  с. Дубрівка</t>
    </r>
  </si>
  <si>
    <r>
      <t>33.</t>
    </r>
    <r>
      <rPr>
        <sz val="7"/>
        <rFont val="Times New Roman"/>
        <family val="1"/>
        <charset val="204"/>
      </rPr>
      <t xml:space="preserve">         </t>
    </r>
    <r>
      <rPr>
        <sz val="12"/>
        <rFont val="Times New Roman"/>
        <family val="1"/>
        <charset val="204"/>
      </rPr>
      <t>отг  с. Потіївка</t>
    </r>
  </si>
  <si>
    <r>
      <t>34.</t>
    </r>
    <r>
      <rPr>
        <sz val="7"/>
        <rFont val="Times New Roman"/>
        <family val="1"/>
        <charset val="204"/>
      </rPr>
      <t xml:space="preserve">         </t>
    </r>
    <r>
      <rPr>
        <sz val="12"/>
        <rFont val="Times New Roman"/>
        <family val="1"/>
        <charset val="204"/>
      </rPr>
      <t>отг  с. Тетерівка</t>
    </r>
  </si>
  <si>
    <r>
      <t>Закарпатська</t>
    </r>
    <r>
      <rPr>
        <sz val="11"/>
        <rFont val="Calibri"/>
        <family val="2"/>
        <charset val="204"/>
      </rPr>
      <t xml:space="preserve"> </t>
    </r>
    <r>
      <rPr>
        <b/>
        <sz val="12"/>
        <rFont val="Times New Roman"/>
        <family val="1"/>
        <charset val="204"/>
      </rPr>
      <t>область</t>
    </r>
  </si>
  <si>
    <r>
      <t>35.</t>
    </r>
    <r>
      <rPr>
        <sz val="7"/>
        <rFont val="Times New Roman"/>
        <family val="1"/>
        <charset val="204"/>
      </rPr>
      <t xml:space="preserve">         </t>
    </r>
    <r>
      <rPr>
        <sz val="12"/>
        <rFont val="Times New Roman"/>
        <family val="1"/>
        <charset val="204"/>
      </rPr>
      <t>отг  м. Тячів</t>
    </r>
  </si>
  <si>
    <r>
      <t>36.</t>
    </r>
    <r>
      <rPr>
        <sz val="7"/>
        <rFont val="Times New Roman"/>
        <family val="1"/>
        <charset val="204"/>
      </rPr>
      <t xml:space="preserve">         </t>
    </r>
    <r>
      <rPr>
        <sz val="12"/>
        <rFont val="Times New Roman"/>
        <family val="1"/>
        <charset val="204"/>
      </rPr>
      <t>отг  с. Вільхівці</t>
    </r>
  </si>
  <si>
    <r>
      <t>Запорізька</t>
    </r>
    <r>
      <rPr>
        <sz val="11"/>
        <rFont val="Calibri"/>
        <family val="2"/>
        <charset val="204"/>
      </rPr>
      <t xml:space="preserve"> </t>
    </r>
    <r>
      <rPr>
        <b/>
        <sz val="12"/>
        <rFont val="Times New Roman"/>
        <family val="1"/>
        <charset val="204"/>
      </rPr>
      <t>область</t>
    </r>
  </si>
  <si>
    <r>
      <t>37.</t>
    </r>
    <r>
      <rPr>
        <sz val="7"/>
        <rFont val="Times New Roman"/>
        <family val="1"/>
        <charset val="204"/>
      </rPr>
      <t xml:space="preserve">         </t>
    </r>
    <r>
      <rPr>
        <sz val="12"/>
        <rFont val="Times New Roman"/>
        <family val="1"/>
        <charset val="204"/>
      </rPr>
      <t>отг  смт Веселе</t>
    </r>
  </si>
  <si>
    <r>
      <t>38.</t>
    </r>
    <r>
      <rPr>
        <sz val="7"/>
        <rFont val="Times New Roman"/>
        <family val="1"/>
        <charset val="204"/>
      </rPr>
      <t xml:space="preserve">         </t>
    </r>
    <r>
      <rPr>
        <sz val="12"/>
        <rFont val="Times New Roman"/>
        <family val="1"/>
        <charset val="204"/>
      </rPr>
      <t>отг  смт Комиш-Зоря</t>
    </r>
  </si>
  <si>
    <r>
      <t>39.</t>
    </r>
    <r>
      <rPr>
        <sz val="7"/>
        <rFont val="Times New Roman"/>
        <family val="1"/>
        <charset val="204"/>
      </rPr>
      <t xml:space="preserve">         </t>
    </r>
    <r>
      <rPr>
        <sz val="12"/>
        <rFont val="Times New Roman"/>
        <family val="1"/>
        <charset val="204"/>
      </rPr>
      <t>отг  с. Берестове</t>
    </r>
  </si>
  <si>
    <t>Розвиток фізичної культури, спорту вищих досягнень та резервного спорту</t>
  </si>
  <si>
    <t>3401280</t>
  </si>
  <si>
    <t>Фінансова підтримка громадських організацій фізкультурно-спортивного спрямування</t>
  </si>
  <si>
    <t>3401320</t>
  </si>
  <si>
    <t>Підготовка і участь національних збірних команд в Олімпійських, Юнацьких Олімпійських, Всесвітніх та Європейських іграх</t>
  </si>
  <si>
    <t>3500000</t>
  </si>
  <si>
    <t>Міністерство фінансів України</t>
  </si>
  <si>
    <t>3501000</t>
  </si>
  <si>
    <t>Апарат Міністерства фінансів України</t>
  </si>
  <si>
    <t>3501010</t>
  </si>
  <si>
    <t>0112</t>
  </si>
  <si>
    <t>Керівництво та управління у сфері фінансів</t>
  </si>
  <si>
    <t>3501100</t>
  </si>
  <si>
    <t xml:space="preserve">Наукове і науково-методичне забезпечення у сфері виробництва і використання дорогоцінного і напівдорогоцінного каміння та забезпечення виробничих та соціально-культурних потреб у дорогоцінних металах і дорогоцінному камінні </t>
  </si>
  <si>
    <t>3501140</t>
  </si>
  <si>
    <t>Внески до міжнародних організацій</t>
  </si>
  <si>
    <t>3501220</t>
  </si>
  <si>
    <t>Підтримка культурно-оздоровчих та соціальних заходів фінансової системи</t>
  </si>
  <si>
    <t>3501470</t>
  </si>
  <si>
    <t>Сплата послуг з розрахунково-касового обслуговування в рамках реалізації окремих міжнародних договорів України</t>
  </si>
  <si>
    <t>3501480</t>
  </si>
  <si>
    <t>Побудова та функціонування інформаційно-аналітичної платформи верифікації та інші заходи, пов’язані з її впровадженням</t>
  </si>
  <si>
    <t>3504000</t>
  </si>
  <si>
    <t>Державна казначейська служба України</t>
  </si>
  <si>
    <t>3504010</t>
  </si>
  <si>
    <t>Керівництво та управління у сфері казначейського обслуговування</t>
  </si>
  <si>
    <t>3504030</t>
  </si>
  <si>
    <t>3504040</t>
  </si>
  <si>
    <t xml:space="preserve">Заходи щодо виконання рішень суду, що гарантовані державою    </t>
  </si>
  <si>
    <t>3505000</t>
  </si>
  <si>
    <t>Державна фінансова інспекція України</t>
  </si>
  <si>
    <t>3505010</t>
  </si>
  <si>
    <t>Керівництво та управління у сфері контролю за витрачанням бюджетних коштів</t>
  </si>
  <si>
    <t>3507000</t>
  </si>
  <si>
    <t>Державна фіскальна служба України</t>
  </si>
  <si>
    <t>3507010</t>
  </si>
  <si>
    <t>Керівництво та управління у сфері фіскальної політики</t>
  </si>
  <si>
    <t>3507020</t>
  </si>
  <si>
    <t>Прикладні дослідження і розробки у сфері фіскальної політики</t>
  </si>
  <si>
    <t>3507030</t>
  </si>
  <si>
    <t>Підвищення кваліфікації у сфері фіскальної політики</t>
  </si>
  <si>
    <t>3507050</t>
  </si>
  <si>
    <t>Підготовка кадрів у сфері фіскальної політики вищими навчальними закладами ІІІ і ІV рівнів акредитації</t>
  </si>
  <si>
    <t>3507060</t>
  </si>
  <si>
    <t>Реалізація заходів, передбачених Угодою про фінансування програми "Підтримка секторальної політики управління кордоном в Україні"</t>
  </si>
  <si>
    <t>3509000</t>
  </si>
  <si>
    <t>Державна служба фінансового моніторингу України</t>
  </si>
  <si>
    <t>3509010</t>
  </si>
  <si>
    <t>Керівництво та управління у сфері фінансового моніторингу</t>
  </si>
  <si>
    <t>3509020</t>
  </si>
  <si>
    <t>Перепідготовка та підвищення кваліфікації у сфері боротьби з легалізацією (відмиванням) доходів, одержаних злочинним шляхом, і фінансуванням тероризму</t>
  </si>
  <si>
    <t>3510000</t>
  </si>
  <si>
    <t>Міністерство фінансів України (загальнодержавні витрати)</t>
  </si>
  <si>
    <t>3511000</t>
  </si>
  <si>
    <t>3511030</t>
  </si>
  <si>
    <t>Резервний фонд</t>
  </si>
  <si>
    <t>3511050</t>
  </si>
  <si>
    <t>Базова дотація</t>
  </si>
  <si>
    <t>3511060</t>
  </si>
  <si>
    <t>Додаткові дотації з державного бюджету місцевим бюджетам</t>
  </si>
  <si>
    <t>3511110</t>
  </si>
  <si>
    <t>Стабілізаційна дотація</t>
  </si>
  <si>
    <t>3511150</t>
  </si>
  <si>
    <t>3511210</t>
  </si>
  <si>
    <t>Субвенція з державного бюджету місцевим бюджетам на здійснення заходів щодо соціально-економічного розвитку окремих територій</t>
  </si>
  <si>
    <t>3511230</t>
  </si>
  <si>
    <t>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</si>
  <si>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3511320</t>
  </si>
  <si>
    <t>Субвенція з державного бюджету на обслуговування боргу за запозиченнями, здійсненими у 2012 році до загального фонду бюджету міста Києва</t>
  </si>
  <si>
    <t>3511340</t>
  </si>
  <si>
    <t>3511350</t>
  </si>
  <si>
    <t>0170</t>
  </si>
  <si>
    <t xml:space="preserve">Обслуговування державного боргу </t>
  </si>
  <si>
    <t>3511370</t>
  </si>
  <si>
    <t>Субвенція з державного бюджету міському бюджету міста Жовті Води на виконання заходів щодо радіаційного та соціального захисту населення міста Жовті Води</t>
  </si>
  <si>
    <t>3511590</t>
  </si>
  <si>
    <t>Дослідження, наукові та науково-технічні розробки, проведення наукових заходів Київським національним університетом імені Тараса Шевченка, фінансова підтримка наукових об’єктів, що становлять національне надбання</t>
  </si>
  <si>
    <t>2201310</t>
  </si>
  <si>
    <t>Фізична і спортивна підготовка учнівської та студентської молоді</t>
  </si>
  <si>
    <t>2201380</t>
  </si>
  <si>
    <t>Виконання зобов'язань України у сфері міжнародного науково-технічного співробітництва</t>
  </si>
  <si>
    <t>2201410</t>
  </si>
  <si>
    <t>Дослідження на антарктичній станції "Академік Вернадський"</t>
  </si>
  <si>
    <t>2201470</t>
  </si>
  <si>
    <t>Здійснення зовнішнього оцінювання та моніторинг якості освіти Українським центром оцінювання якості освіти та його регіональними підрозділами</t>
  </si>
  <si>
    <t>2201510</t>
  </si>
  <si>
    <t>Державна атестація наукових і науково-педагогічних кадрів вищої кваліфікації, ліцензування, атестація та акредитація навчальних закладів</t>
  </si>
  <si>
    <t>2201570</t>
  </si>
  <si>
    <t>Виконання зобов’язань України у Рамковій програмі Європейського Союзу з наукових досліджень та інновацій "Горизонт 2020"</t>
  </si>
  <si>
    <t>2203000</t>
  </si>
  <si>
    <t>Державна інспекція навчальних закладів України</t>
  </si>
  <si>
    <t>2203010</t>
  </si>
  <si>
    <t>Здійснення державного нагляду за діяльністю навчальних закладів</t>
  </si>
  <si>
    <t>2210000</t>
  </si>
  <si>
    <t>Міністерство освіти і науки України (загальнодержавні витрати)</t>
  </si>
  <si>
    <t>2211000</t>
  </si>
  <si>
    <t>2211190</t>
  </si>
  <si>
    <t>0180</t>
  </si>
  <si>
    <t>Освітня субвенція з державного бюджету місцевим бюджетам</t>
  </si>
  <si>
    <t>2300000</t>
  </si>
  <si>
    <t>Міністерство охорони здоров'я України</t>
  </si>
  <si>
    <t>2301000</t>
  </si>
  <si>
    <t>Апарат Міністерства охорони здоров'я України</t>
  </si>
  <si>
    <t>2301010</t>
  </si>
  <si>
    <t>0763</t>
  </si>
  <si>
    <t>Керівництво та управління у сфері охорони здоров'я</t>
  </si>
  <si>
    <t>2301020</t>
  </si>
  <si>
    <t>2301070</t>
  </si>
  <si>
    <t xml:space="preserve">Підготовка і підвищення кваліфікації медичних та фармацевтичних, наукових та науково-педагогічних кадрів вищими навчальними закладами ІІІ і ІV рівнів акредитації </t>
  </si>
  <si>
    <t>2301080</t>
  </si>
  <si>
    <t>Підвищення кваліфікації медичних та фармацевтичних кадрів  та підготовка наукових і науково-педагогічних кадрів у сфері охорони здоров'я</t>
  </si>
  <si>
    <t>2301090</t>
  </si>
  <si>
    <t>Методичне забезпечення діяльності медичних (фармацевтичних) вищих навчальних закладів та закладів післядипломної освіти</t>
  </si>
  <si>
    <t>2301110</t>
  </si>
  <si>
    <t>0732</t>
  </si>
  <si>
    <t>Спеціалізована та високоспеціалізована медична допомога, що надається загальнодержавними закладами охорони здоров'я</t>
  </si>
  <si>
    <t>2301120</t>
  </si>
  <si>
    <t>Підготовка медичних і фармацевтичних кадрів вищими навчальними закладами І і ІІ рівнів акредитації</t>
  </si>
  <si>
    <t>2301170</t>
  </si>
  <si>
    <t>Діагностика і лікування захворювань  із впровадженням експериментальних та нових медичних технологій у закладах охорони здоров'я науково-дослідних установ та  вищих навчальних медичних закладах Міністерства охорони здоров'я України</t>
  </si>
  <si>
    <t>2301180</t>
  </si>
  <si>
    <t>Санаторне лікування хворих на туберкульоз та дітей і підлітків з соматичними захворюваннями</t>
  </si>
  <si>
    <t>2301200</t>
  </si>
  <si>
    <t>0722</t>
  </si>
  <si>
    <t>Спеціалізована консультативна амбулаторно-поліклінічна та стоматологічна допомога, що надається вищими навчальними закладами, науково-дослідними установами та загальнодержавними закладами охорони здоров'я</t>
  </si>
  <si>
    <t>2301280</t>
  </si>
  <si>
    <t>Перемишлянський р-н</t>
  </si>
  <si>
    <t>07308200000</t>
  </si>
  <si>
    <t>Перечинський р-н</t>
  </si>
  <si>
    <t>10317200000</t>
  </si>
  <si>
    <t>Переяслав-Хмельницький р-н</t>
  </si>
  <si>
    <t>04312200000</t>
  </si>
  <si>
    <t>Петрикiвський р-н</t>
  </si>
  <si>
    <t>11318200000</t>
  </si>
  <si>
    <t>04313200000</t>
  </si>
  <si>
    <t>Петропавлiвський р-н</t>
  </si>
  <si>
    <t>20323200000</t>
  </si>
  <si>
    <t>Печенізький р-н</t>
  </si>
  <si>
    <t>16318200000</t>
  </si>
  <si>
    <t>Пирятинський р-н</t>
  </si>
  <si>
    <t>19312200000</t>
  </si>
  <si>
    <t>Підволочиський р-н</t>
  </si>
  <si>
    <t>19313200000</t>
  </si>
  <si>
    <t>Підгаєцький р-н</t>
  </si>
  <si>
    <t>02316200000</t>
  </si>
  <si>
    <t>Піщанський р-н</t>
  </si>
  <si>
    <t>02317200000</t>
  </si>
  <si>
    <t>Свалявський р-н</t>
  </si>
  <si>
    <t>12313200000</t>
  </si>
  <si>
    <t>Сватівський р-н</t>
  </si>
  <si>
    <t>11319200000</t>
  </si>
  <si>
    <t>Світловодський р-н</t>
  </si>
  <si>
    <t>16321200000</t>
  </si>
  <si>
    <t>Семенівський р-н (Полтавська обл.)</t>
  </si>
  <si>
    <t>25317200000</t>
  </si>
  <si>
    <t>Семенівський р-н (Чернігівська обл.)</t>
  </si>
  <si>
    <t>18314200000</t>
  </si>
  <si>
    <t>Середино-Будський р-н</t>
  </si>
  <si>
    <t>04316200000</t>
  </si>
  <si>
    <t>Синельникiвський р-н</t>
  </si>
  <si>
    <t>21316200000</t>
  </si>
  <si>
    <t>Скадовський р-н</t>
  </si>
  <si>
    <t>10320200000</t>
  </si>
  <si>
    <t>Сквирський р-н</t>
  </si>
  <si>
    <t>13315200000</t>
  </si>
  <si>
    <t>Сколівський р-н</t>
  </si>
  <si>
    <t>22313200000</t>
  </si>
  <si>
    <t>Славутський р-н</t>
  </si>
  <si>
    <t>05313200000</t>
  </si>
  <si>
    <t>Слов'янський р-н</t>
  </si>
  <si>
    <t>23313200000</t>
  </si>
  <si>
    <t>Смiлянський р-н</t>
  </si>
  <si>
    <t>14319200000</t>
  </si>
  <si>
    <t>Снігурівський р-н</t>
  </si>
  <si>
    <t>09312200000</t>
  </si>
  <si>
    <t>Снятинський р-н</t>
  </si>
  <si>
    <t>13316200000</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</si>
  <si>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</si>
  <si>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</si>
  <si>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</si>
  <si>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</si>
  <si>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</si>
  <si>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м.Харкова</t>
  </si>
  <si>
    <t>Жовтневий районний суд м.Харкова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</si>
  <si>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</si>
  <si>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</si>
  <si>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</si>
  <si>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</si>
  <si>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</si>
  <si>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м.Харкова</t>
  </si>
  <si>
    <t>Коломацький районний суд Харківської області</t>
  </si>
  <si>
    <t>Комінтернівський районний суд м.Харкова</t>
  </si>
  <si>
    <t>Красноградський районний суд Харківської області</t>
  </si>
  <si>
    <t>Краснокутський районний суд Харківської області</t>
  </si>
  <si>
    <t>19315200000</t>
  </si>
  <si>
    <t>Тернопільський р-н</t>
  </si>
  <si>
    <t>10323200000</t>
  </si>
  <si>
    <t>Тетiївський р-н</t>
  </si>
  <si>
    <t>02319200000</t>
  </si>
  <si>
    <t>Тиврівський р-н</t>
  </si>
  <si>
    <t>09313200000</t>
  </si>
  <si>
    <t>Тисменицький р-н</t>
  </si>
  <si>
    <t>09314200000</t>
  </si>
  <si>
    <t>Тлумацький р-н</t>
  </si>
  <si>
    <t>08318200000</t>
  </si>
  <si>
    <t>Токмацький р-н</t>
  </si>
  <si>
    <t>04319200000</t>
  </si>
  <si>
    <t>Томакiвський р-н</t>
  </si>
  <si>
    <t>02320200000</t>
  </si>
  <si>
    <t>Томашпільський р-н</t>
  </si>
  <si>
    <t>12317200000</t>
  </si>
  <si>
    <t>Троїцький р-н</t>
  </si>
  <si>
    <t>02321200000</t>
  </si>
  <si>
    <t>Тростянецький р-н (Вінницька обл.)</t>
  </si>
  <si>
    <t>18316200000</t>
  </si>
  <si>
    <t>Тростянецький р-н (Сумська обл.)</t>
  </si>
  <si>
    <t>02322200000</t>
  </si>
  <si>
    <t>Тульчинський р-н</t>
  </si>
  <si>
    <t>03315200000</t>
  </si>
  <si>
    <t>Турійський р-н</t>
  </si>
  <si>
    <t>13319200000</t>
  </si>
  <si>
    <t>Турківський р-н</t>
  </si>
  <si>
    <t>07311200000</t>
  </si>
  <si>
    <t>Тячівський р-н</t>
  </si>
  <si>
    <t>07312200000</t>
  </si>
  <si>
    <t>Ужгородський р-н</t>
  </si>
  <si>
    <t>11320200000</t>
  </si>
  <si>
    <t>Ульяновський р-н</t>
  </si>
  <si>
    <t>23315200000</t>
  </si>
  <si>
    <t>Уманський р-н</t>
  </si>
  <si>
    <t>11321200000</t>
  </si>
  <si>
    <t>Устинівський р-н</t>
  </si>
  <si>
    <t>10324200000</t>
  </si>
  <si>
    <t>Фастiвський р-н</t>
  </si>
  <si>
    <t>15325200000</t>
  </si>
  <si>
    <t>Фрунзівський р-н</t>
  </si>
  <si>
    <t>Кошти від реалізації майна, конфіскованого за рішенням суду (крім за вчинення корупційного та пов'язаного з корупцією правопорушення)</t>
  </si>
  <si>
    <t>24030000</t>
  </si>
  <si>
    <t>Надходження сум кредиторської та депонентської заборгованості підприємств, організацій та установ, щодо яких минув строк позовної давності</t>
  </si>
  <si>
    <t>24050000</t>
  </si>
  <si>
    <t>06323200000</t>
  </si>
  <si>
    <t>Чуднівський р-н</t>
  </si>
  <si>
    <t>16324200000</t>
  </si>
  <si>
    <t>Чутівський р-н</t>
  </si>
  <si>
    <t>02326200000</t>
  </si>
  <si>
    <t>Шаргородський р-н</t>
  </si>
  <si>
    <t>03316200000</t>
  </si>
  <si>
    <t>Шацький р-н</t>
  </si>
  <si>
    <t>20327200000</t>
  </si>
  <si>
    <t>Шевченківський р-н</t>
  </si>
  <si>
    <t>22319200000</t>
  </si>
  <si>
    <t>Шепетiвський р-н</t>
  </si>
  <si>
    <t>04321200000</t>
  </si>
  <si>
    <t>Широкiвський р-н</t>
  </si>
  <si>
    <t>15326200000</t>
  </si>
  <si>
    <t>Ширяївський р-н</t>
  </si>
  <si>
    <t>16325200000</t>
  </si>
  <si>
    <t>Шишацький р-н</t>
  </si>
  <si>
    <t>18317200000</t>
  </si>
  <si>
    <t>Шосткинський р-н</t>
  </si>
  <si>
    <t>23320200000</t>
  </si>
  <si>
    <t>Шполянський р-н</t>
  </si>
  <si>
    <t>19317200000</t>
  </si>
  <si>
    <t>Шумський р-н</t>
  </si>
  <si>
    <t>25322200000</t>
  </si>
  <si>
    <t>Щорський р-н</t>
  </si>
  <si>
    <t>04322200000</t>
  </si>
  <si>
    <t>Юр'ївський р-н</t>
  </si>
  <si>
    <t>13320200000</t>
  </si>
  <si>
    <t>Яворівський р-н</t>
  </si>
  <si>
    <t>10325200000</t>
  </si>
  <si>
    <t>Яготинський р-н</t>
  </si>
  <si>
    <t>08320200000</t>
  </si>
  <si>
    <t>Якимівський р-н</t>
  </si>
  <si>
    <t>02327200000</t>
  </si>
  <si>
    <t>Ямпільський р-н (Вінницька обл.)</t>
  </si>
  <si>
    <t>18318200000</t>
  </si>
  <si>
    <t>Ямпільський р-н (Сумська обл.)</t>
  </si>
  <si>
    <t>22320200000</t>
  </si>
  <si>
    <t>Ярмолинецький р-н</t>
  </si>
  <si>
    <t>05317200000</t>
  </si>
  <si>
    <t>Ясинуватcький р-н</t>
  </si>
  <si>
    <t>04501000000</t>
  </si>
  <si>
    <t xml:space="preserve">отг м. Апостолове </t>
  </si>
  <si>
    <t>15501000000</t>
  </si>
  <si>
    <t>отг м. Балта</t>
  </si>
  <si>
    <t>15502000000</t>
  </si>
  <si>
    <t xml:space="preserve">отг м. Біляївка </t>
  </si>
  <si>
    <t>11501000000</t>
  </si>
  <si>
    <t xml:space="preserve">отг м. Бобринець </t>
  </si>
  <si>
    <t>22503000000</t>
  </si>
  <si>
    <t xml:space="preserve">отг м. Волочиськ  </t>
  </si>
  <si>
    <t>16502000000</t>
  </si>
  <si>
    <t>отг м. Глобине</t>
  </si>
  <si>
    <t>22507000000</t>
  </si>
  <si>
    <t>отг м. Дунаївці</t>
  </si>
  <si>
    <t>04506000000</t>
  </si>
  <si>
    <t>отг м. Зеленодольськ</t>
  </si>
  <si>
    <t>02501000000</t>
  </si>
  <si>
    <t xml:space="preserve">отг м. Калинівка </t>
  </si>
  <si>
    <t>05501000000</t>
  </si>
  <si>
    <t xml:space="preserve">отг м. Красний Лиман </t>
  </si>
  <si>
    <t>11502000000</t>
  </si>
  <si>
    <t>отг м. Мала Виска</t>
  </si>
  <si>
    <t>13511000000</t>
  </si>
  <si>
    <t>отг м. Новий Калинів</t>
  </si>
  <si>
    <t>16506000000</t>
  </si>
  <si>
    <t>отг м. Пирятин</t>
  </si>
  <si>
    <t>22517000000</t>
  </si>
  <si>
    <t>отг м. Полонне</t>
  </si>
  <si>
    <t>19521000000</t>
  </si>
  <si>
    <t>отг м. Почаїв</t>
  </si>
  <si>
    <t>19523000000</t>
  </si>
  <si>
    <t>отг м. Скалат</t>
  </si>
  <si>
    <t>24509000000</t>
  </si>
  <si>
    <t>отг м. Сокиряни</t>
  </si>
  <si>
    <t>19525000000</t>
  </si>
  <si>
    <t>отг м. Теребовля</t>
  </si>
  <si>
    <t>07502000000</t>
  </si>
  <si>
    <t>отг м. Тячів</t>
  </si>
  <si>
    <t>03505000000</t>
  </si>
  <si>
    <t xml:space="preserve">отг м. Устилуг </t>
  </si>
  <si>
    <t>19526000000</t>
  </si>
  <si>
    <t xml:space="preserve">отг м. Шумськ  </t>
  </si>
  <si>
    <t>12501000000</t>
  </si>
  <si>
    <t>отг смт Білокуракине</t>
  </si>
  <si>
    <t>15503000000</t>
  </si>
  <si>
    <t>отг смт Велика Михайлівка</t>
  </si>
  <si>
    <t>08502000000</t>
  </si>
  <si>
    <t>отг смт Веселе</t>
  </si>
  <si>
    <t>22502000000</t>
  </si>
  <si>
    <t>отг смт Війтівці</t>
  </si>
  <si>
    <t>24504000000</t>
  </si>
  <si>
    <t>отг смт Глибока</t>
  </si>
  <si>
    <t>13505000000</t>
  </si>
  <si>
    <t>отг смт Гніздичів</t>
  </si>
  <si>
    <t>03502000000</t>
  </si>
  <si>
    <t xml:space="preserve">отг смт Голоби </t>
  </si>
  <si>
    <t>19505000000</t>
  </si>
  <si>
    <t>отг смт Гусятин</t>
  </si>
  <si>
    <t>25502000000</t>
  </si>
  <si>
    <t>отг смт Десна</t>
  </si>
  <si>
    <t>13507000000</t>
  </si>
  <si>
    <t>отг смт Дубляни</t>
  </si>
  <si>
    <t>22508000000</t>
  </si>
  <si>
    <t>отг смт Дунаївці</t>
  </si>
  <si>
    <t>23502000000</t>
  </si>
  <si>
    <t>отг смт Єрки</t>
  </si>
  <si>
    <t>19506000000</t>
  </si>
  <si>
    <t>отг смт Заводське</t>
  </si>
  <si>
    <t>19508000000</t>
  </si>
  <si>
    <t>отг смт Золотий Потік</t>
  </si>
  <si>
    <t>06504000000</t>
  </si>
  <si>
    <t xml:space="preserve">отг смт Іршанськ </t>
  </si>
  <si>
    <t>10501000000</t>
  </si>
  <si>
    <t>отг смт Калита</t>
  </si>
  <si>
    <t>17503000000</t>
  </si>
  <si>
    <t>отг смт Клесів</t>
  </si>
  <si>
    <t>19510000000</t>
  </si>
  <si>
    <t>отг смт Козлів</t>
  </si>
  <si>
    <t>08503000000</t>
  </si>
  <si>
    <t>отг смт Комиш-Зоря</t>
  </si>
  <si>
    <t>19513000000</t>
  </si>
  <si>
    <t xml:space="preserve">отг смт Коропець   </t>
  </si>
  <si>
    <t>22511000000</t>
  </si>
  <si>
    <t>отг смт Летичів</t>
  </si>
  <si>
    <t>22514000000</t>
  </si>
  <si>
    <t>отг смт Меджибіж</t>
  </si>
  <si>
    <t>19515000000</t>
  </si>
  <si>
    <t xml:space="preserve">отг смт Мельниця-Подільська   </t>
  </si>
  <si>
    <t>19516000000</t>
  </si>
  <si>
    <t>отг смт Микулинці</t>
  </si>
  <si>
    <t>22515000000</t>
  </si>
  <si>
    <t>отг смт Наркевичі</t>
  </si>
  <si>
    <t>06505000000</t>
  </si>
  <si>
    <t xml:space="preserve">отг смт Народичі </t>
  </si>
  <si>
    <t>06506000000</t>
  </si>
  <si>
    <t>отг смт Нова Борова</t>
  </si>
  <si>
    <t>22516000000</t>
  </si>
  <si>
    <t>отг смт Нова Ушиця</t>
  </si>
  <si>
    <t>13513000000</t>
  </si>
  <si>
    <t>отг смт Нові Стрілища</t>
  </si>
  <si>
    <t>04512000000</t>
  </si>
  <si>
    <t xml:space="preserve">отг смт Новопокровка </t>
  </si>
  <si>
    <t>отг смт Новопсков</t>
  </si>
  <si>
    <t>25505000000</t>
  </si>
  <si>
    <t xml:space="preserve">отг смт Парафіївка  </t>
  </si>
  <si>
    <t>09502000000</t>
  </si>
  <si>
    <t>отг смт Печеніжин</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</si>
  <si>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</si>
  <si>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</si>
  <si>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</si>
  <si>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</si>
  <si>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Путильський районний суд Чернівецької області</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</si>
  <si>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</si>
  <si>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</si>
  <si>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</si>
  <si>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Новодністровський міський суд Чернівецької області</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</si>
  <si>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</si>
  <si>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</si>
  <si>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</si>
  <si>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</si>
  <si>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</si>
  <si>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</si>
  <si>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</si>
  <si>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</si>
  <si>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</si>
  <si>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</si>
  <si>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</si>
  <si>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</si>
  <si>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Ніжинський міськрайонний суд Чернігівської області</t>
  </si>
  <si>
    <t>Новозаводський районний суд м.Чернігова</t>
  </si>
  <si>
    <t>Носівський районний суд Чернігівської області</t>
  </si>
  <si>
    <t>Новгород-Сіверський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</si>
  <si>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</si>
  <si>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</si>
  <si>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</si>
  <si>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</si>
  <si>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</si>
  <si>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</si>
  <si>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</si>
  <si>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</si>
  <si>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Голосіївський районний суд м.Києва</t>
  </si>
  <si>
    <t>Дарницький районний суд м.Києва</t>
  </si>
  <si>
    <t>Дніпровський районний суд м.Києва</t>
  </si>
  <si>
    <t>Деснянський районний суд м.Києва</t>
  </si>
  <si>
    <t>Оболонський районний суд м.Києва</t>
  </si>
  <si>
    <t>Печерський районний суд м.Києва</t>
  </si>
  <si>
    <t>Подільський районний суд м.Києва</t>
  </si>
  <si>
    <t>Святошинський районний суд м.Києва</t>
  </si>
  <si>
    <t>Солом’янський районний суд м.Києва</t>
  </si>
  <si>
    <t>Шевченківський районний суд м.Києва</t>
  </si>
  <si>
    <t>Апеляційні господарські суди</t>
  </si>
  <si>
    <t>0501080</t>
  </si>
  <si>
    <t>Здійснення правосуддя апеляційними господарськими судами</t>
  </si>
  <si>
    <t>Дніпропетровський апеляційний господарський суд</t>
  </si>
  <si>
    <t>Донецький апеляційний господарський суд</t>
  </si>
  <si>
    <t>Київський апеляційний господарський суд</t>
  </si>
  <si>
    <t>Львівський апеляційний господарський суд</t>
  </si>
  <si>
    <t>Одеський апеляційний господарський суд</t>
  </si>
  <si>
    <t>Рівненський апеляційний господарський суд</t>
  </si>
  <si>
    <t>Харківський апеляційний господарський суд</t>
  </si>
  <si>
    <t>Апеляційні адміністративні суди</t>
  </si>
  <si>
    <t>0501160</t>
  </si>
  <si>
    <t>Здійснення правосуддя апеляційними адміністративними судами</t>
  </si>
  <si>
    <t>Вінницький апеляційний адміністративний суд</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</si>
  <si>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</si>
  <si>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</si>
  <si>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</si>
  <si>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</si>
  <si>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</si>
  <si>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</si>
  <si>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</si>
  <si>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</si>
  <si>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</si>
  <si>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</si>
  <si>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</si>
  <si>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</si>
  <si>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</si>
  <si>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</si>
  <si>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Великоберезнянський  районний суд Закарпатської області</t>
  </si>
  <si>
    <t>Берегівський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</si>
  <si>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</si>
  <si>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</si>
  <si>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</si>
  <si>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</si>
  <si>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</si>
  <si>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</si>
  <si>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</si>
  <si>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</si>
  <si>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</si>
  <si>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</si>
  <si>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Міжгірський районний суд Закарпатської області</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</si>
  <si>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</si>
  <si>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</si>
  <si>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</si>
  <si>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</si>
  <si>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</si>
  <si>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</si>
  <si>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</si>
  <si>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м.Запоріжжя</t>
  </si>
  <si>
    <t>Балаклійський р-н</t>
  </si>
  <si>
    <t>15303200000</t>
  </si>
  <si>
    <t>Балтський р-н</t>
  </si>
  <si>
    <t>06302200000</t>
  </si>
  <si>
    <t>Баранівський р-н</t>
  </si>
  <si>
    <t>20302200000</t>
  </si>
  <si>
    <t>Барвінківський р-н</t>
  </si>
  <si>
    <t>10301200000</t>
  </si>
  <si>
    <t>Баришiвський р-н</t>
  </si>
  <si>
    <t>02301200000</t>
  </si>
  <si>
    <t>Барський р-н</t>
  </si>
  <si>
    <t>25301200000</t>
  </si>
  <si>
    <t>Бахмацький р-н</t>
  </si>
  <si>
    <t>14302200000</t>
  </si>
  <si>
    <t>Баштанський р-н</t>
  </si>
  <si>
    <t>06303200000</t>
  </si>
  <si>
    <t>Бердичівський р-н</t>
  </si>
  <si>
    <t>08301200000</t>
  </si>
  <si>
    <t>Державна архітектурно-будівельна інспекція України</t>
  </si>
  <si>
    <t>2752010</t>
  </si>
  <si>
    <t>Керівництво та управління у сфері архітектурно-будівельного контролю та нагляду</t>
  </si>
  <si>
    <t>2753000</t>
  </si>
  <si>
    <t>Державне агентство з питань електронного урядування України</t>
  </si>
  <si>
    <t>2753010</t>
  </si>
  <si>
    <t>Керівництво та управління у сфері електронного урядування</t>
  </si>
  <si>
    <t>2753030</t>
  </si>
  <si>
    <t>Електронне урядування та Національна програма інформатизації</t>
  </si>
  <si>
    <t>2754000</t>
  </si>
  <si>
    <t>Державне агентство з енергоефективності та енергозбереження України</t>
  </si>
  <si>
    <t>2754010</t>
  </si>
  <si>
    <t>Керівництво та управління у сфері ефективного використання енергетичних ресурсів</t>
  </si>
  <si>
    <t>2754060</t>
  </si>
  <si>
    <t>Реалізація Державної цільової економічної програми енергоефективності на 2010 - 2016 роки</t>
  </si>
  <si>
    <t>2755000</t>
  </si>
  <si>
    <t>Державна служба України з питань геодезії, картографії та кадастру</t>
  </si>
  <si>
    <t>2755010</t>
  </si>
  <si>
    <t>Керівництво та управління у сфері геодезії, картографії та кадастру</t>
  </si>
  <si>
    <t>2755020</t>
  </si>
  <si>
    <t>Проведення земельної реформи</t>
  </si>
  <si>
    <t>2755030</t>
  </si>
  <si>
    <t>Загальнодержавні топографо-геодезичні та картографічні роботи, демаркація та делімітація державного кордону</t>
  </si>
  <si>
    <t>2756000</t>
  </si>
  <si>
    <t>Державне агентство з питань відновлення Донбасу</t>
  </si>
  <si>
    <t>2756010</t>
  </si>
  <si>
    <t>Керівництво та управління у сфері відновлення Донбасу</t>
  </si>
  <si>
    <t>2760000</t>
  </si>
  <si>
    <t>Міністерство регіонального розвитку, будівництва та житлово-комунального господарства України (загальнодержавні витрати)</t>
  </si>
  <si>
    <t>2761000</t>
  </si>
  <si>
    <t>2761070</t>
  </si>
  <si>
    <t>Державний фонд регіонального розвитку</t>
  </si>
  <si>
    <t>2761130</t>
  </si>
  <si>
    <t>Субвенція з державного бюджету місцевим бюджетам на формування інфраструктури об'єднаних територіальних громад</t>
  </si>
  <si>
    <t>2761350</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</si>
  <si>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</si>
  <si>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2761600</t>
  </si>
  <si>
    <t>Субвенція з державного бюджету місцевим бюджетам для реалізації проектів в рамках Надзвичайної кредитної програми для відновлення України</t>
  </si>
  <si>
    <t>2800000</t>
  </si>
  <si>
    <t>Міністерство аграрної політики та продовольства України</t>
  </si>
  <si>
    <t>2801000</t>
  </si>
  <si>
    <t>Апарат Міністерства аграрної політики та продовольства України</t>
  </si>
  <si>
    <t>2801010</t>
  </si>
  <si>
    <t>Загальне керівництво та управління у сфері агропромислового комплексу</t>
  </si>
  <si>
    <t>2801030</t>
  </si>
  <si>
    <t>Фінансова підтримка заходів в агропромисловому комплексі шляхом здешевлення кредитів</t>
  </si>
  <si>
    <t>2801050</t>
  </si>
  <si>
    <t>2801130</t>
  </si>
  <si>
    <t>Національна комісія, що здійснює державне регулювання у сферах енергетики та комунальних послуг</t>
  </si>
  <si>
    <t>6341000</t>
  </si>
  <si>
    <t>Апарат Національної комісії, що здійснює державне регулювання у сферах енергетики та комунальних послуг</t>
  </si>
  <si>
    <t>6341010</t>
  </si>
  <si>
    <t>Керівництво та управління у сфері регулювання енергетики та комунальних послуг</t>
  </si>
  <si>
    <t>6380000</t>
  </si>
  <si>
    <t>Державне космічне агентство України</t>
  </si>
  <si>
    <t>6381000</t>
  </si>
  <si>
    <t>Апарат Державного космічного агентства України</t>
  </si>
  <si>
    <t>6381010</t>
  </si>
  <si>
    <t>Керівництво та управління у сфері космічної діяльності</t>
  </si>
  <si>
    <t>6381020</t>
  </si>
  <si>
    <t>0487</t>
  </si>
  <si>
    <t>Виконання робіт за державними цільовими програмами і державним замовленням у сфері космічної галузі, в тому числі загальнодержавної цільової науково-технічної космічної програми України</t>
  </si>
  <si>
    <t>6381030</t>
  </si>
  <si>
    <t>6381050</t>
  </si>
  <si>
    <t>Управління та випробування космічних засобів</t>
  </si>
  <si>
    <t>6381120</t>
  </si>
  <si>
    <t>Фундаментальні і прикладні розробки та дослідження у сфері державного управління, стратегічних проблем внутрішньої і зовнішньої політики та з питань посередництва і примирення при вирішенні колективних трудових спорів (конфліктів)</t>
  </si>
  <si>
    <t>0301130</t>
  </si>
  <si>
    <t>0950</t>
  </si>
  <si>
    <t>Підготовка кадрів, підвищення кваліфікації керівних працівників, спеціалістів державного управління, підготовка науково-педагогічних і наукових кадрів з питань стратегічних проблем внутрішньої і зовнішньої політики</t>
  </si>
  <si>
    <t>0301140</t>
  </si>
  <si>
    <t>0520</t>
  </si>
  <si>
    <t xml:space="preserve">Збереження природно-заповідного фонду в національних природних парках та заповідниках </t>
  </si>
  <si>
    <t>0301170</t>
  </si>
  <si>
    <t>0731</t>
  </si>
  <si>
    <t xml:space="preserve">Надання  медичних  послуг  медичними  закладами </t>
  </si>
  <si>
    <t>0301360</t>
  </si>
  <si>
    <t>0850</t>
  </si>
  <si>
    <t xml:space="preserve">Фінансова підтримка Національного камерного ансамблю "Київські солісти", Національного культурно-мистецького та музейного комплексу "Мистецький арсенал", інформаційного бюлетеня "Офіційний вісник Президента України" </t>
  </si>
  <si>
    <t>0301460</t>
  </si>
  <si>
    <t>0829</t>
  </si>
  <si>
    <t>Виплата Державних премій України</t>
  </si>
  <si>
    <t>0301840</t>
  </si>
  <si>
    <t>0301860</t>
  </si>
  <si>
    <t xml:space="preserve">Реставрація та пристосування Маріїнського палацу в м. Києві </t>
  </si>
  <si>
    <t>Жидачівський р-н</t>
  </si>
  <si>
    <t>06308200000</t>
  </si>
  <si>
    <t>Житомирський р-н</t>
  </si>
  <si>
    <t>02305200000</t>
  </si>
  <si>
    <t>Жмеринський р-н</t>
  </si>
  <si>
    <t>13306200000</t>
  </si>
  <si>
    <t>Жовківський р-н</t>
  </si>
  <si>
    <t>14311200000</t>
  </si>
  <si>
    <t>Жовтневий р-н</t>
  </si>
  <si>
    <t>19305200000</t>
  </si>
  <si>
    <t>Заліщицький р-н</t>
  </si>
  <si>
    <t>08307200000</t>
  </si>
  <si>
    <t>Запорізький р-н</t>
  </si>
  <si>
    <t>17307200000</t>
  </si>
  <si>
    <t>Зарiчненський р-н</t>
  </si>
  <si>
    <t>24304200000</t>
  </si>
  <si>
    <t>20311200000</t>
  </si>
  <si>
    <t>Зачепилівський р-н</t>
  </si>
  <si>
    <t>19306200000</t>
  </si>
  <si>
    <t>Збаразький р-н</t>
  </si>
  <si>
    <t>19307200000</t>
  </si>
  <si>
    <t>Зборівський р-н</t>
  </si>
  <si>
    <t>23304200000</t>
  </si>
  <si>
    <t>Звенигородський р-н</t>
  </si>
  <si>
    <t>10310200000</t>
  </si>
  <si>
    <t>Згурiвський р-н</t>
  </si>
  <si>
    <t>17308200000</t>
  </si>
  <si>
    <t>Здолбунiвський р-н</t>
  </si>
  <si>
    <t>16306200000</t>
  </si>
  <si>
    <t>Зінківський р-н</t>
  </si>
  <si>
    <t>20312200000</t>
  </si>
  <si>
    <t>Зміївський р-н</t>
  </si>
  <si>
    <t>11307200000</t>
  </si>
  <si>
    <t>Знам'янський р-н</t>
  </si>
  <si>
    <t>23305200000</t>
  </si>
  <si>
    <t>Золотонiський р-н</t>
  </si>
  <si>
    <t>13307200000</t>
  </si>
  <si>
    <t>Золочівський р-н (Львівська обл.)</t>
  </si>
  <si>
    <t>20313200000</t>
  </si>
  <si>
    <t>Золочівський р-н (Харківська обл.)</t>
  </si>
  <si>
    <t>03303200000</t>
  </si>
  <si>
    <t>Іваничівський р-н</t>
  </si>
  <si>
    <t>15309200000</t>
  </si>
  <si>
    <t>Іванівський р-н (Одеська обл.)</t>
  </si>
  <si>
    <t>21310200000</t>
  </si>
  <si>
    <t>Іванівський р-н (Херсонська обл.)</t>
  </si>
  <si>
    <t>10311200000</t>
  </si>
  <si>
    <t>Iванкiвський р-н</t>
  </si>
  <si>
    <t>15310200000</t>
  </si>
  <si>
    <t>Ізмаїльський р-н</t>
  </si>
  <si>
    <t>20314200000</t>
  </si>
  <si>
    <t>Ізюмський р-н</t>
  </si>
  <si>
    <t>22307200000</t>
  </si>
  <si>
    <t>Iзяславський р-н</t>
  </si>
  <si>
    <t>02306200000</t>
  </si>
  <si>
    <t>Іллінецький р-н</t>
  </si>
  <si>
    <t>07305200000</t>
  </si>
  <si>
    <t>Іршавський р-н</t>
  </si>
  <si>
    <t>25306200000</t>
  </si>
  <si>
    <t>Ічнянський р-н</t>
  </si>
  <si>
    <t>10312200000</t>
  </si>
  <si>
    <t>Кагарлицький р-н</t>
  </si>
  <si>
    <t>14312200000</t>
  </si>
  <si>
    <t>Казанківський р-н</t>
  </si>
  <si>
    <t>21311200000</t>
  </si>
  <si>
    <t>Каланчацький р-н</t>
  </si>
  <si>
    <t>02307200000</t>
  </si>
  <si>
    <t>Калинівський р-н</t>
  </si>
  <si>
    <t>09306200000</t>
  </si>
  <si>
    <t>Калуський р-н</t>
  </si>
  <si>
    <t>22308200000</t>
  </si>
  <si>
    <t>08308200000</t>
  </si>
  <si>
    <t>Кам'янсько-Дніпровський р-н</t>
  </si>
  <si>
    <t>03304200000</t>
  </si>
  <si>
    <t>Камінь-Каширський р-н</t>
  </si>
  <si>
    <t>13308200000</t>
  </si>
  <si>
    <t>Кам'янка-Бузький р-н</t>
  </si>
  <si>
    <t>23306200000</t>
  </si>
  <si>
    <t>Кам'янський р-н</t>
  </si>
  <si>
    <t>23307200000</t>
  </si>
  <si>
    <t>Канiвський р-н</t>
  </si>
  <si>
    <t>16307200000</t>
  </si>
  <si>
    <t>23308200000</t>
  </si>
  <si>
    <t>Катеринопiльський р-н</t>
  </si>
  <si>
    <t>21312200000</t>
  </si>
  <si>
    <t>Каховський р-н</t>
  </si>
  <si>
    <t>20315200000</t>
  </si>
  <si>
    <t>Кегичівський р-н</t>
  </si>
  <si>
    <t>24305200000</t>
  </si>
  <si>
    <t>Кельменецький р-н</t>
  </si>
  <si>
    <t>10313200000</t>
  </si>
  <si>
    <t>Києво-Святошинський р-н</t>
  </si>
  <si>
    <t>03305200000</t>
  </si>
  <si>
    <t>Ківерцівський р-н</t>
  </si>
  <si>
    <t>15311200000</t>
  </si>
  <si>
    <t>Кілійський р-н</t>
  </si>
  <si>
    <t>11308200000</t>
  </si>
  <si>
    <t>Кіровоградський р-н</t>
  </si>
  <si>
    <t>24306200000</t>
  </si>
  <si>
    <t>Кіцманський р-н</t>
  </si>
  <si>
    <t>16308200000</t>
  </si>
  <si>
    <t>Кобеляцький р-н</t>
  </si>
  <si>
    <t>03306200000</t>
  </si>
  <si>
    <t>Ковельський р-н</t>
  </si>
  <si>
    <t>15312200000</t>
  </si>
  <si>
    <t>Кодимський р-н</t>
  </si>
  <si>
    <t>25307200000</t>
  </si>
  <si>
    <t>16309200000</t>
  </si>
  <si>
    <t>Козельщинський р-н</t>
  </si>
  <si>
    <t>19308200000</t>
  </si>
  <si>
    <t>Козівський р-н</t>
  </si>
  <si>
    <t>02308200000</t>
  </si>
  <si>
    <t>Козятинський р-н</t>
  </si>
  <si>
    <t>20316200000</t>
  </si>
  <si>
    <t>Коломацький р-н</t>
  </si>
  <si>
    <t>09307200000</t>
  </si>
  <si>
    <t>Коломийський р-н</t>
  </si>
  <si>
    <t>15313200000</t>
  </si>
  <si>
    <t>Комінтернівський р-н</t>
  </si>
  <si>
    <t>11309200000</t>
  </si>
  <si>
    <t>Компаніївський р-н</t>
  </si>
  <si>
    <t>18305200000</t>
  </si>
  <si>
    <t>Конотопський р-н</t>
  </si>
  <si>
    <t>17309200000</t>
  </si>
  <si>
    <t>Корецький р-н</t>
  </si>
  <si>
    <t>25308200000</t>
  </si>
  <si>
    <t>Дослідження, прикладні розробки  та підготовка наукових кадрів у сфері лісового господарства</t>
  </si>
  <si>
    <t>2805060</t>
  </si>
  <si>
    <t>Ведення лісового і мисливського господарства, охорона і захист лісів в лісовому фонді</t>
  </si>
  <si>
    <t>2807000</t>
  </si>
  <si>
    <t>Державна інспекція сільського господарства України</t>
  </si>
  <si>
    <t>2807010</t>
  </si>
  <si>
    <t>Здійснення державного контролю у галузі сільського господарства</t>
  </si>
  <si>
    <t>3100000</t>
  </si>
  <si>
    <t>Міністерство інфраструктури України</t>
  </si>
  <si>
    <t>3101000</t>
  </si>
  <si>
    <t>Апарат Міністерства інфраструктури України</t>
  </si>
  <si>
    <t>3101010</t>
  </si>
  <si>
    <t>0455</t>
  </si>
  <si>
    <t>Загальне керівництво та управління у сфері інфраструктури</t>
  </si>
  <si>
    <t>3101210</t>
  </si>
  <si>
    <t>0452</t>
  </si>
  <si>
    <t>Підтримка експлуатаційно-безпечного стану судноплавних шлюзів, внутрішніх водних шляхів, в тому числі на проведення днопоглиблювальних робіт</t>
  </si>
  <si>
    <t>3101230</t>
  </si>
  <si>
    <t>Здійснення заходів щодо підтримки впровадження транспортної стратегії України</t>
  </si>
  <si>
    <t>3105000</t>
  </si>
  <si>
    <t>Державна спеціальна служба транспорту України</t>
  </si>
  <si>
    <t>3105010</t>
  </si>
  <si>
    <t>Забезпечення діяльності Державної спеціальної служби транспорту</t>
  </si>
  <si>
    <t>3105030</t>
  </si>
  <si>
    <t>Видатки для Державної спеціальної служби транспорту України на реалізацію заходів щодо підвищення обороноздатності і безпеки держави</t>
  </si>
  <si>
    <t>3107000</t>
  </si>
  <si>
    <t>Національне агентство з питань підготовки та проведення в Україні фінальної частини чемпіонату Європи 2012 року з футболу та реалізації інфраструктурних проектів</t>
  </si>
  <si>
    <t>3107010</t>
  </si>
  <si>
    <t>Організаційне забезпечення підготовки та проведення в Україні фінальної частини чемпіонату Європи 2012 року з футболу та реалізації інфраструктурних проектів</t>
  </si>
  <si>
    <t>3108000</t>
  </si>
  <si>
    <t>Державна авіаційна служба України</t>
  </si>
  <si>
    <t>3108010</t>
  </si>
  <si>
    <t>Керівництво та управління у сфері авіаційного транспорту</t>
  </si>
  <si>
    <t>3109000</t>
  </si>
  <si>
    <t>Державна служба України з безпеки на транспорті</t>
  </si>
  <si>
    <t>3109010</t>
  </si>
  <si>
    <t>0451</t>
  </si>
  <si>
    <t>Здійснення державного контролю з питань безпеки на транспорті</t>
  </si>
  <si>
    <t>3110000</t>
  </si>
  <si>
    <t>Державне агентство автомобільних доріг України</t>
  </si>
  <si>
    <t>3111000</t>
  </si>
  <si>
    <t>Апарат Державного агентства автомобільних доріг України</t>
  </si>
  <si>
    <t>3111010</t>
  </si>
  <si>
    <t>0456</t>
  </si>
  <si>
    <t>Керівництво та управління у сфері будівництва, ремонту та утримання автомобільних доріг</t>
  </si>
  <si>
    <t>3111020</t>
  </si>
  <si>
    <t>Розвиток мережі та утримання автомобільних доріг загального користування</t>
  </si>
  <si>
    <t>3111030</t>
  </si>
  <si>
    <t>Виконання боргових зобов'язань за запозиченнями, залученими державою або під державні гарантії на розвиток мережі автомобільних доріг  загального користування</t>
  </si>
  <si>
    <t>3111800</t>
  </si>
  <si>
    <t>Реконструкція автомобільних доріг державного значення у Львівській області</t>
  </si>
  <si>
    <t>3400000</t>
  </si>
  <si>
    <t>Міністерство молоді та спорту України</t>
  </si>
  <si>
    <t>3401000</t>
  </si>
  <si>
    <t>Апарат Міністерства молоді та спорту України</t>
  </si>
  <si>
    <t>3401010</t>
  </si>
  <si>
    <t>Керівництво та управління у сфері молоді та спорту</t>
  </si>
  <si>
    <t>3401040</t>
  </si>
  <si>
    <t>Фундаментальні та прикладні наукові дослідження у сфері молоді та спорту</t>
  </si>
  <si>
    <t>3401060</t>
  </si>
  <si>
    <t>Методичне забезпечення у сфері спорту</t>
  </si>
  <si>
    <t>3401070</t>
  </si>
  <si>
    <t>Здійснення заходів державної політики з питань молоді та державна підтримка молодіжних та дитячих громадських організацій</t>
  </si>
  <si>
    <t>3401110</t>
  </si>
  <si>
    <t>Розвиток спорту інвалідів та їх фізкультурно-спортивна реабілітація</t>
  </si>
  <si>
    <t>3401120</t>
  </si>
  <si>
    <t>Підготовка і участь національних збірних команд в Паралімпійських  і Дефлімпійських іграх</t>
  </si>
  <si>
    <t>3401220</t>
  </si>
  <si>
    <t>Забезпечення організації роботи Національного агентства із забезпечення якості вищої освіти</t>
  </si>
  <si>
    <t>2201040</t>
  </si>
  <si>
    <t>0980</t>
  </si>
  <si>
    <t>2201080</t>
  </si>
  <si>
    <t>Державні премії, стипендії та гранти в галузі освіти, науки і техніки, стипендії переможцям міжнародних конкурсів</t>
  </si>
  <si>
    <t>2201100</t>
  </si>
  <si>
    <t>0922</t>
  </si>
  <si>
    <t xml:space="preserve">Надання освіти у загальноосвітніх школах соціальної реабілітації, загальноосвітніх ліцеях-інтернатах, гімназіях-інтернатах з посиленою військово-фізичною підготовкою та інших загальноосвітніх навчальних закладах державної форми власності </t>
  </si>
  <si>
    <t>2201120</t>
  </si>
  <si>
    <t>0960</t>
  </si>
  <si>
    <t>Забезпечення діяльності Національного центру «Мала академія наук України», надання позашкільної освіти державними позашкільними навчальними закладами, заходи з позашкільної роботи</t>
  </si>
  <si>
    <t>2201130</t>
  </si>
  <si>
    <t>0930</t>
  </si>
  <si>
    <t>Підготовка робітничих кадрів у професійно-технічних навчальних закладах соціальної реабілітації та адаптації, методичне забезпечення закладів професійно-технічної освіти</t>
  </si>
  <si>
    <t>2201150</t>
  </si>
  <si>
    <t>Підготовка кадрів вищими навчальними закладами І і ІІ рівнів акредитації та забезпечення діяльності їх баз практики</t>
  </si>
  <si>
    <t>2201160</t>
  </si>
  <si>
    <t>Підготовка кадрів вищими навчальними закладами ІІІ і ІV рівнів акредитації та забезпечення діяльності їх баз практики</t>
  </si>
  <si>
    <t>2201170</t>
  </si>
  <si>
    <t>0970</t>
  </si>
  <si>
    <t xml:space="preserve">Здійснення методичного та матеріально-технічного забезпечення діяльності навчальних закладів </t>
  </si>
  <si>
    <t>2201180</t>
  </si>
  <si>
    <t>Проведення всеукраїнських та міжнародних олімпіад у сфері освіти, всеукраїнського конкурсу "Учитель року"</t>
  </si>
  <si>
    <t>2201200</t>
  </si>
  <si>
    <t>Пільговий проїзд студентів вищих навчальних закладів і учнів професійно-технічних училищ у залізничному, автомобільному та водному транспорті</t>
  </si>
  <si>
    <t>2201250</t>
  </si>
  <si>
    <t>2201280</t>
  </si>
  <si>
    <t>Підготовка кадрів Київським національним університетом імені Тараса Шевченка</t>
  </si>
  <si>
    <t>2201290</t>
  </si>
  <si>
    <t>Додаток № 6</t>
  </si>
  <si>
    <t>Керівництво та управління у сфері соціального захисту ветеранів війни та учасників антитерористичної операції</t>
  </si>
  <si>
    <t>2505040</t>
  </si>
  <si>
    <t>2505140</t>
  </si>
  <si>
    <t>Забезпечення житлом осіб, які брали безпосередню участь в антитерористичній операції та/або у забезпеченні її проведення і втратили функціональні можливості нижніх кінцівок</t>
  </si>
  <si>
    <t>2505150</t>
  </si>
  <si>
    <t>Заходи із психологічної реабілітації, соціальної та професійної адаптації учасників антитерористичної операції та забезпечення постраждалих учасників антитерористичної операції санаторно-курортним лікуванням</t>
  </si>
  <si>
    <t>2506000</t>
  </si>
  <si>
    <t>Пенсійний фонд України</t>
  </si>
  <si>
    <t>2506080</t>
  </si>
  <si>
    <t>1020</t>
  </si>
  <si>
    <t>Фінансове забезпечення виплати пенсій, надбавок та підвищень до пенсій, призначених за пенсійними програмами, та дефіциту коштів Пенсійного фонду</t>
  </si>
  <si>
    <t>2507000</t>
  </si>
  <si>
    <t>Фонд соціального захисту інвалідів</t>
  </si>
  <si>
    <t>2507030</t>
  </si>
  <si>
    <t>Керівництво та управління діяльністю Національної поліції України</t>
  </si>
  <si>
    <t>1007020</t>
  </si>
  <si>
    <t>Забезпечення охорони прав і свобод людини, інтересів суспільства і держави, протидії злочинності, підтримання публічної безпеки і порядку, участь у міжнародних миротворчих операціях</t>
  </si>
  <si>
    <t>1007030</t>
  </si>
  <si>
    <t>Дошкільна освіта та заходи з позашкільної роботи з дітьми поліцейських та працівників Національної поліції України</t>
  </si>
  <si>
    <t>1007040</t>
  </si>
  <si>
    <t>Видатки для Національної поліції України на реалізацію заходів щодо підвищення обороноздатності і безпеки держави</t>
  </si>
  <si>
    <t>1100000</t>
  </si>
  <si>
    <t>Міністерство енергетики та вугільної промисловості України</t>
  </si>
  <si>
    <t>1101000</t>
  </si>
  <si>
    <t>Апарат Міністерства енергетики та вугільної промисловості України</t>
  </si>
  <si>
    <t>1101010</t>
  </si>
  <si>
    <t>0434</t>
  </si>
  <si>
    <t>Загальне керівництво та управління у сфері паливно-енергетичного комплексу та вугільної промисловості</t>
  </si>
  <si>
    <t>1101030</t>
  </si>
  <si>
    <t>0483</t>
  </si>
  <si>
    <t>1101070</t>
  </si>
  <si>
    <t>0431</t>
  </si>
  <si>
    <t xml:space="preserve">Реструктуризація вугільної та торфодобувної промисловості </t>
  </si>
  <si>
    <t>1101100</t>
  </si>
  <si>
    <t>Гірничорятувальні заходи на вугледобувних підприємствах</t>
  </si>
  <si>
    <t>1101140</t>
  </si>
  <si>
    <t>Фізичний захист ядерних установок та ядерних матеріалів</t>
  </si>
  <si>
    <t>1101440</t>
  </si>
  <si>
    <t>0433</t>
  </si>
  <si>
    <t>1101470</t>
  </si>
  <si>
    <t>Виконання боргових зобов'язань за кредитами, залученими під державні гарантії, з метою реалізації проектів соціально-економічного розвитку</t>
  </si>
  <si>
    <t>1101480</t>
  </si>
  <si>
    <t xml:space="preserve">Приведення в безпечний стан уранових об’єктів </t>
  </si>
  <si>
    <t>1101520</t>
  </si>
  <si>
    <t>Поповнення обігових коштів або збільшення статутних фондів вугледобувних підприємств для погашення заборгованості із заробітної плати працівникам, що утворилася на 1 січня 2016 року</t>
  </si>
  <si>
    <t>1101630</t>
  </si>
  <si>
    <t xml:space="preserve">Впровадження Програми реформування та розвитку енергетичного сектора </t>
  </si>
  <si>
    <t>1200000</t>
  </si>
  <si>
    <t>Міністерство економічного розвитку і торгівлі України</t>
  </si>
  <si>
    <t>1201000</t>
  </si>
  <si>
    <t>Апарат Міністерства економічного розвитку і торгівлі України</t>
  </si>
  <si>
    <t>1201010</t>
  </si>
  <si>
    <t>0132</t>
  </si>
  <si>
    <t>Керівництво та управління у сфері економічного розвитку і торгівлі</t>
  </si>
  <si>
    <t>1201020</t>
  </si>
  <si>
    <t>0411</t>
  </si>
  <si>
    <t>Внески України до бюджету СОТ, за участь України в програмі ЄС "Конкурентоспроможність підприємств малого та середнього бізнесу (COSME)", до Єдиного бюджету органів СНД</t>
  </si>
  <si>
    <t>1201030</t>
  </si>
  <si>
    <t>Забезпечення двостороннього співробітництва України з іноземними державами та міжнародними організаціями, інформаційне та організаційне забезпечення участі України у міжнародних форумах, конференціях, виставках</t>
  </si>
  <si>
    <t>1201090</t>
  </si>
  <si>
    <t>Підвищення кваліфікації державних службовців у сфері економіки</t>
  </si>
  <si>
    <t>1201120</t>
  </si>
  <si>
    <t>Фінансова підтримка видань з економічних питань і забезпечення функціонування веб-порталу з питань державних закупівель</t>
  </si>
  <si>
    <t>1201220</t>
  </si>
  <si>
    <t>1201440</t>
  </si>
  <si>
    <t>Виконання програми "Сприяння взаємній торгівлі шляхом усунення технічних бар'єрів у торгівлі між Україною та Європейським Союзом"</t>
  </si>
  <si>
    <t>1201480</t>
  </si>
  <si>
    <t>0441</t>
  </si>
  <si>
    <t>Забезпечення життєдіяльності Криворізького гірничо-збагачувального комбінату окислених руд</t>
  </si>
  <si>
    <t>1201510</t>
  </si>
  <si>
    <t>Функціонування торгових представництв за кордоном</t>
  </si>
  <si>
    <t>1201520</t>
  </si>
  <si>
    <t>0442</t>
  </si>
  <si>
    <t>Виконання державних цільових програм реформування та розвитку оборонно-промислового комплексу, розроблення, освоєння і впровадження нових технологій, нарощування наявних виробничих потужностей для виготовлення продукції оборонного призначення</t>
  </si>
  <si>
    <t>1202000</t>
  </si>
  <si>
    <t>Державна інспекція України з питань захисту прав споживачів</t>
  </si>
  <si>
    <t>1202010</t>
  </si>
  <si>
    <t>Керівництво та управління у сфері захисту прав споживачів</t>
  </si>
  <si>
    <t>1203000</t>
  </si>
  <si>
    <t>Державне агентство резерву України</t>
  </si>
  <si>
    <t>1203010</t>
  </si>
  <si>
    <t>0220</t>
  </si>
  <si>
    <t>Керівництво та управління у сфері державного резерву</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</si>
  <si>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паї) господарських товариств, у статутних капіталах яких є державна або комунальна власність</t>
  </si>
  <si>
    <t>21020000</t>
  </si>
  <si>
    <t>Кошти, що перераховуються Національним банком України відповідно до Закону України "Про Національний банк України"</t>
  </si>
  <si>
    <t>21040000</t>
  </si>
  <si>
    <t>Плата за розміщення тимчасово вільних коштів державного бюджету</t>
  </si>
  <si>
    <t>21080000</t>
  </si>
  <si>
    <t>Інші надходження</t>
  </si>
  <si>
    <t>22000000</t>
  </si>
  <si>
    <t>Адміністративні збори та платежі, доходи від некомерційної господарської діяльності</t>
  </si>
  <si>
    <t>22010000</t>
  </si>
  <si>
    <t xml:space="preserve">Плата за надання адміністративних послуг </t>
  </si>
  <si>
    <t>22010300</t>
  </si>
  <si>
    <t>22010400</t>
  </si>
  <si>
    <t>Кошти в іноземній валюті за реєстрацію представництв іноземних суб'єктів господарської діяльності</t>
  </si>
  <si>
    <t>22011200</t>
  </si>
  <si>
    <t>Плата за видачу, продовження, переоформлення ліцензій і за видачу дубліката ліцензій на мовлення, та ліцензій провайдера програмної послуги</t>
  </si>
  <si>
    <t>22011400</t>
  </si>
  <si>
    <t>Плата за видачу, переоформлення, продовження терміну дії ліцензій на користування радіочастотним ресурсом України та видачу дублікатів таких ліцензій</t>
  </si>
  <si>
    <t>22011500</t>
  </si>
  <si>
    <t>Плата за ліцензії, видані Національною комісією, що здійснює державне регулювання у сферах енергетики та комунальних послуг</t>
  </si>
  <si>
    <t>22011700</t>
  </si>
  <si>
    <t>Плата за видачу, переоформлення, продовження терміну дії ліцензій на здійснення діяльності у сфері телекомунікацій та видачу копій і дублікатів таких ліцензій</t>
  </si>
  <si>
    <t>22011900</t>
  </si>
  <si>
    <t>Збори за підготовку до державної реєстрації авторського права і договорів, які стосуються прав автора на твір, та плата за одержання контрольних марок</t>
  </si>
  <si>
    <t>22012000</t>
  </si>
  <si>
    <t>Плата за видачу дозволів на право ввезення на територію України, вивезення з території України або транзиту через територію України наркотичних засобів, психотропних речовин і прекурсорів</t>
  </si>
  <si>
    <t>22012100</t>
  </si>
  <si>
    <t>Розміщення бюджетних коштів на депозитах, придбання цінних паперів</t>
  </si>
  <si>
    <t>Придбання цінних паперів</t>
  </si>
  <si>
    <t>Зміни обсягів бюджетних коштів</t>
  </si>
  <si>
    <t>На початок періоду</t>
  </si>
  <si>
    <t>Повернення кредитів до Державного бюджету України та розподіл надання кредитів з Державного бюджету України в  2016 році</t>
  </si>
  <si>
    <t>Надання кредитів</t>
  </si>
  <si>
    <t>Повернення кредитів</t>
  </si>
  <si>
    <t>1101460</t>
  </si>
  <si>
    <t>1101600</t>
  </si>
  <si>
    <t xml:space="preserve">Реконструкція гідроелектростанцій ПАТ "Укргідроенерго" </t>
  </si>
  <si>
    <t>1101610</t>
  </si>
  <si>
    <t>Будівництво Канівської ГАЕС</t>
  </si>
  <si>
    <t>1101620</t>
  </si>
  <si>
    <t>Реконструкція, капітальний ремонт та технічне переоснащення магістрального газопроводу Уренгой-Помари-Ужгород</t>
  </si>
  <si>
    <t>1101640</t>
  </si>
  <si>
    <t>Підвищення надійності постачання електроенергії в Україні</t>
  </si>
  <si>
    <t>1101650</t>
  </si>
  <si>
    <t>Будівництво ПЛ 750 кВ Рівненська АЕС - Київська</t>
  </si>
  <si>
    <t>1101670</t>
  </si>
  <si>
    <t>Будівництво повітряної лінії 750 кВ Запорізька - Каховська</t>
  </si>
  <si>
    <t>1101680</t>
  </si>
  <si>
    <t>Підвищення ефективності передачі електроенергії (Модернізація підстанцій)</t>
  </si>
  <si>
    <t>1101690</t>
  </si>
  <si>
    <t>Реконструкція трансформаторних підстанцій східної частини України</t>
  </si>
  <si>
    <t>1201490</t>
  </si>
  <si>
    <t>Повернення кредитів, наданих у 2007 році з Державного бюджету України на реалізацію інноваційних та інвестиційних проектів у галузях економіки, у першу чергу з впровадження передових енергозберігаючих технологій і технологій з виробництва альтернативних джерел палива</t>
  </si>
  <si>
    <t>1201500</t>
  </si>
  <si>
    <t>Повернення мікрокредитів, наданих з державного бюджету суб’єктам малого підприємництва</t>
  </si>
  <si>
    <t>2201460</t>
  </si>
  <si>
    <t>Надання кредитів на будівництво (придбання) житла для науково-педагогічних та педагогічних працівників</t>
  </si>
  <si>
    <t>2201480</t>
  </si>
  <si>
    <t>Повернення коштів, наданих з державного бюджету для кредитування окремих категорій громадян, які відповідно до чинного законодавства мають право на отримання таких кредитів на будівництво (придбання) житла, та науково-педагогічних і педагогічних працівників, і пеня</t>
  </si>
  <si>
    <t>2201610</t>
  </si>
  <si>
    <t>Вища освіта, енергоефективність та сталий розвиток</t>
  </si>
  <si>
    <t>2751360</t>
  </si>
  <si>
    <t>Повернення кредитів, наданих з державного бюджету молодим сім'ям та одиноким молодим громадянам на будівництво (реконструкцію) та придбання житла, і пеня</t>
  </si>
  <si>
    <t>2751430</t>
  </si>
  <si>
    <t>Державне пільгове кредитування індивідуальних сільських забудовників на будівництво (реконструкцію) та придбання житла</t>
  </si>
  <si>
    <t>2751440</t>
  </si>
  <si>
    <t>Повернення кредитів, наданих з державного бюджету індивідуальним сільським забудовникам на будівництво (реконструкцію) та придбання житла</t>
  </si>
  <si>
    <t>2751540</t>
  </si>
  <si>
    <t>Повернення кредитів, наданих у 2012 році з державного бюджету України на реалізацію бюджетної програми "Пільгове кредитування юридичних осіб, в тому числі ОСББ, для проведення реконструкції, капітальних та поточних ремонтів об'єктів житлово-комунального господарства"</t>
  </si>
  <si>
    <t>2751600</t>
  </si>
  <si>
    <t>Розвиток міської інфраструктури і заходи в секторі централізованого теплопостачання України, розвиток системи водопостачання та водовідведення в м. Миколаєві, реконструкція та розвиток системи комунального водного господарства м. Чернівці</t>
  </si>
  <si>
    <t>2751640</t>
  </si>
  <si>
    <t xml:space="preserve">Програма розвитку муніципальної інфраструктури </t>
  </si>
  <si>
    <t>2751650</t>
  </si>
  <si>
    <t>0640</t>
  </si>
  <si>
    <t>Відновлення Сходу України</t>
  </si>
  <si>
    <t>2801120</t>
  </si>
  <si>
    <t>Повернення коштів, наданих на формування Аграрним фондом державного інтервенційного фонду, а також для закупівлі матеріально-технічних ресурсів для потреб сільськогосподарських товаровиробників</t>
  </si>
  <si>
    <t>2801380</t>
  </si>
  <si>
    <t>Повернення бюджетних позичок, наданих на закупівлю сільськогосподарської продукції за державним замовленням (контрактом) 1994-1997 років</t>
  </si>
  <si>
    <t>2801390</t>
  </si>
  <si>
    <t>19520000000</t>
  </si>
  <si>
    <t xml:space="preserve">отг смт Підволочиськ  </t>
  </si>
  <si>
    <t>22518000000</t>
  </si>
  <si>
    <t>отг смт Понінка</t>
  </si>
  <si>
    <t>22520000000</t>
  </si>
  <si>
    <t>отг смт Сатанів</t>
  </si>
  <si>
    <t>16510000000</t>
  </si>
  <si>
    <t xml:space="preserve">отг смт Семенівка  </t>
  </si>
  <si>
    <t>19522000000</t>
  </si>
  <si>
    <t xml:space="preserve">отг смт Скала-Подільська   </t>
  </si>
  <si>
    <t>04513000000</t>
  </si>
  <si>
    <t>отг смт Солоне</t>
  </si>
  <si>
    <t>22521000000</t>
  </si>
  <si>
    <t>отг смт Стара Синява</t>
  </si>
  <si>
    <t>06509000000</t>
  </si>
  <si>
    <t>отг смт Червоне</t>
  </si>
  <si>
    <t>05503000000</t>
  </si>
  <si>
    <t>отг смт Черкаське</t>
  </si>
  <si>
    <t>22522000000</t>
  </si>
  <si>
    <t>отг смт Чорний Острів</t>
  </si>
  <si>
    <t>16512000000</t>
  </si>
  <si>
    <t>отг смт Шишаки</t>
  </si>
  <si>
    <t>04515000000</t>
  </si>
  <si>
    <t>отг смт Ювілейне</t>
  </si>
  <si>
    <t>04504000000</t>
  </si>
  <si>
    <t>отг с-ще Єлізарове</t>
  </si>
  <si>
    <t>17501000000</t>
  </si>
  <si>
    <t>отг с. Бабин</t>
  </si>
  <si>
    <t>13501000000</t>
  </si>
  <si>
    <t>отг с. Бабина</t>
  </si>
  <si>
    <t>19501000000</t>
  </si>
  <si>
    <t>отг с. Байківці</t>
  </si>
  <si>
    <t>18501000000</t>
  </si>
  <si>
    <t>отг с. Береза</t>
  </si>
  <si>
    <t>22501000000</t>
  </si>
  <si>
    <t>отг с. Берездів</t>
  </si>
  <si>
    <t>08501000000</t>
  </si>
  <si>
    <t>отг с. Берестове</t>
  </si>
  <si>
    <t>19502000000</t>
  </si>
  <si>
    <t>отг с. Білобожниця</t>
  </si>
  <si>
    <t>23501000000</t>
  </si>
  <si>
    <t>отг с. Білозір'я</t>
  </si>
  <si>
    <t>16501000000</t>
  </si>
  <si>
    <t xml:space="preserve">отг с. Білоцерківка </t>
  </si>
  <si>
    <t>13502000000</t>
  </si>
  <si>
    <t>Турійський районний суд Волинської області</t>
  </si>
  <si>
    <t>Шацький районний суд Волинської області</t>
  </si>
  <si>
    <t>Амур-Нижньодніпровський районний суд м.Дніпропетровська</t>
  </si>
  <si>
    <t>Апостолівський районний суд Дніпропетровської області</t>
  </si>
  <si>
    <t>Бабушкінський районний суд м.Дніпропетровська</t>
  </si>
  <si>
    <t>Баглійський районний суд м.Дніпродзержинська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</si>
  <si>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</si>
  <si>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</si>
  <si>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</si>
  <si>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м.Кривого Рогу</t>
  </si>
  <si>
    <t>Дніпровський районний суд м.Дніпродзержинська</t>
  </si>
  <si>
    <t>Дніпропетровський районний суд Дніпропетровської області</t>
  </si>
  <si>
    <t>Довгинцівський районний суд м.Кривого Рогу</t>
  </si>
  <si>
    <t>Жовтневий районний суд м.Дніпропетровська</t>
  </si>
  <si>
    <t>Жовтневий районний суд м.Кривого Рогу</t>
  </si>
  <si>
    <t>отг с. Міженець</t>
  </si>
  <si>
    <t>04509000000</t>
  </si>
  <si>
    <t>отг с. Могилів</t>
  </si>
  <si>
    <t>23503000000</t>
  </si>
  <si>
    <t>отг с. Мокра Калигірка</t>
  </si>
  <si>
    <t>24507000000</t>
  </si>
  <si>
    <t>отг с. Недобоївці</t>
  </si>
  <si>
    <t>16504000000</t>
  </si>
  <si>
    <t>отг с. Недогарки</t>
  </si>
  <si>
    <t>04510000000</t>
  </si>
  <si>
    <t>отг с. Нива Трудова</t>
  </si>
  <si>
    <t>13512000000</t>
  </si>
  <si>
    <t>отг с. Нове Місто</t>
  </si>
  <si>
    <t>19517000000</t>
  </si>
  <si>
    <t>отг с. Нове Село</t>
  </si>
  <si>
    <t>04511000000</t>
  </si>
  <si>
    <t xml:space="preserve">отг с. Новоолександрівка </t>
  </si>
  <si>
    <t>19518000000</t>
  </si>
  <si>
    <t>отг с. Озерна</t>
  </si>
  <si>
    <t>19519000000</t>
  </si>
  <si>
    <t>отг с. Озеряни</t>
  </si>
  <si>
    <t>05502000000</t>
  </si>
  <si>
    <t xml:space="preserve">отг с. Октябрське </t>
  </si>
  <si>
    <t>16505000000</t>
  </si>
  <si>
    <t>отг с. Омельник</t>
  </si>
  <si>
    <t>17505000000</t>
  </si>
  <si>
    <t>отг с. Підлозці</t>
  </si>
  <si>
    <t>16507000000</t>
  </si>
  <si>
    <t>отг с. Піщане</t>
  </si>
  <si>
    <t>16508000000</t>
  </si>
  <si>
    <t>отг с. Покровська Багачка</t>
  </si>
  <si>
    <t>06507000000</t>
  </si>
  <si>
    <t xml:space="preserve">отг с. Потіївка </t>
  </si>
  <si>
    <t>08504000000</t>
  </si>
  <si>
    <t xml:space="preserve">отг с. Преображенка </t>
  </si>
  <si>
    <t>16509000000</t>
  </si>
  <si>
    <t>отг с. Пришиб</t>
  </si>
  <si>
    <t>15506000000</t>
  </si>
  <si>
    <t>отг с. Розквіт</t>
  </si>
  <si>
    <t>22519000000</t>
  </si>
  <si>
    <t>отг с. Розсоша</t>
  </si>
  <si>
    <t>24508000000</t>
  </si>
  <si>
    <t>отг с. Рукшин</t>
  </si>
  <si>
    <t>19524000000</t>
  </si>
  <si>
    <t>отг с. Скорики</t>
  </si>
  <si>
    <t>08505000000</t>
  </si>
  <si>
    <t>отг с. Смирнове</t>
  </si>
  <si>
    <t>03504000000</t>
  </si>
  <si>
    <t>отг с. Смолигів</t>
  </si>
  <si>
    <t>09503000000</t>
  </si>
  <si>
    <t>отг с. Старі Богородчани</t>
  </si>
  <si>
    <t>02502000000</t>
  </si>
  <si>
    <t>Проект "Програма розвитку муніципальної інфраструктури"</t>
  </si>
  <si>
    <t>Програма розвитку муніципальної інфраструктури</t>
  </si>
  <si>
    <t>Європейські дороги України ІІ (Проект покращення транспортно-експлуатаційного стану автомобільних доріг на підходах до м. Києва)</t>
  </si>
  <si>
    <t>Кредитор - Кредитна установа для відбудови:</t>
  </si>
  <si>
    <t>Проект "Підвищення ефективності передачі електроенергії (Модернізація підстанцій)"</t>
  </si>
  <si>
    <t>Платежі на виконання рішень закордонних юрисдикційних органів, прийнятих за наслідками розгляду справ проти України</t>
  </si>
  <si>
    <t>3603000</t>
  </si>
  <si>
    <t>Координаційний центр з надання правової допомоги</t>
  </si>
  <si>
    <t>3603020</t>
  </si>
  <si>
    <t>Забезпечення формування та функціонування системи безоплатної правової допомоги</t>
  </si>
  <si>
    <t>3603030</t>
  </si>
  <si>
    <t>Оплата послуг та відшкодування витрат адвокатів з надання безоплатної вторинної правової допомоги</t>
  </si>
  <si>
    <t>3606000</t>
  </si>
  <si>
    <t>Державна пенітенціарна служба України</t>
  </si>
  <si>
    <t>3606010</t>
  </si>
  <si>
    <t>0340</t>
  </si>
  <si>
    <t>Керівництво та управління у пенітенціарній сфері</t>
  </si>
  <si>
    <t>3606020</t>
  </si>
  <si>
    <t>Виконання покарань установами і органами пенітенціарної служби</t>
  </si>
  <si>
    <t>3606080</t>
  </si>
  <si>
    <t>Будівництво (придбання) житла для осіб рядового і начальницького складу Державної кримінально-виконавчої служби України</t>
  </si>
  <si>
    <t>3606090</t>
  </si>
  <si>
    <t>Підготовка робітничих кадрів у професійно-технічних закладах соціальної адаптації при установах виконання покарань</t>
  </si>
  <si>
    <t>3609000</t>
  </si>
  <si>
    <t>Київська обласна державна адміністрація</t>
  </si>
  <si>
    <t>7801000</t>
  </si>
  <si>
    <t>Апарат Київської обласної державної адміністрації</t>
  </si>
  <si>
    <t>7801010</t>
  </si>
  <si>
    <t>Здійснення виконавчої влади у Київській області</t>
  </si>
  <si>
    <t>7810000</t>
  </si>
  <si>
    <t>Кіровоградська обласна державна адміністрація</t>
  </si>
  <si>
    <t>7811000</t>
  </si>
  <si>
    <t>Апарат Кіровоградської обласної державної адміністрації</t>
  </si>
  <si>
    <t>7811010</t>
  </si>
  <si>
    <t>Здійснення виконавчої влади у Кіровоградській області</t>
  </si>
  <si>
    <t>7820000</t>
  </si>
  <si>
    <t>Луганська обласна державна адміністрація</t>
  </si>
  <si>
    <t>7821000</t>
  </si>
  <si>
    <t>Апарат Луганської обласної державної адміністрації</t>
  </si>
  <si>
    <t>7821010</t>
  </si>
  <si>
    <t>Здійснення виконавчої влади у Луганській області</t>
  </si>
  <si>
    <t>7830000</t>
  </si>
  <si>
    <t>Львівська обласна державна адміністрація</t>
  </si>
  <si>
    <t>7831000</t>
  </si>
  <si>
    <t>Апарат Львівської обласної державної адміністрації</t>
  </si>
  <si>
    <t>7831010</t>
  </si>
  <si>
    <t>Здійснення виконавчої влади у Львівській області</t>
  </si>
  <si>
    <t>7840000</t>
  </si>
  <si>
    <t>Миколаївська обласна державна адміністрація</t>
  </si>
  <si>
    <t>7841000</t>
  </si>
  <si>
    <t>Апарат Миколаївської обласної державної адміністрації</t>
  </si>
  <si>
    <t>7841010</t>
  </si>
  <si>
    <t>Здійснення виконавчої влади у Миколаївській області</t>
  </si>
  <si>
    <t>7850000</t>
  </si>
  <si>
    <t>Одеська обласна державна адміністрація</t>
  </si>
  <si>
    <t>7851000</t>
  </si>
  <si>
    <t>Апарат Одеської обласної державної адміністрації</t>
  </si>
  <si>
    <t>7851010</t>
  </si>
  <si>
    <t>Здійснення виконавчої влади в Одеській області</t>
  </si>
  <si>
    <t>7860000</t>
  </si>
  <si>
    <t>Полтавська обласна державна адміністрація</t>
  </si>
  <si>
    <t>7861000</t>
  </si>
  <si>
    <t>Апарат Полтавської обласної державної адміністрації</t>
  </si>
  <si>
    <t>7861010</t>
  </si>
  <si>
    <t>Здійснення виконавчої влади у Полтавській області</t>
  </si>
  <si>
    <t>7870000</t>
  </si>
  <si>
    <t>Рівненська обласна державна адміністрація</t>
  </si>
  <si>
    <t>7871000</t>
  </si>
  <si>
    <t>Апарат Рівненської обласної державної адміністрації</t>
  </si>
  <si>
    <t>7871010</t>
  </si>
  <si>
    <t>Здійснення виконавчої влади у Рівненській області</t>
  </si>
  <si>
    <t>7880000</t>
  </si>
  <si>
    <t>Сумська обласна державна адміністрація</t>
  </si>
  <si>
    <t>7881000</t>
  </si>
  <si>
    <t>Апарат Сумської обласної державної адміністрації</t>
  </si>
  <si>
    <t>7881010</t>
  </si>
  <si>
    <t>Здійснення виконавчої влади у Сумській області</t>
  </si>
  <si>
    <t>7890000</t>
  </si>
  <si>
    <t>Тернопільська обласна державна адміністрація</t>
  </si>
  <si>
    <t>7891000</t>
  </si>
  <si>
    <t>Апарат Тернопільської обласної державної адміністрації</t>
  </si>
  <si>
    <t>7891010</t>
  </si>
  <si>
    <t>Здійснення виконавчої влади у Тернопільській області</t>
  </si>
  <si>
    <t>7900000</t>
  </si>
  <si>
    <t>Харківська обласна державна адміністрація</t>
  </si>
  <si>
    <t>7901000</t>
  </si>
  <si>
    <t>Апарат Харківської обласної державної адміністрації</t>
  </si>
  <si>
    <t>7901010</t>
  </si>
  <si>
    <t>Здійснення виконавчої влади у Харківській області</t>
  </si>
  <si>
    <t>7910000</t>
  </si>
  <si>
    <t>Херсонська обласна державна адміністрація</t>
  </si>
  <si>
    <t>7911000</t>
  </si>
  <si>
    <t>Апарат Херсонської обласної державної адміністрації</t>
  </si>
  <si>
    <t>7911010</t>
  </si>
  <si>
    <t>Здійснення виконавчої влади у Херсонській області</t>
  </si>
  <si>
    <t>7920000</t>
  </si>
  <si>
    <t>Хмельницька обласна державна адміністрація</t>
  </si>
  <si>
    <t>7921000</t>
  </si>
  <si>
    <t>Апарат Хмельницької обласної державної адміністрації</t>
  </si>
  <si>
    <t>7921010</t>
  </si>
  <si>
    <t>Здійснення виконавчої влади у Хмельницькій області</t>
  </si>
  <si>
    <t>7930000</t>
  </si>
  <si>
    <t>Черкаська обласна державна адміністрація</t>
  </si>
  <si>
    <t>7931000</t>
  </si>
  <si>
    <t>Апарат Черкаської обласної державної адміністрації</t>
  </si>
  <si>
    <t>7931010</t>
  </si>
  <si>
    <t>Здійснення виконавчої влади у Черкаській області</t>
  </si>
  <si>
    <t>7940000</t>
  </si>
  <si>
    <t>Чернівецька обласна державна адміністрація</t>
  </si>
  <si>
    <t>7941000</t>
  </si>
  <si>
    <t>Апарат Чернівецької обласної державної адміністрації</t>
  </si>
  <si>
    <t>7941010</t>
  </si>
  <si>
    <t>Здійснення виконавчої влади у Чернівецькій області</t>
  </si>
  <si>
    <t>7950000</t>
  </si>
  <si>
    <t>Чернігівська обласна державна адміністрація</t>
  </si>
  <si>
    <t>7951000</t>
  </si>
  <si>
    <t>Апарат Чернігівської обласної державної адміністрації</t>
  </si>
  <si>
    <t>7951010</t>
  </si>
  <si>
    <t>Здійснення виконавчої влади у Чернігівській області</t>
  </si>
  <si>
    <t>8680000</t>
  </si>
  <si>
    <t>Державна регуляторна служба України</t>
  </si>
  <si>
    <t>8681000</t>
  </si>
  <si>
    <t xml:space="preserve">Апарат Державної регуляторної служби України </t>
  </si>
  <si>
    <t>8681010</t>
  </si>
  <si>
    <t>Керівництво та управління у сфері регуляторної політики та ліцензування</t>
  </si>
  <si>
    <t/>
  </si>
  <si>
    <t>Прикладні наукові та науково-технічні розробки, виконання робіт за державними цільовими програмами і державним замовленням, підготовка наукових кадрів та фінансова підтримка розвитку наукової інфраструктури у сфері паливно-енергетичного комплексу й вугільної промисловості</t>
  </si>
  <si>
    <t>Збереження та функціонування національної еталонної бази, забезпечення функціонування служб, прикладні наукові і науково-технічні розробки, виконання робіт за державними цільовими програмами і державним замовленням у сфері стандартизації, метрології та еталонної бази, гармонізація національних стандартів з міжнародними та європейськими, підготовка наукових кадрів у сфері економічного розвитку</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</si>
  <si>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</si>
  <si>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</si>
  <si>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</si>
  <si>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м.Кременчука</t>
  </si>
  <si>
    <t>Ленінський районний суд м.Полтави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</si>
  <si>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</si>
  <si>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</si>
  <si>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</si>
  <si>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</si>
  <si>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</si>
  <si>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</si>
  <si>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</si>
  <si>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</si>
  <si>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</si>
  <si>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</si>
  <si>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</si>
  <si>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</si>
  <si>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</si>
  <si>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</si>
  <si>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</si>
  <si>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</si>
  <si>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</si>
  <si>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</si>
  <si>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</si>
  <si>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Дубровицький районний суд Рівненської області</t>
  </si>
  <si>
    <t>Дубенський міськрайонний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</si>
  <si>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</si>
  <si>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</si>
  <si>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</si>
  <si>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</si>
  <si>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</si>
  <si>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</si>
  <si>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</si>
  <si>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</si>
  <si>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</si>
  <si>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</si>
  <si>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Кузнецовський міський суд Рівненської області</t>
  </si>
  <si>
    <t>Рівненський міський суд Рівненської області</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</si>
  <si>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</si>
  <si>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</si>
  <si>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</si>
  <si>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Апеляційний суд Рівненської області</t>
  </si>
  <si>
    <t>Апеляційний суд Сумської області</t>
  </si>
  <si>
    <t>Апеляційний суд Тернопільської області</t>
  </si>
  <si>
    <t>Апеляційний суд Харківської області</t>
  </si>
  <si>
    <t>Апеляційний суд Херсонської області</t>
  </si>
  <si>
    <t>Апеляційний суд Хмельницької області</t>
  </si>
  <si>
    <t>Апеляційний суд Черкаської області</t>
  </si>
  <si>
    <t>Апеляційний суд Чернівецької області</t>
  </si>
  <si>
    <t>Апеляційний суд Чернігівської області</t>
  </si>
  <si>
    <t>Апеляційний суд міста Києва</t>
  </si>
  <si>
    <t>Місцеві загальні суди</t>
  </si>
  <si>
    <t>0501040</t>
  </si>
  <si>
    <t>Здійснення правосуддя місцевими загальними судами</t>
  </si>
  <si>
    <t>Барський районний суд Вінницької області</t>
  </si>
  <si>
    <t>Бершадський районний суд Вінницької області</t>
  </si>
  <si>
    <t>Вінницький міський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</si>
  <si>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</si>
  <si>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</si>
  <si>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</si>
  <si>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</si>
  <si>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</si>
  <si>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</si>
  <si>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</si>
  <si>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міський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</si>
  <si>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</si>
  <si>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</si>
  <si>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</si>
  <si>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Фінансова підтримка заходів в агропромисловому комплексі на умовах фінансового лізингу</t>
  </si>
  <si>
    <t>2801560</t>
  </si>
  <si>
    <t>Формування Аграрним фондом державного інтервенційного фонду, а також закупівлі матеріально-технічних ресурсів для потреб сільськогосподарських товаровиробників</t>
  </si>
  <si>
    <t>3101600</t>
  </si>
  <si>
    <t>Відновлення транспортної інфраструктури у Східних регіонах України</t>
  </si>
  <si>
    <t>3111600</t>
  </si>
  <si>
    <t>Розвиток автомагістралей та реформа дорожнього сектору</t>
  </si>
  <si>
    <t>3511550</t>
  </si>
  <si>
    <t>Повернення безвідсоткових бюджетних позичок, наданих підприємствам державної форми власності на погашення заборгованості із заробітної плати</t>
  </si>
  <si>
    <t>3511560</t>
  </si>
  <si>
    <t>Повернення безвідсоткових бюджетних позик, наданих у 2004 році підприємствам державної форми власності паливно-енергетичного комплексу та у 2005 році підприємствам та організаціям вугільної промисловості на погашення заборгованості із заробітної плати працівникам</t>
  </si>
  <si>
    <t>3511600</t>
  </si>
  <si>
    <t>Виконання державою гарантійних зобов'язань за позичальників, що отримали кредити під державні гарантії</t>
  </si>
  <si>
    <t>3511620</t>
  </si>
  <si>
    <t>Фінансування проектів розвитку за рахунок коштів, залучених державою</t>
  </si>
  <si>
    <t>3511630</t>
  </si>
  <si>
    <t>Повернення позик, наданих для фінансування проектів розвитку за рахунок коштів, залучених державою</t>
  </si>
  <si>
    <t>3511660</t>
  </si>
  <si>
    <t>Повернення бюджетних коштів, наданих на поворотній основі на виконання окремих заходів</t>
  </si>
  <si>
    <t xml:space="preserve">                               Додаток № 5</t>
  </si>
  <si>
    <t xml:space="preserve"> </t>
  </si>
  <si>
    <t xml:space="preserve">                             до Закону України</t>
  </si>
  <si>
    <t xml:space="preserve"> "Про Державний бюджет України на 2016 рік"</t>
  </si>
  <si>
    <t xml:space="preserve">Розподіл видатків Державного бюджету України на 2016 рік на централізовані </t>
  </si>
  <si>
    <t>заходи між адміністративно-територіальними одиницями</t>
  </si>
  <si>
    <t>(тис.грн.)</t>
  </si>
  <si>
    <t>№ п/п</t>
  </si>
  <si>
    <t>Назва адміністративно-територіальної одиниці</t>
  </si>
  <si>
    <t>Код бюджетної програми 2201170</t>
  </si>
  <si>
    <t>Код бюджетної програми 2301400</t>
  </si>
  <si>
    <t>Збереження етнокультурної спадщини регіонів, постраждалих від наслідків Чорнобильської катастрофи</t>
  </si>
  <si>
    <t>2408090</t>
  </si>
  <si>
    <t>Виконання робіт у сфері поводження з радіоактивними відходами неядерного циклу, будівництво комплексу "Вектор" та експлуатація його об'єктів</t>
  </si>
  <si>
    <t>2408110</t>
  </si>
  <si>
    <t>Підтримка екологічно безпечного стану у зонах відчуження і безумовного (обов'язкового) відселення</t>
  </si>
  <si>
    <t>2408120</t>
  </si>
  <si>
    <t>Підтримка у безпечному стані енергоблоків та об'єкта "Укриття" та заходи щодо підготовки до зняття з експлуатації Чорнобильської АЕС</t>
  </si>
  <si>
    <t>2408800</t>
  </si>
  <si>
    <t>Реалізація державних інвестиційних проектів закриття сховищ ПЗРВ «ІІІ черга ЧАЕС» та консервація сховища №29 ПЗРВ «Буряківка»</t>
  </si>
  <si>
    <t>2500000</t>
  </si>
  <si>
    <t>Міністерство соціальної політики України</t>
  </si>
  <si>
    <t>2501000</t>
  </si>
  <si>
    <t>Апарат Вищого адміністративного суду України</t>
  </si>
  <si>
    <t>0751010</t>
  </si>
  <si>
    <t>Здійснення правосуддя Вищим адміністративним судом України</t>
  </si>
  <si>
    <t>0800000</t>
  </si>
  <si>
    <t>Конституційний Суд України</t>
  </si>
  <si>
    <t>0801000</t>
  </si>
  <si>
    <t xml:space="preserve"> Конституційний Суд України</t>
  </si>
  <si>
    <t>0801010</t>
  </si>
  <si>
    <t>Забезпечення конституційної юрисдикції в Україні</t>
  </si>
  <si>
    <t>0900000</t>
  </si>
  <si>
    <t>Генеральна прокуратура України</t>
  </si>
  <si>
    <t>0901000</t>
  </si>
  <si>
    <t>0901010</t>
  </si>
  <si>
    <t>0360</t>
  </si>
  <si>
    <t>Здійснення прокурорсько-слідчої діяльності, підготовка та підвищення кваліфікації кадрів прокуратури</t>
  </si>
  <si>
    <t>0901030</t>
  </si>
  <si>
    <t>Забезпечення функцій Спеціалізованою антикорупційною прокуратурою</t>
  </si>
  <si>
    <t>1000000</t>
  </si>
  <si>
    <t>Міністерство внутрішніх справ України</t>
  </si>
  <si>
    <t>1001000</t>
  </si>
  <si>
    <t>Апарат Міністерства внутрішніх справ України</t>
  </si>
  <si>
    <t>1001010</t>
  </si>
  <si>
    <t>0310</t>
  </si>
  <si>
    <t>Повернення коштів, наданих Міністерству аграрної політики та продовольства України для фінансової підтримки заходів в агропромисловому комплексі на умовах фінансового лізингу, а також закупівлі племінних нетелів та корів, вітчизняної техніки і обладнання для агропромислового
комплексу, з наступною їх реалізацією
сільськогосподарським підприємствам на
умовах фінансового лізингу</t>
  </si>
  <si>
    <t>2801400</t>
  </si>
  <si>
    <t>Повернення кредитів, наданих з державного бюджету фермерським господарствам</t>
  </si>
  <si>
    <t>2801420</t>
  </si>
  <si>
    <t xml:space="preserve">                                                              Додаток № 9  
                                                             до Закону України
                                                             "Про Державний бюджет України на 2016 рік"</t>
  </si>
  <si>
    <t xml:space="preserve">                                                     </t>
  </si>
  <si>
    <t>Перелік кредитів (позик), що залучаються державою до спеціального фонду Державного бюджету України у 2016 році
від іноземних держав, банків і міжнародних фінансових організацій для реалізації інвестиційних проектів</t>
  </si>
  <si>
    <t>Назва кредитора та інвестиційного проекту, 
що реалізується за рахунок кредиту (позики)</t>
  </si>
  <si>
    <t xml:space="preserve">Назва валюти, в якій залучається кредит (позика) </t>
  </si>
  <si>
    <t>Найменування згідно з програмною класифікацією 
видатків та кредитування державного бюджету</t>
  </si>
  <si>
    <t>Кредитор - Міжнародний банк реконструкції та розвитку:</t>
  </si>
  <si>
    <t>Проект реабілітації гідроелектростанцій</t>
  </si>
  <si>
    <t>дол. США</t>
  </si>
  <si>
    <t>Впровадження Програми реформування та розвитку енергетичного сектора</t>
  </si>
  <si>
    <t>Додаткове фінансування на виконання Проекту реабілітації гідроелектростанцій</t>
  </si>
  <si>
    <t>Реконструкція гідроелектростанцій ПАТ "Укргідроенерго"</t>
  </si>
  <si>
    <t>Проект "Будівництво Канівської ГАЕС"</t>
  </si>
  <si>
    <t>Проект з передачі електроенергії</t>
  </si>
  <si>
    <t>Проект з передачі електроенергії - 2</t>
  </si>
  <si>
    <t>Проект "Поліпшення охорони здоров`я на службі у людей"</t>
  </si>
  <si>
    <t>Проект "Модернізація системи соціальної підтримки населення України"</t>
  </si>
  <si>
    <t>Проект розвитку міської інфраструктури - 2</t>
  </si>
  <si>
    <t>Фінансування заходів по забезпеченню впровадження та координації проекту розвитку міської інфраструктури та заходів в секторі централізованого теплопостачання України</t>
  </si>
  <si>
    <t>Проект "Підвищення енергоефективності в секторі централізованого теплопостачання України"</t>
  </si>
  <si>
    <t>Другий проект покращення автомобільних доріг та безпеки руху</t>
  </si>
  <si>
    <t xml:space="preserve">Проект розвитку дорожньої галузі (Третій проект покращення автомобільних доріг та безпеки руху) </t>
  </si>
  <si>
    <t>Кредитор - Європейський банк реконструкції та розвитку:</t>
  </si>
  <si>
    <t xml:space="preserve">Проект "Реабілітація гідроелектростанцій" </t>
  </si>
  <si>
    <t>євро</t>
  </si>
  <si>
    <t xml:space="preserve">Реконструкція, капітальний ремонт та технічне переоснащення магістрального газопроводу Уренгой-Помари-Ужгород </t>
  </si>
  <si>
    <t>Проект "Будівництво високовольтної повітряної лінії 750 кВ Рівненська АЕС - Київська"</t>
  </si>
  <si>
    <t>Проект "Будівництво повітряної лінії 750 кВ Запорізька АЕС - Каховська"</t>
  </si>
  <si>
    <t>Проект "Покращення транспортно-експлуатаційного стану автомобільних доріг на під'їздах до м. Києва (пан'європейські коридори)"</t>
  </si>
  <si>
    <t>П'ятий проект "Покращення транспортно-експлуатаційного стану автомобільних доріг"</t>
  </si>
  <si>
    <t>Проект "Завершення будівництва метрополітену у м. Дніпропетровську"</t>
  </si>
  <si>
    <t>Кредитор - Європейський інвестиційний банк:</t>
  </si>
  <si>
    <t xml:space="preserve">Україна - Проект "Реабілітація гідроелектростанцій" </t>
  </si>
  <si>
    <t>Державна архівна служба України</t>
  </si>
  <si>
    <t>3609010</t>
  </si>
  <si>
    <t>Керівництво та управління у сфері архівної справи</t>
  </si>
  <si>
    <t>3609020</t>
  </si>
  <si>
    <t>Прикладні розробки у сфері архівної справи та страхового фонду документації</t>
  </si>
  <si>
    <t>3609030</t>
  </si>
  <si>
    <t>Забезпечення діяльності архівних установ та установ страхового фонду документації</t>
  </si>
  <si>
    <t>3800000</t>
  </si>
  <si>
    <t>Міністерство інформаційної політики України</t>
  </si>
  <si>
    <t>3801000</t>
  </si>
  <si>
    <t>Апарат Міністерства інформаційної політики України</t>
  </si>
  <si>
    <t>3801010</t>
  </si>
  <si>
    <t>Керівництво та управління у сфері інформаційної політики</t>
  </si>
  <si>
    <t>3801020</t>
  </si>
  <si>
    <t>Виробництво та трансляція телерадіопрограм для державних потреб, збирання, обробка та розповсюдження офіційної інформаційної продукції</t>
  </si>
  <si>
    <t>5270000</t>
  </si>
  <si>
    <t>Державна інспекція ядерного регулювання України</t>
  </si>
  <si>
    <t>5271000</t>
  </si>
  <si>
    <t>Апарат Державної інспекції ядерного регулювання України</t>
  </si>
  <si>
    <t>5271010</t>
  </si>
  <si>
    <t>Керівництво та управління у сфері ядерного регулювання</t>
  </si>
  <si>
    <t>5271020</t>
  </si>
  <si>
    <t xml:space="preserve">Забезпечення ведення Державного регістру джерел іонізуючого випромінювання </t>
  </si>
  <si>
    <t>5500000</t>
  </si>
  <si>
    <t>Національна комісія, що здійснює державне регулювання у сфері ринків фінансових послуг</t>
  </si>
  <si>
    <t>5501000</t>
  </si>
  <si>
    <t>Апарат Національної комісії, що здійснює державне регулювання у сфері ринків фінансових послуг</t>
  </si>
  <si>
    <t>5501010</t>
  </si>
  <si>
    <t>Керівництво та управління у сфері регулювання ринків фінансових послуг</t>
  </si>
  <si>
    <t>5560000</t>
  </si>
  <si>
    <t>Національна комісія, що здійснює державне регулювання у сфері зв'язку та інформатизації</t>
  </si>
  <si>
    <t>5561000</t>
  </si>
  <si>
    <t>5561010</t>
  </si>
  <si>
    <t>0460</t>
  </si>
  <si>
    <t>Керівництво та управління у сфері регулювання зв'язку та інформатизації</t>
  </si>
  <si>
    <t>5960000</t>
  </si>
  <si>
    <t>Головне управління розвідки Міністерства оборони України</t>
  </si>
  <si>
    <t>5961000</t>
  </si>
  <si>
    <t>5961010</t>
  </si>
  <si>
    <t>Розвідувальна діяльність у сфері оборони</t>
  </si>
  <si>
    <t>5961060</t>
  </si>
  <si>
    <t>Видатки для Головного управління розвідки Міністерства оборони України на реалізацію заходів щодо підвищення обороноздатності і безпеки держави</t>
  </si>
  <si>
    <t>5980000</t>
  </si>
  <si>
    <t>Вища рада юстиції</t>
  </si>
  <si>
    <t>5981000</t>
  </si>
  <si>
    <t>Апарат Вищої ради юстиції</t>
  </si>
  <si>
    <t>5981010</t>
  </si>
  <si>
    <t>Сокальський р-н</t>
  </si>
  <si>
    <t>24309200000</t>
  </si>
  <si>
    <t>Сокирянський р-н</t>
  </si>
  <si>
    <t>04317200000</t>
  </si>
  <si>
    <t>Солонянський р-н</t>
  </si>
  <si>
    <t>25318200000</t>
  </si>
  <si>
    <t>Сосницький р-н</t>
  </si>
  <si>
    <t>04318200000</t>
  </si>
  <si>
    <t>Софiївський р-н</t>
  </si>
  <si>
    <t>25319200000</t>
  </si>
  <si>
    <t>Срібнянський р-н</t>
  </si>
  <si>
    <t>10321200000</t>
  </si>
  <si>
    <t>Ставищенський р-н</t>
  </si>
  <si>
    <t>12315200000</t>
  </si>
  <si>
    <t>Станично-Луганський р-н</t>
  </si>
  <si>
    <t>12316200000</t>
  </si>
  <si>
    <t>Старобільський р-н</t>
  </si>
  <si>
    <t>03314200000</t>
  </si>
  <si>
    <t>Старовижівський р-н</t>
  </si>
  <si>
    <t>22314200000</t>
  </si>
  <si>
    <t>Старокостянтинiвський р-н</t>
  </si>
  <si>
    <t>13317200000</t>
  </si>
  <si>
    <t>Старосамбірський р-н</t>
  </si>
  <si>
    <t>24310200000</t>
  </si>
  <si>
    <t>Сторожинецький р-н</t>
  </si>
  <si>
    <t>13318200000</t>
  </si>
  <si>
    <t>Стрийський р-н</t>
  </si>
  <si>
    <t>18315200000</t>
  </si>
  <si>
    <t>Сумський р-н</t>
  </si>
  <si>
    <t>25320200000</t>
  </si>
  <si>
    <t>Талалаївський р-н</t>
  </si>
  <si>
    <t>23314200000</t>
  </si>
  <si>
    <t>Тальнiвський р-н</t>
  </si>
  <si>
    <t>10322200000</t>
  </si>
  <si>
    <t>Таращанський р-н</t>
  </si>
  <si>
    <t>15323200000</t>
  </si>
  <si>
    <t>Тарутинський р-н</t>
  </si>
  <si>
    <t>15324200000</t>
  </si>
  <si>
    <t>Татарбунарський р-н</t>
  </si>
  <si>
    <t>22316200000</t>
  </si>
  <si>
    <t>Теофiпольський р-н</t>
  </si>
  <si>
    <t>02318200000</t>
  </si>
  <si>
    <t>Теплицький р-н</t>
  </si>
  <si>
    <t>19314200000</t>
  </si>
  <si>
    <t>Теребовлянський р-н</t>
  </si>
  <si>
    <t>Додаток № 8 
до Закону України 
"Про Державний бюджет України на 2016 рік"</t>
  </si>
  <si>
    <t>Утилізація твердого ракетного палива</t>
  </si>
  <si>
    <t>6381130</t>
  </si>
  <si>
    <t>Виконання боргових зобов'язань за кредитами, залученими під державні гарантії для реалізації проектів "Циклон-4" та "Створення Національної супутникової системи зв'язку"</t>
  </si>
  <si>
    <t>6381210</t>
  </si>
  <si>
    <t>6430000</t>
  </si>
  <si>
    <t>Національне агентство України з питань виявлення, розшуку та управління активами, одержаними від корупційних та інших злочинів</t>
  </si>
  <si>
    <t>6431000</t>
  </si>
  <si>
    <t>Апарат Національного агентства України з питань виявлення, розшуку та управління активами, одержаними від корупційних та інших злочинів</t>
  </si>
  <si>
    <t>6431010</t>
  </si>
  <si>
    <t>Керівництво та управління у сфері розшуку та управління активами, одержаними від корупційних та інших злочинів</t>
  </si>
  <si>
    <t>6440000</t>
  </si>
  <si>
    <t>Національна рада України з питань телебачення і радіомовлення</t>
  </si>
  <si>
    <t>6441000</t>
  </si>
  <si>
    <t>Апарат Національної ради України з питань телебачення і радіомовлення</t>
  </si>
  <si>
    <t>6441010</t>
  </si>
  <si>
    <t>Керівництво та управління здійсненням контролю у сфері телебачення і радіомовлення</t>
  </si>
  <si>
    <t>6500000</t>
  </si>
  <si>
    <t>Рада національної безпеки і оборони України</t>
  </si>
  <si>
    <t>6501000</t>
  </si>
  <si>
    <t>Апарат Ради національної безпеки і оборони України</t>
  </si>
  <si>
    <t>6501010</t>
  </si>
  <si>
    <t>Інформаційно-аналітичне забезпечення координаційної діяльності у сфері національної безпеки і оборони</t>
  </si>
  <si>
    <t>6510000</t>
  </si>
  <si>
    <t>Рахункова палата</t>
  </si>
  <si>
    <t>6511000</t>
  </si>
  <si>
    <t>Апарат Рахункової палати</t>
  </si>
  <si>
    <t>6511010</t>
  </si>
  <si>
    <t>Керівництво та управління у сфері контролю за виконанням державного бюджету</t>
  </si>
  <si>
    <t>6520000</t>
  </si>
  <si>
    <t>Служба безпеки України</t>
  </si>
  <si>
    <t>6521000</t>
  </si>
  <si>
    <t>Центральне управління Служби безпеки України</t>
  </si>
  <si>
    <t>6521010</t>
  </si>
  <si>
    <t>Забезпечення заходів у сфері безпеки держави та діяльності органів системи Служби безпеки України</t>
  </si>
  <si>
    <t>6521050</t>
  </si>
  <si>
    <t>Медичне обслуговування і оздоровлення особового складу та утримання закладів дошкільної освіти Служби безпеки України</t>
  </si>
  <si>
    <t>6521070</t>
  </si>
  <si>
    <t>Підготовка та перепідготовка кадрів Служби безпеки України вищими навчальними закладами III та IV рівнів акредитації</t>
  </si>
  <si>
    <t>6521100</t>
  </si>
  <si>
    <t>Будівництво (придбання) житла для військовослужбовців Служби безпеки України</t>
  </si>
  <si>
    <t>6521200</t>
  </si>
  <si>
    <t>Глухівський міськрайонний суд Сумської області</t>
  </si>
  <si>
    <t>Зарічний районний суд м.Суми</t>
  </si>
  <si>
    <t>Ковпаківський районний суд м.Суми</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</si>
  <si>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</si>
  <si>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</si>
  <si>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</si>
  <si>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</si>
  <si>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</si>
  <si>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</si>
  <si>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</si>
  <si>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</si>
  <si>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</si>
  <si>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</si>
  <si>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</si>
  <si>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</si>
  <si>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</si>
  <si>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</si>
  <si>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</si>
  <si>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</si>
  <si>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</si>
  <si>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</si>
  <si>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</si>
  <si>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</si>
  <si>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</si>
  <si>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</si>
  <si>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</si>
  <si>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</si>
  <si>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</si>
  <si>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</si>
  <si>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</si>
  <si>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Збереження природно-заповідного фонду</t>
  </si>
  <si>
    <t>2401270</t>
  </si>
  <si>
    <t>Підвищення кваліфікації керівних кадрів і спеціалістів у сфері освіти закладами післядипломної освіти III і IV рівнів акредитації</t>
  </si>
  <si>
    <t>6560000</t>
  </si>
  <si>
    <t>Національна академія медичних наук України</t>
  </si>
  <si>
    <t>6561000</t>
  </si>
  <si>
    <t>6561040</t>
  </si>
  <si>
    <t>0750</t>
  </si>
  <si>
    <t>6561060</t>
  </si>
  <si>
    <t>Діагностика і лікування захворювань із впровадженням експериментальних та нових медичних технологій, спеціалізована консультативно-поліклінічна допомога, що надається науково-дослідними установами Національної академії медичних наук України</t>
  </si>
  <si>
    <t>6561090</t>
  </si>
  <si>
    <t>Наукова і організаційна діяльність президії Національної академії медичних наук України</t>
  </si>
  <si>
    <t>6561820</t>
  </si>
  <si>
    <t>Реалізація державних інвестиційних проектів Національної академії медичних наук України</t>
  </si>
  <si>
    <t>6570000</t>
  </si>
  <si>
    <t>Національна академія мистецтв України</t>
  </si>
  <si>
    <t>6571000</t>
  </si>
  <si>
    <t>6571020</t>
  </si>
  <si>
    <t>Підготовка кадрів для сфери культури і мистецтва вищими навчальними закладами III і IV рівнів акредитації та методичне забезпечення діяльності навчальних закладів</t>
  </si>
  <si>
    <t>1801070</t>
  </si>
  <si>
    <t>Підвищення кваліфікації, перепідготовка кадрів та підготовка науково-педагогічних кадрів у сфері культури і мистецтва, підготовка кадрів акторської майстерності для національних мистецьких та творчих колективів</t>
  </si>
  <si>
    <t>1801100</t>
  </si>
  <si>
    <t>Фінансова підтримка національних творчих спілок у сфері культури і мистецтва та заходи Всеукраїнського товариства "Просвіта"</t>
  </si>
  <si>
    <t>1801110</t>
  </si>
  <si>
    <t>0821</t>
  </si>
  <si>
    <t>Фінансова підтримка національних театрів</t>
  </si>
  <si>
    <t>1801120</t>
  </si>
  <si>
    <t>0822</t>
  </si>
  <si>
    <t>Фінансова підтримка національних художніх колективів, концертних організацій та їх дирекції, національних і державних циркових організацій</t>
  </si>
  <si>
    <t>1801130</t>
  </si>
  <si>
    <t>Гранти Президента України молодим діячам мистецтва для створення і реалізації творчих проектів, премії і стипендії за видатні досягнення у галузі культури, літератури, мистецтва</t>
  </si>
  <si>
    <t>1801170</t>
  </si>
  <si>
    <t>1801190</t>
  </si>
  <si>
    <t>0824</t>
  </si>
  <si>
    <t>Забезпечення діяльності національних музеїв, національних і державних бібліотек</t>
  </si>
  <si>
    <t>1801260</t>
  </si>
  <si>
    <t>1801300</t>
  </si>
  <si>
    <t>Фінансова підтримка друкованих періодичних видань культурологічного напрямку, газет мовами національних меншин, фінансова підтримка гастрольної діяльності вітчизняних виконавців</t>
  </si>
  <si>
    <t>1801480</t>
  </si>
  <si>
    <t>Надання фінансової підтримки державному підприємству "Кримський дім"</t>
  </si>
  <si>
    <t>1801490</t>
  </si>
  <si>
    <t>0827</t>
  </si>
  <si>
    <t>Збереження історико-культурної та архітектурної спадщини в національних і державних заповідниках, здійснення заходів з охорони культурної спадщини, паспортизація, інвентаризація та реставрація пам'яток архітектури, культури та світової спадщини ЮНЕСКО</t>
  </si>
  <si>
    <t>1806000</t>
  </si>
  <si>
    <t>Державне агентство України з питань кіно</t>
  </si>
  <si>
    <t>1806010</t>
  </si>
  <si>
    <t>0823</t>
  </si>
  <si>
    <t>Керівництво та управління у сфері кінематографії</t>
  </si>
  <si>
    <t>1806030</t>
  </si>
  <si>
    <t>Створення та розповсюдження національних фільмів, фінансова підтримка державного підприємства "Національний центр Олександра Довженка"</t>
  </si>
  <si>
    <t>1806050</t>
  </si>
  <si>
    <t>Здійснення концертно-мистецьких, культурологічних заходів у сфері кінематографії, фінансова підтримка Національної спілки кінематографістів України</t>
  </si>
  <si>
    <t>1806060</t>
  </si>
  <si>
    <t>Гранти Президента України молодим діячам мистецтва для створення і реалізації творчих проектів в сфері кінематографії та премії за видатні досягнення у галузі кінематографії</t>
  </si>
  <si>
    <t>1809000</t>
  </si>
  <si>
    <t>Український інститут національної пам'яті</t>
  </si>
  <si>
    <t>1809010</t>
  </si>
  <si>
    <t>Керівництво та управління у сфері відновлення та збереження національної пам’яті</t>
  </si>
  <si>
    <t>1809020</t>
  </si>
  <si>
    <t>Заходи з реалізації державної політики у сфері відновлення та збереження національної пам’яті, створення та забезпечення діяльності Меморіального комплексу Героїв Небесної Сотні – Музею Революції гідності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</si>
  <si>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</si>
  <si>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</si>
  <si>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</si>
  <si>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</si>
  <si>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</si>
  <si>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</si>
  <si>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</si>
  <si>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Ровеньківський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</si>
  <si>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</si>
  <si>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</si>
  <si>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</si>
  <si>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Сєвєродонецький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</si>
  <si>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</si>
  <si>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</si>
  <si>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</si>
  <si>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</si>
  <si>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</si>
  <si>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Галицький районний суд м.Львова</t>
  </si>
  <si>
    <t>Залізничний районний суд м.Львова</t>
  </si>
  <si>
    <t>Личаківський районний суд м.Львова</t>
  </si>
  <si>
    <t>Франківський районний суд м.Львова</t>
  </si>
  <si>
    <t>Здійснення виконавчої влади у Запорізькій області</t>
  </si>
  <si>
    <t>7790000</t>
  </si>
  <si>
    <t>Івано-Франківська обласна державна адміністрація</t>
  </si>
  <si>
    <t>7791000</t>
  </si>
  <si>
    <t>Апарат Івано-Франківської обласної державної адміністрації</t>
  </si>
  <si>
    <t>7791010</t>
  </si>
  <si>
    <t>Здійснення виконавчої влади в Івано-Франківській області</t>
  </si>
  <si>
    <t>7800000</t>
  </si>
  <si>
    <t>Фундаментальні дослідження, прикладні наукові і науково-технічні розробки, виконання робіт за державними цільовими програмами і державним замовленням у сфері законодавства і права, підготовка наукових кадрів, фінансова підтримка розвитку наукової інфраструктури</t>
  </si>
  <si>
    <t>Фундаментальні дослідження, прикладні наукові і науково-технічні розробки, виконання робіт за державними цільовими програмами і державним замовленням у сфері агропромислового комплексу, підготовка наукових кадрів, фінансова підтримка технічного забезпечення наукових установ, розвитку наукової інфраструктури  та об'єктів, що становлять національне надбання</t>
  </si>
  <si>
    <t>Підготовка військових фахівців у вищих навчальних закладах, підвищення кваліфікації та перепідготовка військових фахівців і державних службовців, початкова військова підготовка та патріотичне виховання молоді</t>
  </si>
  <si>
    <t>Разом:</t>
  </si>
  <si>
    <t>видатки 
споживання</t>
  </si>
  <si>
    <t>видатки 
розвитку</t>
  </si>
  <si>
    <t>з них:</t>
  </si>
  <si>
    <t>Доходи Державного бюджету України на 2016 рік</t>
  </si>
  <si>
    <t>Код</t>
  </si>
  <si>
    <t>Найменування згідно
 з класифікацією доходів бюджету</t>
  </si>
  <si>
    <t>Разом доходів:</t>
  </si>
  <si>
    <t>40000000</t>
  </si>
  <si>
    <t>Офіційні трансферти</t>
  </si>
  <si>
    <t>41010100</t>
  </si>
  <si>
    <t>Реверсна дотація</t>
  </si>
  <si>
    <t>Всього доходів
(без урахування міжбюджетних трансфертів)</t>
  </si>
  <si>
    <t>10000000</t>
  </si>
  <si>
    <t>Податкові надходження</t>
  </si>
  <si>
    <t>11000000</t>
  </si>
  <si>
    <t>Податки на доходи, податки на прибуток, податки на збільшення ринкової вартості</t>
  </si>
  <si>
    <t>11010000</t>
  </si>
  <si>
    <t>Податок та збір на доходи фізичних осіб</t>
  </si>
  <si>
    <t>11020000</t>
  </si>
  <si>
    <t>Податок на прибуток підприємств</t>
  </si>
  <si>
    <t>13000000</t>
  </si>
  <si>
    <t>Рентна плата та плата за використання інших природних ресурсів</t>
  </si>
  <si>
    <t>13010000</t>
  </si>
  <si>
    <t xml:space="preserve">Рентна плата за спеціальне використання лісових ресурсів </t>
  </si>
  <si>
    <t>13020000</t>
  </si>
  <si>
    <t>Рентна плата за спеціальне використання води</t>
  </si>
  <si>
    <t>13030000</t>
  </si>
  <si>
    <t xml:space="preserve">Рентна плата за користування надрами </t>
  </si>
  <si>
    <t>13030100</t>
  </si>
  <si>
    <t xml:space="preserve">Рентна плата за користування надрами для видобування корисних копалин загальнодержавного значення </t>
  </si>
  <si>
    <t>13030700</t>
  </si>
  <si>
    <t>Рентна плата за користування надрами для видобування нафти</t>
  </si>
  <si>
    <t>13030800</t>
  </si>
  <si>
    <t>Рентна плата за користування надрами для видобування природного газу</t>
  </si>
  <si>
    <t>13030900</t>
  </si>
  <si>
    <t>Рентна плата за користування надрами для видобування газового конденсату</t>
  </si>
  <si>
    <t>13031000</t>
  </si>
  <si>
    <t>Рентна плата за користування надрами для видобування бурштину</t>
  </si>
  <si>
    <t>13060000</t>
  </si>
  <si>
    <t xml:space="preserve">Рентна плата за користування радіочастотним ресурсом України </t>
  </si>
  <si>
    <t>13080000</t>
  </si>
  <si>
    <t>Рентна плата за транспортування</t>
  </si>
  <si>
    <t>13080200</t>
  </si>
  <si>
    <t xml:space="preserve">Рентна плата за транспортування нафти та нафтопродуктів магістральними нафтопроводами та нафтопродуктопроводами територією України </t>
  </si>
  <si>
    <t>13080300</t>
  </si>
  <si>
    <t xml:space="preserve">Рентна плата за транзитне транспортування трубопроводами аміаку територією України </t>
  </si>
  <si>
    <t>14000000</t>
  </si>
  <si>
    <t>Внутрішні податки на товари та послуги</t>
  </si>
  <si>
    <t>14020000</t>
  </si>
  <si>
    <t>Акцизний податок з вироблених в Україні підакцизних товарів (продукції)</t>
  </si>
  <si>
    <t>14030000</t>
  </si>
  <si>
    <t>Акцизний податок з ввезених на митну територію України підакцизних товарів (продукції)</t>
  </si>
  <si>
    <t>14060000</t>
  </si>
  <si>
    <t>Податок на додану вартість з вироблених в Україні товарів (робіт, послуг) з урахуванням бюджетного відшкодування</t>
  </si>
  <si>
    <t>14070000</t>
  </si>
  <si>
    <t xml:space="preserve">Податок на додану вартість з ввезених на територію України товарів </t>
  </si>
  <si>
    <t>15000000</t>
  </si>
  <si>
    <t>Податки на міжнародну торгівлю та зовнішні операції</t>
  </si>
  <si>
    <t>15010000</t>
  </si>
  <si>
    <t>Ввізне мито</t>
  </si>
  <si>
    <t>15020000</t>
  </si>
  <si>
    <t>Вивізне мито</t>
  </si>
  <si>
    <t>19000000</t>
  </si>
  <si>
    <t>Інші податки та збори</t>
  </si>
  <si>
    <t>19010000</t>
  </si>
  <si>
    <t>Екологічний податок</t>
  </si>
  <si>
    <t>19090000</t>
  </si>
  <si>
    <t>Податки та збори, не віднесені до інших категорій</t>
  </si>
  <si>
    <t>20000000</t>
  </si>
  <si>
    <t>Неподаткові надходження</t>
  </si>
  <si>
    <t>21000000</t>
  </si>
  <si>
    <t>Доходи від власності та підприємницької діяльності</t>
  </si>
  <si>
    <t>21010000</t>
  </si>
  <si>
    <t>Здійснення концертно-мистецьких та культурологічних загальнодержавних заходів, заходів з виявлення та підтримки творчо обдарованих дітей та молоді, заходів, пов'язаних із забезпеченням свободи совісті та релігії, державна підтримка регіональних культурних ініціатив та аматорського мистецтва, поповнення експозицій музеїв та репертуарів театрів, концертних та циркових організацій, забезпечення розвитку та застосування української мови</t>
  </si>
  <si>
    <t>Погребищенський р-н</t>
  </si>
  <si>
    <t>04314200000</t>
  </si>
  <si>
    <t>Покровський р-н</t>
  </si>
  <si>
    <t>10318200000</t>
  </si>
  <si>
    <t>Полiський р-н</t>
  </si>
  <si>
    <t>08314200000</t>
  </si>
  <si>
    <t>Пологівський р-н</t>
  </si>
  <si>
    <t>22312200000</t>
  </si>
  <si>
    <t>16319200000</t>
  </si>
  <si>
    <t>Полтавський р-н</t>
  </si>
  <si>
    <t>12312200000</t>
  </si>
  <si>
    <t>Попаснянський р-н</t>
  </si>
  <si>
    <t>06318200000</t>
  </si>
  <si>
    <t>Попільнянський р-н</t>
  </si>
  <si>
    <t>08315200000</t>
  </si>
  <si>
    <t>Приазовський р-н</t>
  </si>
  <si>
    <t>25315200000</t>
  </si>
  <si>
    <t>Прилуцький р-н</t>
  </si>
  <si>
    <t>08316200000</t>
  </si>
  <si>
    <t>Приморський р-н</t>
  </si>
  <si>
    <t>13312200000</t>
  </si>
  <si>
    <t>Пустомитівський р-н</t>
  </si>
  <si>
    <t>18312200000</t>
  </si>
  <si>
    <t>Путивльський р-н</t>
  </si>
  <si>
    <t>24308200000</t>
  </si>
  <si>
    <t>Путильський р-н</t>
  </si>
  <si>
    <t>04315200000</t>
  </si>
  <si>
    <t>П'ятихатський р-н</t>
  </si>
  <si>
    <t>13313200000</t>
  </si>
  <si>
    <t>Радехівський р-н</t>
  </si>
  <si>
    <t>17313200000</t>
  </si>
  <si>
    <t>Радивилiвський р-н</t>
  </si>
  <si>
    <t>06319200000</t>
  </si>
  <si>
    <t>Радомишльський р-н</t>
  </si>
  <si>
    <t>03312200000</t>
  </si>
  <si>
    <t>Ратнівський р-н</t>
  </si>
  <si>
    <t>07309200000</t>
  </si>
  <si>
    <t>Рахівський р-н</t>
  </si>
  <si>
    <t>15319200000</t>
  </si>
  <si>
    <t>Ренійський р-н</t>
  </si>
  <si>
    <t>16320200000</t>
  </si>
  <si>
    <t>Решетилівський р-н</t>
  </si>
  <si>
    <t>17314200000</t>
  </si>
  <si>
    <t>Рiвненський р-н</t>
  </si>
  <si>
    <t>25316200000</t>
  </si>
  <si>
    <t>Ріпкинський р-н</t>
  </si>
  <si>
    <t>09310200000</t>
  </si>
  <si>
    <t>Рогатинський р-н</t>
  </si>
  <si>
    <t>03313200000</t>
  </si>
  <si>
    <t>Рожищенський р-н</t>
  </si>
  <si>
    <t>09311200000</t>
  </si>
  <si>
    <t>Рожнятівський р-н</t>
  </si>
  <si>
    <t>15320200000</t>
  </si>
  <si>
    <t>Роздільнянський р-н</t>
  </si>
  <si>
    <t>08317200000</t>
  </si>
  <si>
    <t>Розівський р-н</t>
  </si>
  <si>
    <t>17315200000</t>
  </si>
  <si>
    <t>Рокитнiвський р-н</t>
  </si>
  <si>
    <t>10319200000</t>
  </si>
  <si>
    <t>Рокитнянський р-н</t>
  </si>
  <si>
    <t>06306200000</t>
  </si>
  <si>
    <t>Романівський р-н</t>
  </si>
  <si>
    <t>18313200000</t>
  </si>
  <si>
    <t>Роменський р-н</t>
  </si>
  <si>
    <t>06320200000</t>
  </si>
  <si>
    <t>15321200000</t>
  </si>
  <si>
    <t>Савранський р-н</t>
  </si>
  <si>
    <t>13314200000</t>
  </si>
  <si>
    <t>Самбірський р-н</t>
  </si>
  <si>
    <t>15322200000</t>
  </si>
  <si>
    <t>Саратський р-н</t>
  </si>
  <si>
    <t>17316200000</t>
  </si>
  <si>
    <t>Сарненський р-н</t>
  </si>
  <si>
    <t>20324200000</t>
  </si>
  <si>
    <t>Сахновщинський р-н</t>
  </si>
  <si>
    <t>07310200000</t>
  </si>
  <si>
    <t>Здійснення природоохоронних заходів</t>
  </si>
  <si>
    <t>2401500</t>
  </si>
  <si>
    <t>Здійснення заходів щодо реалізації пріоритетів розвитку сфери охорони навколишнього природного середовища</t>
  </si>
  <si>
    <t>2401520</t>
  </si>
  <si>
    <t>Забезпечення діяльності Національного центру обліку викидів парникових газів</t>
  </si>
  <si>
    <t>2401530</t>
  </si>
  <si>
    <t>Повернення коштів у частині відшкодування вартості сільськогосподарської техніки, переданої суб'єктам господарювання на умовах фінансового лізингу</t>
  </si>
  <si>
    <t>2801460</t>
  </si>
  <si>
    <t>Надання кредитів фермерським господарствам</t>
  </si>
  <si>
    <t>2801490</t>
  </si>
  <si>
    <t>Наукова і організаційна діяльність президії Національної академії мистецтв України</t>
  </si>
  <si>
    <t>6571030</t>
  </si>
  <si>
    <t>Фундаментальні дослідження та підготовка наукових кадрів у сфері мистецтвознавства</t>
  </si>
  <si>
    <t>6580000</t>
  </si>
  <si>
    <t>Національна академія правових наук України</t>
  </si>
  <si>
    <t>6581000</t>
  </si>
  <si>
    <t>6581020</t>
  </si>
  <si>
    <t>Наукова і організаційна діяльність президії Національної академії правових наук України</t>
  </si>
  <si>
    <t>6581040</t>
  </si>
  <si>
    <t>6590000</t>
  </si>
  <si>
    <t>Національна академія аграрних наук України</t>
  </si>
  <si>
    <t>6591000</t>
  </si>
  <si>
    <t>6591020</t>
  </si>
  <si>
    <t>Наукова і організаційна діяльність президії Національної академії аграрних наук України</t>
  </si>
  <si>
    <t>6591060</t>
  </si>
  <si>
    <t>6591080</t>
  </si>
  <si>
    <t>Здійснення заходів щодо підтримки науково-дослідних господарств</t>
  </si>
  <si>
    <t>6591100</t>
  </si>
  <si>
    <t>Збереження природно-заповідного фонду в біосферному заповіднику "Асканія-Нова"</t>
  </si>
  <si>
    <t>6600000</t>
  </si>
  <si>
    <t>Управління державної охорони України</t>
  </si>
  <si>
    <t>6601000</t>
  </si>
  <si>
    <t>6601020</t>
  </si>
  <si>
    <t>Державна охорона органів державної влади та посадових осіб</t>
  </si>
  <si>
    <t>6601030</t>
  </si>
  <si>
    <t>Будівництво (придбання) житла для військовослужбовців Управління державної охорони України</t>
  </si>
  <si>
    <t>6601050</t>
  </si>
  <si>
    <t>Видатки для Управління державної охорони України на реалізацію заходів щодо підвищення обороноздатності і безпеки держави</t>
  </si>
  <si>
    <t>6610000</t>
  </si>
  <si>
    <t>Фонд державного майна України</t>
  </si>
  <si>
    <t>6611000</t>
  </si>
  <si>
    <t>Апарат Фонду державного майна України</t>
  </si>
  <si>
    <t>6611010</t>
  </si>
  <si>
    <t>Керівництво та управління у сфері державного майна</t>
  </si>
  <si>
    <t>6611020</t>
  </si>
  <si>
    <t>Заходи, пов'язані з проведенням приватизації державного майна</t>
  </si>
  <si>
    <t>6620000</t>
  </si>
  <si>
    <t>Служба зовнішньої розвідки України</t>
  </si>
  <si>
    <t>6621000</t>
  </si>
  <si>
    <t>6621010</t>
  </si>
  <si>
    <t>Розвідувальна діяльність у сфері безпеки держави та спеціальний захист державних представництв за кордоном</t>
  </si>
  <si>
    <t>6621030</t>
  </si>
  <si>
    <t>Будівництво (придбання) житла для військовослужбовців Служби зовнішньої розвідки України</t>
  </si>
  <si>
    <t>6621040</t>
  </si>
  <si>
    <t>Підготовка та підвищення кваліфікації кадрів у сфері розвідувальної діяльності вищими навчальними закладами III і IV рівнів акредитації</t>
  </si>
  <si>
    <t>6621060</t>
  </si>
  <si>
    <t>Видатки для Служби зовнішньої розвідки України на реалізацію заходів щодо підвищення обороноздатності і безпеки держави</t>
  </si>
  <si>
    <t>6640000</t>
  </si>
  <si>
    <t>Адміністрація Державної служби спеціального зв'язку та захисту інформації України</t>
  </si>
  <si>
    <t>6641000</t>
  </si>
  <si>
    <t>6641010</t>
  </si>
  <si>
    <t>Забезпечення функціонування державної системи спеціального зв'язку та захисту інформації</t>
  </si>
  <si>
    <t>6641020</t>
  </si>
  <si>
    <t>Розвиток і модернізація державної системи спеціального зв'язку та захисту інформації</t>
  </si>
  <si>
    <t>6641050</t>
  </si>
  <si>
    <t>Підготовка кадрів для сфери зв'язку вищими навчальними закладами ІІІ та ІV рівнів акредитації</t>
  </si>
  <si>
    <t>6641060</t>
  </si>
  <si>
    <t xml:space="preserve">видання, придбання, зберігання і доставка підручників і посібників для учнів загальноосвітніх навчальних закладів із числа дітей-сиріт, дітей-інвалідів, дітей, позбавлених батьківського піклування, та дітей із сімей, які отримують допомогу відповідно до Закону України "Про державну соціальну допомогу малозабезпеченим сім'ям" і національних меншин
</t>
  </si>
  <si>
    <t>забезпечення медичних заходів окремих державних програм та комплексних заходів програмного характеру</t>
  </si>
  <si>
    <t>Вінницька область</t>
  </si>
  <si>
    <t>Волинська область</t>
  </si>
  <si>
    <t>Дніпропетровська область</t>
  </si>
  <si>
    <t>Донецька область</t>
  </si>
  <si>
    <t>Житомирська область</t>
  </si>
  <si>
    <t>Закарпатська область</t>
  </si>
  <si>
    <t>Запорізька область</t>
  </si>
  <si>
    <t>Івано-Франківська область</t>
  </si>
  <si>
    <t>Київська область</t>
  </si>
  <si>
    <t>Кіровоградська область</t>
  </si>
  <si>
    <t>Луганська область</t>
  </si>
  <si>
    <t>Львівська область</t>
  </si>
  <si>
    <t>Миколаївська область</t>
  </si>
  <si>
    <t>Одеська область</t>
  </si>
  <si>
    <t>Полтавська область</t>
  </si>
  <si>
    <t>Рівненська область</t>
  </si>
  <si>
    <t>Сумська область</t>
  </si>
  <si>
    <t>Тернопільська область</t>
  </si>
  <si>
    <t>Харківська область</t>
  </si>
  <si>
    <t>Херсонська область</t>
  </si>
  <si>
    <t>Хмельницька область</t>
  </si>
  <si>
    <t>Черкаська область</t>
  </si>
  <si>
    <t>Чернівецька область</t>
  </si>
  <si>
    <t>Чернігівська область</t>
  </si>
  <si>
    <t>м. Київ</t>
  </si>
  <si>
    <t>Всього:</t>
  </si>
  <si>
    <t>Житомирська обласна державна адміністрація</t>
  </si>
  <si>
    <t>7761000</t>
  </si>
  <si>
    <t>Апарат Житомирської обласної державної адміністрації</t>
  </si>
  <si>
    <t>7761010</t>
  </si>
  <si>
    <t>Здійснення виконавчої влади у Житомирській області</t>
  </si>
  <si>
    <t>7770000</t>
  </si>
  <si>
    <t>Закарпатська обласна державна адміністрація</t>
  </si>
  <si>
    <t>7771000</t>
  </si>
  <si>
    <t>Апарат Закарпатської обласної державної адміністрації</t>
  </si>
  <si>
    <t>7771010</t>
  </si>
  <si>
    <t>Здійснення виконавчої влади у Закарпатській області</t>
  </si>
  <si>
    <t>7780000</t>
  </si>
  <si>
    <t>Запорізька обласна державна адміністрація</t>
  </si>
  <si>
    <t>7781000</t>
  </si>
  <si>
    <t>Апарат Запорізької обласної державної адміністрації</t>
  </si>
  <si>
    <t>7781010</t>
  </si>
  <si>
    <t>Фундаментальні дослідження, прикладні наукові і науково-технічні розробки, виконання робіт за державними цільовими програмами і державним замовленням у сфері профілактики і лікування хвороб людини, підготовка наукових кадрів, фінансова підтримка розвитку наукової інфраструктури та об'єктів, що становлять національне надбання</t>
  </si>
  <si>
    <t>18203100000</t>
  </si>
  <si>
    <t>м. Конотоп</t>
  </si>
  <si>
    <t>06203100000</t>
  </si>
  <si>
    <t>м. Коростень</t>
  </si>
  <si>
    <t>05215100000</t>
  </si>
  <si>
    <t>м. Костянтинівка</t>
  </si>
  <si>
    <t>15205100000</t>
  </si>
  <si>
    <t>м. Котовськ</t>
  </si>
  <si>
    <t>05216100000</t>
  </si>
  <si>
    <t>м. Краматорськ</t>
  </si>
  <si>
    <t>05218100000</t>
  </si>
  <si>
    <t>м. Красноармійськ</t>
  </si>
  <si>
    <t>19204100000</t>
  </si>
  <si>
    <t>м. Кременець</t>
  </si>
  <si>
    <t>16203100000</t>
  </si>
  <si>
    <t>м. Кременчук</t>
  </si>
  <si>
    <t>04205100000</t>
  </si>
  <si>
    <t>м. Кривий Рiг</t>
  </si>
  <si>
    <t>17203100000</t>
  </si>
  <si>
    <t>м. Кузнецовськ</t>
  </si>
  <si>
    <t>20203100000</t>
  </si>
  <si>
    <t>м. Куп'янськ</t>
  </si>
  <si>
    <t>02204100000</t>
  </si>
  <si>
    <t>м. Ладижин</t>
  </si>
  <si>
    <t>18204100000</t>
  </si>
  <si>
    <t>м. Лебедин</t>
  </si>
  <si>
    <t>12208100000</t>
  </si>
  <si>
    <t>м. Лисичанськ</t>
  </si>
  <si>
    <t>20204100000</t>
  </si>
  <si>
    <t>м. Лозова</t>
  </si>
  <si>
    <t>16204100000</t>
  </si>
  <si>
    <t>м. Лубни</t>
  </si>
  <si>
    <t>03201100000</t>
  </si>
  <si>
    <t>м. Луцьк</t>
  </si>
  <si>
    <t>13201100000</t>
  </si>
  <si>
    <t>м. Львів</t>
  </si>
  <si>
    <t>20205100000</t>
  </si>
  <si>
    <t>м. Люботин</t>
  </si>
  <si>
    <t>06205100000</t>
  </si>
  <si>
    <t>м. Малин</t>
  </si>
  <si>
    <t>04206100000</t>
  </si>
  <si>
    <t>м. Марганець</t>
  </si>
  <si>
    <t>05220100000</t>
  </si>
  <si>
    <t>м. Маріуполь</t>
  </si>
  <si>
    <t>08204100000</t>
  </si>
  <si>
    <t>м. Мелітополь</t>
  </si>
  <si>
    <t>14201100000</t>
  </si>
  <si>
    <t>м. Миколаїв</t>
  </si>
  <si>
    <t>16205100000</t>
  </si>
  <si>
    <t>м. Миргород</t>
  </si>
  <si>
    <t>02205100000</t>
  </si>
  <si>
    <t>м. Могилів-Подільський</t>
  </si>
  <si>
    <t>13204100000</t>
  </si>
  <si>
    <t>м. Моршин</t>
  </si>
  <si>
    <t>07203100000</t>
  </si>
  <si>
    <t>м. Мукачеве</t>
  </si>
  <si>
    <t>04207100000</t>
  </si>
  <si>
    <t>м. Нiкополь</t>
  </si>
  <si>
    <t>22203100000</t>
  </si>
  <si>
    <t>м. Нетiшин</t>
  </si>
  <si>
    <t>25202100000</t>
  </si>
  <si>
    <t>м. Ніжин</t>
  </si>
  <si>
    <t>21203100000</t>
  </si>
  <si>
    <t>м. Нова Каховка</t>
  </si>
  <si>
    <t>25204100000</t>
  </si>
  <si>
    <t>м. Новгород-Сіверський</t>
  </si>
  <si>
    <t>13205100000</t>
  </si>
  <si>
    <t>м. Новий Розділ</t>
  </si>
  <si>
    <t>03204100000</t>
  </si>
  <si>
    <t>м. Нововолинськ</t>
  </si>
  <si>
    <t>06204100000</t>
  </si>
  <si>
    <t>м. Новоград-Волинський</t>
  </si>
  <si>
    <t>05221100000</t>
  </si>
  <si>
    <t>м. Новогродівка</t>
  </si>
  <si>
    <t>24202100000</t>
  </si>
  <si>
    <t>м. Новодністровськ</t>
  </si>
  <si>
    <t>04208100000</t>
  </si>
  <si>
    <t>м. Новомосковськ</t>
  </si>
  <si>
    <t>10212100000</t>
  </si>
  <si>
    <t>м. Обухів</t>
  </si>
  <si>
    <t>15201100000</t>
  </si>
  <si>
    <t>м. Одеса</t>
  </si>
  <si>
    <t>11203100000</t>
  </si>
  <si>
    <t>м. Олександрія</t>
  </si>
  <si>
    <t>04209100000</t>
  </si>
  <si>
    <t>м. Орджонiкiдзе</t>
  </si>
  <si>
    <t>17204100000</t>
  </si>
  <si>
    <t>м. Острог</t>
  </si>
  <si>
    <t>18205100000</t>
  </si>
  <si>
    <t>м. Охтирка</t>
  </si>
  <si>
    <t>14203100000</t>
  </si>
  <si>
    <t>м. Очаків</t>
  </si>
  <si>
    <t>04210100000</t>
  </si>
  <si>
    <t>м. Павлоград</t>
  </si>
  <si>
    <t>14204100000</t>
  </si>
  <si>
    <t>м. Первомайськ (Миколаївська обл.)</t>
  </si>
  <si>
    <t>20206100000</t>
  </si>
  <si>
    <t>м. Первомайський</t>
  </si>
  <si>
    <t>10207100000</t>
  </si>
  <si>
    <t>м. Переяслав-Хмельницький</t>
  </si>
  <si>
    <t>04211100000</t>
  </si>
  <si>
    <t>м. Першотравенськ</t>
  </si>
  <si>
    <t>16201100000</t>
  </si>
  <si>
    <t>м. Полтава</t>
  </si>
  <si>
    <t>25203100000</t>
  </si>
  <si>
    <t>м. Прилуки</t>
  </si>
  <si>
    <t>17201100000</t>
  </si>
  <si>
    <t>м. Рiвне</t>
  </si>
  <si>
    <t>10208100000</t>
  </si>
  <si>
    <t>м. Ржищів</t>
  </si>
  <si>
    <t>18206100000</t>
  </si>
  <si>
    <t>м. Ромни</t>
  </si>
  <si>
    <t>12211100000</t>
  </si>
  <si>
    <t>м. Рубіжне</t>
  </si>
  <si>
    <t>13206100000</t>
  </si>
  <si>
    <t>м. Самбір</t>
  </si>
  <si>
    <t>11204100000</t>
  </si>
  <si>
    <t>м. Світловодськ</t>
  </si>
  <si>
    <t>05222100000</t>
  </si>
  <si>
    <t>м. Селидове</t>
  </si>
  <si>
    <t>12213100000</t>
  </si>
  <si>
    <t>м. Сєверодонецьк</t>
  </si>
  <si>
    <t>04212100000</t>
  </si>
  <si>
    <t>м. Синельникове</t>
  </si>
  <si>
    <t>22204100000</t>
  </si>
  <si>
    <t>м. Славута</t>
  </si>
  <si>
    <t>10209100000</t>
  </si>
  <si>
    <t>м. Славутич</t>
  </si>
  <si>
    <t>05223100000</t>
  </si>
  <si>
    <t>м. Слов'янськ</t>
  </si>
  <si>
    <t>23205100000</t>
  </si>
  <si>
    <t>м. Смiла</t>
  </si>
  <si>
    <t>22205100000</t>
  </si>
  <si>
    <t>м. Старокостянтинів</t>
  </si>
  <si>
    <t>13207100000</t>
  </si>
  <si>
    <t>м. Стрий</t>
  </si>
  <si>
    <t>18201100000</t>
  </si>
  <si>
    <t>м. Суми</t>
  </si>
  <si>
    <t>15206100000</t>
  </si>
  <si>
    <t>м. Теплодар</t>
  </si>
  <si>
    <t>04213100000</t>
  </si>
  <si>
    <t>м. Тернівка</t>
  </si>
  <si>
    <t>19201100000</t>
  </si>
  <si>
    <t>м. Тернопіль</t>
  </si>
  <si>
    <t>08205100000</t>
  </si>
  <si>
    <t>м. Токмак</t>
  </si>
  <si>
    <t>13208100000</t>
  </si>
  <si>
    <t>м. Трускавець</t>
  </si>
  <si>
    <t>07201100000</t>
  </si>
  <si>
    <t>м. Ужгород</t>
  </si>
  <si>
    <t>23206100000</t>
  </si>
  <si>
    <t>м. Умань</t>
  </si>
  <si>
    <t>10210100000</t>
  </si>
  <si>
    <t>м. Фастiв</t>
  </si>
  <si>
    <t>20201100000</t>
  </si>
  <si>
    <t>м. Харків</t>
  </si>
  <si>
    <t>21201100000</t>
  </si>
  <si>
    <t>м. Херсон</t>
  </si>
  <si>
    <t>22201100000</t>
  </si>
  <si>
    <t>м. Хмельницький</t>
  </si>
  <si>
    <t>02206100000</t>
  </si>
  <si>
    <t>м. Хмільник</t>
  </si>
  <si>
    <t>07204100000</t>
  </si>
  <si>
    <t>м. Хуст</t>
  </si>
  <si>
    <t>13209100000</t>
  </si>
  <si>
    <t>м. Червоноград</t>
  </si>
  <si>
    <t>23201100000</t>
  </si>
  <si>
    <t>м. Черкаси</t>
  </si>
  <si>
    <t>24201100000</t>
  </si>
  <si>
    <t>м. Чернівці</t>
  </si>
  <si>
    <t>25201100000</t>
  </si>
  <si>
    <t>м. Чернігів</t>
  </si>
  <si>
    <t>07205100000</t>
  </si>
  <si>
    <t>м. Чоп</t>
  </si>
  <si>
    <t>19202100000</t>
  </si>
  <si>
    <t>м. Чортків</t>
  </si>
  <si>
    <t>20207100000</t>
  </si>
  <si>
    <t>м. Чугуїв</t>
  </si>
  <si>
    <t>22206100000</t>
  </si>
  <si>
    <t>м. Шепетiвка</t>
  </si>
  <si>
    <t>18207100000</t>
  </si>
  <si>
    <t>м. Шостка</t>
  </si>
  <si>
    <t>15207100000</t>
  </si>
  <si>
    <t>м. Южне</t>
  </si>
  <si>
    <t>14205100000</t>
  </si>
  <si>
    <t>м. Южноукраїнськ</t>
  </si>
  <si>
    <t>09205100000</t>
  </si>
  <si>
    <t>м. Яремче</t>
  </si>
  <si>
    <t>15301200000</t>
  </si>
  <si>
    <t>Ананьївський р-н</t>
  </si>
  <si>
    <t>06301200000</t>
  </si>
  <si>
    <t>Андрушівський р-н</t>
  </si>
  <si>
    <t>14301200000</t>
  </si>
  <si>
    <t>Полонський р-н</t>
  </si>
  <si>
    <t>Ружинський р-н</t>
  </si>
  <si>
    <t xml:space="preserve">Додаток № 7  </t>
  </si>
  <si>
    <r>
      <t xml:space="preserve">Міжбюджетні трансферти 
</t>
    </r>
    <r>
      <rPr>
        <sz val="18"/>
        <rFont val="Times New Roman Cyr"/>
        <charset val="204"/>
      </rPr>
      <t>(інші дотації та субвенції) з Державного бюджету України місцевим бюджетам на 2016 рік</t>
    </r>
  </si>
  <si>
    <t>Проект "Реконструкція, капітальний ремонт та технічне переоснащення магістрального газопроводу Уренгой-Помари-Ужгород"</t>
  </si>
  <si>
    <t>Проет "Основний кредит для МСП та установ з середньою капіталізацією - Україна (АРЕХ)"</t>
  </si>
  <si>
    <t>Проект "Реконструкція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t>
  </si>
  <si>
    <t>РОЗПОДІЛ 
видатків Державного бюджету України на 2016 рік</t>
  </si>
  <si>
    <t>Заходи з відтворення культури національних меншин, заходи Української Всесвітньої Координаційної Ради, заходи з реалізації Європейської хартії регіональних мов або мов меншин, заходи щодо встановлення культурних зв'язків з українською діаспорою, заходи щодо зміцнення зв'язків закордонних українців з Україною та забезпечення міжнародної діяльності у сфері міжнаціональних відносин</t>
  </si>
  <si>
    <t>Дослідження, наукові та науково-технічні розробки, виконання робіт за державними цільовими програмами та державним замовленням, підготовка наукових кадрів, фінансова підтримка преси, розвитку наукової інфраструктури, наукових об'єктів, що становлять національне надбання, забезпечення діяльності Державного фонду фундаментальних досліджень</t>
  </si>
  <si>
    <t>Навчання, стажування, підвищення кваліфікації студентів, аспірантів, науково-педагогічних та педагогічних працівників за кордоном, підвищення кваліфікації науково-педагогічних працівників, керівних працівників і спеціалістів харчової, переробної промисловості та агропромислового комплексу, медичних та фармацевтичних кадрів</t>
  </si>
  <si>
    <t>Дослідження, наукові і науково-технічні розробки, виконання робіт за державними цільовими програмами і державним замовленням, підготовка та підвищення кваліфікації наукових кадрів у сфері охорони здоров'я, фінансова підтримка розвитку наукової інфраструктури та об’єктів, що становлять національне надбання</t>
  </si>
  <si>
    <t xml:space="preserve">Протезування та ортезування виробами підвищеної функціональності за новітніми технологіями та технологіями виготовлення, які відсутні в Україні, а також регенерація для окремих категорій громадян, які брали участь в антитерористичній операції та/або у забезпеченні її проведення і втратили функціональні можливості кінцівки або кінцівок </t>
  </si>
  <si>
    <t>Субвенція з державного бюджету місцевим бюджетам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t>
  </si>
  <si>
    <t>Субвенція з державного бюджету місцевим бюджетам на будівництво (придбання) житла для сімей загиблих військовослужбовців, які брали безпосередню участь в антитерористичній  операції, а також для інвалідів І – ІІ групи з числа військовослужбовців, які брали участь у зазначеній операції, та потребують поліпшення житлових умов</t>
  </si>
  <si>
    <t>Дослідження, наукові і науково-технічні розробки у сфері будівництва, житлово-комунального господарства та регіонального розвитку, виконання робіт за державними цільовими програмами у сфері розвитку житлово-комунального господарства, наукові розробки із нормування та стандартизації у сфері будівництва та житлової політики, дослідження збереження та вивчення видів флори у спеціально створених умовах</t>
  </si>
  <si>
    <t>Фінансування заходів по забезпеченню впровадження та координації проекту розвитку міської інфраструктури, заходів в секторі централізованого теплопостачання України, надзвичайної кредитної програми для України, програми розвитку муніципальної інфраструктури України та заходів з відновлення сходу України</t>
  </si>
  <si>
    <t>22200000</t>
  </si>
  <si>
    <t>Плата за виконання митних формальностей органами доходів і зборів поза місцем розташування цих органів або поза робочим часом, установленим для них</t>
  </si>
  <si>
    <t>24000000</t>
  </si>
  <si>
    <t>Інші неподаткові надходження</t>
  </si>
  <si>
    <t>24010000</t>
  </si>
  <si>
    <t>Прикладні науково-технічні розробки, виконання робіт за державними замовленнями у сфері рибного господарства</t>
  </si>
  <si>
    <t>2804090</t>
  </si>
  <si>
    <t>Міжнародна діяльність у галузі рибного  господарства</t>
  </si>
  <si>
    <t>2805000</t>
  </si>
  <si>
    <t>Державне агентство лісових ресурсів України</t>
  </si>
  <si>
    <t>2805010</t>
  </si>
  <si>
    <t>0422</t>
  </si>
  <si>
    <t>Керівництво та управління у сфері лісового господарства</t>
  </si>
  <si>
    <t>2805020</t>
  </si>
  <si>
    <t>Кошти від реалізації надлишкового озброєння, військової та спеціальної техніки, нерухомого військового майна Збройних Сил України та інших утворених відповідно до законів України військових формувань, правоохоронних органів та інших державних органів</t>
  </si>
  <si>
    <t>24060000</t>
  </si>
  <si>
    <t>24060300</t>
  </si>
  <si>
    <t>24060500</t>
  </si>
  <si>
    <t>Відрахування від суми коштів, витрачених на рекламу тютюнових виробів та/або алкогольних напоїв у межах України</t>
  </si>
  <si>
    <t>24061500</t>
  </si>
  <si>
    <t>Надходження до Державного спеціалізованого фонду фінансування загальнодержавних витрат на авіаційну діяльність та участь України у міжнародних авіаційних організаціях</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</si>
  <si>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</si>
  <si>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</si>
  <si>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24062400</t>
  </si>
  <si>
    <t>Кошти, отримані від продажу частин встановленої кількості викидів парникових газів, передбаченого статтею 17 Кіотського протоколу до Рамкової конвенції Організації Об'єднаних Націй про зміну клімату</t>
  </si>
  <si>
    <t>24063100</t>
  </si>
  <si>
    <t>Кошти, отримані відповідно до статті 8 Закону України "Про впорядкування питань, пов'язаних із забезпеченням ядерної безпеки" (включаючи надходження заборгованості минулих років за цими коштами), та дохід від розміщення цих коштів у цінні папери відповідно до статті 9 цього ж Закону України</t>
  </si>
  <si>
    <t>24110000</t>
  </si>
  <si>
    <t>Доходи від операцій з кредитування та надання гарантій</t>
  </si>
  <si>
    <t>24110100</t>
  </si>
  <si>
    <t>Плата за надання державних гарантій та кредитів (позик), залучених державою</t>
  </si>
  <si>
    <t>24110200</t>
  </si>
  <si>
    <t>Плата за користування кредитами (позиками), залученими державою</t>
  </si>
  <si>
    <t>24110400</t>
  </si>
  <si>
    <t>Відсотки за користування пільговим довгостроковим державним кредитом, наданим молодим сім'ям та одиноким молодим громадянам на будівництво (реконструкцію) та придбання житла</t>
  </si>
  <si>
    <t>24110800</t>
  </si>
  <si>
    <t>Плата за користування кредитом з державного бюджету</t>
  </si>
  <si>
    <t>24111000</t>
  </si>
  <si>
    <t>2100000</t>
  </si>
  <si>
    <t>Міністерство оборони України</t>
  </si>
  <si>
    <t>2101000</t>
  </si>
  <si>
    <t>Апарат Міністерства оборони України</t>
  </si>
  <si>
    <t>2101010</t>
  </si>
  <si>
    <t>Керівництво та військове управління Збройними Силами України</t>
  </si>
  <si>
    <t>2101020</t>
  </si>
  <si>
    <t>Забезпечення діяльності Збройних Сил України та підготовка військ</t>
  </si>
  <si>
    <t>2101080</t>
  </si>
  <si>
    <t>0260</t>
  </si>
  <si>
    <t>Медичне лікування, реабілітація та санаторне забезпечення особового складу Збройних Сил України, ветеранів військової служби та членів їх сімей, ветеранів війни</t>
  </si>
  <si>
    <t>2101100</t>
  </si>
  <si>
    <t>0240</t>
  </si>
  <si>
    <t>2101150</t>
  </si>
  <si>
    <t>Розвиток озброєння та військової техніки Збройних Сил України</t>
  </si>
  <si>
    <t>2101190</t>
  </si>
  <si>
    <t>Будівництво (придбання) житла для військовослужбовців Збройних Сил України</t>
  </si>
  <si>
    <t>2101210</t>
  </si>
  <si>
    <t>0512</t>
  </si>
  <si>
    <t>Утилізація боєприпасів, рідинних компонентів ракетного палива, озброєння, військової техніки та іншого військового майна, забезпечення живучості та вибухопожежобезпеки арсеналів, баз і складів Збройних Сил України</t>
  </si>
  <si>
    <t>2101450</t>
  </si>
  <si>
    <t>Видатки для Міністерства оборони України на реалізацію заходів щодо підвищення обороноздатності і безпеки держави</t>
  </si>
  <si>
    <t>2200000</t>
  </si>
  <si>
    <t>Міністерство освіти і науки України</t>
  </si>
  <si>
    <t>2201000</t>
  </si>
  <si>
    <t>Апарат Міністерства освіти і науки України</t>
  </si>
  <si>
    <t>2201010</t>
  </si>
  <si>
    <t>0990</t>
  </si>
  <si>
    <t>Загальне керівництво та управління у сфері освіти і науки</t>
  </si>
  <si>
    <t>2201020</t>
  </si>
  <si>
    <t>Одноразові виплати жінкам, яким присвоєно почесне звання України "Мати-героїня", інвалідам і непрацюючим малозабезпеченим особам та особам, які постраждали від торгівлі людьми</t>
  </si>
  <si>
    <t>2501150</t>
  </si>
  <si>
    <t>1030</t>
  </si>
  <si>
    <t>Щорічна разова грошова допомога ветеранам війни і жертвам нацистських переслідувань та соціальна допомога особам, які мають особливі та особливі трудові заслуги перед Батьківщиною</t>
  </si>
  <si>
    <t>2501160</t>
  </si>
  <si>
    <t xml:space="preserve">Довічні державні стипендії </t>
  </si>
  <si>
    <t>2501200</t>
  </si>
  <si>
    <t>Соціальний захист громадян, які постраждали внаслідок Чорнобильської катастрофи</t>
  </si>
  <si>
    <t>2501220</t>
  </si>
  <si>
    <t>Фінансова підтримка громадських об’єднань інвалідів та ветеранів, заходи з відвідування військових поховань і військових пам'ятників та з увічнення Перемоги у Великій Вітчизняній війні 1941 - 1945 років</t>
  </si>
  <si>
    <t>у тому числі  фінансова підтримка Національної Асамблеї інвалідів України, підприємств і організацій невиробничої сфери Українського товариства сліпих та Українського товариства глухих</t>
  </si>
  <si>
    <t>2501440</t>
  </si>
  <si>
    <t>1040</t>
  </si>
  <si>
    <t>Реалізація державної політики з питань сім'ї та дітей</t>
  </si>
  <si>
    <t>2501450</t>
  </si>
  <si>
    <t xml:space="preserve">Оздоровлення і відпочинок дітей, які потребують особливої уваги та підтримки, в дитячих оздоровчих таборах МДЦ "Артек" і ДЦ "Молода Гвардія" </t>
  </si>
  <si>
    <t>2501470</t>
  </si>
  <si>
    <t>Санаторно-курортне лікування ветеранів війни, осіб, на яких поширюється чинність законів України "Про статус ветеранів війни, гарантії їх соціального захисту", "Про жертви нацистських переслідувань" та інвалідів</t>
  </si>
  <si>
    <t>2501480</t>
  </si>
  <si>
    <t>Надання щомісячної адресної допомоги особам, які переміщуються з тимчасово окупованої території України та районів проведення антитерористичної операції, для покриття витрат на проживання, в тому числі на оплату житлово-комунальних послуг</t>
  </si>
  <si>
    <t>2501570</t>
  </si>
  <si>
    <t>Виплата матеріальної допомоги військовослужбовцям, звільненим з  військової строкової служби</t>
  </si>
  <si>
    <t>2501590</t>
  </si>
  <si>
    <t>Компенсація роботодавцю частини фактичних витрат, пов’язаних зі сплатою єдиного внеску на загальнообов’язкове державне соціальне страхування</t>
  </si>
  <si>
    <t>2501630</t>
  </si>
  <si>
    <t>Модернізація системи соціальної підтримки населення України</t>
  </si>
  <si>
    <t>2502000</t>
  </si>
  <si>
    <t>Державна служба з питань праці</t>
  </si>
  <si>
    <t>2502010</t>
  </si>
  <si>
    <t>Керівництво та управління у сфері промислової безпеки, охорони та гігієни праці, нагляду за додержанням законодавства про працю</t>
  </si>
  <si>
    <t>2502020</t>
  </si>
  <si>
    <t>0481</t>
  </si>
  <si>
    <t>Прикладні дослідження та розробки, підготовка наукових кадрів у сфері промислової безпеки та охорони праці</t>
  </si>
  <si>
    <t>2505000</t>
  </si>
  <si>
    <t>Державна служба України у справах ветеранів війни та учасників антитерористичної операції</t>
  </si>
  <si>
    <t>2505010</t>
  </si>
  <si>
    <t>1010</t>
  </si>
  <si>
    <t>Дніпропетровський апеляційний адміністративний суд</t>
  </si>
  <si>
    <t>Донецький апеляційний адміністративний суд</t>
  </si>
  <si>
    <t>Житомирський апеляційний адміністративний суд</t>
  </si>
  <si>
    <t>Львівський апеляційний адміністративний суд</t>
  </si>
  <si>
    <t>Одеський апеляційний адміністративний суд</t>
  </si>
  <si>
    <t>Харківський апеляційний адміністративний суд</t>
  </si>
  <si>
    <t>Київський апеляційний адміністративний суд</t>
  </si>
  <si>
    <t>Місцеві адміністративні суди</t>
  </si>
  <si>
    <t>0501170</t>
  </si>
  <si>
    <t>Здійснення правосуддя місцевими адміністративними судами</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</si>
  <si>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</si>
  <si>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</si>
  <si>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</si>
  <si>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</si>
  <si>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</si>
  <si>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</si>
  <si>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</si>
  <si>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 xml:space="preserve">отг с. Студена </t>
  </si>
  <si>
    <t>04514000000</t>
  </si>
  <si>
    <t xml:space="preserve">отг с. Сурсько-Литовське </t>
  </si>
  <si>
    <t>06508000000</t>
  </si>
  <si>
    <t>отг с. Тетерівка</t>
  </si>
  <si>
    <t>13514000000</t>
  </si>
  <si>
    <t xml:space="preserve">отг с. Тростянець </t>
  </si>
  <si>
    <t>отг с. Тузли</t>
  </si>
  <si>
    <t>24510000000</t>
  </si>
  <si>
    <t>отг с. Усть-Путила</t>
  </si>
  <si>
    <t>08506000000</t>
  </si>
  <si>
    <t xml:space="preserve">отг с. Чапаєвка </t>
  </si>
  <si>
    <t>16511000000</t>
  </si>
  <si>
    <t>отг с. Червона Знам'янка</t>
  </si>
  <si>
    <t xml:space="preserve">отг с. Червоноармійське </t>
  </si>
  <si>
    <t>13515000000</t>
  </si>
  <si>
    <t>отг с. Чуква</t>
  </si>
  <si>
    <t>-</t>
  </si>
  <si>
    <t>02100000000</t>
  </si>
  <si>
    <t>Обласний бюджет Вінницької області</t>
  </si>
  <si>
    <t>03100000000</t>
  </si>
  <si>
    <t>Обласний бюджет Волинської області</t>
  </si>
  <si>
    <t>04100000000</t>
  </si>
  <si>
    <t>Будівництво (придбання) житла для військовослужбовців Державної служби спеціального зв'язку та захисту інформації України</t>
  </si>
  <si>
    <t>6641140</t>
  </si>
  <si>
    <t>Видатки для Адміністрації Державної служби спеціального зв’язку та захисту інформації України на реалізацію заходів щодо підвищення обороноздатності і безпеки держави</t>
  </si>
  <si>
    <t>6642000</t>
  </si>
  <si>
    <t>Незв'язаний фінансовий кредит  - Проект "Реконструкція трансформаторних підстанцій східної частини України"</t>
  </si>
  <si>
    <t>Проект муніципального водного господарства м. Чернівці, стадія І (реконструкція систем водопостачання у м. Чернівці)</t>
  </si>
  <si>
    <t xml:space="preserve">Незв'язаний фінансовий кредит </t>
  </si>
  <si>
    <t>Незв'язаний фінансовий кредит  - Проект "Реалізація інфраструктурних проектів для східної частини України"</t>
  </si>
  <si>
    <t>Відновлення  транспортної інфраструктури у Східних регіонах України</t>
  </si>
  <si>
    <t>Проект "Підтримка малих і середніх підприємств"</t>
  </si>
  <si>
    <t>Кредитор - Уряд Республіки Польща:</t>
  </si>
  <si>
    <t>Проект з розбудови прикордонної дорожньої інфраструктури та облаштування пунктів пропуску українсько-польського кордону та інші проекти</t>
  </si>
  <si>
    <t>Кредитор - Японське агентство міжнародного співробітництва:</t>
  </si>
  <si>
    <t>японська єна</t>
  </si>
  <si>
    <t xml:space="preserve">Р А З О М </t>
  </si>
  <si>
    <r>
      <t xml:space="preserve">Загальний обсяг кредиту (позики) 
</t>
    </r>
    <r>
      <rPr>
        <i/>
        <sz val="12"/>
        <rFont val="Times New Roman"/>
        <family val="1"/>
        <charset val="204"/>
      </rPr>
      <t>(тис. одиниць)</t>
    </r>
  </si>
  <si>
    <r>
      <t xml:space="preserve"> Обсяг залучення
кредиту (позики)
у 2016 році 
</t>
    </r>
    <r>
      <rPr>
        <i/>
        <sz val="12"/>
        <rFont val="Times New Roman"/>
        <family val="1"/>
        <charset val="204"/>
      </rPr>
      <t xml:space="preserve">(тис. грн.)  </t>
    </r>
  </si>
  <si>
    <t>Формування суддівського корпусу та контроль за його діяльністю</t>
  </si>
  <si>
    <t>5990000</t>
  </si>
  <si>
    <t>Секретаріат Уповноваженого Верховної Ради України з прав людини</t>
  </si>
  <si>
    <t>5991000</t>
  </si>
  <si>
    <t>5991010</t>
  </si>
  <si>
    <t>Парламентський контроль за додержанням конституційних прав і свобод людини</t>
  </si>
  <si>
    <t>6010000</t>
  </si>
  <si>
    <t>Антимонопольний комітет України</t>
  </si>
  <si>
    <t>6011000</t>
  </si>
  <si>
    <t>Апарат Антимонопольного комітету України</t>
  </si>
  <si>
    <t>6011010</t>
  </si>
  <si>
    <t>Керівництво та управління  у сфері конкурентної політики, контроль за дотриманням законодавства про захист економічної конкуренції</t>
  </si>
  <si>
    <t>6011020</t>
  </si>
  <si>
    <t>Прикладні розробки у сфері конкурентної політики та права</t>
  </si>
  <si>
    <t>6120000</t>
  </si>
  <si>
    <t>Національне агентство України з питань державної служби</t>
  </si>
  <si>
    <t>6121000</t>
  </si>
  <si>
    <t>Апарат Національного агентства України з питань державної служби</t>
  </si>
  <si>
    <t>6121010</t>
  </si>
  <si>
    <t>0131</t>
  </si>
  <si>
    <t>Керівництво та  функціональне управління у сфері державної служби</t>
  </si>
  <si>
    <t>6121020</t>
  </si>
  <si>
    <t>6150000</t>
  </si>
  <si>
    <t>Національна комісія з цінних паперів та фондового ринку</t>
  </si>
  <si>
    <t>6151000</t>
  </si>
  <si>
    <t>Апарат Національної комісії з цінних паперів та фондового ринку</t>
  </si>
  <si>
    <t>6151010</t>
  </si>
  <si>
    <t>Керівництво та управління у сфері фондового ринку</t>
  </si>
  <si>
    <t>6320000</t>
  </si>
  <si>
    <t>Національне антикорупційне бюро України</t>
  </si>
  <si>
    <t>6321000</t>
  </si>
  <si>
    <t>6321010</t>
  </si>
  <si>
    <t>0350</t>
  </si>
  <si>
    <t>Забезпечення діяльності Національного антикорупційного бюро України</t>
  </si>
  <si>
    <t>6330000</t>
  </si>
  <si>
    <t>Національне агентство з питань запобігання корупції</t>
  </si>
  <si>
    <t>6331000</t>
  </si>
  <si>
    <t>Апарат Національного агентства з питань запобігання корупції</t>
  </si>
  <si>
    <t>6331010</t>
  </si>
  <si>
    <t>Керівництво та управління у сфері запобігання корупції</t>
  </si>
  <si>
    <t>6331020</t>
  </si>
  <si>
    <t>Фінансування статутної діяльності політичних партій</t>
  </si>
  <si>
    <t>6340000</t>
  </si>
  <si>
    <t>Совєтський районний суд м. Макіївки</t>
  </si>
  <si>
    <t>Київський районний суд м. Полтави</t>
  </si>
  <si>
    <t>Октябрський районний суд м. Полтави</t>
  </si>
  <si>
    <t>Заходи із соціальної, трудової та професійної реабілітації інвалідів</t>
  </si>
  <si>
    <t>у тому числі на фінансування створення об’єктів Західного реабілітаційно-спортивного центру</t>
  </si>
  <si>
    <t>2507040</t>
  </si>
  <si>
    <t>Забезпечення діяльності Фонду соціального захисту інвалідів</t>
  </si>
  <si>
    <t>2507100</t>
  </si>
  <si>
    <t>Реабілітація дітей-інвалідів</t>
  </si>
  <si>
    <t>2510000</t>
  </si>
  <si>
    <t>Міністерство соціальної політики України (загальнодержавні витрати)</t>
  </si>
  <si>
    <t>2511000</t>
  </si>
  <si>
    <t>2511110</t>
  </si>
  <si>
    <t>2511120</t>
  </si>
  <si>
    <t>2750000</t>
  </si>
  <si>
    <t>Міністерство регіонального розвитку, будівництва та житлово-комунального господарства України</t>
  </si>
  <si>
    <t>2751000</t>
  </si>
  <si>
    <t>Апарат Міністерства регіонального розвитку, будівництва та житлово-комунального господарства України</t>
  </si>
  <si>
    <t>2751010</t>
  </si>
  <si>
    <t>0443</t>
  </si>
  <si>
    <t>Керівництво та управління у сфері регіонального розвитку, будівництва та житлово-комунального господарства</t>
  </si>
  <si>
    <t>2751030</t>
  </si>
  <si>
    <t>0484</t>
  </si>
  <si>
    <t>2751070</t>
  </si>
  <si>
    <t>Функціонування Державної науково-технічної бібліотеки</t>
  </si>
  <si>
    <t>2751370</t>
  </si>
  <si>
    <t>Фінансова підтримка Державного фонду сприяння молодіжному житловому будівництву</t>
  </si>
  <si>
    <t>2751380</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</si>
  <si>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</si>
  <si>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2751420</t>
  </si>
  <si>
    <t>Збільшення статутного капіталу Державної спеціалізованої фінансової установи "Державний фонд сприяння молодіжному житловому будівництву" з подальшим використанням на реалізацію Державної програми забезпечення молоді житлом</t>
  </si>
  <si>
    <t>2751470</t>
  </si>
  <si>
    <t>Здешевлення вартості іпотечних кредитів для забезпечення доступним житлом громадян, які потребують поліпшення житлових умов</t>
  </si>
  <si>
    <t>2751520</t>
  </si>
  <si>
    <t>Виконання боргових зобов'язань за кредитами, залученими ДП "Укрмедпостач" під державні гарантії, для реалізації інвестиційного проекту, оплата податкових зобов’язань (з урахуванням штрафних санкцій), що виникли в рамках реалізації інвестиційного проекту</t>
  </si>
  <si>
    <t>2301350</t>
  </si>
  <si>
    <t>Організація і регулювання діяльності установ та окремі заходи у системі охорони здоров'я</t>
  </si>
  <si>
    <t>2301360</t>
  </si>
  <si>
    <t>Лікування громадян України за кордоном</t>
  </si>
  <si>
    <t>2301400</t>
  </si>
  <si>
    <t>Забезпечення медичних заходів окремих державних програм та комплексних заходів програмного характеру</t>
  </si>
  <si>
    <t>в тому числі  на придбання цифрових рентгенівських мамографічних комплексів та ультразвукових діагностичних приладів вітчизняного виробництва</t>
  </si>
  <si>
    <t>2301410</t>
  </si>
  <si>
    <t>Функціонування Національної наукової медичної бібліотеки, збереження та популяризація історії медицини</t>
  </si>
  <si>
    <t>2301490</t>
  </si>
  <si>
    <t>Комплексне медико-санітарне забезпечення та лікування онкологічних захворювань із застосуванням високовартісних медичних технологій громадян, які постраждали внаслідок Чорнобильської катастрофи</t>
  </si>
  <si>
    <t>2301510</t>
  </si>
  <si>
    <t xml:space="preserve">Заходи із реабілітації хворих на дитячий церебральний параліч у Міжнародній клініці відновного лікування </t>
  </si>
  <si>
    <t>2301610</t>
  </si>
  <si>
    <t>Поліпшення охорони здоров`я на службі у людей</t>
  </si>
  <si>
    <t>2301810</t>
  </si>
  <si>
    <t>Будівництво сучасного лікувально-діагностичного комплексу Національної дитячої спеціалізованої лікарні «Охматдит»</t>
  </si>
  <si>
    <t>2301850</t>
  </si>
  <si>
    <t xml:space="preserve">Реконструкція і розширення Національного інституту раку </t>
  </si>
  <si>
    <t>2302000</t>
  </si>
  <si>
    <t>Державна служба України з лікарських засобів</t>
  </si>
  <si>
    <t>2302010</t>
  </si>
  <si>
    <t>Керівництво та управління у сфері лікарських засобів</t>
  </si>
  <si>
    <t>2303000</t>
  </si>
  <si>
    <t>Державна служба України з контролю за наркотиками</t>
  </si>
  <si>
    <t>2303010</t>
  </si>
  <si>
    <t>Керівництво та управління у сфері контролю за наркотиками</t>
  </si>
  <si>
    <t>2304000</t>
  </si>
  <si>
    <t>Державна санітарно-епідеміологічна служба України</t>
  </si>
  <si>
    <t>2304010</t>
  </si>
  <si>
    <t>Керівництво та управління у сфері санітарно-епідеміологічної служби</t>
  </si>
  <si>
    <t>2304020</t>
  </si>
  <si>
    <t>0740</t>
  </si>
  <si>
    <t>Проведення лабораторних досліджень у сфері санітарного та епідемічного благополуччя населення і вжиття спеціальних заходів на локалізацію та ліквідацію спалахів та епідемій</t>
  </si>
  <si>
    <t>2310000</t>
  </si>
  <si>
    <t>Міністерство охорони здоров'я України (загальнодержавні витрати)</t>
  </si>
  <si>
    <t>2311000</t>
  </si>
  <si>
    <t>2311160</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</si>
  <si>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</si>
  <si>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2311300</t>
  </si>
  <si>
    <t>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t>
  </si>
  <si>
    <t>2311410</t>
  </si>
  <si>
    <t>Медична субвенція з державного бюджету місцевим бюджетам</t>
  </si>
  <si>
    <t>2311600</t>
  </si>
  <si>
    <t>Субвенція з державного бюджету місцевим бюджетам на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</si>
  <si>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2400000</t>
  </si>
  <si>
    <t>Міністерство екології та природних ресурсів України</t>
  </si>
  <si>
    <t>2401000</t>
  </si>
  <si>
    <t>Апарат Міністерства екології та природних ресурсів України</t>
  </si>
  <si>
    <t>2401010</t>
  </si>
  <si>
    <t>0540</t>
  </si>
  <si>
    <t>Загальне керівництво та управління у сфері екології та природних ресурсів</t>
  </si>
  <si>
    <t>2401040</t>
  </si>
  <si>
    <t>Прикладні наукові та науково-технічні розробки, виконання робіт за державними цільовими програмами і державним замовленням у сфері природоохоронної діяльності, фінансова підтримка підготовки наукових кадрів</t>
  </si>
  <si>
    <t>2401090</t>
  </si>
  <si>
    <t>Підвищення кваліфікації та перепідготовка у сфері екології та природних ресурсів, підготовка наукових та науково-педагогічних кадрів</t>
  </si>
  <si>
    <t>2401160</t>
  </si>
  <si>
    <t>Фінансування Державного бюджету України на 2016 рік</t>
  </si>
  <si>
    <t>Найменування згідно з класифікацією фінансування бюджету</t>
  </si>
  <si>
    <t>Загальне фінансування</t>
  </si>
  <si>
    <t>Фінансування за борговими операціями</t>
  </si>
  <si>
    <t>Запозичення</t>
  </si>
  <si>
    <t>Внутрішні запозичення</t>
  </si>
  <si>
    <t>Зовнішні запозичення</t>
  </si>
  <si>
    <t>Погашення</t>
  </si>
  <si>
    <t>Внутрішні зобов'язання</t>
  </si>
  <si>
    <t>Зовнішні зобов'язання</t>
  </si>
  <si>
    <t>Надходження від приватизації державного майна</t>
  </si>
  <si>
    <t>Надходження від приватизації державного майна (крім об'єктів, для яких передбачено окремий розподіл коштів відповідно до Державної програми приватизації на 2000-2002 роки) та інших надходжень, безпосередньо пов'язаних з процесом приватизації та кредитування підприємств</t>
  </si>
  <si>
    <t>Фінансування за активними операціями</t>
  </si>
  <si>
    <t>0304000</t>
  </si>
  <si>
    <t>Національна служба посередництва і примирення України</t>
  </si>
  <si>
    <t>0304010</t>
  </si>
  <si>
    <t>0412</t>
  </si>
  <si>
    <t>Сприяння врегулюванню колективних трудових спорів (конфліктів)</t>
  </si>
  <si>
    <t>0410000</t>
  </si>
  <si>
    <t>Господарсько-фінансовий департамент Секретаріату Кабінету Міністрів України</t>
  </si>
  <si>
    <t>0411000</t>
  </si>
  <si>
    <t>Секретаріат Кабінету Міністрів України</t>
  </si>
  <si>
    <t>0411010</t>
  </si>
  <si>
    <t xml:space="preserve">Обслуговування та організаційне, інформаційно-аналітичне та матеріально-технічне забезпечення діяльності Кабінету Міністрів України </t>
  </si>
  <si>
    <t>0411070</t>
  </si>
  <si>
    <t>Фінансова підтримка газети "Урядовий кур'єр"</t>
  </si>
  <si>
    <t>0411130</t>
  </si>
  <si>
    <t>Інформаційно-аналітичне та організаційне забезпечення оперативного реагування органів виконавчої влади</t>
  </si>
  <si>
    <t>0411150</t>
  </si>
  <si>
    <t>0454</t>
  </si>
  <si>
    <t xml:space="preserve">Забезпечення розслідування авіаційних подій та інцидентів з цивільними повітряними суднами Національним бюро </t>
  </si>
  <si>
    <t>0412000</t>
  </si>
  <si>
    <t>Державна служба з питань Автономної Республіки Крим та міста Севастополя</t>
  </si>
  <si>
    <t>0412010</t>
  </si>
  <si>
    <t>Керівництво та управління з питань Автономної Республіки Крим та міста Севастополя</t>
  </si>
  <si>
    <t>0420000</t>
  </si>
  <si>
    <t>Господарсько-фінансовий департамент Секретаріату Кабінету Міністрів України (загальнодержавні витрати)</t>
  </si>
  <si>
    <t>0421000</t>
  </si>
  <si>
    <t>Секретаріат Кабінету Міністрів України (загальнодержавні витрати)</t>
  </si>
  <si>
    <t>0421010</t>
  </si>
  <si>
    <t>0490</t>
  </si>
  <si>
    <t>Заходи щодо оптимізації системи центральних органів виконавчої влади та скорочення кількості контролюючих органів</t>
  </si>
  <si>
    <t>0421020</t>
  </si>
  <si>
    <t>0470</t>
  </si>
  <si>
    <t>Здійснення державного контролю за додержанням законодавства про захист прав споживачів</t>
  </si>
  <si>
    <t>0500000</t>
  </si>
  <si>
    <t>Державна судова адміністрація України</t>
  </si>
  <si>
    <t>0501000</t>
  </si>
  <si>
    <t>Апарат Державної судової адміністрації України</t>
  </si>
  <si>
    <t>0501010</t>
  </si>
  <si>
    <t>0330</t>
  </si>
  <si>
    <t>Організаційне забезпечення діяльності судів та установ судової системи</t>
  </si>
  <si>
    <t>0501020</t>
  </si>
  <si>
    <t>Здійснення правосуддя місцевими та апеляційними судами</t>
  </si>
  <si>
    <t>0501100</t>
  </si>
  <si>
    <t>Забезпечення діяльності Вищої кваліфікаційної комісії суддів України</t>
  </si>
  <si>
    <t>0501110</t>
  </si>
  <si>
    <t>Організація спеціальної підготовки кандидатів на посаду судді, підготовка суддів та працівників апарату судів Національною школою суддів України</t>
  </si>
  <si>
    <t>0501150</t>
  </si>
  <si>
    <t>Виконання рішень судів на користь суддів</t>
  </si>
  <si>
    <t>0600000</t>
  </si>
  <si>
    <t>Верховний Суд України</t>
  </si>
  <si>
    <t>0601000</t>
  </si>
  <si>
    <t xml:space="preserve"> Апарат Верховного Суду України</t>
  </si>
  <si>
    <t>0601010</t>
  </si>
  <si>
    <t>Здійснення правосуддя Верховним Судом України</t>
  </si>
  <si>
    <t>0650000</t>
  </si>
  <si>
    <t>Вищий спеціалізований суд України з розгляду цивільних і кримінальних справ</t>
  </si>
  <si>
    <t>0651000</t>
  </si>
  <si>
    <t>Апарат Вищого спеціалізованого суду України з розгляду цивільних і кримінальних справ</t>
  </si>
  <si>
    <t>0651010</t>
  </si>
  <si>
    <t>Здійснення правосуддя Вищим спеціалізованим судом України з розгляду цивільних і кримінальних справ</t>
  </si>
  <si>
    <t>0700000</t>
  </si>
  <si>
    <t>Вищий господарський суд України</t>
  </si>
  <si>
    <t>0701000</t>
  </si>
  <si>
    <t>0701010</t>
  </si>
  <si>
    <t>Здійснення правосуддя Вищим господарським судом України</t>
  </si>
  <si>
    <t>0750000</t>
  </si>
  <si>
    <t>Вищий адміністративний суд України</t>
  </si>
  <si>
    <t>0751000</t>
  </si>
  <si>
    <t>отг с. Бісковичі</t>
  </si>
  <si>
    <t>04502000000</t>
  </si>
  <si>
    <t>отг с. Богданівка</t>
  </si>
  <si>
    <t>17502000000</t>
  </si>
  <si>
    <t>отг с. Бугрин</t>
  </si>
  <si>
    <t>19503000000</t>
  </si>
  <si>
    <t>отг с. Васильківці</t>
  </si>
  <si>
    <t>24501000000</t>
  </si>
  <si>
    <t>отг с. Вашківці</t>
  </si>
  <si>
    <t>24502000000</t>
  </si>
  <si>
    <t>отг с. Великий Кучурів</t>
  </si>
  <si>
    <t>19504000000</t>
  </si>
  <si>
    <t>отг с. Великі Гаї</t>
  </si>
  <si>
    <t>03501000000</t>
  </si>
  <si>
    <t xml:space="preserve">отг с. Велицьк </t>
  </si>
  <si>
    <t>04503000000</t>
  </si>
  <si>
    <t xml:space="preserve">отг с. Вербки </t>
  </si>
  <si>
    <t>25501000000</t>
  </si>
  <si>
    <t xml:space="preserve">отг с. Вертіївка  </t>
  </si>
  <si>
    <t>09501000000</t>
  </si>
  <si>
    <t>отг с. Верхня</t>
  </si>
  <si>
    <t>06501000000</t>
  </si>
  <si>
    <t>отг с. Високе</t>
  </si>
  <si>
    <t>06502000000</t>
  </si>
  <si>
    <t>отг с. Вишевичі</t>
  </si>
  <si>
    <t>07501000000</t>
  </si>
  <si>
    <t>отг с. Вільхівці</t>
  </si>
  <si>
    <t>13503000000</t>
  </si>
  <si>
    <t>отг с. Вільшаник</t>
  </si>
  <si>
    <t>24503000000</t>
  </si>
  <si>
    <t>отг с. Волока</t>
  </si>
  <si>
    <t>13504000000</t>
  </si>
  <si>
    <t>отг с. Воля-Баранецька</t>
  </si>
  <si>
    <t>22504000000</t>
  </si>
  <si>
    <t>отг с. Ганнопіль</t>
  </si>
  <si>
    <t>22505000000</t>
  </si>
  <si>
    <t>отг с. Гвардійське</t>
  </si>
  <si>
    <t>13506000000</t>
  </si>
  <si>
    <t xml:space="preserve">отг с. Грабовець </t>
  </si>
  <si>
    <t>22506000000</t>
  </si>
  <si>
    <t>отг с. Гуменці</t>
  </si>
  <si>
    <t>06503000000</t>
  </si>
  <si>
    <t xml:space="preserve">отг с. Дубрівка </t>
  </si>
  <si>
    <t>04505000000</t>
  </si>
  <si>
    <t xml:space="preserve">отг с. Жовтневе </t>
  </si>
  <si>
    <t>13508000000</t>
  </si>
  <si>
    <t>отг с. Заболотці</t>
  </si>
  <si>
    <t>03503000000</t>
  </si>
  <si>
    <t xml:space="preserve">отг с. Зимне </t>
  </si>
  <si>
    <t>19507000000</t>
  </si>
  <si>
    <t>отг с. Золотники</t>
  </si>
  <si>
    <t>19509000000</t>
  </si>
  <si>
    <t xml:space="preserve">отг с. Іванівка </t>
  </si>
  <si>
    <t>22509000000</t>
  </si>
  <si>
    <t>отг с. Китайгород</t>
  </si>
  <si>
    <t>25503000000</t>
  </si>
  <si>
    <t>отг с. Кіпті</t>
  </si>
  <si>
    <t>16503000000</t>
  </si>
  <si>
    <t>отг с. Клепачі</t>
  </si>
  <si>
    <t>24505000000</t>
  </si>
  <si>
    <t>отг с. Клішківці</t>
  </si>
  <si>
    <t>22510000000</t>
  </si>
  <si>
    <t xml:space="preserve">отг с. Колибаївка  </t>
  </si>
  <si>
    <t>19511000000</t>
  </si>
  <si>
    <t>отг с. Колиндяни</t>
  </si>
  <si>
    <t>19512000000</t>
  </si>
  <si>
    <t>отг с. Колодне</t>
  </si>
  <si>
    <t>21501000000</t>
  </si>
  <si>
    <t xml:space="preserve">отг с. Кочубеївка  </t>
  </si>
  <si>
    <t>15504000000</t>
  </si>
  <si>
    <t xml:space="preserve">отг с. Красносілка </t>
  </si>
  <si>
    <t>14501000000</t>
  </si>
  <si>
    <t>отг с. Куцуруб</t>
  </si>
  <si>
    <t>04507000000</t>
  </si>
  <si>
    <t xml:space="preserve">отг с. Ленінське </t>
  </si>
  <si>
    <t>22512000000</t>
  </si>
  <si>
    <t>отг с. Лісові Гринівці</t>
  </si>
  <si>
    <t>19514000000</t>
  </si>
  <si>
    <t>отг с. Лопушне</t>
  </si>
  <si>
    <t>13509000000</t>
  </si>
  <si>
    <t>отг с. Луки</t>
  </si>
  <si>
    <t>04508000000</t>
  </si>
  <si>
    <t>отг с. Ляшківка</t>
  </si>
  <si>
    <t>22513000000</t>
  </si>
  <si>
    <t>отг с. Маків</t>
  </si>
  <si>
    <t>25504000000</t>
  </si>
  <si>
    <t xml:space="preserve">отг с. Макіївка  </t>
  </si>
  <si>
    <t>24506000000</t>
  </si>
  <si>
    <t>отг с. Мамалига</t>
  </si>
  <si>
    <t>15505000000</t>
  </si>
  <si>
    <t xml:space="preserve">отг с. Маразліївка </t>
  </si>
  <si>
    <t>17504000000</t>
  </si>
  <si>
    <t>отг с. Миляч</t>
  </si>
  <si>
    <t>13510000000</t>
  </si>
</sst>
</file>

<file path=xl/styles.xml><?xml version="1.0" encoding="utf-8"?>
<styleSheet xmlns="http://schemas.openxmlformats.org/spreadsheetml/2006/main">
  <numFmts count="10">
    <numFmt numFmtId="164" formatCode="#,##0\ &quot;грн.&quot;;\-#,##0\ &quot;грн.&quot;"/>
    <numFmt numFmtId="171" formatCode="_-* #,##0.00\ _г_р_н_._-;\-* #,##0.00\ _г_р_н_._-;_-* &quot;-&quot;??\ _г_р_н_._-;_-@_-"/>
    <numFmt numFmtId="179" formatCode="_-* #,##0.00_р_._-;\-* #,##0.00_р_._-;_-* &quot;-&quot;??_р_._-;_-@_-"/>
    <numFmt numFmtId="180" formatCode="#,##0.0"/>
    <numFmt numFmtId="181" formatCode="0.0"/>
    <numFmt numFmtId="182" formatCode="#,##0.0_ ;[Red]\-#,##0.0\ "/>
    <numFmt numFmtId="183" formatCode="_-* #,##0\ _р_._-;\-* #,##0\ _р_._-;_-* &quot;-&quot;\ _р_._-;_-@_-"/>
    <numFmt numFmtId="184" formatCode="_-* #,##0.00\ _р_._-;\-* #,##0.00\ _р_._-;_-* &quot;-&quot;??\ _р_._-;_-@_-"/>
    <numFmt numFmtId="185" formatCode="#,##0_ ;[Red]\-#,##0\ "/>
    <numFmt numFmtId="186" formatCode="#,##0;[Red]#,##0"/>
  </numFmts>
  <fonts count="110">
    <font>
      <sz val="10"/>
      <name val="Times New Roman"/>
      <charset val="204"/>
    </font>
    <font>
      <sz val="10"/>
      <name val="Times New Roman"/>
      <family val="1"/>
      <charset val="204"/>
    </font>
    <font>
      <sz val="8"/>
      <name val="Times New Roman"/>
      <family val="1"/>
      <charset val="204"/>
    </font>
    <font>
      <b/>
      <sz val="12"/>
      <name val="Times New Roman"/>
      <family val="1"/>
      <charset val="204"/>
    </font>
    <font>
      <b/>
      <sz val="10"/>
      <name val="Times New Roman"/>
      <family val="1"/>
      <charset val="204"/>
    </font>
    <font>
      <b/>
      <i/>
      <sz val="10"/>
      <name val="Times New Roman"/>
      <family val="1"/>
      <charset val="204"/>
    </font>
    <font>
      <sz val="9"/>
      <name val="Times New Roman"/>
      <family val="1"/>
      <charset val="204"/>
    </font>
    <font>
      <i/>
      <sz val="8"/>
      <name val="Times New Roman"/>
      <family val="1"/>
      <charset val="204"/>
    </font>
    <font>
      <i/>
      <sz val="10"/>
      <name val="Times New Roman"/>
      <family val="1"/>
      <charset val="204"/>
    </font>
    <font>
      <b/>
      <sz val="14"/>
      <name val="Times New Roman"/>
      <family val="1"/>
      <charset val="204"/>
    </font>
    <font>
      <sz val="7.5"/>
      <name val="Times New Roman"/>
      <family val="1"/>
      <charset val="204"/>
    </font>
    <font>
      <sz val="11"/>
      <color indexed="8"/>
      <name val="Calibri"/>
      <family val="2"/>
      <charset val="204"/>
    </font>
    <font>
      <sz val="10"/>
      <name val="Times New Roman"/>
      <family val="1"/>
      <charset val="204"/>
    </font>
    <font>
      <sz val="11"/>
      <color indexed="9"/>
      <name val="Calibri"/>
      <family val="2"/>
      <charset val="204"/>
    </font>
    <font>
      <sz val="11"/>
      <color indexed="62"/>
      <name val="Calibri"/>
      <family val="2"/>
      <charset val="204"/>
    </font>
    <font>
      <sz val="11"/>
      <color indexed="17"/>
      <name val="Calibri"/>
      <family val="2"/>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i/>
      <sz val="11"/>
      <color indexed="23"/>
      <name val="Calibri"/>
      <family val="2"/>
      <charset val="204"/>
    </font>
    <font>
      <sz val="12"/>
      <name val="Times New Roman"/>
      <family val="1"/>
      <charset val="204"/>
    </font>
    <font>
      <sz val="8"/>
      <name val="Times New Roman"/>
      <charset val="204"/>
    </font>
    <font>
      <sz val="10"/>
      <name val="Times New Roman"/>
      <charset val="204"/>
    </font>
    <font>
      <sz val="7.5"/>
      <name val="Times New Roman"/>
      <charset val="204"/>
    </font>
    <font>
      <b/>
      <sz val="12"/>
      <name val="Times New Roman"/>
      <charset val="204"/>
    </font>
    <font>
      <b/>
      <sz val="11"/>
      <name val="Times New Roman"/>
      <charset val="204"/>
    </font>
    <font>
      <b/>
      <sz val="10"/>
      <name val="Times New Roman"/>
      <charset val="204"/>
    </font>
    <font>
      <b/>
      <i/>
      <sz val="10"/>
      <name val="Times New Roman"/>
      <charset val="204"/>
    </font>
    <font>
      <i/>
      <sz val="10"/>
      <name val="Times New Roman"/>
      <charset val="204"/>
    </font>
    <font>
      <b/>
      <sz val="11"/>
      <name val="Times New Roman"/>
      <family val="1"/>
      <charset val="204"/>
    </font>
    <font>
      <sz val="10"/>
      <name val="ARIAL"/>
      <family val="2"/>
      <charset val="204"/>
    </font>
    <font>
      <sz val="10"/>
      <name val="Times New Roman CYR"/>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8"/>
      <color indexed="56"/>
      <name val="Cambria"/>
      <family val="2"/>
      <charset val="204"/>
    </font>
    <font>
      <sz val="11"/>
      <color indexed="60"/>
      <name val="Calibri"/>
      <family val="2"/>
      <charset val="204"/>
    </font>
    <font>
      <sz val="11"/>
      <color indexed="52"/>
      <name val="Calibri"/>
      <family val="2"/>
      <charset val="204"/>
    </font>
    <font>
      <b/>
      <sz val="14"/>
      <name val="Times New Roman"/>
      <charset val="204"/>
    </font>
    <font>
      <b/>
      <sz val="14"/>
      <name val="Times New Roman"/>
    </font>
    <font>
      <b/>
      <sz val="10"/>
      <name val="Times New Roman"/>
    </font>
    <font>
      <sz val="9"/>
      <name val="Times New Roman"/>
      <charset val="204"/>
    </font>
    <font>
      <sz val="11"/>
      <color indexed="8"/>
      <name val="Calibri"/>
      <family val="2"/>
    </font>
    <font>
      <sz val="10"/>
      <name val="Helv"/>
      <charset val="204"/>
    </font>
    <font>
      <sz val="14"/>
      <color indexed="8"/>
      <name val="Times New Roman"/>
      <family val="1"/>
      <charset val="204"/>
    </font>
    <font>
      <sz val="12"/>
      <color indexed="8"/>
      <name val="Times New Roman"/>
      <family val="1"/>
      <charset val="204"/>
    </font>
    <font>
      <b/>
      <sz val="12"/>
      <color indexed="8"/>
      <name val="Times New Roman"/>
      <family val="1"/>
      <charset val="204"/>
    </font>
    <font>
      <sz val="11"/>
      <name val="Times New Roman"/>
      <family val="1"/>
      <charset val="204"/>
    </font>
    <font>
      <sz val="10"/>
      <name val="Arial Cyr"/>
      <charset val="204"/>
    </font>
    <font>
      <sz val="10"/>
      <name val="Courier New"/>
      <family val="3"/>
      <charset val="204"/>
    </font>
    <font>
      <b/>
      <sz val="16"/>
      <name val="Times New Roman"/>
      <family val="1"/>
      <charset val="204"/>
    </font>
    <font>
      <sz val="16"/>
      <name val="Times New Roman"/>
      <family val="1"/>
      <charset val="204"/>
    </font>
    <font>
      <b/>
      <sz val="10"/>
      <name val="Arial Cyr"/>
      <charset val="204"/>
    </font>
    <font>
      <b/>
      <sz val="10"/>
      <name val="Times New Roman Cyr"/>
      <family val="1"/>
      <charset val="204"/>
    </font>
    <font>
      <b/>
      <sz val="12"/>
      <name val="Times New Roman Cyr"/>
      <family val="1"/>
      <charset val="204"/>
    </font>
    <font>
      <b/>
      <sz val="10"/>
      <name val="Times New Roman CYR"/>
      <charset val="204"/>
    </font>
    <font>
      <sz val="11"/>
      <name val="Times New Roman CYR"/>
      <charset val="204"/>
    </font>
    <font>
      <b/>
      <sz val="11"/>
      <name val="Arial Cyr"/>
      <charset val="204"/>
    </font>
    <font>
      <b/>
      <sz val="18"/>
      <name val="Times New Roman Cyr"/>
      <family val="1"/>
      <charset val="204"/>
    </font>
    <font>
      <sz val="18"/>
      <name val="Times New Roman Cyr"/>
      <charset val="204"/>
    </font>
    <font>
      <b/>
      <sz val="14"/>
      <name val="Times New Roman Cyr"/>
      <family val="1"/>
      <charset val="204"/>
    </font>
    <font>
      <b/>
      <sz val="13"/>
      <name val="Times New Roman Cyr"/>
      <family val="1"/>
      <charset val="204"/>
    </font>
    <font>
      <b/>
      <sz val="13"/>
      <name val="Times New Roman"/>
      <family val="1"/>
      <charset val="204"/>
    </font>
    <font>
      <b/>
      <sz val="11"/>
      <name val="Times New Roman Cyr"/>
      <charset val="204"/>
    </font>
    <font>
      <b/>
      <sz val="13"/>
      <name val="Arial Cyr"/>
      <family val="2"/>
      <charset val="204"/>
    </font>
    <font>
      <b/>
      <sz val="11"/>
      <name val="Times New Roman Cyr"/>
      <family val="1"/>
      <charset val="204"/>
    </font>
    <font>
      <b/>
      <sz val="10"/>
      <name val="Arial Cyr"/>
      <family val="2"/>
      <charset val="204"/>
    </font>
    <font>
      <b/>
      <sz val="12"/>
      <name val="Arial Cyr"/>
      <charset val="204"/>
    </font>
    <font>
      <sz val="10"/>
      <color indexed="8"/>
      <name val="Arial Cyr"/>
      <family val="2"/>
      <charset val="204"/>
    </font>
    <font>
      <sz val="10"/>
      <color indexed="9"/>
      <name val="Arial Cyr"/>
      <family val="2"/>
      <charset val="204"/>
    </font>
    <font>
      <sz val="10"/>
      <color indexed="62"/>
      <name val="Arial Cyr"/>
      <family val="2"/>
      <charset val="204"/>
    </font>
    <font>
      <b/>
      <sz val="10"/>
      <color indexed="63"/>
      <name val="Arial Cyr"/>
      <family val="2"/>
      <charset val="204"/>
    </font>
    <font>
      <b/>
      <sz val="10"/>
      <color indexed="52"/>
      <name val="Arial Cyr"/>
      <family val="2"/>
      <charset val="204"/>
    </font>
    <font>
      <b/>
      <sz val="15"/>
      <color indexed="62"/>
      <name val="Arial Cyr"/>
      <family val="2"/>
      <charset val="204"/>
    </font>
    <font>
      <b/>
      <sz val="13"/>
      <color indexed="62"/>
      <name val="Arial Cyr"/>
      <family val="2"/>
      <charset val="204"/>
    </font>
    <font>
      <b/>
      <sz val="11"/>
      <color indexed="62"/>
      <name val="Arial Cyr"/>
      <family val="2"/>
      <charset val="204"/>
    </font>
    <font>
      <b/>
      <sz val="10"/>
      <color indexed="8"/>
      <name val="Arial Cyr"/>
      <family val="2"/>
      <charset val="204"/>
    </font>
    <font>
      <b/>
      <sz val="10"/>
      <color indexed="9"/>
      <name val="Arial Cyr"/>
      <family val="2"/>
      <charset val="204"/>
    </font>
    <font>
      <sz val="10"/>
      <color indexed="60"/>
      <name val="Arial Cyr"/>
      <family val="2"/>
      <charset val="204"/>
    </font>
    <font>
      <sz val="10"/>
      <color indexed="20"/>
      <name val="Arial Cyr"/>
      <family val="2"/>
      <charset val="204"/>
    </font>
    <font>
      <i/>
      <sz val="10"/>
      <color indexed="23"/>
      <name val="Arial Cyr"/>
      <family val="2"/>
      <charset val="204"/>
    </font>
    <font>
      <sz val="10"/>
      <color indexed="52"/>
      <name val="Arial Cyr"/>
      <family val="2"/>
      <charset val="204"/>
    </font>
    <font>
      <sz val="10"/>
      <color indexed="10"/>
      <name val="Arial Cyr"/>
      <family val="2"/>
      <charset val="204"/>
    </font>
    <font>
      <sz val="10"/>
      <color indexed="17"/>
      <name val="Arial Cyr"/>
      <family val="2"/>
      <charset val="204"/>
    </font>
    <font>
      <sz val="8"/>
      <name val="Calibri"/>
      <family val="2"/>
      <charset val="204"/>
    </font>
    <font>
      <sz val="11"/>
      <color indexed="8"/>
      <name val="Times New Roman"/>
      <family val="1"/>
      <charset val="204"/>
    </font>
    <font>
      <b/>
      <sz val="11"/>
      <color indexed="8"/>
      <name val="Times New Roman"/>
      <family val="1"/>
      <charset val="204"/>
    </font>
    <font>
      <b/>
      <sz val="14"/>
      <color indexed="8"/>
      <name val="Times New Roman"/>
      <family val="1"/>
      <charset val="204"/>
    </font>
    <font>
      <sz val="8"/>
      <color indexed="8"/>
      <name val="Times New Roman"/>
      <family val="1"/>
      <charset val="204"/>
    </font>
    <font>
      <b/>
      <sz val="9"/>
      <color indexed="8"/>
      <name val="Times New Roman"/>
      <family val="1"/>
      <charset val="204"/>
    </font>
    <font>
      <sz val="9"/>
      <color indexed="8"/>
      <name val="Calibri"/>
      <family val="2"/>
      <charset val="204"/>
    </font>
    <font>
      <sz val="9"/>
      <color indexed="8"/>
      <name val="Times New Roman"/>
      <family val="1"/>
      <charset val="204"/>
    </font>
    <font>
      <b/>
      <sz val="8"/>
      <color indexed="8"/>
      <name val="Times New Roman"/>
      <family val="1"/>
      <charset val="204"/>
    </font>
    <font>
      <b/>
      <i/>
      <sz val="12"/>
      <color indexed="8"/>
      <name val="Times New Roman"/>
      <family val="1"/>
      <charset val="204"/>
    </font>
    <font>
      <sz val="10"/>
      <color indexed="8"/>
      <name val="Times New Roman"/>
      <family val="1"/>
      <charset val="204"/>
    </font>
    <font>
      <b/>
      <sz val="10"/>
      <name val="Arial"/>
      <family val="2"/>
      <charset val="204"/>
    </font>
    <font>
      <i/>
      <sz val="12"/>
      <name val="Times New Roman"/>
      <family val="1"/>
      <charset val="204"/>
    </font>
    <font>
      <b/>
      <i/>
      <sz val="12"/>
      <name val="Times New Roman"/>
      <family val="1"/>
      <charset val="204"/>
    </font>
    <font>
      <i/>
      <sz val="12"/>
      <color indexed="8"/>
      <name val="Times New Roman"/>
      <family val="1"/>
      <charset val="204"/>
    </font>
    <font>
      <b/>
      <i/>
      <sz val="14"/>
      <name val="Times New Roman"/>
      <family val="1"/>
      <charset val="204"/>
    </font>
    <font>
      <sz val="14"/>
      <name val="Times New Roman"/>
      <family val="1"/>
      <charset val="204"/>
    </font>
    <font>
      <sz val="14"/>
      <color indexed="8"/>
      <name val="Calibri"/>
      <family val="2"/>
      <charset val="204"/>
    </font>
    <font>
      <sz val="11"/>
      <name val="Calibri"/>
      <family val="2"/>
      <charset val="204"/>
    </font>
    <font>
      <sz val="7"/>
      <name val="Times New Roman"/>
      <family val="1"/>
      <charset val="204"/>
    </font>
  </fonts>
  <fills count="28">
    <fill>
      <patternFill patternType="none"/>
    </fill>
    <fill>
      <patternFill patternType="gray125"/>
    </fill>
    <fill>
      <patternFill patternType="solid">
        <fgColor indexed="44"/>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3"/>
      </patternFill>
    </fill>
    <fill>
      <patternFill patternType="solid">
        <fgColor indexed="36"/>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9"/>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10"/>
      </bottom>
      <diagonal/>
    </border>
    <border>
      <left/>
      <right/>
      <top style="thin">
        <color indexed="56"/>
      </top>
      <bottom style="double">
        <color indexed="56"/>
      </bottom>
      <diagonal/>
    </border>
    <border>
      <left/>
      <right/>
      <top style="thin">
        <color indexed="49"/>
      </top>
      <bottom style="double">
        <color indexed="49"/>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197">
    <xf numFmtId="0" fontId="0" fillId="0" borderId="0"/>
    <xf numFmtId="0" fontId="11" fillId="2" borderId="0" applyNumberFormat="0" applyBorder="0" applyAlignment="0" applyProtection="0"/>
    <xf numFmtId="0" fontId="74"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74"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74"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3" borderId="0" applyNumberFormat="0" applyBorder="0" applyAlignment="0" applyProtection="0"/>
    <xf numFmtId="0" fontId="74" fillId="3"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74" fillId="10" borderId="0" applyNumberFormat="0" applyBorder="0" applyAlignment="0" applyProtection="0"/>
    <xf numFmtId="0" fontId="11" fillId="10" borderId="0" applyNumberFormat="0" applyBorder="0" applyAlignment="0" applyProtection="0"/>
    <xf numFmtId="0" fontId="11" fillId="7" borderId="0" applyNumberFormat="0" applyBorder="0" applyAlignment="0" applyProtection="0"/>
    <xf numFmtId="0" fontId="74" fillId="7"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10" borderId="0" applyNumberFormat="0" applyBorder="0" applyAlignment="0" applyProtection="0"/>
    <xf numFmtId="0" fontId="74" fillId="11"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5" borderId="0" applyNumberFormat="0" applyBorder="0" applyAlignment="0" applyProtection="0"/>
    <xf numFmtId="0" fontId="74" fillId="5"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74"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6" borderId="0" applyNumberFormat="0" applyBorder="0" applyAlignment="0" applyProtection="0"/>
    <xf numFmtId="0" fontId="74" fillId="1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74"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7" borderId="0" applyNumberFormat="0" applyBorder="0" applyAlignment="0" applyProtection="0"/>
    <xf numFmtId="0" fontId="74"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3" fillId="10" borderId="0" applyNumberFormat="0" applyBorder="0" applyAlignment="0" applyProtection="0"/>
    <xf numFmtId="0" fontId="75"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75" fillId="5"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75" fillId="12" borderId="0" applyNumberFormat="0" applyBorder="0" applyAlignment="0" applyProtection="0"/>
    <xf numFmtId="0" fontId="13" fillId="13" borderId="0" applyNumberFormat="0" applyBorder="0" applyAlignment="0" applyProtection="0"/>
    <xf numFmtId="0" fontId="13" fillId="6" borderId="0" applyNumberFormat="0" applyBorder="0" applyAlignment="0" applyProtection="0"/>
    <xf numFmtId="0" fontId="75" fillId="11" borderId="0" applyNumberFormat="0" applyBorder="0" applyAlignment="0" applyProtection="0"/>
    <xf numFmtId="0" fontId="13" fillId="18" borderId="0" applyNumberFormat="0" applyBorder="0" applyAlignment="0" applyProtection="0"/>
    <xf numFmtId="0" fontId="13" fillId="10" borderId="0" applyNumberFormat="0" applyBorder="0" applyAlignment="0" applyProtection="0"/>
    <xf numFmtId="0" fontId="75" fillId="15" borderId="0" applyNumberFormat="0" applyBorder="0" applyAlignment="0" applyProtection="0"/>
    <xf numFmtId="0" fontId="13" fillId="15" borderId="0" applyNumberFormat="0" applyBorder="0" applyAlignment="0" applyProtection="0"/>
    <xf numFmtId="0" fontId="13" fillId="5" borderId="0" applyNumberFormat="0" applyBorder="0" applyAlignment="0" applyProtection="0"/>
    <xf numFmtId="0" fontId="75" fillId="5" borderId="0" applyNumberFormat="0" applyBorder="0" applyAlignment="0" applyProtection="0"/>
    <xf numFmtId="0" fontId="13" fillId="19" borderId="0" applyNumberFormat="0" applyBorder="0" applyAlignment="0" applyProtection="0"/>
    <xf numFmtId="0" fontId="54" fillId="0" borderId="0"/>
    <xf numFmtId="0" fontId="35" fillId="0" borderId="0"/>
    <xf numFmtId="0" fontId="13" fillId="20" borderId="0" applyNumberFormat="0" applyBorder="0" applyAlignment="0" applyProtection="0"/>
    <xf numFmtId="0" fontId="75" fillId="15"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17" borderId="0" applyNumberFormat="0" applyBorder="0" applyAlignment="0" applyProtection="0"/>
    <xf numFmtId="0" fontId="75" fillId="22" borderId="0" applyNumberFormat="0" applyBorder="0" applyAlignment="0" applyProtection="0"/>
    <xf numFmtId="0" fontId="13" fillId="22" borderId="0" applyNumberFormat="0" applyBorder="0" applyAlignment="0" applyProtection="0"/>
    <xf numFmtId="0" fontId="13" fillId="14" borderId="0" applyNumberFormat="0" applyBorder="0" applyAlignment="0" applyProtection="0"/>
    <xf numFmtId="0" fontId="75" fillId="23"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75" fillId="2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5" borderId="0" applyNumberFormat="0" applyBorder="0" applyAlignment="0" applyProtection="0"/>
    <xf numFmtId="0" fontId="75" fillId="15" borderId="0" applyNumberFormat="0" applyBorder="0" applyAlignment="0" applyProtection="0"/>
    <xf numFmtId="0" fontId="13" fillId="22" borderId="0" applyNumberFormat="0" applyBorder="0" applyAlignment="0" applyProtection="0"/>
    <xf numFmtId="0" fontId="75" fillId="17" borderId="0" applyNumberFormat="0" applyBorder="0" applyAlignment="0" applyProtection="0"/>
    <xf numFmtId="0" fontId="13" fillId="17" borderId="0" applyNumberFormat="0" applyBorder="0" applyAlignment="0" applyProtection="0"/>
    <xf numFmtId="0" fontId="14" fillId="12" borderId="1" applyNumberFormat="0" applyAlignment="0" applyProtection="0"/>
    <xf numFmtId="0" fontId="76" fillId="12" borderId="1" applyNumberFormat="0" applyAlignment="0" applyProtection="0"/>
    <xf numFmtId="0" fontId="14" fillId="3" borderId="1" applyNumberFormat="0" applyAlignment="0" applyProtection="0"/>
    <xf numFmtId="0" fontId="22" fillId="25" borderId="2" applyNumberFormat="0" applyAlignment="0" applyProtection="0"/>
    <xf numFmtId="0" fontId="77" fillId="25" borderId="2" applyNumberFormat="0" applyAlignment="0" applyProtection="0"/>
    <xf numFmtId="0" fontId="22" fillId="11" borderId="2" applyNumberFormat="0" applyAlignment="0" applyProtection="0"/>
    <xf numFmtId="0" fontId="22" fillId="11" borderId="2" applyNumberFormat="0" applyAlignment="0" applyProtection="0"/>
    <xf numFmtId="0" fontId="19" fillId="25" borderId="1" applyNumberFormat="0" applyAlignment="0" applyProtection="0"/>
    <xf numFmtId="0" fontId="78" fillId="25" borderId="1" applyNumberFormat="0" applyAlignment="0" applyProtection="0"/>
    <xf numFmtId="0" fontId="37" fillId="11" borderId="1" applyNumberFormat="0" applyAlignment="0" applyProtection="0"/>
    <xf numFmtId="0" fontId="37" fillId="11" borderId="1" applyNumberFormat="0" applyAlignment="0" applyProtection="0"/>
    <xf numFmtId="0" fontId="79" fillId="0" borderId="3" applyNumberFormat="0" applyFill="0" applyAlignment="0" applyProtection="0"/>
    <xf numFmtId="0" fontId="80" fillId="0" borderId="5" applyNumberFormat="0" applyFill="0" applyAlignment="0" applyProtection="0"/>
    <xf numFmtId="0" fontId="81" fillId="0" borderId="6" applyNumberFormat="0" applyFill="0" applyAlignment="0" applyProtection="0"/>
    <xf numFmtId="0" fontId="81" fillId="0" borderId="0" applyNumberFormat="0" applyFill="0" applyBorder="0" applyAlignment="0" applyProtection="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4" fillId="0" borderId="0"/>
    <xf numFmtId="0" fontId="54" fillId="0" borderId="0"/>
    <xf numFmtId="0" fontId="54" fillId="0" borderId="0"/>
    <xf numFmtId="0" fontId="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1" fillId="0" borderId="0"/>
    <xf numFmtId="0" fontId="1" fillId="0" borderId="0"/>
    <xf numFmtId="0" fontId="1" fillId="0" borderId="0"/>
    <xf numFmtId="0" fontId="1" fillId="0" borderId="0"/>
    <xf numFmtId="0" fontId="1" fillId="0" borderId="0"/>
    <xf numFmtId="0" fontId="54" fillId="0" borderId="0"/>
    <xf numFmtId="0" fontId="54" fillId="0" borderId="0"/>
    <xf numFmtId="0" fontId="55" fillId="0" borderId="0"/>
    <xf numFmtId="0" fontId="55" fillId="0" borderId="0"/>
    <xf numFmtId="0" fontId="55" fillId="0" borderId="0"/>
    <xf numFmtId="0" fontId="55" fillId="0" borderId="0"/>
    <xf numFmtId="0" fontId="55" fillId="0" borderId="0"/>
    <xf numFmtId="0" fontId="36" fillId="0" borderId="0"/>
    <xf numFmtId="0" fontId="48" fillId="0" borderId="0"/>
    <xf numFmtId="0" fontId="54" fillId="0" borderId="0"/>
    <xf numFmtId="0" fontId="54" fillId="0" borderId="0"/>
    <xf numFmtId="0" fontId="11" fillId="0" borderId="0"/>
    <xf numFmtId="0" fontId="11" fillId="0" borderId="0"/>
    <xf numFmtId="0" fontId="11" fillId="0" borderId="0"/>
    <xf numFmtId="0" fontId="11" fillId="0" borderId="0"/>
    <xf numFmtId="0" fontId="11" fillId="0" borderId="0"/>
    <xf numFmtId="0" fontId="20" fillId="0" borderId="9" applyNumberFormat="0" applyFill="0" applyAlignment="0" applyProtection="0"/>
    <xf numFmtId="0" fontId="82" fillId="0" borderId="10"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17" fillId="26" borderId="12" applyNumberFormat="0" applyAlignment="0" applyProtection="0"/>
    <xf numFmtId="0" fontId="83" fillId="26" borderId="12" applyNumberFormat="0" applyAlignment="0" applyProtection="0"/>
    <xf numFmtId="0" fontId="17" fillId="26" borderId="12"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1" fillId="0" borderId="0" applyNumberFormat="0" applyFill="0" applyBorder="0" applyAlignment="0" applyProtection="0"/>
    <xf numFmtId="0" fontId="23" fillId="12" borderId="0" applyNumberFormat="0" applyBorder="0" applyAlignment="0" applyProtection="0"/>
    <xf numFmtId="0" fontId="84" fillId="12" borderId="0" applyNumberFormat="0" applyBorder="0" applyAlignment="0" applyProtection="0"/>
    <xf numFmtId="0" fontId="42" fillId="12" borderId="0" applyNumberFormat="0" applyBorder="0" applyAlignment="0" applyProtection="0"/>
    <xf numFmtId="0" fontId="42" fillId="12" borderId="0" applyNumberFormat="0" applyBorder="0" applyAlignment="0" applyProtection="0"/>
    <xf numFmtId="0" fontId="54" fillId="0" borderId="0"/>
    <xf numFmtId="0" fontId="11" fillId="0" borderId="0"/>
    <xf numFmtId="0" fontId="11" fillId="0" borderId="0"/>
    <xf numFmtId="0" fontId="49" fillId="0" borderId="0"/>
    <xf numFmtId="0" fontId="11" fillId="0" borderId="0"/>
    <xf numFmtId="0" fontId="54" fillId="0" borderId="0"/>
    <xf numFmtId="0" fontId="54" fillId="0" borderId="0"/>
    <xf numFmtId="0" fontId="21" fillId="9" borderId="0" applyNumberFormat="0" applyBorder="0" applyAlignment="0" applyProtection="0"/>
    <xf numFmtId="0" fontId="85" fillId="6" borderId="0" applyNumberFormat="0" applyBorder="0" applyAlignment="0" applyProtection="0"/>
    <xf numFmtId="0" fontId="21" fillId="6" borderId="0" applyNumberFormat="0" applyBorder="0" applyAlignment="0" applyProtection="0"/>
    <xf numFmtId="0" fontId="24" fillId="0" borderId="0" applyNumberFormat="0" applyFill="0" applyBorder="0" applyAlignment="0" applyProtection="0"/>
    <xf numFmtId="0" fontId="86" fillId="0" borderId="0" applyNumberFormat="0" applyFill="0" applyBorder="0" applyAlignment="0" applyProtection="0"/>
    <xf numFmtId="0" fontId="27" fillId="7" borderId="13" applyNumberFormat="0" applyFont="0" applyAlignment="0" applyProtection="0"/>
    <xf numFmtId="0" fontId="54" fillId="7" borderId="13" applyNumberFormat="0" applyFont="0" applyAlignment="0" applyProtection="0"/>
    <xf numFmtId="0" fontId="54" fillId="7" borderId="13"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6" fillId="0" borderId="8" applyNumberFormat="0" applyFill="0" applyAlignment="0" applyProtection="0"/>
    <xf numFmtId="0" fontId="87" fillId="0" borderId="14" applyNumberFormat="0" applyFill="0" applyAlignment="0" applyProtection="0"/>
    <xf numFmtId="0" fontId="43" fillId="0" borderId="14" applyNumberFormat="0" applyFill="0" applyAlignment="0" applyProtection="0"/>
    <xf numFmtId="0" fontId="49" fillId="0" borderId="0"/>
    <xf numFmtId="0" fontId="16" fillId="0" borderId="0" applyNumberFormat="0" applyFill="0" applyBorder="0" applyAlignment="0" applyProtection="0"/>
    <xf numFmtId="0" fontId="88" fillId="0" borderId="0" applyNumberFormat="0" applyFill="0" applyBorder="0" applyAlignment="0" applyProtection="0"/>
    <xf numFmtId="183" fontId="35" fillId="0" borderId="0" applyFont="0" applyFill="0" applyBorder="0" applyAlignment="0" applyProtection="0"/>
    <xf numFmtId="184" fontId="35"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1" fontId="54" fillId="0" borderId="0" applyFont="0" applyFill="0" applyBorder="0" applyAlignment="0" applyProtection="0"/>
    <xf numFmtId="164" fontId="54" fillId="0" borderId="0" applyFont="0" applyFill="0" applyBorder="0" applyAlignment="0" applyProtection="0"/>
    <xf numFmtId="0" fontId="15" fillId="10" borderId="0" applyNumberFormat="0" applyBorder="0" applyAlignment="0" applyProtection="0"/>
    <xf numFmtId="0" fontId="89" fillId="8" borderId="0" applyNumberFormat="0" applyBorder="0" applyAlignment="0" applyProtection="0"/>
    <xf numFmtId="0" fontId="15" fillId="8" borderId="0" applyNumberFormat="0" applyBorder="0" applyAlignment="0" applyProtection="0"/>
  </cellStyleXfs>
  <cellXfs count="532">
    <xf numFmtId="0" fontId="0" fillId="0" borderId="0" xfId="0"/>
    <xf numFmtId="0" fontId="1" fillId="0" borderId="0" xfId="0" applyNumberFormat="1" applyFont="1" applyFill="1" applyAlignment="1" applyProtection="1"/>
    <xf numFmtId="0" fontId="2" fillId="0" borderId="0" xfId="0" applyNumberFormat="1" applyFont="1" applyFill="1" applyAlignment="1" applyProtection="1">
      <alignment horizontal="center" vertical="center" wrapText="1"/>
    </xf>
    <xf numFmtId="0" fontId="5"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wrapText="1"/>
    </xf>
    <xf numFmtId="180" fontId="7" fillId="0" borderId="15" xfId="0" applyNumberFormat="1" applyFont="1" applyFill="1" applyBorder="1" applyAlignment="1" applyProtection="1">
      <alignment vertical="center"/>
    </xf>
    <xf numFmtId="0" fontId="2" fillId="0" borderId="16" xfId="0" applyFont="1" applyFill="1" applyBorder="1" applyAlignment="1">
      <alignment horizontal="right"/>
    </xf>
    <xf numFmtId="0" fontId="12" fillId="0" borderId="0" xfId="0" applyFont="1" applyFill="1"/>
    <xf numFmtId="0" fontId="12" fillId="0" borderId="0" xfId="0" applyNumberFormat="1" applyFont="1" applyFill="1" applyAlignment="1" applyProtection="1"/>
    <xf numFmtId="0" fontId="12" fillId="0" borderId="17" xfId="0" applyNumberFormat="1" applyFont="1" applyFill="1" applyBorder="1" applyAlignment="1" applyProtection="1"/>
    <xf numFmtId="0" fontId="12" fillId="0" borderId="18" xfId="0" applyNumberFormat="1" applyFont="1" applyFill="1" applyBorder="1" applyAlignment="1" applyProtection="1"/>
    <xf numFmtId="0" fontId="12" fillId="0" borderId="16"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2" fillId="0" borderId="20" xfId="0" applyNumberFormat="1" applyFont="1" applyFill="1" applyBorder="1" applyAlignment="1" applyProtection="1">
      <alignment horizontal="center" vertical="center" wrapText="1"/>
    </xf>
    <xf numFmtId="0" fontId="12" fillId="0" borderId="20" xfId="0" applyNumberFormat="1" applyFont="1" applyFill="1" applyBorder="1" applyAlignment="1" applyProtection="1"/>
    <xf numFmtId="0" fontId="12" fillId="0" borderId="15"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horizontal="center" vertical="center" wrapText="1"/>
    </xf>
    <xf numFmtId="180" fontId="4" fillId="0" borderId="21" xfId="0" applyNumberFormat="1" applyFont="1" applyFill="1" applyBorder="1" applyAlignment="1" applyProtection="1">
      <alignment vertical="top"/>
    </xf>
    <xf numFmtId="0" fontId="4" fillId="0" borderId="15" xfId="0" applyNumberFormat="1" applyFont="1" applyFill="1" applyBorder="1" applyAlignment="1" applyProtection="1">
      <alignment horizontal="center" vertical="top"/>
    </xf>
    <xf numFmtId="0" fontId="5" fillId="0" borderId="15" xfId="0" applyNumberFormat="1" applyFont="1" applyFill="1" applyBorder="1" applyAlignment="1" applyProtection="1">
      <alignment horizontal="center" vertical="top"/>
    </xf>
    <xf numFmtId="0" fontId="4" fillId="0" borderId="15" xfId="0" applyNumberFormat="1" applyFont="1" applyFill="1" applyBorder="1" applyAlignment="1" applyProtection="1">
      <alignment vertical="top" wrapText="1"/>
    </xf>
    <xf numFmtId="180" fontId="4" fillId="0" borderId="15" xfId="0" applyNumberFormat="1" applyFont="1" applyFill="1" applyBorder="1" applyAlignment="1" applyProtection="1">
      <alignment vertical="top"/>
    </xf>
    <xf numFmtId="0" fontId="5" fillId="0" borderId="15" xfId="0" applyNumberFormat="1" applyFont="1" applyFill="1" applyBorder="1" applyAlignment="1" applyProtection="1">
      <alignment vertical="top" wrapText="1"/>
    </xf>
    <xf numFmtId="180" fontId="5" fillId="0" borderId="15" xfId="0" applyNumberFormat="1" applyFont="1" applyFill="1" applyBorder="1" applyAlignment="1" applyProtection="1">
      <alignment vertical="top"/>
    </xf>
    <xf numFmtId="0" fontId="12" fillId="0" borderId="15" xfId="0" applyNumberFormat="1" applyFont="1" applyFill="1" applyBorder="1" applyAlignment="1" applyProtection="1">
      <alignment horizontal="center" vertical="top"/>
    </xf>
    <xf numFmtId="0" fontId="12" fillId="0" borderId="15" xfId="0" applyNumberFormat="1" applyFont="1" applyFill="1" applyBorder="1" applyAlignment="1" applyProtection="1">
      <alignment vertical="top" wrapText="1"/>
    </xf>
    <xf numFmtId="180" fontId="6" fillId="0" borderId="15" xfId="0" applyNumberFormat="1" applyFont="1" applyFill="1" applyBorder="1" applyAlignment="1" applyProtection="1">
      <alignment vertical="top"/>
    </xf>
    <xf numFmtId="0" fontId="7" fillId="0" borderId="15" xfId="0" applyNumberFormat="1" applyFont="1" applyFill="1" applyBorder="1" applyAlignment="1" applyProtection="1">
      <alignment vertical="top" wrapText="1"/>
    </xf>
    <xf numFmtId="180" fontId="7" fillId="0" borderId="15" xfId="0" applyNumberFormat="1" applyFont="1" applyFill="1" applyBorder="1" applyAlignment="1" applyProtection="1">
      <alignment vertical="top"/>
    </xf>
    <xf numFmtId="0" fontId="27" fillId="0" borderId="0" xfId="0" applyNumberFormat="1" applyFont="1" applyFill="1" applyAlignment="1" applyProtection="1"/>
    <xf numFmtId="0" fontId="27" fillId="0" borderId="0" xfId="0" applyFont="1" applyFill="1"/>
    <xf numFmtId="0" fontId="26" fillId="0" borderId="0" xfId="0" applyNumberFormat="1" applyFont="1" applyFill="1" applyAlignment="1" applyProtection="1">
      <alignment horizontal="right" vertical="center"/>
    </xf>
    <xf numFmtId="0" fontId="1" fillId="0" borderId="22" xfId="0" applyNumberFormat="1" applyFont="1" applyFill="1" applyBorder="1" applyAlignment="1" applyProtection="1">
      <alignment horizontal="center" vertical="top" wrapText="1"/>
    </xf>
    <xf numFmtId="0" fontId="1" fillId="0" borderId="0" xfId="0" applyFont="1" applyFill="1"/>
    <xf numFmtId="0" fontId="30" fillId="0" borderId="21" xfId="0" applyNumberFormat="1" applyFont="1" applyFill="1" applyBorder="1" applyAlignment="1" applyProtection="1">
      <alignment horizontal="center" vertical="top"/>
    </xf>
    <xf numFmtId="0" fontId="30" fillId="0" borderId="21" xfId="0" applyNumberFormat="1" applyFont="1" applyFill="1" applyBorder="1" applyAlignment="1" applyProtection="1">
      <alignment horizontal="left" vertical="top"/>
    </xf>
    <xf numFmtId="180" fontId="30" fillId="0" borderId="21" xfId="0" applyNumberFormat="1" applyFont="1" applyFill="1" applyBorder="1" applyAlignment="1" applyProtection="1">
      <alignment horizontal="right" vertical="top"/>
    </xf>
    <xf numFmtId="0" fontId="31" fillId="0" borderId="16" xfId="0" applyNumberFormat="1" applyFont="1" applyFill="1" applyBorder="1" applyAlignment="1" applyProtection="1">
      <alignment horizontal="center" vertical="top"/>
    </xf>
    <xf numFmtId="0" fontId="31" fillId="0" borderId="16" xfId="0" applyNumberFormat="1" applyFont="1" applyFill="1" applyBorder="1" applyAlignment="1" applyProtection="1">
      <alignment vertical="top" wrapText="1"/>
    </xf>
    <xf numFmtId="180" fontId="31" fillId="0" borderId="16" xfId="0" applyNumberFormat="1" applyFont="1" applyFill="1" applyBorder="1" applyAlignment="1" applyProtection="1">
      <alignment horizontal="right" vertical="top"/>
    </xf>
    <xf numFmtId="0" fontId="27" fillId="0" borderId="16" xfId="0" applyNumberFormat="1" applyFont="1" applyFill="1" applyBorder="1" applyAlignment="1" applyProtection="1">
      <alignment horizontal="center" vertical="top"/>
    </xf>
    <xf numFmtId="0" fontId="27" fillId="0" borderId="16" xfId="0" applyNumberFormat="1" applyFont="1" applyFill="1" applyBorder="1" applyAlignment="1" applyProtection="1">
      <alignment vertical="top" wrapText="1"/>
    </xf>
    <xf numFmtId="180" fontId="27" fillId="0" borderId="16" xfId="0" applyNumberFormat="1" applyFont="1" applyFill="1" applyBorder="1" applyAlignment="1" applyProtection="1">
      <alignment horizontal="right" vertical="top"/>
    </xf>
    <xf numFmtId="0" fontId="31" fillId="0" borderId="21" xfId="0" applyNumberFormat="1" applyFont="1" applyFill="1" applyBorder="1" applyAlignment="1" applyProtection="1">
      <alignment vertical="top" wrapText="1"/>
    </xf>
    <xf numFmtId="180" fontId="31" fillId="0" borderId="21" xfId="0" applyNumberFormat="1" applyFont="1" applyFill="1" applyBorder="1" applyAlignment="1" applyProtection="1">
      <alignment horizontal="right" vertical="top" wrapText="1"/>
    </xf>
    <xf numFmtId="0" fontId="31" fillId="0" borderId="21" xfId="0" applyNumberFormat="1" applyFont="1" applyFill="1" applyBorder="1" applyAlignment="1" applyProtection="1">
      <alignment horizontal="center" vertical="top"/>
    </xf>
    <xf numFmtId="180" fontId="31" fillId="0" borderId="21" xfId="0" applyNumberFormat="1" applyFont="1" applyFill="1" applyBorder="1" applyAlignment="1" applyProtection="1">
      <alignment horizontal="right" vertical="top"/>
    </xf>
    <xf numFmtId="0" fontId="32" fillId="0" borderId="16" xfId="0" applyNumberFormat="1" applyFont="1" applyFill="1" applyBorder="1" applyAlignment="1" applyProtection="1">
      <alignment horizontal="center" vertical="top"/>
    </xf>
    <xf numFmtId="0" fontId="32" fillId="0" borderId="16" xfId="0" applyNumberFormat="1" applyFont="1" applyFill="1" applyBorder="1" applyAlignment="1" applyProtection="1">
      <alignment vertical="top" wrapText="1"/>
    </xf>
    <xf numFmtId="180" fontId="32" fillId="0" borderId="16" xfId="0" applyNumberFormat="1" applyFont="1" applyFill="1" applyBorder="1" applyAlignment="1" applyProtection="1">
      <alignment horizontal="right" vertical="top"/>
    </xf>
    <xf numFmtId="0" fontId="33" fillId="0" borderId="16" xfId="0" applyNumberFormat="1" applyFont="1" applyFill="1" applyBorder="1" applyAlignment="1" applyProtection="1">
      <alignment horizontal="center" vertical="top"/>
    </xf>
    <xf numFmtId="0" fontId="33" fillId="0" borderId="16" xfId="0" applyNumberFormat="1" applyFont="1" applyFill="1" applyBorder="1" applyAlignment="1" applyProtection="1">
      <alignment vertical="top" wrapText="1"/>
    </xf>
    <xf numFmtId="180" fontId="33" fillId="0" borderId="16" xfId="0" applyNumberFormat="1" applyFont="1" applyFill="1" applyBorder="1" applyAlignment="1" applyProtection="1">
      <alignment horizontal="right" vertical="top"/>
    </xf>
    <xf numFmtId="0" fontId="2" fillId="0" borderId="0" xfId="0" applyNumberFormat="1" applyFont="1" applyFill="1" applyAlignment="1" applyProtection="1">
      <alignment horizontal="right" vertical="center"/>
    </xf>
    <xf numFmtId="0" fontId="1" fillId="0" borderId="0" xfId="0" applyNumberFormat="1" applyFont="1" applyFill="1" applyAlignment="1" applyProtection="1">
      <alignment vertical="top"/>
    </xf>
    <xf numFmtId="0" fontId="1" fillId="0" borderId="0" xfId="0" applyFont="1" applyFill="1" applyAlignment="1">
      <alignment vertical="top"/>
    </xf>
    <xf numFmtId="0" fontId="34" fillId="0" borderId="21" xfId="0" applyNumberFormat="1" applyFont="1" applyFill="1" applyBorder="1" applyAlignment="1" applyProtection="1">
      <alignment horizontal="left" vertical="center"/>
    </xf>
    <xf numFmtId="0" fontId="34" fillId="0" borderId="21" xfId="0" applyNumberFormat="1" applyFont="1" applyFill="1" applyBorder="1" applyAlignment="1" applyProtection="1">
      <alignment vertical="center"/>
    </xf>
    <xf numFmtId="180" fontId="34" fillId="0" borderId="21" xfId="0" applyNumberFormat="1" applyFont="1" applyFill="1" applyBorder="1" applyAlignment="1" applyProtection="1">
      <alignment horizontal="right" vertical="center"/>
    </xf>
    <xf numFmtId="0" fontId="35" fillId="0" borderId="0" xfId="0" applyNumberFormat="1" applyFont="1" applyFill="1" applyAlignment="1" applyProtection="1">
      <alignment vertical="center"/>
    </xf>
    <xf numFmtId="0" fontId="1" fillId="0" borderId="0" xfId="0" applyNumberFormat="1" applyFont="1" applyFill="1" applyAlignment="1" applyProtection="1">
      <alignment vertical="center"/>
    </xf>
    <xf numFmtId="0" fontId="27" fillId="0" borderId="0" xfId="0" applyFont="1" applyFill="1" applyAlignment="1" applyProtection="1">
      <alignment vertical="center"/>
    </xf>
    <xf numFmtId="0" fontId="4" fillId="0" borderId="21" xfId="0" applyNumberFormat="1" applyFont="1" applyFill="1" applyBorder="1" applyAlignment="1" applyProtection="1">
      <alignment horizontal="left" vertical="top"/>
    </xf>
    <xf numFmtId="0" fontId="4" fillId="0" borderId="21" xfId="0" applyNumberFormat="1" applyFont="1" applyFill="1" applyBorder="1" applyAlignment="1" applyProtection="1">
      <alignment vertical="top" wrapText="1"/>
    </xf>
    <xf numFmtId="180" fontId="4" fillId="0" borderId="21" xfId="0" applyNumberFormat="1" applyFont="1" applyFill="1" applyBorder="1" applyAlignment="1" applyProtection="1">
      <alignment horizontal="right" vertical="top"/>
    </xf>
    <xf numFmtId="0" fontId="8" fillId="0" borderId="16" xfId="0" applyNumberFormat="1" applyFont="1" applyFill="1" applyBorder="1" applyAlignment="1" applyProtection="1">
      <alignment horizontal="left" vertical="top"/>
    </xf>
    <xf numFmtId="0" fontId="8" fillId="0" borderId="16" xfId="0" applyNumberFormat="1" applyFont="1" applyFill="1" applyBorder="1" applyAlignment="1" applyProtection="1">
      <alignment vertical="top" wrapText="1"/>
    </xf>
    <xf numFmtId="180" fontId="8" fillId="0" borderId="16" xfId="0" applyNumberFormat="1" applyFont="1" applyFill="1" applyBorder="1" applyAlignment="1" applyProtection="1">
      <alignment horizontal="right" vertical="top"/>
    </xf>
    <xf numFmtId="0" fontId="1" fillId="0" borderId="16" xfId="0" applyNumberFormat="1" applyFont="1" applyFill="1" applyBorder="1" applyAlignment="1" applyProtection="1">
      <alignment horizontal="left" vertical="top"/>
    </xf>
    <xf numFmtId="0" fontId="1" fillId="0" borderId="16" xfId="0" applyNumberFormat="1" applyFont="1" applyFill="1" applyBorder="1" applyAlignment="1" applyProtection="1">
      <alignment vertical="top" wrapText="1"/>
    </xf>
    <xf numFmtId="180" fontId="1" fillId="0" borderId="16" xfId="0" applyNumberFormat="1" applyFont="1" applyFill="1" applyBorder="1" applyAlignment="1" applyProtection="1">
      <alignment horizontal="right" vertical="top"/>
    </xf>
    <xf numFmtId="0" fontId="6" fillId="0" borderId="16" xfId="0" applyNumberFormat="1" applyFont="1" applyFill="1" applyBorder="1" applyAlignment="1" applyProtection="1">
      <alignment horizontal="left" vertical="top"/>
    </xf>
    <xf numFmtId="0" fontId="6" fillId="0" borderId="16" xfId="0" applyNumberFormat="1" applyFont="1" applyFill="1" applyBorder="1" applyAlignment="1" applyProtection="1">
      <alignment vertical="top" wrapText="1"/>
    </xf>
    <xf numFmtId="180" fontId="6" fillId="0" borderId="16" xfId="0" applyNumberFormat="1" applyFont="1" applyFill="1" applyBorder="1" applyAlignment="1" applyProtection="1">
      <alignment horizontal="right" vertical="top"/>
    </xf>
    <xf numFmtId="0" fontId="6" fillId="0" borderId="0" xfId="0" applyNumberFormat="1" applyFont="1" applyFill="1" applyAlignment="1" applyProtection="1"/>
    <xf numFmtId="0" fontId="6" fillId="0" borderId="0" xfId="0" applyFont="1" applyFill="1"/>
    <xf numFmtId="0" fontId="27" fillId="0" borderId="0" xfId="138" applyNumberFormat="1" applyFont="1" applyFill="1" applyAlignment="1" applyProtection="1"/>
    <xf numFmtId="0" fontId="36" fillId="0" borderId="0" xfId="138" applyNumberFormat="1" applyFont="1" applyFill="1" applyAlignment="1" applyProtection="1"/>
    <xf numFmtId="0" fontId="36" fillId="0" borderId="0" xfId="138" applyFont="1" applyFill="1"/>
    <xf numFmtId="0" fontId="26" fillId="0" borderId="0" xfId="138" applyNumberFormat="1" applyFont="1" applyFill="1" applyAlignment="1" applyProtection="1">
      <alignment horizontal="center" vertical="center" wrapText="1"/>
    </xf>
    <xf numFmtId="0" fontId="45" fillId="0" borderId="0" xfId="138" applyNumberFormat="1" applyFont="1" applyFill="1" applyAlignment="1" applyProtection="1">
      <alignment horizontal="center"/>
    </xf>
    <xf numFmtId="0" fontId="36" fillId="0" borderId="0" xfId="138" applyFont="1" applyFill="1" applyAlignment="1">
      <alignment horizontal="center"/>
    </xf>
    <xf numFmtId="0" fontId="26" fillId="0" borderId="0" xfId="138" applyFont="1" applyFill="1" applyAlignment="1">
      <alignment horizontal="right"/>
    </xf>
    <xf numFmtId="0" fontId="36" fillId="0" borderId="17" xfId="138" applyNumberFormat="1" applyFont="1" applyFill="1" applyBorder="1" applyAlignment="1" applyProtection="1"/>
    <xf numFmtId="0" fontId="36" fillId="0" borderId="18" xfId="138" applyNumberFormat="1" applyFont="1" applyFill="1" applyBorder="1" applyAlignment="1" applyProtection="1"/>
    <xf numFmtId="0" fontId="36" fillId="0" borderId="23" xfId="138" applyNumberFormat="1" applyFont="1" applyFill="1" applyBorder="1" applyAlignment="1" applyProtection="1">
      <alignment horizontal="center" vertical="center" wrapText="1"/>
    </xf>
    <xf numFmtId="0" fontId="36" fillId="0" borderId="24" xfId="138" applyNumberFormat="1" applyFont="1" applyFill="1" applyBorder="1" applyAlignment="1" applyProtection="1">
      <alignment horizontal="center" vertical="center" wrapText="1"/>
    </xf>
    <xf numFmtId="0" fontId="36" fillId="0" borderId="22" xfId="138" applyNumberFormat="1" applyFont="1" applyFill="1" applyBorder="1" applyAlignment="1" applyProtection="1">
      <alignment horizontal="center" vertical="center" wrapText="1"/>
    </xf>
    <xf numFmtId="0" fontId="36" fillId="0" borderId="25" xfId="138" applyNumberFormat="1" applyFont="1" applyFill="1" applyBorder="1" applyAlignment="1" applyProtection="1">
      <alignment horizontal="center" vertical="center" wrapText="1"/>
    </xf>
    <xf numFmtId="180" fontId="46" fillId="0" borderId="16" xfId="138" applyNumberFormat="1" applyFont="1" applyFill="1" applyBorder="1" applyAlignment="1" applyProtection="1">
      <alignment vertical="top"/>
    </xf>
    <xf numFmtId="180" fontId="31" fillId="0" borderId="16" xfId="138" applyNumberFormat="1" applyFont="1" applyFill="1" applyBorder="1" applyAlignment="1" applyProtection="1">
      <alignment vertical="top"/>
    </xf>
    <xf numFmtId="180" fontId="31" fillId="0" borderId="21" xfId="138" applyNumberFormat="1" applyFont="1" applyFill="1" applyBorder="1" applyAlignment="1" applyProtection="1">
      <alignment vertical="top"/>
    </xf>
    <xf numFmtId="0" fontId="31" fillId="0" borderId="21" xfId="138" applyNumberFormat="1" applyFont="1" applyFill="1" applyBorder="1" applyAlignment="1" applyProtection="1">
      <alignment horizontal="center" vertical="top"/>
    </xf>
    <xf numFmtId="0" fontId="32" fillId="0" borderId="21" xfId="138" applyNumberFormat="1" applyFont="1" applyFill="1" applyBorder="1" applyAlignment="1" applyProtection="1">
      <alignment horizontal="center" vertical="top"/>
    </xf>
    <xf numFmtId="0" fontId="31" fillId="0" borderId="21" xfId="138" applyNumberFormat="1" applyFont="1" applyFill="1" applyBorder="1" applyAlignment="1" applyProtection="1">
      <alignment vertical="top" wrapText="1"/>
    </xf>
    <xf numFmtId="0" fontId="32" fillId="0" borderId="21" xfId="138" applyNumberFormat="1" applyFont="1" applyFill="1" applyBorder="1" applyAlignment="1" applyProtection="1">
      <alignment vertical="top" wrapText="1"/>
    </xf>
    <xf numFmtId="180" fontId="32" fillId="0" borderId="21" xfId="138" applyNumberFormat="1" applyFont="1" applyFill="1" applyBorder="1" applyAlignment="1" applyProtection="1">
      <alignment vertical="top"/>
    </xf>
    <xf numFmtId="0" fontId="36" fillId="0" borderId="21" xfId="138" applyNumberFormat="1" applyFont="1" applyFill="1" applyBorder="1" applyAlignment="1" applyProtection="1">
      <alignment horizontal="center" vertical="top"/>
    </xf>
    <xf numFmtId="0" fontId="36" fillId="0" borderId="21" xfId="138" applyNumberFormat="1" applyFont="1" applyFill="1" applyBorder="1" applyAlignment="1" applyProtection="1">
      <alignment vertical="top" wrapText="1"/>
    </xf>
    <xf numFmtId="180" fontId="47" fillId="0" borderId="21" xfId="138" applyNumberFormat="1" applyFont="1" applyFill="1" applyBorder="1" applyAlignment="1" applyProtection="1">
      <alignment vertical="top"/>
    </xf>
    <xf numFmtId="0" fontId="1" fillId="0" borderId="0" xfId="139" applyFont="1" applyFill="1" applyAlignment="1">
      <alignment horizontal="center" vertical="center"/>
    </xf>
    <xf numFmtId="0" fontId="50" fillId="0" borderId="0" xfId="139" applyFont="1" applyAlignment="1">
      <alignment horizontal="center"/>
    </xf>
    <xf numFmtId="0" fontId="1" fillId="0" borderId="0" xfId="139" applyFont="1" applyFill="1" applyAlignment="1">
      <alignment vertical="center"/>
    </xf>
    <xf numFmtId="0" fontId="50" fillId="0" borderId="0" xfId="139" applyFont="1"/>
    <xf numFmtId="0" fontId="52" fillId="0" borderId="0" xfId="139" applyFont="1" applyAlignment="1"/>
    <xf numFmtId="1" fontId="25" fillId="0" borderId="0" xfId="164" applyNumberFormat="1" applyFont="1" applyFill="1" applyBorder="1" applyAlignment="1">
      <alignment horizontal="center" vertical="center" wrapText="1"/>
    </xf>
    <xf numFmtId="180" fontId="1" fillId="0" borderId="0" xfId="139" applyNumberFormat="1" applyFont="1" applyFill="1" applyAlignment="1">
      <alignment horizontal="center" vertical="center"/>
    </xf>
    <xf numFmtId="180" fontId="1" fillId="0" borderId="0" xfId="139" applyNumberFormat="1" applyFont="1" applyFill="1" applyAlignment="1">
      <alignment horizontal="left" vertical="center"/>
    </xf>
    <xf numFmtId="180" fontId="1" fillId="0" borderId="0" xfId="139" applyNumberFormat="1" applyFont="1" applyFill="1" applyAlignment="1">
      <alignment horizontal="right" vertical="center"/>
    </xf>
    <xf numFmtId="180" fontId="1" fillId="0" borderId="0" xfId="139" applyNumberFormat="1" applyFont="1" applyFill="1" applyAlignment="1">
      <alignment vertical="center"/>
    </xf>
    <xf numFmtId="4" fontId="25" fillId="0" borderId="22" xfId="164" applyNumberFormat="1" applyFont="1" applyFill="1" applyBorder="1" applyAlignment="1">
      <alignment horizontal="center" vertical="center" wrapText="1"/>
    </xf>
    <xf numFmtId="180" fontId="25" fillId="27" borderId="22" xfId="139" applyNumberFormat="1" applyFont="1" applyFill="1" applyBorder="1" applyAlignment="1">
      <alignment horizontal="center" vertical="center" wrapText="1"/>
    </xf>
    <xf numFmtId="0" fontId="4" fillId="0" borderId="0" xfId="139" applyFont="1" applyFill="1" applyAlignment="1">
      <alignment horizontal="center" vertical="center"/>
    </xf>
    <xf numFmtId="4" fontId="53" fillId="27" borderId="22" xfId="139" applyNumberFormat="1" applyFont="1" applyFill="1" applyBorder="1" applyAlignment="1">
      <alignment horizontal="center" vertical="top" wrapText="1"/>
    </xf>
    <xf numFmtId="4" fontId="53" fillId="27" borderId="22" xfId="139" applyNumberFormat="1" applyFont="1" applyFill="1" applyBorder="1" applyAlignment="1">
      <alignment horizontal="center" vertical="center" wrapText="1"/>
    </xf>
    <xf numFmtId="1" fontId="25" fillId="27" borderId="22" xfId="164" applyNumberFormat="1" applyFont="1" applyFill="1" applyBorder="1" applyAlignment="1">
      <alignment horizontal="center" vertical="center"/>
    </xf>
    <xf numFmtId="4" fontId="25" fillId="27" borderId="22" xfId="164" applyNumberFormat="1" applyFont="1" applyFill="1" applyBorder="1" applyAlignment="1">
      <alignment horizontal="left" vertical="center"/>
    </xf>
    <xf numFmtId="0" fontId="25" fillId="27" borderId="0" xfId="139" applyFont="1" applyFill="1" applyAlignment="1">
      <alignment horizontal="right" vertical="center"/>
    </xf>
    <xf numFmtId="180" fontId="3" fillId="27" borderId="22" xfId="139" applyNumberFormat="1" applyFont="1" applyFill="1" applyBorder="1" applyAlignment="1">
      <alignment horizontal="center" vertical="center"/>
    </xf>
    <xf numFmtId="0" fontId="3" fillId="27" borderId="0" xfId="139" applyFont="1" applyFill="1" applyAlignment="1">
      <alignment horizontal="right" vertical="center"/>
    </xf>
    <xf numFmtId="0" fontId="1" fillId="0" borderId="0" xfId="139" applyFont="1" applyBorder="1" applyAlignment="1">
      <alignment horizontal="center" vertical="center"/>
    </xf>
    <xf numFmtId="0" fontId="1" fillId="0" borderId="0" xfId="139" applyFont="1" applyBorder="1" applyAlignment="1">
      <alignment horizontal="left" vertical="center"/>
    </xf>
    <xf numFmtId="0" fontId="1" fillId="0" borderId="0" xfId="139" applyFont="1" applyBorder="1" applyAlignment="1">
      <alignment vertical="center"/>
    </xf>
    <xf numFmtId="181" fontId="1" fillId="0" borderId="0" xfId="139" applyNumberFormat="1" applyFont="1" applyBorder="1" applyAlignment="1">
      <alignment horizontal="center" vertical="center"/>
    </xf>
    <xf numFmtId="0" fontId="3" fillId="0" borderId="0" xfId="139" applyFont="1" applyBorder="1" applyAlignment="1">
      <alignment horizontal="left" vertical="center"/>
    </xf>
    <xf numFmtId="0" fontId="3" fillId="0" borderId="0" xfId="139" applyFont="1" applyBorder="1" applyAlignment="1">
      <alignment horizontal="center" vertical="center"/>
    </xf>
    <xf numFmtId="180" fontId="3" fillId="0" borderId="0" xfId="139" applyNumberFormat="1" applyFont="1" applyBorder="1" applyAlignment="1">
      <alignment horizontal="center" vertical="center"/>
    </xf>
    <xf numFmtId="0" fontId="1" fillId="0" borderId="0" xfId="139" applyFont="1" applyAlignment="1">
      <alignment vertical="center"/>
    </xf>
    <xf numFmtId="0" fontId="1" fillId="0" borderId="0" xfId="139" applyFont="1" applyAlignment="1">
      <alignment horizontal="center" vertical="center"/>
    </xf>
    <xf numFmtId="0" fontId="1" fillId="0" borderId="0" xfId="139" applyFont="1" applyAlignment="1">
      <alignment horizontal="left" vertical="center"/>
    </xf>
    <xf numFmtId="0" fontId="54" fillId="0" borderId="0" xfId="140" applyFont="1"/>
    <xf numFmtId="0" fontId="4" fillId="0" borderId="0" xfId="140" applyFont="1"/>
    <xf numFmtId="0" fontId="56" fillId="0" borderId="0" xfId="140" applyFont="1" applyBorder="1" applyAlignment="1">
      <alignment vertical="center" wrapText="1"/>
    </xf>
    <xf numFmtId="0" fontId="58" fillId="0" borderId="0" xfId="140" applyFont="1" applyAlignment="1">
      <alignment horizontal="left"/>
    </xf>
    <xf numFmtId="0" fontId="58" fillId="0" borderId="0" xfId="140" applyFont="1"/>
    <xf numFmtId="0" fontId="34" fillId="0" borderId="0" xfId="140" applyFont="1" applyAlignment="1">
      <alignment horizontal="right"/>
    </xf>
    <xf numFmtId="0" fontId="60" fillId="0" borderId="24" xfId="140" applyFont="1" applyBorder="1" applyAlignment="1">
      <alignment horizontal="center" vertical="center" wrapText="1"/>
    </xf>
    <xf numFmtId="49" fontId="4" fillId="0" borderId="22" xfId="140" applyNumberFormat="1" applyFont="1" applyBorder="1"/>
    <xf numFmtId="0" fontId="59" fillId="0" borderId="22" xfId="67" applyFont="1" applyBorder="1"/>
    <xf numFmtId="180" fontId="34" fillId="0" borderId="22" xfId="67" applyNumberFormat="1" applyFont="1" applyBorder="1" applyAlignment="1">
      <alignment vertical="center"/>
    </xf>
    <xf numFmtId="180" fontId="54" fillId="0" borderId="0" xfId="140" applyNumberFormat="1" applyFont="1"/>
    <xf numFmtId="180" fontId="34" fillId="0" borderId="22" xfId="140" applyNumberFormat="1" applyFont="1" applyBorder="1" applyAlignment="1">
      <alignment vertical="center"/>
    </xf>
    <xf numFmtId="49" fontId="4" fillId="27" borderId="22" xfId="140" applyNumberFormat="1" applyFont="1" applyFill="1" applyBorder="1" applyAlignment="1">
      <alignment horizontal="left"/>
    </xf>
    <xf numFmtId="0" fontId="59" fillId="27" borderId="22" xfId="67" applyFont="1" applyFill="1" applyBorder="1" applyAlignment="1">
      <alignment horizontal="left"/>
    </xf>
    <xf numFmtId="180" fontId="34" fillId="27" borderId="22" xfId="140" applyNumberFormat="1" applyFont="1" applyFill="1" applyBorder="1" applyAlignment="1">
      <alignment vertical="center"/>
    </xf>
    <xf numFmtId="1" fontId="59" fillId="0" borderId="22" xfId="140" applyNumberFormat="1" applyFont="1" applyBorder="1" applyAlignment="1">
      <alignment horizontal="left" vertical="center"/>
    </xf>
    <xf numFmtId="49" fontId="4" fillId="0" borderId="22" xfId="140" applyNumberFormat="1" applyFont="1" applyBorder="1" applyAlignment="1">
      <alignment horizontal="left"/>
    </xf>
    <xf numFmtId="0" fontId="59" fillId="27" borderId="22" xfId="67" applyFont="1" applyFill="1" applyBorder="1"/>
    <xf numFmtId="180" fontId="34" fillId="27" borderId="22" xfId="67" applyNumberFormat="1" applyFont="1" applyFill="1" applyBorder="1" applyAlignment="1">
      <alignment vertical="center"/>
    </xf>
    <xf numFmtId="0" fontId="59" fillId="0" borderId="22" xfId="67" applyFont="1" applyBorder="1" applyAlignment="1">
      <alignment horizontal="left"/>
    </xf>
    <xf numFmtId="180" fontId="34" fillId="0" borderId="22" xfId="140" applyNumberFormat="1" applyFont="1" applyFill="1" applyBorder="1" applyAlignment="1">
      <alignment vertical="center"/>
    </xf>
    <xf numFmtId="0" fontId="34" fillId="0" borderId="22" xfId="67" applyFont="1" applyBorder="1" applyAlignment="1">
      <alignment horizontal="right"/>
    </xf>
    <xf numFmtId="180" fontId="34" fillId="0" borderId="22" xfId="67" applyNumberFormat="1" applyFont="1" applyBorder="1" applyAlignment="1">
      <alignment horizontal="right" vertical="center"/>
    </xf>
    <xf numFmtId="180" fontId="34" fillId="0" borderId="22" xfId="140" applyNumberFormat="1" applyFont="1" applyBorder="1" applyAlignment="1">
      <alignment horizontal="right" vertical="center"/>
    </xf>
    <xf numFmtId="0" fontId="59" fillId="0" borderId="22" xfId="67" applyFont="1" applyBorder="1" applyAlignment="1">
      <alignment wrapText="1"/>
    </xf>
    <xf numFmtId="0" fontId="61" fillId="0" borderId="22" xfId="67" applyFont="1" applyBorder="1" applyAlignment="1">
      <alignment horizontal="left"/>
    </xf>
    <xf numFmtId="0" fontId="61" fillId="0" borderId="22" xfId="67" applyFont="1" applyBorder="1"/>
    <xf numFmtId="49" fontId="4" fillId="0" borderId="22" xfId="140" applyNumberFormat="1" applyFont="1" applyFill="1" applyBorder="1" applyAlignment="1">
      <alignment horizontal="left"/>
    </xf>
    <xf numFmtId="49" fontId="4" fillId="0" borderId="22" xfId="140" applyNumberFormat="1" applyFont="1" applyFill="1" applyBorder="1"/>
    <xf numFmtId="0" fontId="59" fillId="0" borderId="22" xfId="67" applyFont="1" applyFill="1" applyBorder="1"/>
    <xf numFmtId="0" fontId="54" fillId="0" borderId="0" xfId="140" applyFont="1" applyFill="1"/>
    <xf numFmtId="0" fontId="4" fillId="0" borderId="22" xfId="140" applyFont="1" applyBorder="1"/>
    <xf numFmtId="0" fontId="4" fillId="27" borderId="22" xfId="140" applyFont="1" applyFill="1" applyBorder="1" applyAlignment="1">
      <alignment horizontal="left"/>
    </xf>
    <xf numFmtId="0" fontId="54" fillId="27" borderId="0" xfId="140" applyFont="1" applyFill="1"/>
    <xf numFmtId="0" fontId="4" fillId="0" borderId="22" xfId="140" applyFont="1" applyBorder="1" applyAlignment="1">
      <alignment horizontal="left"/>
    </xf>
    <xf numFmtId="0" fontId="34" fillId="0" borderId="22" xfId="67" applyFont="1" applyBorder="1" applyAlignment="1">
      <alignment horizontal="center"/>
    </xf>
    <xf numFmtId="1" fontId="4" fillId="0" borderId="22" xfId="140" applyNumberFormat="1" applyFont="1" applyBorder="1"/>
    <xf numFmtId="180" fontId="34" fillId="0" borderId="22" xfId="67" applyNumberFormat="1" applyFont="1" applyBorder="1" applyAlignment="1">
      <alignment horizontal="right" vertical="center" wrapText="1"/>
    </xf>
    <xf numFmtId="0" fontId="34" fillId="0" borderId="22" xfId="67" applyFont="1" applyBorder="1" applyAlignment="1">
      <alignment horizontal="right" wrapText="1"/>
    </xf>
    <xf numFmtId="180" fontId="34" fillId="0" borderId="22" xfId="67" applyNumberFormat="1" applyFont="1" applyFill="1" applyBorder="1" applyAlignment="1">
      <alignment horizontal="right" vertical="center" wrapText="1"/>
    </xf>
    <xf numFmtId="0" fontId="1" fillId="0" borderId="22" xfId="140" applyFont="1" applyBorder="1" applyAlignment="1">
      <alignment vertical="center"/>
    </xf>
    <xf numFmtId="0" fontId="9" fillId="0" borderId="22" xfId="140" applyFont="1" applyBorder="1" applyAlignment="1">
      <alignment horizontal="left" vertical="center"/>
    </xf>
    <xf numFmtId="180" fontId="9" fillId="0" borderId="22" xfId="140" applyNumberFormat="1" applyFont="1" applyBorder="1" applyAlignment="1">
      <alignment vertical="center"/>
    </xf>
    <xf numFmtId="180" fontId="9" fillId="0" borderId="0" xfId="140" applyNumberFormat="1" applyFont="1" applyBorder="1" applyAlignment="1">
      <alignment vertical="center"/>
    </xf>
    <xf numFmtId="0" fontId="54" fillId="0" borderId="0" xfId="141" applyFont="1"/>
    <xf numFmtId="0" fontId="58" fillId="0" borderId="0" xfId="141" applyFont="1"/>
    <xf numFmtId="0" fontId="63" fillId="0" borderId="0" xfId="141" applyFont="1" applyAlignment="1">
      <alignment horizontal="center" vertical="center"/>
    </xf>
    <xf numFmtId="0" fontId="63" fillId="0" borderId="0" xfId="141" applyFont="1" applyAlignment="1">
      <alignment vertical="center"/>
    </xf>
    <xf numFmtId="0" fontId="54" fillId="27" borderId="0" xfId="141" applyFont="1" applyFill="1"/>
    <xf numFmtId="0" fontId="63" fillId="0" borderId="0" xfId="141" applyFont="1" applyAlignment="1">
      <alignment vertical="center" wrapText="1"/>
    </xf>
    <xf numFmtId="0" fontId="64" fillId="0" borderId="0" xfId="141" applyFont="1" applyAlignment="1">
      <alignment horizontal="center" vertical="center" wrapText="1"/>
    </xf>
    <xf numFmtId="0" fontId="54" fillId="0" borderId="0" xfId="141" applyFont="1" applyAlignment="1">
      <alignment horizontal="right"/>
    </xf>
    <xf numFmtId="0" fontId="64" fillId="0" borderId="0" xfId="141" applyFont="1" applyAlignment="1"/>
    <xf numFmtId="0" fontId="64" fillId="0" borderId="0" xfId="141" applyFont="1" applyAlignment="1">
      <alignment vertical="center" wrapText="1"/>
    </xf>
    <xf numFmtId="0" fontId="59" fillId="0" borderId="0" xfId="141" applyFont="1" applyAlignment="1">
      <alignment horizontal="center" vertical="center" wrapText="1"/>
    </xf>
    <xf numFmtId="0" fontId="64" fillId="0" borderId="0" xfId="141" applyFont="1" applyBorder="1" applyAlignment="1">
      <alignment vertical="center" wrapText="1"/>
    </xf>
    <xf numFmtId="0" fontId="60" fillId="0" borderId="0" xfId="141" applyFont="1" applyBorder="1" applyAlignment="1">
      <alignment horizontal="right" vertical="center" wrapText="1"/>
    </xf>
    <xf numFmtId="0" fontId="68" fillId="27" borderId="26" xfId="141" applyFont="1" applyFill="1" applyBorder="1" applyAlignment="1">
      <alignment horizontal="center" vertical="center" wrapText="1"/>
    </xf>
    <xf numFmtId="0" fontId="68" fillId="27" borderId="25" xfId="141" applyFont="1" applyFill="1" applyBorder="1" applyAlignment="1">
      <alignment horizontal="center" vertical="center" wrapText="1"/>
    </xf>
    <xf numFmtId="0" fontId="68" fillId="27" borderId="22" xfId="141" applyFont="1" applyFill="1" applyBorder="1" applyAlignment="1">
      <alignment horizontal="center" vertical="center" wrapText="1"/>
    </xf>
    <xf numFmtId="0" fontId="3" fillId="27" borderId="22" xfId="141" applyFont="1" applyFill="1" applyBorder="1" applyAlignment="1">
      <alignment horizontal="center" vertical="center" wrapText="1"/>
    </xf>
    <xf numFmtId="0" fontId="69" fillId="0" borderId="22" xfId="141" applyFont="1" applyBorder="1" applyAlignment="1">
      <alignment horizontal="right"/>
    </xf>
    <xf numFmtId="0" fontId="70" fillId="0" borderId="22" xfId="141" applyFont="1" applyBorder="1" applyAlignment="1">
      <alignment vertical="center" wrapText="1"/>
    </xf>
    <xf numFmtId="0" fontId="66" fillId="0" borderId="22" xfId="67" applyFont="1" applyBorder="1" applyAlignment="1">
      <alignment horizontal="left" vertical="center" wrapText="1"/>
    </xf>
    <xf numFmtId="180" fontId="9" fillId="27" borderId="22" xfId="141" applyNumberFormat="1" applyFont="1" applyFill="1" applyBorder="1" applyAlignment="1">
      <alignment vertical="center" wrapText="1"/>
    </xf>
    <xf numFmtId="1" fontId="70" fillId="0" borderId="22" xfId="141" applyNumberFormat="1" applyFont="1" applyBorder="1" applyAlignment="1">
      <alignment vertical="center" wrapText="1"/>
    </xf>
    <xf numFmtId="0" fontId="71" fillId="0" borderId="22" xfId="141" applyFont="1" applyBorder="1" applyAlignment="1">
      <alignment horizontal="right"/>
    </xf>
    <xf numFmtId="0" fontId="61" fillId="0" borderId="22" xfId="141" applyFont="1" applyBorder="1" applyAlignment="1">
      <alignment horizontal="right"/>
    </xf>
    <xf numFmtId="0" fontId="69" fillId="0" borderId="22" xfId="141" applyFont="1" applyBorder="1" applyAlignment="1">
      <alignment horizontal="right" wrapText="1"/>
    </xf>
    <xf numFmtId="0" fontId="69" fillId="0" borderId="22" xfId="141" applyFont="1" applyFill="1" applyBorder="1" applyAlignment="1">
      <alignment horizontal="right" wrapText="1"/>
    </xf>
    <xf numFmtId="0" fontId="62" fillId="0" borderId="22" xfId="141" applyFont="1" applyFill="1" applyBorder="1" applyAlignment="1">
      <alignment horizontal="right" wrapText="1"/>
    </xf>
    <xf numFmtId="0" fontId="34" fillId="0" borderId="22" xfId="67" applyFont="1" applyFill="1" applyBorder="1" applyAlignment="1">
      <alignment horizontal="center"/>
    </xf>
    <xf numFmtId="0" fontId="70" fillId="0" borderId="22" xfId="141" applyFont="1" applyFill="1" applyBorder="1" applyAlignment="1">
      <alignment vertical="center" wrapText="1"/>
    </xf>
    <xf numFmtId="0" fontId="66" fillId="0" borderId="22" xfId="67" applyFont="1" applyFill="1" applyBorder="1" applyAlignment="1">
      <alignment horizontal="left" vertical="center" wrapText="1"/>
    </xf>
    <xf numFmtId="180" fontId="9" fillId="0" borderId="22" xfId="141" applyNumberFormat="1" applyFont="1" applyFill="1" applyBorder="1" applyAlignment="1">
      <alignment vertical="center" wrapText="1"/>
    </xf>
    <xf numFmtId="0" fontId="54" fillId="0" borderId="0" xfId="141" applyFont="1" applyFill="1"/>
    <xf numFmtId="0" fontId="62" fillId="0" borderId="22" xfId="141" applyFont="1" applyBorder="1" applyAlignment="1">
      <alignment horizontal="right" wrapText="1"/>
    </xf>
    <xf numFmtId="180" fontId="9" fillId="27" borderId="22" xfId="141" applyNumberFormat="1" applyFont="1" applyFill="1" applyBorder="1" applyAlignment="1">
      <alignment vertical="center" wrapText="1"/>
    </xf>
    <xf numFmtId="0" fontId="4" fillId="0" borderId="22" xfId="141" applyFont="1" applyBorder="1" applyAlignment="1">
      <alignment horizontal="right"/>
    </xf>
    <xf numFmtId="0" fontId="1" fillId="0" borderId="22" xfId="141" applyFont="1" applyBorder="1"/>
    <xf numFmtId="0" fontId="9" fillId="0" borderId="22" xfId="141" applyFont="1" applyBorder="1" applyAlignment="1">
      <alignment horizontal="left" vertical="center"/>
    </xf>
    <xf numFmtId="180" fontId="56" fillId="27" borderId="22" xfId="141" applyNumberFormat="1" applyFont="1" applyFill="1" applyBorder="1" applyAlignment="1">
      <alignment vertical="center"/>
    </xf>
    <xf numFmtId="0" fontId="1" fillId="0" borderId="0" xfId="141" applyFont="1"/>
    <xf numFmtId="0" fontId="72" fillId="0" borderId="0" xfId="141" applyFont="1" applyBorder="1" applyAlignment="1">
      <alignment horizontal="right"/>
    </xf>
    <xf numFmtId="0" fontId="54" fillId="0" borderId="0" xfId="141" applyFont="1" applyBorder="1"/>
    <xf numFmtId="0" fontId="60" fillId="0" borderId="0" xfId="141" applyFont="1" applyBorder="1"/>
    <xf numFmtId="9" fontId="60" fillId="0" borderId="0" xfId="141" applyNumberFormat="1" applyFont="1" applyBorder="1"/>
    <xf numFmtId="0" fontId="67" fillId="0" borderId="0" xfId="67" applyFont="1" applyBorder="1" applyAlignment="1">
      <alignment horizontal="left" wrapText="1"/>
    </xf>
    <xf numFmtId="4" fontId="54" fillId="0" borderId="0" xfId="141" applyNumberFormat="1" applyFont="1"/>
    <xf numFmtId="181" fontId="54" fillId="0" borderId="0" xfId="141" applyNumberFormat="1" applyFont="1"/>
    <xf numFmtId="16" fontId="60" fillId="0" borderId="0" xfId="141" applyNumberFormat="1" applyFont="1" applyBorder="1"/>
    <xf numFmtId="0" fontId="73" fillId="0" borderId="27" xfId="141" applyFont="1" applyBorder="1" applyAlignment="1">
      <alignment horizontal="center"/>
    </xf>
    <xf numFmtId="0" fontId="73" fillId="0" borderId="28" xfId="141" applyFont="1" applyBorder="1" applyAlignment="1">
      <alignment horizontal="center"/>
    </xf>
    <xf numFmtId="0" fontId="60" fillId="0" borderId="29" xfId="141" applyFont="1" applyBorder="1"/>
    <xf numFmtId="9" fontId="54" fillId="0" borderId="0" xfId="141" applyNumberFormat="1" applyFont="1"/>
    <xf numFmtId="0" fontId="54" fillId="0" borderId="0" xfId="141" applyFont="1" applyAlignment="1">
      <alignment wrapText="1"/>
    </xf>
    <xf numFmtId="0" fontId="91" fillId="0" borderId="0" xfId="142" applyFont="1" applyFill="1" applyAlignment="1">
      <alignment horizontal="center"/>
    </xf>
    <xf numFmtId="0" fontId="91" fillId="0" borderId="0" xfId="142" applyFont="1" applyFill="1" applyAlignment="1">
      <alignment wrapText="1"/>
    </xf>
    <xf numFmtId="0" fontId="92" fillId="0" borderId="0" xfId="142" applyFont="1" applyFill="1" applyAlignment="1">
      <alignment vertical="center"/>
    </xf>
    <xf numFmtId="0" fontId="91" fillId="0" borderId="0" xfId="142" applyFont="1" applyFill="1" applyAlignment="1">
      <alignment vertical="center"/>
    </xf>
    <xf numFmtId="0" fontId="91" fillId="0" borderId="0" xfId="142" applyFont="1" applyFill="1" applyAlignment="1">
      <alignment horizontal="center" vertical="center" wrapText="1"/>
    </xf>
    <xf numFmtId="0" fontId="91" fillId="0" borderId="0" xfId="142" applyFont="1" applyFill="1"/>
    <xf numFmtId="180" fontId="92" fillId="0" borderId="0" xfId="142" applyNumberFormat="1" applyFont="1" applyFill="1" applyAlignment="1">
      <alignment vertical="center"/>
    </xf>
    <xf numFmtId="4" fontId="92" fillId="0" borderId="0" xfId="142" applyNumberFormat="1" applyFont="1" applyFill="1" applyAlignment="1">
      <alignment vertical="center"/>
    </xf>
    <xf numFmtId="4" fontId="91" fillId="0" borderId="0" xfId="142" applyNumberFormat="1" applyFont="1" applyFill="1" applyAlignment="1">
      <alignment vertical="center"/>
    </xf>
    <xf numFmtId="0" fontId="94" fillId="0" borderId="0" xfId="142" applyFont="1" applyFill="1" applyAlignment="1">
      <alignment horizontal="right" vertical="center"/>
    </xf>
    <xf numFmtId="0" fontId="11" fillId="0" borderId="0" xfId="142" applyFont="1" applyFill="1" applyAlignment="1">
      <alignment horizontal="center"/>
    </xf>
    <xf numFmtId="0" fontId="96" fillId="0" borderId="0" xfId="142" applyFont="1" applyFill="1" applyAlignment="1">
      <alignment horizontal="center"/>
    </xf>
    <xf numFmtId="0" fontId="97" fillId="0" borderId="0" xfId="142" applyFont="1" applyFill="1"/>
    <xf numFmtId="0" fontId="95" fillId="0" borderId="30" xfId="142" applyFont="1" applyFill="1" applyBorder="1" applyAlignment="1">
      <alignment horizontal="center" vertical="center" wrapText="1"/>
    </xf>
    <xf numFmtId="0" fontId="95" fillId="0" borderId="0" xfId="142" applyFont="1" applyFill="1" applyBorder="1" applyAlignment="1">
      <alignment horizontal="center" vertical="center" wrapText="1"/>
    </xf>
    <xf numFmtId="4" fontId="95" fillId="0" borderId="0" xfId="142" applyNumberFormat="1" applyFont="1" applyFill="1" applyBorder="1" applyAlignment="1">
      <alignment horizontal="center" vertical="center" wrapText="1"/>
    </xf>
    <xf numFmtId="0" fontId="52" fillId="0" borderId="21" xfId="142" applyFont="1" applyFill="1" applyBorder="1" applyAlignment="1">
      <alignment horizontal="center" vertical="center" wrapText="1"/>
    </xf>
    <xf numFmtId="0" fontId="98" fillId="0" borderId="21" xfId="142" applyFont="1" applyFill="1" applyBorder="1" applyAlignment="1">
      <alignment horizontal="center" vertical="center" wrapText="1"/>
    </xf>
    <xf numFmtId="0" fontId="52" fillId="0" borderId="21" xfId="142" applyFont="1" applyFill="1" applyBorder="1" applyAlignment="1">
      <alignment horizontal="left" vertical="center" wrapText="1"/>
    </xf>
    <xf numFmtId="180" fontId="52" fillId="0" borderId="21" xfId="142" applyNumberFormat="1" applyFont="1" applyFill="1" applyBorder="1" applyAlignment="1">
      <alignment horizontal="right" vertical="center" wrapText="1"/>
    </xf>
    <xf numFmtId="180" fontId="52" fillId="0" borderId="21" xfId="142" applyNumberFormat="1" applyFont="1" applyFill="1" applyBorder="1" applyAlignment="1">
      <alignment horizontal="center" vertical="center" wrapText="1"/>
    </xf>
    <xf numFmtId="180" fontId="97" fillId="0" borderId="0" xfId="142" applyNumberFormat="1" applyFont="1" applyFill="1"/>
    <xf numFmtId="49" fontId="52" fillId="0" borderId="21" xfId="142" applyNumberFormat="1" applyFont="1" applyFill="1" applyBorder="1" applyAlignment="1">
      <alignment horizontal="center" vertical="center"/>
    </xf>
    <xf numFmtId="0" fontId="11" fillId="0" borderId="0" xfId="142" applyFill="1"/>
    <xf numFmtId="0" fontId="52" fillId="0" borderId="21" xfId="142" applyFont="1" applyFill="1" applyBorder="1" applyAlignment="1">
      <alignment vertical="center" wrapText="1"/>
    </xf>
    <xf numFmtId="180" fontId="52" fillId="0" borderId="21" xfId="142" applyNumberFormat="1" applyFont="1" applyFill="1" applyBorder="1" applyAlignment="1">
      <alignment horizontal="right" vertical="center"/>
    </xf>
    <xf numFmtId="180" fontId="52" fillId="0" borderId="0" xfId="142" applyNumberFormat="1" applyFont="1" applyFill="1" applyBorder="1" applyAlignment="1">
      <alignment horizontal="right" vertical="center"/>
    </xf>
    <xf numFmtId="0" fontId="25" fillId="0" borderId="21" xfId="142" applyFont="1" applyFill="1" applyBorder="1" applyAlignment="1">
      <alignment vertical="center" wrapText="1"/>
    </xf>
    <xf numFmtId="180" fontId="25" fillId="0" borderId="21" xfId="142" applyNumberFormat="1" applyFont="1" applyFill="1" applyBorder="1" applyAlignment="1">
      <alignment horizontal="right" vertical="center"/>
    </xf>
    <xf numFmtId="180" fontId="51" fillId="0" borderId="21" xfId="142" applyNumberFormat="1" applyFont="1" applyFill="1" applyBorder="1" applyAlignment="1">
      <alignment horizontal="right" vertical="center"/>
    </xf>
    <xf numFmtId="182" fontId="11" fillId="0" borderId="0" xfId="142" applyNumberFormat="1" applyFill="1"/>
    <xf numFmtId="49" fontId="52" fillId="0" borderId="21" xfId="165" applyNumberFormat="1" applyFont="1" applyFill="1" applyBorder="1" applyAlignment="1">
      <alignment horizontal="center" vertical="center"/>
    </xf>
    <xf numFmtId="0" fontId="11" fillId="0" borderId="0" xfId="165" applyFont="1" applyFill="1"/>
    <xf numFmtId="0" fontId="52" fillId="0" borderId="21" xfId="165" applyFont="1" applyFill="1" applyBorder="1" applyAlignment="1">
      <alignment vertical="center" wrapText="1"/>
    </xf>
    <xf numFmtId="180" fontId="52" fillId="0" borderId="21" xfId="165" applyNumberFormat="1" applyFont="1" applyFill="1" applyBorder="1" applyAlignment="1">
      <alignment horizontal="right" vertical="center"/>
    </xf>
    <xf numFmtId="180" fontId="52" fillId="0" borderId="0" xfId="165" applyNumberFormat="1" applyFont="1" applyFill="1" applyBorder="1" applyAlignment="1">
      <alignment horizontal="right" vertical="center"/>
    </xf>
    <xf numFmtId="0" fontId="25" fillId="0" borderId="21" xfId="161" applyFont="1" applyFill="1" applyBorder="1" applyAlignment="1">
      <alignment vertical="center" wrapText="1"/>
    </xf>
    <xf numFmtId="180" fontId="51" fillId="0" borderId="21" xfId="165" applyNumberFormat="1" applyFont="1" applyFill="1" applyBorder="1" applyAlignment="1">
      <alignment horizontal="right" vertical="center"/>
    </xf>
    <xf numFmtId="180" fontId="11" fillId="0" borderId="0" xfId="165" applyNumberFormat="1" applyFill="1"/>
    <xf numFmtId="180" fontId="25" fillId="0" borderId="21" xfId="166" applyNumberFormat="1" applyFont="1" applyFill="1" applyBorder="1" applyAlignment="1">
      <alignment horizontal="right" vertical="center"/>
    </xf>
    <xf numFmtId="181" fontId="25" fillId="0" borderId="21" xfId="142" applyNumberFormat="1" applyFont="1" applyFill="1" applyBorder="1" applyAlignment="1">
      <alignment horizontal="right" vertical="center"/>
    </xf>
    <xf numFmtId="49" fontId="52" fillId="0" borderId="21" xfId="142" applyNumberFormat="1" applyFont="1" applyFill="1" applyBorder="1" applyAlignment="1">
      <alignment horizontal="center" vertical="center" wrapText="1"/>
    </xf>
    <xf numFmtId="0" fontId="11" fillId="0" borderId="0" xfId="142" applyFont="1" applyFill="1" applyAlignment="1">
      <alignment horizontal="center" vertical="center" wrapText="1"/>
    </xf>
    <xf numFmtId="180" fontId="52" fillId="0" borderId="0" xfId="142" applyNumberFormat="1" applyFont="1" applyFill="1" applyBorder="1" applyAlignment="1">
      <alignment horizontal="right" vertical="center" wrapText="1"/>
    </xf>
    <xf numFmtId="0" fontId="25" fillId="0" borderId="21" xfId="142" applyFont="1" applyFill="1" applyBorder="1" applyAlignment="1" applyProtection="1">
      <alignment vertical="center" wrapText="1"/>
      <protection locked="0"/>
    </xf>
    <xf numFmtId="181" fontId="51" fillId="0" borderId="21" xfId="142" applyNumberFormat="1" applyFont="1" applyFill="1" applyBorder="1" applyAlignment="1">
      <alignment horizontal="right" vertical="center"/>
    </xf>
    <xf numFmtId="0" fontId="25" fillId="0" borderId="21" xfId="142" applyFont="1" applyFill="1" applyBorder="1" applyAlignment="1" applyProtection="1">
      <alignment horizontal="left" vertical="center" wrapText="1"/>
      <protection locked="0"/>
    </xf>
    <xf numFmtId="49" fontId="51" fillId="0" borderId="21" xfId="142" applyNumberFormat="1" applyFont="1" applyFill="1" applyBorder="1" applyAlignment="1">
      <alignment horizontal="center" vertical="center"/>
    </xf>
    <xf numFmtId="0" fontId="51" fillId="0" borderId="21" xfId="142" applyFont="1" applyFill="1" applyBorder="1" applyAlignment="1">
      <alignment horizontal="left" vertical="center" wrapText="1"/>
    </xf>
    <xf numFmtId="0" fontId="96" fillId="0" borderId="0" xfId="142" applyFont="1" applyFill="1"/>
    <xf numFmtId="0" fontId="51" fillId="0" borderId="21" xfId="142" applyFont="1" applyFill="1" applyBorder="1" applyAlignment="1">
      <alignment vertical="center" wrapText="1"/>
    </xf>
    <xf numFmtId="180" fontId="101" fillId="0" borderId="0" xfId="142" applyNumberFormat="1" applyFont="1" applyFill="1" applyAlignment="1"/>
    <xf numFmtId="0" fontId="11" fillId="0" borderId="0" xfId="142" applyFill="1" applyAlignment="1"/>
    <xf numFmtId="180" fontId="96" fillId="0" borderId="0" xfId="142" applyNumberFormat="1" applyFont="1" applyFill="1" applyAlignment="1"/>
    <xf numFmtId="49" fontId="52" fillId="0" borderId="0" xfId="142" applyNumberFormat="1" applyFont="1" applyFill="1" applyBorder="1" applyAlignment="1">
      <alignment horizontal="center" vertical="top"/>
    </xf>
    <xf numFmtId="0" fontId="51" fillId="0" borderId="0" xfId="142" applyFont="1" applyFill="1" applyBorder="1" applyAlignment="1">
      <alignment wrapText="1"/>
    </xf>
    <xf numFmtId="180" fontId="51" fillId="0" borderId="0" xfId="142" applyNumberFormat="1" applyFont="1" applyFill="1" applyBorder="1" applyAlignment="1">
      <alignment horizontal="right" vertical="center"/>
    </xf>
    <xf numFmtId="180" fontId="25" fillId="0" borderId="0" xfId="142" applyNumberFormat="1" applyFont="1" applyFill="1" applyBorder="1" applyAlignment="1">
      <alignment horizontal="right" vertical="center"/>
    </xf>
    <xf numFmtId="180" fontId="52" fillId="0" borderId="0" xfId="142" applyNumberFormat="1" applyFont="1" applyFill="1" applyAlignment="1">
      <alignment horizontal="right" vertical="center"/>
    </xf>
    <xf numFmtId="180" fontId="92" fillId="0" borderId="0" xfId="142" applyNumberFormat="1" applyFont="1" applyFill="1" applyAlignment="1">
      <alignment horizontal="right" vertical="center"/>
    </xf>
    <xf numFmtId="180" fontId="91" fillId="0" borderId="0" xfId="142" applyNumberFormat="1" applyFont="1" applyFill="1" applyAlignment="1">
      <alignment horizontal="right" vertical="center"/>
    </xf>
    <xf numFmtId="180" fontId="91" fillId="0" borderId="0" xfId="142" applyNumberFormat="1" applyFont="1" applyFill="1" applyAlignment="1">
      <alignment vertical="center"/>
    </xf>
    <xf numFmtId="0" fontId="4" fillId="27" borderId="0" xfId="145" applyFont="1" applyFill="1"/>
    <xf numFmtId="0" fontId="4" fillId="27" borderId="0" xfId="145" applyFont="1" applyFill="1" applyAlignment="1">
      <alignment vertical="top"/>
    </xf>
    <xf numFmtId="0" fontId="11" fillId="0" borderId="0" xfId="144"/>
    <xf numFmtId="0" fontId="25" fillId="27" borderId="31" xfId="145" applyFont="1" applyFill="1" applyBorder="1" applyAlignment="1">
      <alignment horizontal="center" vertical="center" wrapText="1"/>
    </xf>
    <xf numFmtId="0" fontId="25" fillId="27" borderId="32" xfId="145" applyFont="1" applyFill="1" applyBorder="1" applyAlignment="1">
      <alignment horizontal="center" vertical="center" wrapText="1"/>
    </xf>
    <xf numFmtId="180" fontId="25" fillId="27" borderId="33" xfId="145" applyNumberFormat="1" applyFont="1" applyFill="1" applyBorder="1" applyAlignment="1">
      <alignment horizontal="center" vertical="center" wrapText="1"/>
    </xf>
    <xf numFmtId="180" fontId="11" fillId="0" borderId="34" xfId="144" applyNumberFormat="1" applyBorder="1"/>
    <xf numFmtId="0" fontId="102" fillId="27" borderId="35" xfId="145" applyFont="1" applyFill="1" applyBorder="1" applyAlignment="1">
      <alignment horizontal="left" vertical="top" wrapText="1"/>
    </xf>
    <xf numFmtId="0" fontId="102" fillId="27" borderId="22" xfId="145" applyFont="1" applyFill="1" applyBorder="1" applyAlignment="1">
      <alignment horizontal="center" vertical="top" wrapText="1"/>
    </xf>
    <xf numFmtId="185" fontId="102" fillId="27" borderId="22" xfId="145" applyNumberFormat="1" applyFont="1" applyFill="1" applyBorder="1" applyAlignment="1">
      <alignment horizontal="center" vertical="top" wrapText="1"/>
    </xf>
    <xf numFmtId="0" fontId="25" fillId="27" borderId="22" xfId="145" applyFont="1" applyFill="1" applyBorder="1" applyAlignment="1">
      <alignment horizontal="center" vertical="top" wrapText="1"/>
    </xf>
    <xf numFmtId="0" fontId="25" fillId="27" borderId="22" xfId="145" applyFont="1" applyFill="1" applyBorder="1" applyAlignment="1">
      <alignment vertical="top" wrapText="1"/>
    </xf>
    <xf numFmtId="180" fontId="50" fillId="0" borderId="34" xfId="144" applyNumberFormat="1" applyFont="1" applyBorder="1"/>
    <xf numFmtId="49" fontId="25" fillId="27" borderId="22" xfId="145" applyNumberFormat="1" applyFont="1" applyFill="1" applyBorder="1" applyAlignment="1">
      <alignment vertical="top" wrapText="1"/>
    </xf>
    <xf numFmtId="0" fontId="104" fillId="0" borderId="35" xfId="144" applyFont="1" applyBorder="1" applyAlignment="1">
      <alignment horizontal="left" vertical="top"/>
    </xf>
    <xf numFmtId="0" fontId="104" fillId="0" borderId="22" xfId="144" applyFont="1" applyBorder="1" applyAlignment="1">
      <alignment horizontal="center" vertical="top"/>
    </xf>
    <xf numFmtId="3" fontId="104" fillId="0" borderId="22" xfId="144" applyNumberFormat="1" applyFont="1" applyBorder="1" applyAlignment="1">
      <alignment horizontal="center" vertical="top"/>
    </xf>
    <xf numFmtId="0" fontId="25" fillId="0" borderId="22" xfId="145" applyFont="1" applyFill="1" applyBorder="1" applyAlignment="1">
      <alignment horizontal="center" vertical="top" wrapText="1"/>
    </xf>
    <xf numFmtId="0" fontId="51" fillId="0" borderId="22" xfId="144" applyFont="1" applyBorder="1" applyAlignment="1">
      <alignment horizontal="left" vertical="top"/>
    </xf>
    <xf numFmtId="0" fontId="102" fillId="27" borderId="22" xfId="146" applyFont="1" applyFill="1" applyBorder="1" applyAlignment="1">
      <alignment horizontal="center" vertical="top" wrapText="1"/>
    </xf>
    <xf numFmtId="1" fontId="25" fillId="27" borderId="22" xfId="146" applyNumberFormat="1" applyFont="1" applyFill="1" applyBorder="1" applyAlignment="1">
      <alignment horizontal="center" vertical="top" wrapText="1"/>
    </xf>
    <xf numFmtId="0" fontId="51" fillId="27" borderId="22" xfId="144" applyFont="1" applyFill="1" applyBorder="1" applyAlignment="1">
      <alignment horizontal="left" vertical="top" wrapText="1"/>
    </xf>
    <xf numFmtId="4" fontId="102" fillId="27" borderId="35" xfId="146" applyNumberFormat="1" applyFont="1" applyFill="1" applyBorder="1" applyAlignment="1">
      <alignment horizontal="left" vertical="top" wrapText="1"/>
    </xf>
    <xf numFmtId="185" fontId="102" fillId="27" borderId="22" xfId="146" applyNumberFormat="1" applyFont="1" applyFill="1" applyBorder="1" applyAlignment="1">
      <alignment horizontal="center" vertical="top" wrapText="1"/>
    </xf>
    <xf numFmtId="0" fontId="25" fillId="27" borderId="22" xfId="146" applyFont="1" applyFill="1" applyBorder="1" applyAlignment="1">
      <alignment horizontal="center" vertical="top" wrapText="1"/>
    </xf>
    <xf numFmtId="4" fontId="25" fillId="27" borderId="22" xfId="146" applyNumberFormat="1" applyFont="1" applyFill="1" applyBorder="1" applyAlignment="1">
      <alignment vertical="top" wrapText="1"/>
    </xf>
    <xf numFmtId="4" fontId="25" fillId="27" borderId="22" xfId="145" applyNumberFormat="1" applyFont="1" applyFill="1" applyBorder="1" applyAlignment="1">
      <alignment vertical="top" wrapText="1"/>
    </xf>
    <xf numFmtId="4" fontId="102" fillId="27" borderId="35" xfId="145" applyNumberFormat="1" applyFont="1" applyFill="1" applyBorder="1" applyAlignment="1">
      <alignment horizontal="left" vertical="top" wrapText="1"/>
    </xf>
    <xf numFmtId="0" fontId="25" fillId="27" borderId="22" xfId="145" applyFont="1" applyFill="1" applyBorder="1" applyAlignment="1">
      <alignment horizontal="left" vertical="top" wrapText="1"/>
    </xf>
    <xf numFmtId="4" fontId="102" fillId="0" borderId="35" xfId="145" applyNumberFormat="1" applyFont="1" applyFill="1" applyBorder="1" applyAlignment="1">
      <alignment horizontal="left" vertical="top" wrapText="1"/>
    </xf>
    <xf numFmtId="0" fontId="102" fillId="0" borderId="22" xfId="145" applyFont="1" applyFill="1" applyBorder="1" applyAlignment="1">
      <alignment horizontal="center" vertical="top" wrapText="1"/>
    </xf>
    <xf numFmtId="185" fontId="102" fillId="0" borderId="22" xfId="145" applyNumberFormat="1" applyFont="1" applyFill="1" applyBorder="1" applyAlignment="1">
      <alignment horizontal="center" vertical="top" wrapText="1"/>
    </xf>
    <xf numFmtId="49" fontId="25" fillId="0" borderId="22" xfId="145" applyNumberFormat="1" applyFont="1" applyFill="1" applyBorder="1" applyAlignment="1">
      <alignment vertical="top" wrapText="1"/>
    </xf>
    <xf numFmtId="180" fontId="50" fillId="0" borderId="34" xfId="144" applyNumberFormat="1" applyFont="1" applyFill="1" applyBorder="1"/>
    <xf numFmtId="0" fontId="11" fillId="0" borderId="0" xfId="144" applyFill="1"/>
    <xf numFmtId="0" fontId="104" fillId="0" borderId="35" xfId="144" applyFont="1" applyFill="1" applyBorder="1" applyAlignment="1">
      <alignment horizontal="left" vertical="top" wrapText="1"/>
    </xf>
    <xf numFmtId="0" fontId="51" fillId="0" borderId="22" xfId="144" applyFont="1" applyFill="1" applyBorder="1" applyAlignment="1">
      <alignment horizontal="left" vertical="top" wrapText="1"/>
    </xf>
    <xf numFmtId="4" fontId="25" fillId="0" borderId="22" xfId="145" applyNumberFormat="1" applyFont="1" applyFill="1" applyBorder="1" applyAlignment="1">
      <alignment vertical="top" wrapText="1"/>
    </xf>
    <xf numFmtId="0" fontId="102" fillId="0" borderId="35" xfId="145" applyFont="1" applyFill="1" applyBorder="1" applyAlignment="1">
      <alignment horizontal="left" vertical="top" wrapText="1"/>
    </xf>
    <xf numFmtId="0" fontId="25" fillId="0" borderId="22" xfId="145" applyFont="1" applyFill="1" applyBorder="1" applyAlignment="1">
      <alignment vertical="top" wrapText="1"/>
    </xf>
    <xf numFmtId="0" fontId="25" fillId="0" borderId="22" xfId="145" applyFont="1" applyFill="1" applyBorder="1" applyAlignment="1">
      <alignment horizontal="left" vertical="top" wrapText="1"/>
    </xf>
    <xf numFmtId="49" fontId="25" fillId="0" borderId="22" xfId="145" applyNumberFormat="1" applyFont="1" applyFill="1" applyBorder="1" applyAlignment="1">
      <alignment horizontal="left" vertical="top" wrapText="1"/>
    </xf>
    <xf numFmtId="0" fontId="104" fillId="0" borderId="35" xfId="144" applyFont="1" applyFill="1" applyBorder="1" applyAlignment="1">
      <alignment vertical="top" wrapText="1"/>
    </xf>
    <xf numFmtId="0" fontId="51" fillId="0" borderId="22" xfId="144" applyFont="1" applyFill="1" applyBorder="1" applyAlignment="1">
      <alignment vertical="top" wrapText="1"/>
    </xf>
    <xf numFmtId="4" fontId="25" fillId="0" borderId="22" xfId="145" applyNumberFormat="1" applyFont="1" applyFill="1" applyBorder="1" applyAlignment="1">
      <alignment horizontal="left" vertical="top" wrapText="1"/>
    </xf>
    <xf numFmtId="0" fontId="104" fillId="0" borderId="35" xfId="144" applyFont="1" applyFill="1" applyBorder="1" applyAlignment="1">
      <alignment horizontal="left" vertical="top"/>
    </xf>
    <xf numFmtId="3" fontId="104" fillId="0" borderId="22" xfId="144" applyNumberFormat="1" applyFont="1" applyFill="1" applyBorder="1" applyAlignment="1">
      <alignment horizontal="center" vertical="top"/>
    </xf>
    <xf numFmtId="0" fontId="51" fillId="0" borderId="22" xfId="144" applyFont="1" applyFill="1" applyBorder="1" applyAlignment="1">
      <alignment horizontal="center" vertical="top"/>
    </xf>
    <xf numFmtId="0" fontId="51" fillId="0" borderId="22" xfId="144" applyFont="1" applyFill="1" applyBorder="1" applyAlignment="1">
      <alignment horizontal="left" vertical="top"/>
    </xf>
    <xf numFmtId="180" fontId="50" fillId="27" borderId="34" xfId="144" applyNumberFormat="1" applyFont="1" applyFill="1" applyBorder="1" applyAlignment="1">
      <alignment horizontal="right" vertical="center"/>
    </xf>
    <xf numFmtId="0" fontId="100" fillId="0" borderId="0" xfId="144" applyFont="1" applyFill="1" applyAlignment="1">
      <alignment horizontal="center" vertical="center"/>
    </xf>
    <xf numFmtId="0" fontId="104" fillId="0" borderId="36" xfId="144" applyFont="1" applyFill="1" applyBorder="1" applyAlignment="1">
      <alignment horizontal="left" vertical="top" wrapText="1"/>
    </xf>
    <xf numFmtId="0" fontId="102" fillId="0" borderId="24" xfId="145" applyFont="1" applyFill="1" applyBorder="1" applyAlignment="1">
      <alignment horizontal="center" vertical="top" wrapText="1"/>
    </xf>
    <xf numFmtId="185" fontId="102" fillId="0" borderId="24" xfId="145" applyNumberFormat="1" applyFont="1" applyFill="1" applyBorder="1" applyAlignment="1">
      <alignment horizontal="center" vertical="top" wrapText="1"/>
    </xf>
    <xf numFmtId="0" fontId="25" fillId="27" borderId="22" xfId="145" applyFont="1" applyFill="1" applyBorder="1" applyAlignment="1">
      <alignment horizontal="center" vertical="top" wrapText="1"/>
    </xf>
    <xf numFmtId="0" fontId="25" fillId="27" borderId="22" xfId="145" applyFont="1" applyFill="1" applyBorder="1" applyAlignment="1">
      <alignment horizontal="left" vertical="top" wrapText="1"/>
    </xf>
    <xf numFmtId="180" fontId="50" fillId="27" borderId="34" xfId="144" applyNumberFormat="1" applyFont="1" applyFill="1" applyBorder="1"/>
    <xf numFmtId="0" fontId="51" fillId="27" borderId="0" xfId="144" applyFont="1" applyFill="1" applyAlignment="1">
      <alignment vertical="top" wrapText="1"/>
    </xf>
    <xf numFmtId="0" fontId="25" fillId="0" borderId="22" xfId="160" applyFont="1" applyFill="1" applyBorder="1" applyAlignment="1">
      <alignment horizontal="center" vertical="top" wrapText="1"/>
    </xf>
    <xf numFmtId="4" fontId="25" fillId="0" borderId="22" xfId="160" applyNumberFormat="1" applyFont="1" applyFill="1" applyBorder="1" applyAlignment="1">
      <alignment horizontal="left" vertical="top" wrapText="1"/>
    </xf>
    <xf numFmtId="4" fontId="25" fillId="27" borderId="22" xfId="145" applyNumberFormat="1" applyFont="1" applyFill="1" applyBorder="1" applyAlignment="1">
      <alignment vertical="top" wrapText="1"/>
    </xf>
    <xf numFmtId="0" fontId="102" fillId="0" borderId="35" xfId="145" applyNumberFormat="1" applyFont="1" applyFill="1" applyBorder="1" applyAlignment="1">
      <alignment vertical="top" wrapText="1" shrinkToFit="1"/>
    </xf>
    <xf numFmtId="0" fontId="104" fillId="0" borderId="37" xfId="144" applyFont="1" applyBorder="1" applyAlignment="1">
      <alignment vertical="top" wrapText="1"/>
    </xf>
    <xf numFmtId="180" fontId="50" fillId="27" borderId="38" xfId="144" applyNumberFormat="1" applyFont="1" applyFill="1" applyBorder="1"/>
    <xf numFmtId="0" fontId="105" fillId="27" borderId="39" xfId="145" applyFont="1" applyFill="1" applyBorder="1" applyAlignment="1">
      <alignment vertical="top" wrapText="1"/>
    </xf>
    <xf numFmtId="0" fontId="105" fillId="27" borderId="30" xfId="145" applyFont="1" applyFill="1" applyBorder="1" applyAlignment="1">
      <alignment vertical="top" wrapText="1"/>
    </xf>
    <xf numFmtId="0" fontId="106" fillId="27" borderId="30" xfId="145" applyFont="1" applyFill="1" applyBorder="1" applyAlignment="1">
      <alignment vertical="top" wrapText="1"/>
    </xf>
    <xf numFmtId="0" fontId="9" fillId="27" borderId="30" xfId="145" applyFont="1" applyFill="1" applyBorder="1" applyAlignment="1">
      <alignment horizontal="left" wrapText="1"/>
    </xf>
    <xf numFmtId="180" fontId="9" fillId="27" borderId="40" xfId="145" applyNumberFormat="1" applyFont="1" applyFill="1" applyBorder="1"/>
    <xf numFmtId="180" fontId="107" fillId="0" borderId="0" xfId="144" applyNumberFormat="1" applyFont="1"/>
    <xf numFmtId="0" fontId="107" fillId="0" borderId="0" xfId="144" applyFont="1"/>
    <xf numFmtId="180" fontId="11" fillId="0" borderId="0" xfId="144" applyNumberFormat="1"/>
    <xf numFmtId="0" fontId="50" fillId="0" borderId="0" xfId="144" applyFont="1"/>
    <xf numFmtId="0" fontId="52" fillId="0" borderId="21" xfId="142" applyFont="1" applyFill="1" applyBorder="1" applyAlignment="1">
      <alignment horizontal="center" vertical="top" wrapText="1"/>
    </xf>
    <xf numFmtId="0" fontId="98" fillId="0" borderId="21" xfId="142" applyFont="1" applyFill="1" applyBorder="1" applyAlignment="1">
      <alignment horizontal="center" vertical="top" wrapText="1"/>
    </xf>
    <xf numFmtId="0" fontId="52" fillId="0" borderId="21" xfId="142" applyFont="1" applyFill="1" applyBorder="1" applyAlignment="1">
      <alignment horizontal="left" vertical="top" wrapText="1"/>
    </xf>
    <xf numFmtId="180" fontId="52" fillId="0" borderId="21" xfId="142" applyNumberFormat="1" applyFont="1" applyFill="1" applyBorder="1" applyAlignment="1">
      <alignment horizontal="right" vertical="top" wrapText="1"/>
    </xf>
    <xf numFmtId="49" fontId="52" fillId="0" borderId="21" xfId="142" applyNumberFormat="1" applyFont="1" applyFill="1" applyBorder="1" applyAlignment="1">
      <alignment horizontal="center" vertical="top"/>
    </xf>
    <xf numFmtId="0" fontId="99" fillId="0" borderId="21" xfId="142" applyFont="1" applyFill="1" applyBorder="1" applyAlignment="1">
      <alignment vertical="top" wrapText="1"/>
    </xf>
    <xf numFmtId="180" fontId="99" fillId="0" borderId="21" xfId="142" applyNumberFormat="1" applyFont="1" applyFill="1" applyBorder="1" applyAlignment="1">
      <alignment horizontal="right" vertical="top"/>
    </xf>
    <xf numFmtId="0" fontId="52" fillId="0" borderId="21" xfId="142" applyFont="1" applyFill="1" applyBorder="1" applyAlignment="1">
      <alignment vertical="top" wrapText="1"/>
    </xf>
    <xf numFmtId="180" fontId="52" fillId="0" borderId="21" xfId="142" applyNumberFormat="1" applyFont="1" applyFill="1" applyBorder="1" applyAlignment="1">
      <alignment horizontal="right" vertical="top"/>
    </xf>
    <xf numFmtId="0" fontId="25" fillId="0" borderId="21" xfId="142" applyFont="1" applyFill="1" applyBorder="1" applyAlignment="1">
      <alignment vertical="top" wrapText="1"/>
    </xf>
    <xf numFmtId="182" fontId="1" fillId="27" borderId="15" xfId="142" applyNumberFormat="1" applyFont="1" applyFill="1" applyBorder="1" applyAlignment="1">
      <alignment vertical="top" wrapText="1"/>
    </xf>
    <xf numFmtId="180" fontId="53" fillId="27" borderId="15" xfId="167" applyNumberFormat="1" applyFont="1" applyFill="1" applyBorder="1" applyAlignment="1">
      <alignment horizontal="right" vertical="top"/>
    </xf>
    <xf numFmtId="180" fontId="25" fillId="0" borderId="21" xfId="143" applyNumberFormat="1" applyFont="1" applyFill="1" applyBorder="1" applyAlignment="1">
      <alignment horizontal="right" vertical="top"/>
    </xf>
    <xf numFmtId="180" fontId="25" fillId="0" borderId="21" xfId="142" applyNumberFormat="1" applyFont="1" applyFill="1" applyBorder="1" applyAlignment="1">
      <alignment horizontal="right" vertical="top"/>
    </xf>
    <xf numFmtId="182" fontId="100" fillId="27" borderId="15" xfId="142" applyNumberFormat="1" applyFont="1" applyFill="1" applyBorder="1" applyAlignment="1">
      <alignment vertical="top"/>
    </xf>
    <xf numFmtId="180" fontId="1" fillId="0" borderId="15" xfId="142" applyNumberFormat="1" applyFont="1" applyFill="1" applyBorder="1" applyAlignment="1">
      <alignment horizontal="right" vertical="top"/>
    </xf>
    <xf numFmtId="182" fontId="1" fillId="27" borderId="21" xfId="142" applyNumberFormat="1" applyFont="1" applyFill="1" applyBorder="1" applyAlignment="1">
      <alignment vertical="top" wrapText="1"/>
    </xf>
    <xf numFmtId="180" fontId="53" fillId="27" borderId="21" xfId="167" applyNumberFormat="1" applyFont="1" applyFill="1" applyBorder="1" applyAlignment="1">
      <alignment horizontal="right" vertical="top"/>
    </xf>
    <xf numFmtId="182" fontId="100" fillId="27" borderId="21" xfId="142" applyNumberFormat="1" applyFont="1" applyFill="1" applyBorder="1" applyAlignment="1">
      <alignment vertical="top"/>
    </xf>
    <xf numFmtId="180" fontId="1" fillId="0" borderId="21" xfId="142" applyNumberFormat="1" applyFont="1" applyFill="1" applyBorder="1" applyAlignment="1">
      <alignment horizontal="right" vertical="top"/>
    </xf>
    <xf numFmtId="182" fontId="1" fillId="27" borderId="0" xfId="142" applyNumberFormat="1" applyFont="1" applyFill="1" applyBorder="1" applyAlignment="1">
      <alignment vertical="top" wrapText="1"/>
    </xf>
    <xf numFmtId="180" fontId="53" fillId="27" borderId="0" xfId="167" applyNumberFormat="1" applyFont="1" applyFill="1" applyBorder="1" applyAlignment="1">
      <alignment horizontal="right" vertical="top"/>
    </xf>
    <xf numFmtId="182" fontId="100" fillId="27" borderId="0" xfId="142" applyNumberFormat="1" applyFont="1" applyFill="1" applyBorder="1" applyAlignment="1">
      <alignment vertical="top"/>
    </xf>
    <xf numFmtId="180" fontId="1" fillId="0" borderId="0" xfId="142" applyNumberFormat="1" applyFont="1" applyFill="1" applyBorder="1" applyAlignment="1">
      <alignment horizontal="right" vertical="top"/>
    </xf>
    <xf numFmtId="182" fontId="1" fillId="27" borderId="16" xfId="142" applyNumberFormat="1" applyFont="1" applyFill="1" applyBorder="1" applyAlignment="1">
      <alignment vertical="top" wrapText="1"/>
    </xf>
    <xf numFmtId="180" fontId="53" fillId="27" borderId="16" xfId="167" applyNumberFormat="1" applyFont="1" applyFill="1" applyBorder="1" applyAlignment="1">
      <alignment horizontal="right" vertical="top"/>
    </xf>
    <xf numFmtId="182" fontId="100" fillId="27" borderId="16" xfId="142" applyNumberFormat="1" applyFont="1" applyFill="1" applyBorder="1" applyAlignment="1">
      <alignment vertical="top"/>
    </xf>
    <xf numFmtId="180" fontId="1" fillId="0" borderId="16" xfId="142" applyNumberFormat="1" applyFont="1" applyFill="1" applyBorder="1" applyAlignment="1">
      <alignment horizontal="right" vertical="top"/>
    </xf>
    <xf numFmtId="49" fontId="52" fillId="0" borderId="21" xfId="165" applyNumberFormat="1" applyFont="1" applyFill="1" applyBorder="1" applyAlignment="1">
      <alignment horizontal="center" vertical="top"/>
    </xf>
    <xf numFmtId="0" fontId="99" fillId="0" borderId="21" xfId="165" applyFont="1" applyFill="1" applyBorder="1" applyAlignment="1">
      <alignment vertical="top" wrapText="1"/>
    </xf>
    <xf numFmtId="180" fontId="99" fillId="0" borderId="21" xfId="165" applyNumberFormat="1" applyFont="1" applyFill="1" applyBorder="1" applyAlignment="1">
      <alignment horizontal="right" vertical="top"/>
    </xf>
    <xf numFmtId="0" fontId="52" fillId="0" borderId="21" xfId="165" applyFont="1" applyFill="1" applyBorder="1" applyAlignment="1">
      <alignment vertical="top" wrapText="1"/>
    </xf>
    <xf numFmtId="180" fontId="52" fillId="0" borderId="21" xfId="165" applyNumberFormat="1" applyFont="1" applyFill="1" applyBorder="1" applyAlignment="1">
      <alignment horizontal="right" vertical="top"/>
    </xf>
    <xf numFmtId="0" fontId="25" fillId="0" borderId="21" xfId="161" applyFont="1" applyFill="1" applyBorder="1" applyAlignment="1">
      <alignment vertical="top" wrapText="1"/>
    </xf>
    <xf numFmtId="180" fontId="51" fillId="0" borderId="21" xfId="165" applyNumberFormat="1" applyFont="1" applyFill="1" applyBorder="1" applyAlignment="1">
      <alignment horizontal="right" vertical="top"/>
    </xf>
    <xf numFmtId="49" fontId="52" fillId="0" borderId="21" xfId="142" applyNumberFormat="1" applyFont="1" applyFill="1" applyBorder="1" applyAlignment="1">
      <alignment horizontal="center" vertical="top" wrapText="1"/>
    </xf>
    <xf numFmtId="0" fontId="99" fillId="0" borderId="21" xfId="142" applyFont="1" applyFill="1" applyBorder="1" applyAlignment="1">
      <alignment horizontal="left" vertical="top" wrapText="1"/>
    </xf>
    <xf numFmtId="180" fontId="99" fillId="0" borderId="21" xfId="142" applyNumberFormat="1" applyFont="1" applyFill="1" applyBorder="1" applyAlignment="1">
      <alignment horizontal="right" vertical="top" wrapText="1"/>
    </xf>
    <xf numFmtId="0" fontId="25" fillId="0" borderId="21" xfId="142" applyFont="1" applyFill="1" applyBorder="1" applyAlignment="1" applyProtection="1">
      <alignment vertical="top" wrapText="1"/>
      <protection locked="0"/>
    </xf>
    <xf numFmtId="180" fontId="51" fillId="0" borderId="21" xfId="142" applyNumberFormat="1" applyFont="1" applyFill="1" applyBorder="1" applyAlignment="1">
      <alignment horizontal="right" vertical="top"/>
    </xf>
    <xf numFmtId="0" fontId="25" fillId="0" borderId="21" xfId="142" applyFont="1" applyFill="1" applyBorder="1" applyAlignment="1" applyProtection="1">
      <alignment horizontal="left" vertical="top" wrapText="1"/>
      <protection locked="0"/>
    </xf>
    <xf numFmtId="49" fontId="51" fillId="0" borderId="21" xfId="142" applyNumberFormat="1" applyFont="1" applyFill="1" applyBorder="1" applyAlignment="1">
      <alignment horizontal="center" vertical="top"/>
    </xf>
    <xf numFmtId="0" fontId="51" fillId="0" borderId="21" xfId="142" applyFont="1" applyFill="1" applyBorder="1" applyAlignment="1">
      <alignment horizontal="left" vertical="top" wrapText="1"/>
    </xf>
    <xf numFmtId="0" fontId="51" fillId="0" borderId="21" xfId="142" applyFont="1" applyFill="1" applyBorder="1" applyAlignment="1">
      <alignment vertical="top" wrapText="1"/>
    </xf>
    <xf numFmtId="182" fontId="25" fillId="0" borderId="21" xfId="143" applyNumberFormat="1" applyFont="1" applyFill="1" applyBorder="1" applyAlignment="1">
      <alignment horizontal="right" vertical="top"/>
    </xf>
    <xf numFmtId="182" fontId="51" fillId="0" borderId="21" xfId="143" applyNumberFormat="1" applyFont="1" applyFill="1" applyBorder="1" applyAlignment="1">
      <alignment horizontal="right" vertical="top"/>
    </xf>
    <xf numFmtId="180" fontId="51" fillId="0" borderId="21" xfId="143" applyNumberFormat="1" applyFont="1" applyFill="1" applyBorder="1" applyAlignment="1">
      <alignment horizontal="right" vertical="top"/>
    </xf>
    <xf numFmtId="0" fontId="1" fillId="0" borderId="0" xfId="0" applyFont="1" applyAlignment="1">
      <alignment horizontal="center"/>
    </xf>
    <xf numFmtId="0" fontId="1" fillId="0" borderId="0" xfId="0" applyFont="1" applyAlignment="1">
      <alignment horizontal="center" wrapText="1"/>
    </xf>
    <xf numFmtId="0" fontId="3" fillId="0" borderId="22" xfId="0" applyFont="1" applyBorder="1" applyAlignment="1">
      <alignment vertical="top" wrapText="1"/>
    </xf>
    <xf numFmtId="0" fontId="25" fillId="0" borderId="22" xfId="0" applyFont="1" applyBorder="1" applyAlignment="1">
      <alignment horizontal="left" vertical="top" wrapText="1" indent="5"/>
    </xf>
    <xf numFmtId="0" fontId="25" fillId="0" borderId="22" xfId="0" applyFont="1" applyBorder="1" applyAlignment="1">
      <alignment horizontal="left" wrapText="1" indent="5"/>
    </xf>
    <xf numFmtId="0" fontId="25" fillId="0" borderId="22" xfId="0" applyFont="1" applyBorder="1" applyAlignment="1">
      <alignment horizontal="left" vertical="top" wrapText="1" indent="4"/>
    </xf>
    <xf numFmtId="0" fontId="25" fillId="0" borderId="22" xfId="0" applyFont="1" applyBorder="1" applyAlignment="1">
      <alignment horizontal="left" wrapText="1" indent="4"/>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180" fontId="31" fillId="0" borderId="16" xfId="138" applyNumberFormat="1" applyFont="1" applyFill="1" applyBorder="1" applyAlignment="1" applyProtection="1">
      <alignment horizontal="center" vertical="top"/>
    </xf>
    <xf numFmtId="0" fontId="28" fillId="0" borderId="0" xfId="0" applyNumberFormat="1" applyFont="1" applyFill="1" applyAlignment="1" applyProtection="1">
      <alignment horizontal="center" vertical="center" wrapText="1"/>
    </xf>
    <xf numFmtId="0" fontId="29"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center" vertical="center" wrapText="1"/>
    </xf>
    <xf numFmtId="0" fontId="9" fillId="0" borderId="0" xfId="0" applyNumberFormat="1" applyFont="1" applyFill="1" applyAlignment="1" applyProtection="1">
      <alignment horizontal="center" vertical="center"/>
    </xf>
    <xf numFmtId="0" fontId="9" fillId="0" borderId="0" xfId="0" applyNumberFormat="1" applyFont="1" applyFill="1" applyBorder="1" applyAlignment="1" applyProtection="1">
      <alignment horizontal="center" vertical="center" wrapText="1"/>
    </xf>
    <xf numFmtId="0" fontId="25" fillId="0" borderId="22" xfId="0" applyNumberFormat="1" applyFont="1" applyFill="1" applyBorder="1" applyAlignment="1" applyProtection="1">
      <alignment horizontal="center" vertical="center" wrapText="1"/>
    </xf>
    <xf numFmtId="0" fontId="25" fillId="0" borderId="24" xfId="0" applyNumberFormat="1" applyFont="1" applyFill="1" applyBorder="1" applyAlignment="1" applyProtection="1">
      <alignment horizontal="center" vertical="center" wrapText="1"/>
    </xf>
    <xf numFmtId="0" fontId="2" fillId="0" borderId="41" xfId="0" applyNumberFormat="1" applyFont="1" applyFill="1" applyBorder="1" applyAlignment="1" applyProtection="1">
      <alignment horizontal="center" vertical="center" wrapText="1"/>
    </xf>
    <xf numFmtId="0" fontId="12" fillId="0" borderId="16" xfId="0" applyNumberFormat="1" applyFont="1" applyFill="1" applyBorder="1" applyAlignment="1" applyProtection="1">
      <alignment horizontal="center" vertical="center" wrapText="1"/>
    </xf>
    <xf numFmtId="0" fontId="12" fillId="0" borderId="21"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12" fillId="0" borderId="20" xfId="0" applyNumberFormat="1" applyFont="1" applyFill="1" applyBorder="1" applyAlignment="1" applyProtection="1">
      <alignment horizontal="center" vertical="center" wrapText="1"/>
    </xf>
    <xf numFmtId="0" fontId="25" fillId="0" borderId="42" xfId="0" applyNumberFormat="1" applyFont="1" applyFill="1" applyBorder="1" applyAlignment="1" applyProtection="1">
      <alignment horizontal="center" vertical="center" wrapText="1"/>
    </xf>
    <xf numFmtId="0" fontId="2" fillId="0" borderId="22" xfId="0" applyNumberFormat="1" applyFont="1" applyFill="1" applyBorder="1" applyAlignment="1" applyProtection="1">
      <alignment horizontal="center" vertical="center" wrapText="1"/>
    </xf>
    <xf numFmtId="0" fontId="12" fillId="0" borderId="22" xfId="0" applyNumberFormat="1" applyFont="1" applyFill="1" applyBorder="1" applyAlignment="1" applyProtection="1">
      <alignment horizontal="center" vertical="center" wrapText="1"/>
    </xf>
    <xf numFmtId="0" fontId="25" fillId="0" borderId="17" xfId="0" applyNumberFormat="1" applyFont="1" applyFill="1" applyBorder="1" applyAlignment="1" applyProtection="1">
      <alignment horizontal="center" vertical="center" wrapText="1"/>
    </xf>
    <xf numFmtId="0" fontId="8" fillId="0" borderId="22" xfId="0" applyNumberFormat="1" applyFont="1" applyFill="1" applyBorder="1" applyAlignment="1" applyProtection="1">
      <alignment horizontal="center" vertical="center" wrapText="1"/>
    </xf>
    <xf numFmtId="0" fontId="26" fillId="0" borderId="22" xfId="138" applyNumberFormat="1" applyFont="1" applyFill="1" applyBorder="1" applyAlignment="1" applyProtection="1">
      <alignment horizontal="center" vertical="center" wrapText="1"/>
    </xf>
    <xf numFmtId="0" fontId="36" fillId="0" borderId="0" xfId="138" applyNumberFormat="1" applyFont="1" applyFill="1" applyAlignment="1" applyProtection="1">
      <alignment horizontal="center" wrapText="1"/>
    </xf>
    <xf numFmtId="0" fontId="44" fillId="0" borderId="0" xfId="138" applyNumberFormat="1" applyFont="1" applyFill="1" applyAlignment="1" applyProtection="1">
      <alignment horizontal="center" vertical="center" wrapText="1"/>
    </xf>
    <xf numFmtId="0" fontId="1" fillId="0" borderId="21" xfId="138" applyNumberFormat="1" applyFont="1" applyFill="1" applyBorder="1" applyAlignment="1" applyProtection="1">
      <alignment horizontal="center" vertical="center" wrapText="1"/>
    </xf>
    <xf numFmtId="0" fontId="1" fillId="0" borderId="42" xfId="138" applyNumberFormat="1" applyFont="1" applyFill="1" applyBorder="1" applyAlignment="1" applyProtection="1">
      <alignment horizontal="center" vertical="center" wrapText="1"/>
    </xf>
    <xf numFmtId="0" fontId="1" fillId="0" borderId="41" xfId="138" applyNumberFormat="1" applyFont="1" applyFill="1" applyBorder="1" applyAlignment="1" applyProtection="1">
      <alignment horizontal="center" vertical="center" wrapText="1"/>
    </xf>
    <xf numFmtId="0" fontId="1" fillId="0" borderId="22" xfId="138" applyNumberFormat="1" applyFont="1" applyFill="1" applyBorder="1" applyAlignment="1" applyProtection="1">
      <alignment horizontal="center" vertical="center" wrapText="1"/>
    </xf>
    <xf numFmtId="0" fontId="36" fillId="0" borderId="42" xfId="138" applyNumberFormat="1" applyFont="1" applyFill="1" applyBorder="1" applyAlignment="1" applyProtection="1">
      <alignment horizontal="center" vertical="center" wrapText="1"/>
    </xf>
    <xf numFmtId="0" fontId="26" fillId="0" borderId="42" xfId="138" applyNumberFormat="1" applyFont="1" applyFill="1" applyBorder="1" applyAlignment="1" applyProtection="1">
      <alignment horizontal="center" vertical="center" wrapText="1"/>
    </xf>
    <xf numFmtId="4" fontId="3" fillId="27" borderId="22" xfId="164" applyNumberFormat="1" applyFont="1" applyFill="1" applyBorder="1" applyAlignment="1">
      <alignment horizontal="left" vertical="center"/>
    </xf>
    <xf numFmtId="0" fontId="51" fillId="0" borderId="0" xfId="139" applyFont="1" applyAlignment="1"/>
    <xf numFmtId="0" fontId="51" fillId="0" borderId="0" xfId="139" applyFont="1" applyAlignment="1">
      <alignment horizontal="center"/>
    </xf>
    <xf numFmtId="0" fontId="52" fillId="0" borderId="0" xfId="139" applyFont="1" applyAlignment="1">
      <alignment horizontal="center"/>
    </xf>
    <xf numFmtId="4" fontId="1" fillId="0" borderId="22" xfId="164" applyNumberFormat="1" applyFont="1" applyFill="1" applyBorder="1" applyAlignment="1">
      <alignment horizontal="center" vertical="center" wrapText="1"/>
    </xf>
    <xf numFmtId="4" fontId="25" fillId="0" borderId="22" xfId="164" applyNumberFormat="1" applyFont="1" applyFill="1" applyBorder="1" applyAlignment="1">
      <alignment horizontal="center" vertical="center" wrapText="1"/>
    </xf>
    <xf numFmtId="0" fontId="60" fillId="0" borderId="22" xfId="140" applyFont="1" applyBorder="1" applyAlignment="1">
      <alignment horizontal="center" vertical="center" wrapText="1"/>
    </xf>
    <xf numFmtId="0" fontId="34" fillId="0" borderId="0" xfId="140" applyFont="1" applyAlignment="1">
      <alignment horizontal="center" vertical="center"/>
    </xf>
    <xf numFmtId="0" fontId="34" fillId="0" borderId="0" xfId="140" applyFont="1" applyAlignment="1">
      <alignment horizontal="center" vertical="center" wrapText="1"/>
    </xf>
    <xf numFmtId="0" fontId="56" fillId="0" borderId="0" xfId="140" applyFont="1" applyBorder="1" applyAlignment="1">
      <alignment horizontal="center" vertical="center" wrapText="1"/>
    </xf>
    <xf numFmtId="0" fontId="59" fillId="0" borderId="22" xfId="141" applyFont="1" applyBorder="1" applyAlignment="1">
      <alignment horizontal="center" vertical="center" wrapText="1"/>
    </xf>
    <xf numFmtId="0" fontId="59" fillId="0" borderId="22" xfId="141" applyFont="1" applyBorder="1" applyAlignment="1">
      <alignment horizontal="center" vertical="center" textRotation="255" wrapText="1"/>
    </xf>
    <xf numFmtId="0" fontId="66" fillId="0" borderId="22" xfId="141" applyFont="1" applyBorder="1" applyAlignment="1">
      <alignment horizontal="center" vertical="center" wrapText="1"/>
    </xf>
    <xf numFmtId="0" fontId="59" fillId="0" borderId="22" xfId="141" applyFont="1" applyBorder="1" applyAlignment="1">
      <alignment horizontal="center" vertical="center" textRotation="90" wrapText="1"/>
    </xf>
    <xf numFmtId="0" fontId="9" fillId="27" borderId="41" xfId="141" applyFont="1" applyFill="1" applyBorder="1" applyAlignment="1">
      <alignment horizontal="left" vertical="center" wrapText="1"/>
    </xf>
    <xf numFmtId="0" fontId="9" fillId="27" borderId="21" xfId="141" applyFont="1" applyFill="1" applyBorder="1" applyAlignment="1">
      <alignment horizontal="left" vertical="center" wrapText="1"/>
    </xf>
    <xf numFmtId="0" fontId="9" fillId="27" borderId="42" xfId="141" applyFont="1" applyFill="1" applyBorder="1" applyAlignment="1">
      <alignment horizontal="left" vertical="center" wrapText="1"/>
    </xf>
    <xf numFmtId="0" fontId="9" fillId="27" borderId="41" xfId="141" applyFont="1" applyFill="1" applyBorder="1" applyAlignment="1">
      <alignment horizontal="center" vertical="center" wrapText="1"/>
    </xf>
    <xf numFmtId="0" fontId="9" fillId="27" borderId="21" xfId="141" applyFont="1" applyFill="1" applyBorder="1" applyAlignment="1">
      <alignment horizontal="center" vertical="center" wrapText="1"/>
    </xf>
    <xf numFmtId="0" fontId="9" fillId="27" borderId="42" xfId="141" applyFont="1" applyFill="1" applyBorder="1" applyAlignment="1">
      <alignment horizontal="center" vertical="center" wrapText="1"/>
    </xf>
    <xf numFmtId="0" fontId="63" fillId="0" borderId="0" xfId="141" applyFont="1" applyAlignment="1">
      <alignment horizontal="center" vertical="center"/>
    </xf>
    <xf numFmtId="0" fontId="63" fillId="0" borderId="0" xfId="141" applyFont="1" applyAlignment="1">
      <alignment horizontal="center" vertical="center" wrapText="1"/>
    </xf>
    <xf numFmtId="0" fontId="64" fillId="0" borderId="0" xfId="141" applyFont="1" applyAlignment="1">
      <alignment horizontal="center" vertical="center" wrapText="1"/>
    </xf>
    <xf numFmtId="0" fontId="67" fillId="0" borderId="24" xfId="141" applyFont="1" applyBorder="1" applyAlignment="1">
      <alignment horizontal="center" vertical="center" wrapText="1"/>
    </xf>
    <xf numFmtId="0" fontId="67" fillId="0" borderId="26" xfId="141" applyFont="1" applyBorder="1" applyAlignment="1">
      <alignment horizontal="center" vertical="center" wrapText="1"/>
    </xf>
    <xf numFmtId="0" fontId="67" fillId="0" borderId="25" xfId="141" applyFont="1" applyBorder="1" applyAlignment="1">
      <alignment horizontal="center" vertical="center" wrapText="1"/>
    </xf>
    <xf numFmtId="0" fontId="9" fillId="27" borderId="17" xfId="141" applyFont="1" applyFill="1" applyBorder="1" applyAlignment="1">
      <alignment horizontal="center" vertical="center" wrapText="1"/>
    </xf>
    <xf numFmtId="0" fontId="9" fillId="27" borderId="23" xfId="141" applyFont="1" applyFill="1" applyBorder="1" applyAlignment="1">
      <alignment horizontal="center" vertical="center" wrapText="1"/>
    </xf>
    <xf numFmtId="0" fontId="9" fillId="27" borderId="20" xfId="141" applyFont="1" applyFill="1" applyBorder="1" applyAlignment="1">
      <alignment horizontal="center" vertical="center" wrapText="1"/>
    </xf>
    <xf numFmtId="0" fontId="9" fillId="27" borderId="19" xfId="141" applyFont="1" applyFill="1" applyBorder="1" applyAlignment="1">
      <alignment horizontal="center" vertical="center" wrapText="1"/>
    </xf>
    <xf numFmtId="0" fontId="9" fillId="27" borderId="22" xfId="141" applyFont="1" applyFill="1" applyBorder="1" applyAlignment="1">
      <alignment horizontal="left" vertical="center" wrapText="1"/>
    </xf>
    <xf numFmtId="0" fontId="52" fillId="0" borderId="43" xfId="142" applyFont="1" applyFill="1" applyBorder="1" applyAlignment="1">
      <alignment horizontal="center" vertical="center" wrapText="1"/>
    </xf>
    <xf numFmtId="0" fontId="52" fillId="0" borderId="44" xfId="142" applyFont="1" applyFill="1" applyBorder="1" applyAlignment="1">
      <alignment horizontal="center" vertical="center" wrapText="1"/>
    </xf>
    <xf numFmtId="0" fontId="52" fillId="0" borderId="45" xfId="142" applyFont="1" applyFill="1" applyBorder="1" applyAlignment="1">
      <alignment horizontal="center" vertical="center" wrapText="1"/>
    </xf>
    <xf numFmtId="0" fontId="95" fillId="0" borderId="22" xfId="142" applyFont="1" applyFill="1" applyBorder="1" applyAlignment="1">
      <alignment horizontal="center" vertical="center" wrapText="1"/>
    </xf>
    <xf numFmtId="4" fontId="95" fillId="0" borderId="22" xfId="142" applyNumberFormat="1" applyFont="1" applyFill="1" applyBorder="1" applyAlignment="1">
      <alignment horizontal="center" vertical="center" wrapText="1"/>
    </xf>
    <xf numFmtId="4" fontId="95" fillId="0" borderId="30" xfId="142" applyNumberFormat="1" applyFont="1" applyFill="1" applyBorder="1" applyAlignment="1">
      <alignment horizontal="center" vertical="center" wrapText="1"/>
    </xf>
    <xf numFmtId="0" fontId="92" fillId="0" borderId="22" xfId="142" applyFont="1" applyFill="1" applyBorder="1" applyAlignment="1">
      <alignment horizontal="center" vertical="center" wrapText="1"/>
    </xf>
    <xf numFmtId="0" fontId="92" fillId="0" borderId="30" xfId="142" applyFont="1" applyFill="1" applyBorder="1" applyAlignment="1">
      <alignment horizontal="center" vertical="center" wrapText="1"/>
    </xf>
    <xf numFmtId="0" fontId="92" fillId="0" borderId="34" xfId="142" applyFont="1" applyFill="1" applyBorder="1" applyAlignment="1">
      <alignment horizontal="center" vertical="center" wrapText="1"/>
    </xf>
    <xf numFmtId="0" fontId="92" fillId="0" borderId="40" xfId="142" applyFont="1" applyFill="1" applyBorder="1" applyAlignment="1">
      <alignment horizontal="center" vertical="center" wrapText="1"/>
    </xf>
    <xf numFmtId="0" fontId="95" fillId="0" borderId="31" xfId="142" applyFont="1" applyFill="1" applyBorder="1" applyAlignment="1">
      <alignment horizontal="center" vertical="center" wrapText="1"/>
    </xf>
    <xf numFmtId="0" fontId="95" fillId="0" borderId="35" xfId="142" applyFont="1" applyFill="1" applyBorder="1" applyAlignment="1">
      <alignment horizontal="center" vertical="center" wrapText="1"/>
    </xf>
    <xf numFmtId="0" fontId="95" fillId="0" borderId="39" xfId="142" applyFont="1" applyFill="1" applyBorder="1" applyAlignment="1">
      <alignment horizontal="center" vertical="center" wrapText="1"/>
    </xf>
    <xf numFmtId="0" fontId="95" fillId="0" borderId="32" xfId="142" applyFont="1" applyFill="1" applyBorder="1" applyAlignment="1">
      <alignment horizontal="center" vertical="center" wrapText="1"/>
    </xf>
    <xf numFmtId="0" fontId="95" fillId="0" borderId="30" xfId="142" applyFont="1" applyFill="1" applyBorder="1" applyAlignment="1">
      <alignment horizontal="center" vertical="center" wrapText="1"/>
    </xf>
    <xf numFmtId="0" fontId="52" fillId="0" borderId="32" xfId="142" applyFont="1" applyFill="1" applyBorder="1" applyAlignment="1">
      <alignment horizontal="center" vertical="center" wrapText="1"/>
    </xf>
    <xf numFmtId="0" fontId="52" fillId="0" borderId="22" xfId="142" applyFont="1" applyFill="1" applyBorder="1" applyAlignment="1">
      <alignment horizontal="center" vertical="center" wrapText="1"/>
    </xf>
    <xf numFmtId="0" fontId="52" fillId="0" borderId="30" xfId="142" applyFont="1" applyFill="1" applyBorder="1" applyAlignment="1">
      <alignment horizontal="center" vertical="center" wrapText="1"/>
    </xf>
    <xf numFmtId="0" fontId="92" fillId="0" borderId="33" xfId="142" applyFont="1" applyFill="1" applyBorder="1" applyAlignment="1">
      <alignment horizontal="center" vertical="center" wrapText="1"/>
    </xf>
    <xf numFmtId="0" fontId="91" fillId="0" borderId="0" xfId="142" applyFont="1" applyFill="1" applyAlignment="1">
      <alignment horizontal="center" vertical="center" wrapText="1"/>
    </xf>
    <xf numFmtId="0" fontId="93" fillId="0" borderId="0" xfId="142" applyFont="1" applyFill="1" applyAlignment="1">
      <alignment horizontal="center" wrapText="1"/>
    </xf>
    <xf numFmtId="0" fontId="93" fillId="0" borderId="0" xfId="142" applyFont="1" applyFill="1" applyAlignment="1">
      <alignment horizontal="center" vertical="center" wrapText="1"/>
    </xf>
    <xf numFmtId="185" fontId="102" fillId="0" borderId="24" xfId="145" applyNumberFormat="1" applyFont="1" applyFill="1" applyBorder="1" applyAlignment="1">
      <alignment horizontal="center" vertical="top" wrapText="1"/>
    </xf>
    <xf numFmtId="185" fontId="102" fillId="0" borderId="26" xfId="145" applyNumberFormat="1" applyFont="1" applyFill="1" applyBorder="1" applyAlignment="1">
      <alignment horizontal="center" vertical="top" wrapText="1"/>
    </xf>
    <xf numFmtId="185" fontId="102" fillId="0" borderId="25" xfId="145" applyNumberFormat="1" applyFont="1" applyFill="1" applyBorder="1" applyAlignment="1">
      <alignment horizontal="center" vertical="top" wrapText="1"/>
    </xf>
    <xf numFmtId="0" fontId="103" fillId="0" borderId="46" xfId="145" applyNumberFormat="1" applyFont="1" applyFill="1" applyBorder="1" applyAlignment="1">
      <alignment horizontal="left" vertical="top" wrapText="1" shrinkToFit="1"/>
    </xf>
    <xf numFmtId="0" fontId="103" fillId="0" borderId="21" xfId="145" applyNumberFormat="1" applyFont="1" applyFill="1" applyBorder="1" applyAlignment="1">
      <alignment horizontal="left" vertical="top" wrapText="1" shrinkToFit="1"/>
    </xf>
    <xf numFmtId="0" fontId="103" fillId="0" borderId="48" xfId="145" applyNumberFormat="1" applyFont="1" applyFill="1" applyBorder="1" applyAlignment="1">
      <alignment horizontal="left" vertical="top" wrapText="1" shrinkToFit="1"/>
    </xf>
    <xf numFmtId="4" fontId="103" fillId="0" borderId="46" xfId="145" applyNumberFormat="1" applyFont="1" applyFill="1" applyBorder="1" applyAlignment="1">
      <alignment horizontal="left" vertical="top" wrapText="1"/>
    </xf>
    <xf numFmtId="4" fontId="103" fillId="0" borderId="21" xfId="145" applyNumberFormat="1" applyFont="1" applyFill="1" applyBorder="1" applyAlignment="1">
      <alignment horizontal="left" vertical="top" wrapText="1"/>
    </xf>
    <xf numFmtId="4" fontId="103" fillId="0" borderId="48" xfId="145" applyNumberFormat="1" applyFont="1" applyFill="1" applyBorder="1" applyAlignment="1">
      <alignment horizontal="left" vertical="top" wrapText="1"/>
    </xf>
    <xf numFmtId="0" fontId="91" fillId="0" borderId="0" xfId="144" applyFont="1" applyBorder="1" applyAlignment="1">
      <alignment horizontal="left" vertical="center"/>
    </xf>
    <xf numFmtId="0" fontId="104" fillId="0" borderId="36" xfId="144" applyFont="1" applyFill="1" applyBorder="1" applyAlignment="1">
      <alignment horizontal="left" vertical="top" wrapText="1"/>
    </xf>
    <xf numFmtId="0" fontId="104" fillId="0" borderId="49" xfId="144" applyFont="1" applyFill="1" applyBorder="1" applyAlignment="1">
      <alignment horizontal="left" vertical="top" wrapText="1"/>
    </xf>
    <xf numFmtId="0" fontId="102" fillId="0" borderId="24" xfId="145" applyFont="1" applyFill="1" applyBorder="1" applyAlignment="1">
      <alignment horizontal="center" vertical="top" wrapText="1"/>
    </xf>
    <xf numFmtId="0" fontId="102" fillId="0" borderId="25" xfId="145" applyFont="1" applyFill="1" applyBorder="1" applyAlignment="1">
      <alignment horizontal="center" vertical="top" wrapText="1"/>
    </xf>
    <xf numFmtId="4" fontId="103" fillId="27" borderId="46" xfId="145" applyNumberFormat="1" applyFont="1" applyFill="1" applyBorder="1" applyAlignment="1">
      <alignment horizontal="left" vertical="top" wrapText="1"/>
    </xf>
    <xf numFmtId="4" fontId="103" fillId="27" borderId="21" xfId="145" applyNumberFormat="1" applyFont="1" applyFill="1" applyBorder="1" applyAlignment="1">
      <alignment horizontal="left" vertical="top" wrapText="1"/>
    </xf>
    <xf numFmtId="0" fontId="104" fillId="0" borderId="50" xfId="144" applyFont="1" applyFill="1" applyBorder="1" applyAlignment="1">
      <alignment horizontal="left" vertical="top" wrapText="1"/>
    </xf>
    <xf numFmtId="0" fontId="102" fillId="0" borderId="26" xfId="145" applyFont="1" applyFill="1" applyBorder="1" applyAlignment="1">
      <alignment horizontal="center" vertical="top" wrapText="1"/>
    </xf>
    <xf numFmtId="185" fontId="102" fillId="27" borderId="22" xfId="145" applyNumberFormat="1" applyFont="1" applyFill="1" applyBorder="1" applyAlignment="1">
      <alignment horizontal="center" vertical="top" wrapText="1"/>
    </xf>
    <xf numFmtId="4" fontId="103" fillId="27" borderId="47" xfId="145" applyNumberFormat="1" applyFont="1" applyFill="1" applyBorder="1" applyAlignment="1">
      <alignment horizontal="left" vertical="top" wrapText="1"/>
    </xf>
    <xf numFmtId="4" fontId="103" fillId="27" borderId="16" xfId="145" applyNumberFormat="1" applyFont="1" applyFill="1" applyBorder="1" applyAlignment="1">
      <alignment horizontal="left" vertical="top" wrapText="1"/>
    </xf>
    <xf numFmtId="0" fontId="104" fillId="27" borderId="35" xfId="144" applyFont="1" applyFill="1" applyBorder="1" applyAlignment="1">
      <alignment horizontal="left" vertical="top" wrapText="1"/>
    </xf>
    <xf numFmtId="0" fontId="102" fillId="27" borderId="22" xfId="146" applyFont="1" applyFill="1" applyBorder="1" applyAlignment="1">
      <alignment horizontal="center" vertical="top" wrapText="1"/>
    </xf>
    <xf numFmtId="186" fontId="104" fillId="27" borderId="22" xfId="144" applyNumberFormat="1" applyFont="1" applyFill="1" applyBorder="1" applyAlignment="1">
      <alignment horizontal="center" vertical="top"/>
    </xf>
    <xf numFmtId="0" fontId="102" fillId="27" borderId="35" xfId="145" applyFont="1" applyFill="1" applyBorder="1" applyAlignment="1">
      <alignment horizontal="left" vertical="top" wrapText="1"/>
    </xf>
    <xf numFmtId="0" fontId="102" fillId="27" borderId="22" xfId="145" applyFont="1" applyFill="1" applyBorder="1" applyAlignment="1">
      <alignment horizontal="center" vertical="top" wrapText="1"/>
    </xf>
    <xf numFmtId="0" fontId="25" fillId="27" borderId="0" xfId="145" applyFont="1" applyFill="1" applyAlignment="1">
      <alignment horizontal="center" vertical="top" wrapText="1"/>
    </xf>
    <xf numFmtId="0" fontId="6" fillId="27" borderId="0" xfId="145" applyFont="1" applyFill="1" applyAlignment="1">
      <alignment horizontal="center" vertical="top" wrapText="1"/>
    </xf>
    <xf numFmtId="0" fontId="56" fillId="27" borderId="28" xfId="145" applyFont="1" applyFill="1" applyBorder="1" applyAlignment="1">
      <alignment horizontal="center" vertical="top" wrapText="1"/>
    </xf>
    <xf numFmtId="0" fontId="68" fillId="0" borderId="0" xfId="0" applyFont="1" applyAlignment="1">
      <alignment horizontal="center" wrapText="1"/>
    </xf>
    <xf numFmtId="0" fontId="3" fillId="0" borderId="22" xfId="0" applyFont="1" applyBorder="1" applyAlignment="1">
      <alignment vertical="top" wrapText="1"/>
    </xf>
    <xf numFmtId="0" fontId="52" fillId="0" borderId="22" xfId="0" applyFont="1" applyBorder="1" applyAlignment="1">
      <alignmen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2" xfId="0" applyFont="1" applyBorder="1" applyAlignment="1">
      <alignment horizontal="center" wrapText="1"/>
    </xf>
  </cellXfs>
  <cellStyles count="197">
    <cellStyle name="20% - Акцент1" xfId="1"/>
    <cellStyle name="20% - Акцент1 2" xfId="2"/>
    <cellStyle name="20% - Акцент1 3" xfId="3"/>
    <cellStyle name="20% - Акцент1_Додаток №6" xfId="4"/>
    <cellStyle name="20% - Акцент2" xfId="5"/>
    <cellStyle name="20% - Акцент2 2" xfId="6"/>
    <cellStyle name="20% - Акцент2 3" xfId="7"/>
    <cellStyle name="20% - Акцент2_Додаток №6" xfId="8"/>
    <cellStyle name="20% - Акцент3" xfId="9"/>
    <cellStyle name="20% - Акцент3 2" xfId="10"/>
    <cellStyle name="20% - Акцент3 3" xfId="11"/>
    <cellStyle name="20% - Акцент3_Додаток №6" xfId="12"/>
    <cellStyle name="20% - Акцент4" xfId="13"/>
    <cellStyle name="20% - Акцент4 2" xfId="14"/>
    <cellStyle name="20% - Акцент4 3" xfId="15"/>
    <cellStyle name="20% - Акцент4_Додаток №6" xfId="16"/>
    <cellStyle name="20% - Акцент5" xfId="17"/>
    <cellStyle name="20% - Акцент5 2" xfId="18"/>
    <cellStyle name="20% - Акцент5 3" xfId="19"/>
    <cellStyle name="20% - Акцент6" xfId="20"/>
    <cellStyle name="20% - Акцент6 2" xfId="21"/>
    <cellStyle name="20% - Акцент6 3" xfId="22"/>
    <cellStyle name="20% - Акцент6_Додаток №6" xfId="23"/>
    <cellStyle name="40% - Акцент1" xfId="24"/>
    <cellStyle name="40% - Акцент1 2" xfId="25"/>
    <cellStyle name="40% - Акцент1 3" xfId="26"/>
    <cellStyle name="40% - Акцент1_Додаток №6" xfId="27"/>
    <cellStyle name="40% - Акцент2" xfId="28"/>
    <cellStyle name="40% - Акцент2 2" xfId="29"/>
    <cellStyle name="40% - Акцент2 3" xfId="30"/>
    <cellStyle name="40% - Акцент3" xfId="31"/>
    <cellStyle name="40% - Акцент3 2" xfId="32"/>
    <cellStyle name="40% - Акцент3 3" xfId="33"/>
    <cellStyle name="40% - Акцент3_Додаток №6" xfId="34"/>
    <cellStyle name="40% - Акцент4" xfId="35"/>
    <cellStyle name="40% - Акцент4 2" xfId="36"/>
    <cellStyle name="40% - Акцент4 3" xfId="37"/>
    <cellStyle name="40% - Акцент4_Додаток №6" xfId="38"/>
    <cellStyle name="40% - Акцент5" xfId="39"/>
    <cellStyle name="40% - Акцент5 2" xfId="40"/>
    <cellStyle name="40% - Акцент5 3" xfId="41"/>
    <cellStyle name="40% - Акцент5_Додаток №6" xfId="42"/>
    <cellStyle name="40% - Акцент6" xfId="43"/>
    <cellStyle name="40% - Акцент6 2" xfId="44"/>
    <cellStyle name="40% - Акцент6 3" xfId="45"/>
    <cellStyle name="40% - Акцент6_Додаток №6" xfId="46"/>
    <cellStyle name="60% - Акцент1" xfId="47"/>
    <cellStyle name="60% - Акцент1 2" xfId="48"/>
    <cellStyle name="60% - Акцент1 3" xfId="49"/>
    <cellStyle name="60% - Акцент1_Додаток №6" xfId="50"/>
    <cellStyle name="60% - Акцент2" xfId="51"/>
    <cellStyle name="60% - Акцент2 2" xfId="52"/>
    <cellStyle name="60% - Акцент2_Додаток №6" xfId="53"/>
    <cellStyle name="60% - Акцент3" xfId="54"/>
    <cellStyle name="60% - Акцент3 2" xfId="55"/>
    <cellStyle name="60% - Акцент3_Додаток №6" xfId="56"/>
    <cellStyle name="60% - Акцент4" xfId="57"/>
    <cellStyle name="60% - Акцент4 2" xfId="58"/>
    <cellStyle name="60% - Акцент4_Додаток №6" xfId="59"/>
    <cellStyle name="60% - Акцент5" xfId="60"/>
    <cellStyle name="60% - Акцент5 2" xfId="61"/>
    <cellStyle name="60% - Акцент5_Додаток №6" xfId="62"/>
    <cellStyle name="60% - Акцент6" xfId="63"/>
    <cellStyle name="60% - Акцент6 2" xfId="64"/>
    <cellStyle name="60% - Акцент6_Додаток №6" xfId="65"/>
    <cellStyle name="Normal_meresha_07" xfId="66"/>
    <cellStyle name="Normal_Доходи" xfId="67"/>
    <cellStyle name="Акцент1" xfId="68"/>
    <cellStyle name="Акцент1 2" xfId="69"/>
    <cellStyle name="Акцент1 3" xfId="70"/>
    <cellStyle name="Акцент1_Додаток №6" xfId="71"/>
    <cellStyle name="Акцент2" xfId="72"/>
    <cellStyle name="Акцент2 2" xfId="73"/>
    <cellStyle name="Акцент2_Додаток №6" xfId="74"/>
    <cellStyle name="Акцент3" xfId="75"/>
    <cellStyle name="Акцент3 2" xfId="76"/>
    <cellStyle name="Акцент3_Додаток №6" xfId="77"/>
    <cellStyle name="Акцент4" xfId="78"/>
    <cellStyle name="Акцент4 2" xfId="79"/>
    <cellStyle name="Акцент4 3" xfId="80"/>
    <cellStyle name="Акцент4_Додаток №6" xfId="81"/>
    <cellStyle name="Акцент5" xfId="82"/>
    <cellStyle name="Акцент5 2" xfId="83"/>
    <cellStyle name="Акцент6" xfId="84"/>
    <cellStyle name="Акцент6 2" xfId="85"/>
    <cellStyle name="Акцент6_Додаток №6" xfId="86"/>
    <cellStyle name="Ввод " xfId="87"/>
    <cellStyle name="Ввод  2" xfId="88"/>
    <cellStyle name="Ввод _Додаток №6" xfId="89"/>
    <cellStyle name="Вывод" xfId="90"/>
    <cellStyle name="Вывод 2" xfId="91"/>
    <cellStyle name="Вывод 3" xfId="92"/>
    <cellStyle name="Вывод_Додаток №6" xfId="93"/>
    <cellStyle name="Вычисление" xfId="94"/>
    <cellStyle name="Вычисление 2" xfId="95"/>
    <cellStyle name="Вычисление 3" xfId="96"/>
    <cellStyle name="Вычисление_Додаток №6" xfId="97"/>
    <cellStyle name="Заголовок 1 2" xfId="98"/>
    <cellStyle name="Заголовок 2 2" xfId="99"/>
    <cellStyle name="Заголовок 3 2" xfId="100"/>
    <cellStyle name="Заголовок 4 2" xfId="101"/>
    <cellStyle name="Звичайний" xfId="0" builtinId="0"/>
    <cellStyle name="Звичайний 10" xfId="102"/>
    <cellStyle name="Звичайний 11" xfId="103"/>
    <cellStyle name="Звичайний 12" xfId="104"/>
    <cellStyle name="Звичайний 13" xfId="105"/>
    <cellStyle name="Звичайний 14" xfId="106"/>
    <cellStyle name="Звичайний 15" xfId="107"/>
    <cellStyle name="Звичайний 16" xfId="108"/>
    <cellStyle name="Звичайний 17" xfId="109"/>
    <cellStyle name="Звичайний 18" xfId="110"/>
    <cellStyle name="Звичайний 19" xfId="111"/>
    <cellStyle name="Звичайний 2" xfId="112"/>
    <cellStyle name="Звичайний 2 2" xfId="113"/>
    <cellStyle name="Звичайний 2_Додаток №6" xfId="114"/>
    <cellStyle name="Звичайний 20" xfId="115"/>
    <cellStyle name="Звичайний 21" xfId="116"/>
    <cellStyle name="Звичайний 22" xfId="117"/>
    <cellStyle name="Звичайний 23" xfId="118"/>
    <cellStyle name="Звичайний 24" xfId="119"/>
    <cellStyle name="Звичайний 25" xfId="120"/>
    <cellStyle name="Звичайний 26" xfId="121"/>
    <cellStyle name="Звичайний 27" xfId="122"/>
    <cellStyle name="Звичайний 28" xfId="123"/>
    <cellStyle name="Звичайний 29" xfId="124"/>
    <cellStyle name="Звичайний 3" xfId="125"/>
    <cellStyle name="Звичайний 30" xfId="126"/>
    <cellStyle name="Звичайний 31" xfId="127"/>
    <cellStyle name="Звичайний 32" xfId="128"/>
    <cellStyle name="Звичайний 33" xfId="129"/>
    <cellStyle name="Звичайний 34" xfId="130"/>
    <cellStyle name="Звичайний 4" xfId="131"/>
    <cellStyle name="Звичайний 4 2" xfId="132"/>
    <cellStyle name="Звичайний 5" xfId="133"/>
    <cellStyle name="Звичайний 6" xfId="134"/>
    <cellStyle name="Звичайний 7" xfId="135"/>
    <cellStyle name="Звичайний 8" xfId="136"/>
    <cellStyle name="Звичайний 9" xfId="137"/>
    <cellStyle name="Звичайний_Додаток №4" xfId="138"/>
    <cellStyle name="Звичайний_Додаток №5" xfId="139"/>
    <cellStyle name="Звичайний_Додаток №6" xfId="140"/>
    <cellStyle name="Звичайний_Додаток №7" xfId="141"/>
    <cellStyle name="Звичайний_Додаток №8" xfId="142"/>
    <cellStyle name="Звичайний_Додаток №8 зміни до додатку №8" xfId="143"/>
    <cellStyle name="Звичайний_Додаток №9" xfId="144"/>
    <cellStyle name="Звичайний_Додаток_9_06-12-2012" xfId="145"/>
    <cellStyle name="Звичайний_Додаток_9_06-12-2012_Додаток №9" xfId="146"/>
    <cellStyle name="Итог" xfId="147"/>
    <cellStyle name="Итог 2" xfId="148"/>
    <cellStyle name="Итог 3" xfId="149"/>
    <cellStyle name="Итог_Додаток №6" xfId="150"/>
    <cellStyle name="Контрольная ячейка" xfId="151"/>
    <cellStyle name="Контрольная ячейка 2" xfId="152"/>
    <cellStyle name="Контрольная ячейка_Додаток №9" xfId="153"/>
    <cellStyle name="Название" xfId="154"/>
    <cellStyle name="Название 2" xfId="155"/>
    <cellStyle name="Название_Додаток №6" xfId="156"/>
    <cellStyle name="Нейтральный" xfId="157"/>
    <cellStyle name="Нейтральный 2" xfId="158"/>
    <cellStyle name="Нейтральный_Додаток №6" xfId="159"/>
    <cellStyle name="Нейтральный_Додаток_9_06-12-2012" xfId="160"/>
    <cellStyle name="Обычный 2" xfId="161"/>
    <cellStyle name="Обычный 3" xfId="162"/>
    <cellStyle name="Обычный 3 2" xfId="163"/>
    <cellStyle name="Обычный_Лист1" xfId="164"/>
    <cellStyle name="Обычный_Лист1_Додаток №8" xfId="165"/>
    <cellStyle name="Обычный_Лист3" xfId="166"/>
    <cellStyle name="Обычный_Складові ФОП ГС, ТУ, ОАС" xfId="167"/>
    <cellStyle name="Плохой" xfId="168"/>
    <cellStyle name="Плохой 2" xfId="169"/>
    <cellStyle name="Плохой_Додаток №6" xfId="170"/>
    <cellStyle name="Пояснение" xfId="171"/>
    <cellStyle name="Пояснение 2" xfId="172"/>
    <cellStyle name="Примечание" xfId="173"/>
    <cellStyle name="Примечание 2" xfId="174"/>
    <cellStyle name="Примечание_Додаток №9" xfId="175"/>
    <cellStyle name="Процентный 2" xfId="176"/>
    <cellStyle name="Процентный 2 2" xfId="177"/>
    <cellStyle name="Процентный 3" xfId="178"/>
    <cellStyle name="Процентный 3 2" xfId="179"/>
    <cellStyle name="Связанная ячейка" xfId="180"/>
    <cellStyle name="Связанная ячейка 2" xfId="181"/>
    <cellStyle name="Связанная ячейка_Додаток №6" xfId="182"/>
    <cellStyle name="Стиль 1" xfId="183"/>
    <cellStyle name="Текст предупреждения" xfId="184"/>
    <cellStyle name="Текст предупреждения 2" xfId="185"/>
    <cellStyle name="Тысячи [0]_Додаток №1" xfId="186"/>
    <cellStyle name="Тысячи_Додаток №1" xfId="187"/>
    <cellStyle name="Финансовый 2" xfId="188"/>
    <cellStyle name="Финансовый 2 2" xfId="189"/>
    <cellStyle name="Финансовый 3" xfId="190"/>
    <cellStyle name="Финансовый 3 2" xfId="191"/>
    <cellStyle name="Фінансовий 2" xfId="192"/>
    <cellStyle name="Фінансовий 2 2" xfId="193"/>
    <cellStyle name="Хороший" xfId="194"/>
    <cellStyle name="Хороший 2" xfId="195"/>
    <cellStyle name="Хороший_Додаток №6" xfId="19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T115"/>
  <sheetViews>
    <sheetView showGridLines="0" showZeros="0" zoomScaleNormal="100" zoomScaleSheetLayoutView="130" workbookViewId="0">
      <pane ySplit="4" topLeftCell="A5" activePane="bottomLeft" state="frozen"/>
      <selection pane="bottomLeft"/>
    </sheetView>
  </sheetViews>
  <sheetFormatPr defaultColWidth="9.1640625" defaultRowHeight="13.7" customHeight="1"/>
  <cols>
    <col min="1" max="1" width="11.83203125" style="29" customWidth="1"/>
    <col min="2" max="2" width="0" style="29" hidden="1" customWidth="1"/>
    <col min="3" max="3" width="45.6640625" style="29" customWidth="1"/>
    <col min="4" max="4" width="18.6640625" style="29" customWidth="1"/>
    <col min="5" max="5" width="17.33203125" style="29" customWidth="1"/>
    <col min="6" max="6" width="17.83203125" style="29" customWidth="1"/>
    <col min="7" max="13" width="9.1640625" style="29" customWidth="1"/>
    <col min="14" max="245" width="9.1640625" style="30" customWidth="1"/>
    <col min="246" max="254" width="9.1640625" style="29" customWidth="1"/>
    <col min="255" max="16384" width="9.1640625" style="30"/>
  </cols>
  <sheetData>
    <row r="1" spans="1:254" ht="48.75" customHeight="1">
      <c r="D1" s="418" t="s">
        <v>1582</v>
      </c>
      <c r="E1" s="418"/>
      <c r="F1" s="418"/>
      <c r="N1" s="29"/>
    </row>
    <row r="2" spans="1:254" ht="13.7" customHeight="1">
      <c r="A2" s="419" t="s">
        <v>3655</v>
      </c>
      <c r="B2" s="419"/>
      <c r="C2" s="419"/>
      <c r="D2" s="419"/>
      <c r="E2" s="419"/>
      <c r="F2" s="419"/>
    </row>
    <row r="3" spans="1:254" ht="13.7" customHeight="1">
      <c r="B3" s="31"/>
      <c r="C3" s="31"/>
      <c r="D3" s="31"/>
      <c r="E3" s="31"/>
      <c r="F3" s="31" t="s">
        <v>619</v>
      </c>
    </row>
    <row r="4" spans="1:254" s="33" customFormat="1" ht="29.85" customHeight="1">
      <c r="A4" s="32" t="s">
        <v>3656</v>
      </c>
      <c r="B4" s="32"/>
      <c r="C4" s="32" t="s">
        <v>3657</v>
      </c>
      <c r="D4" s="32" t="s">
        <v>1468</v>
      </c>
      <c r="E4" s="32" t="s">
        <v>1465</v>
      </c>
      <c r="F4" s="32" t="s">
        <v>1466</v>
      </c>
      <c r="G4" s="1"/>
      <c r="H4" s="1"/>
      <c r="I4" s="1"/>
      <c r="J4" s="1"/>
      <c r="K4" s="1"/>
      <c r="L4" s="1"/>
      <c r="M4" s="1"/>
      <c r="IL4" s="1"/>
      <c r="IM4" s="1"/>
      <c r="IN4" s="1"/>
      <c r="IO4" s="1"/>
      <c r="IP4" s="1"/>
      <c r="IQ4" s="1"/>
      <c r="IR4" s="1"/>
      <c r="IS4" s="1"/>
      <c r="IT4" s="1"/>
    </row>
    <row r="5" spans="1:254" ht="13.7" customHeight="1">
      <c r="A5" s="34"/>
      <c r="B5" s="34"/>
      <c r="C5" s="35" t="s">
        <v>3658</v>
      </c>
      <c r="D5" s="36">
        <f>E5+F5</f>
        <v>595163135.30000007</v>
      </c>
      <c r="E5" s="36">
        <v>562810119.60000002</v>
      </c>
      <c r="F5" s="36">
        <v>32353015.699999999</v>
      </c>
    </row>
    <row r="6" spans="1:254" ht="13.7" customHeight="1">
      <c r="A6" s="37" t="s">
        <v>3659</v>
      </c>
      <c r="B6" s="37"/>
      <c r="C6" s="38" t="s">
        <v>3660</v>
      </c>
      <c r="D6" s="39">
        <f>E6+F6</f>
        <v>3114876.5</v>
      </c>
      <c r="E6" s="39">
        <v>3114876.5</v>
      </c>
      <c r="F6" s="39">
        <v>0</v>
      </c>
    </row>
    <row r="7" spans="1:254" ht="13.7" customHeight="1">
      <c r="A7" s="40" t="s">
        <v>3661</v>
      </c>
      <c r="B7" s="40"/>
      <c r="C7" s="41" t="s">
        <v>3662</v>
      </c>
      <c r="D7" s="42">
        <f>E7+F7</f>
        <v>3114876.5</v>
      </c>
      <c r="E7" s="42">
        <v>3114876.5</v>
      </c>
      <c r="F7" s="42">
        <v>0</v>
      </c>
    </row>
    <row r="8" spans="1:254" s="29" customFormat="1" ht="27.75" customHeight="1">
      <c r="A8" s="43"/>
      <c r="B8" s="43" t="s">
        <v>3663</v>
      </c>
      <c r="C8" s="43" t="s">
        <v>3663</v>
      </c>
      <c r="D8" s="44">
        <f>E8+F8</f>
        <v>592048258.80000007</v>
      </c>
      <c r="E8" s="44">
        <v>559695243.10000002</v>
      </c>
      <c r="F8" s="44">
        <v>32353015.699999999</v>
      </c>
    </row>
    <row r="9" spans="1:254" ht="13.7" customHeight="1">
      <c r="A9" s="45" t="s">
        <v>3664</v>
      </c>
      <c r="B9" s="45">
        <v>0</v>
      </c>
      <c r="C9" s="43" t="s">
        <v>3665</v>
      </c>
      <c r="D9" s="46">
        <f t="shared" ref="D9:D40" si="0">E9+F9</f>
        <v>494663744.79999995</v>
      </c>
      <c r="E9" s="46">
        <v>494663744.79999995</v>
      </c>
      <c r="F9" s="46">
        <v>0</v>
      </c>
    </row>
    <row r="10" spans="1:254" ht="30.2" customHeight="1">
      <c r="A10" s="47" t="s">
        <v>3666</v>
      </c>
      <c r="B10" s="47">
        <v>0</v>
      </c>
      <c r="C10" s="48" t="s">
        <v>3667</v>
      </c>
      <c r="D10" s="49">
        <f t="shared" si="0"/>
        <v>102675356</v>
      </c>
      <c r="E10" s="49">
        <v>102675356</v>
      </c>
      <c r="F10" s="49">
        <v>0</v>
      </c>
    </row>
    <row r="11" spans="1:254" ht="13.7" customHeight="1">
      <c r="A11" s="50" t="s">
        <v>3668</v>
      </c>
      <c r="B11" s="50">
        <v>0</v>
      </c>
      <c r="C11" s="51" t="s">
        <v>3669</v>
      </c>
      <c r="D11" s="52">
        <f t="shared" si="0"/>
        <v>55750356</v>
      </c>
      <c r="E11" s="52">
        <v>55750356</v>
      </c>
      <c r="F11" s="52">
        <v>0</v>
      </c>
    </row>
    <row r="12" spans="1:254" ht="13.7" customHeight="1">
      <c r="A12" s="50" t="s">
        <v>3670</v>
      </c>
      <c r="B12" s="50">
        <v>0</v>
      </c>
      <c r="C12" s="51" t="s">
        <v>3671</v>
      </c>
      <c r="D12" s="52">
        <f t="shared" si="0"/>
        <v>46925000</v>
      </c>
      <c r="E12" s="52">
        <v>46925000</v>
      </c>
      <c r="F12" s="52">
        <v>0</v>
      </c>
    </row>
    <row r="13" spans="1:254" ht="29.45" customHeight="1">
      <c r="A13" s="47" t="s">
        <v>3672</v>
      </c>
      <c r="B13" s="47">
        <v>0</v>
      </c>
      <c r="C13" s="48" t="s">
        <v>3673</v>
      </c>
      <c r="D13" s="49">
        <f t="shared" si="0"/>
        <v>58750363.899999999</v>
      </c>
      <c r="E13" s="49">
        <v>58750363.899999999</v>
      </c>
      <c r="F13" s="49">
        <v>0</v>
      </c>
    </row>
    <row r="14" spans="1:254" ht="25.5">
      <c r="A14" s="50" t="s">
        <v>3674</v>
      </c>
      <c r="B14" s="50">
        <v>0</v>
      </c>
      <c r="C14" s="51" t="s">
        <v>3675</v>
      </c>
      <c r="D14" s="52">
        <f t="shared" si="0"/>
        <v>270500</v>
      </c>
      <c r="E14" s="52">
        <v>270500</v>
      </c>
      <c r="F14" s="52">
        <v>0</v>
      </c>
    </row>
    <row r="15" spans="1:254" ht="29.85" customHeight="1">
      <c r="A15" s="50" t="s">
        <v>3676</v>
      </c>
      <c r="B15" s="50">
        <v>0</v>
      </c>
      <c r="C15" s="51" t="s">
        <v>3677</v>
      </c>
      <c r="D15" s="52">
        <f t="shared" si="0"/>
        <v>844400</v>
      </c>
      <c r="E15" s="52">
        <v>844400</v>
      </c>
      <c r="F15" s="52">
        <v>0</v>
      </c>
    </row>
    <row r="16" spans="1:254" ht="13.7" customHeight="1">
      <c r="A16" s="50" t="s">
        <v>3678</v>
      </c>
      <c r="B16" s="50">
        <v>0</v>
      </c>
      <c r="C16" s="51" t="s">
        <v>3679</v>
      </c>
      <c r="D16" s="52">
        <f t="shared" si="0"/>
        <v>54267659</v>
      </c>
      <c r="E16" s="52">
        <v>54267659</v>
      </c>
      <c r="F16" s="52">
        <v>0</v>
      </c>
    </row>
    <row r="17" spans="1:6" ht="39.6" customHeight="1">
      <c r="A17" s="40" t="s">
        <v>3680</v>
      </c>
      <c r="B17" s="40">
        <v>0</v>
      </c>
      <c r="C17" s="41" t="s">
        <v>3681</v>
      </c>
      <c r="D17" s="42">
        <f t="shared" si="0"/>
        <v>3397200</v>
      </c>
      <c r="E17" s="42">
        <v>3397200</v>
      </c>
      <c r="F17" s="42">
        <v>0</v>
      </c>
    </row>
    <row r="18" spans="1:6" ht="25.5">
      <c r="A18" s="40" t="s">
        <v>3682</v>
      </c>
      <c r="B18" s="40">
        <v>0</v>
      </c>
      <c r="C18" s="41" t="s">
        <v>3683</v>
      </c>
      <c r="D18" s="42">
        <f t="shared" si="0"/>
        <v>7796037.2000000002</v>
      </c>
      <c r="E18" s="42">
        <v>7796037.2000000002</v>
      </c>
      <c r="F18" s="42">
        <v>0</v>
      </c>
    </row>
    <row r="19" spans="1:6" ht="25.5">
      <c r="A19" s="40" t="s">
        <v>3684</v>
      </c>
      <c r="B19" s="40">
        <v>0</v>
      </c>
      <c r="C19" s="41" t="s">
        <v>3685</v>
      </c>
      <c r="D19" s="42">
        <f t="shared" si="0"/>
        <v>39174789.299999997</v>
      </c>
      <c r="E19" s="42">
        <v>39174789.299999997</v>
      </c>
      <c r="F19" s="42">
        <v>0</v>
      </c>
    </row>
    <row r="20" spans="1:6" ht="25.5">
      <c r="A20" s="40" t="s">
        <v>3686</v>
      </c>
      <c r="B20" s="40">
        <v>0</v>
      </c>
      <c r="C20" s="41" t="s">
        <v>3687</v>
      </c>
      <c r="D20" s="42">
        <f t="shared" si="0"/>
        <v>2399632.5</v>
      </c>
      <c r="E20" s="42">
        <v>2399632.5</v>
      </c>
      <c r="F20" s="42">
        <v>0</v>
      </c>
    </row>
    <row r="21" spans="1:6" ht="25.5">
      <c r="A21" s="40" t="s">
        <v>3688</v>
      </c>
      <c r="B21" s="40">
        <v>0</v>
      </c>
      <c r="C21" s="41" t="s">
        <v>3689</v>
      </c>
      <c r="D21" s="42">
        <f t="shared" si="0"/>
        <v>1500000</v>
      </c>
      <c r="E21" s="42">
        <v>1500000</v>
      </c>
      <c r="F21" s="42">
        <v>0</v>
      </c>
    </row>
    <row r="22" spans="1:6" ht="25.5">
      <c r="A22" s="50" t="s">
        <v>3690</v>
      </c>
      <c r="B22" s="50">
        <v>0</v>
      </c>
      <c r="C22" s="51" t="s">
        <v>3691</v>
      </c>
      <c r="D22" s="52">
        <f t="shared" si="0"/>
        <v>2106949.7999999998</v>
      </c>
      <c r="E22" s="52">
        <v>2106949.7999999998</v>
      </c>
      <c r="F22" s="52">
        <v>0</v>
      </c>
    </row>
    <row r="23" spans="1:6" ht="12.75">
      <c r="A23" s="50" t="s">
        <v>3692</v>
      </c>
      <c r="B23" s="50">
        <v>0</v>
      </c>
      <c r="C23" s="51" t="s">
        <v>3693</v>
      </c>
      <c r="D23" s="52">
        <f t="shared" si="0"/>
        <v>1260855.0999999999</v>
      </c>
      <c r="E23" s="52">
        <v>1260855.0999999999</v>
      </c>
      <c r="F23" s="52">
        <v>0</v>
      </c>
    </row>
    <row r="24" spans="1:6" ht="49.7" customHeight="1">
      <c r="A24" s="40" t="s">
        <v>3694</v>
      </c>
      <c r="B24" s="40">
        <v>0</v>
      </c>
      <c r="C24" s="41" t="s">
        <v>3695</v>
      </c>
      <c r="D24" s="42">
        <f t="shared" si="0"/>
        <v>261032.9</v>
      </c>
      <c r="E24" s="42">
        <v>261032.9</v>
      </c>
      <c r="F24" s="42">
        <v>0</v>
      </c>
    </row>
    <row r="25" spans="1:6" ht="25.5">
      <c r="A25" s="40" t="s">
        <v>3696</v>
      </c>
      <c r="B25" s="40">
        <v>0</v>
      </c>
      <c r="C25" s="41" t="s">
        <v>3697</v>
      </c>
      <c r="D25" s="42">
        <f t="shared" si="0"/>
        <v>999822.2</v>
      </c>
      <c r="E25" s="42">
        <v>999822.2</v>
      </c>
      <c r="F25" s="42">
        <v>0</v>
      </c>
    </row>
    <row r="26" spans="1:6" ht="13.7" customHeight="1">
      <c r="A26" s="47" t="s">
        <v>3698</v>
      </c>
      <c r="B26" s="47">
        <v>0</v>
      </c>
      <c r="C26" s="48" t="s">
        <v>3699</v>
      </c>
      <c r="D26" s="49">
        <f t="shared" si="0"/>
        <v>312428000</v>
      </c>
      <c r="E26" s="49">
        <v>312428000</v>
      </c>
      <c r="F26" s="49">
        <v>0</v>
      </c>
    </row>
    <row r="27" spans="1:6" ht="25.5">
      <c r="A27" s="50" t="s">
        <v>3700</v>
      </c>
      <c r="B27" s="50">
        <v>0</v>
      </c>
      <c r="C27" s="51" t="s">
        <v>3701</v>
      </c>
      <c r="D27" s="52">
        <f t="shared" si="0"/>
        <v>52711000</v>
      </c>
      <c r="E27" s="52">
        <v>52711000</v>
      </c>
      <c r="F27" s="52">
        <v>0</v>
      </c>
    </row>
    <row r="28" spans="1:6" ht="46.9" customHeight="1">
      <c r="A28" s="50" t="s">
        <v>3702</v>
      </c>
      <c r="B28" s="50">
        <v>0</v>
      </c>
      <c r="C28" s="51" t="s">
        <v>3703</v>
      </c>
      <c r="D28" s="52">
        <f t="shared" si="0"/>
        <v>29181000</v>
      </c>
      <c r="E28" s="52">
        <v>29181000</v>
      </c>
      <c r="F28" s="52">
        <v>0</v>
      </c>
    </row>
    <row r="29" spans="1:6" ht="38.25">
      <c r="A29" s="50" t="s">
        <v>3704</v>
      </c>
      <c r="B29" s="50">
        <v>0</v>
      </c>
      <c r="C29" s="51" t="s">
        <v>3705</v>
      </c>
      <c r="D29" s="52">
        <f t="shared" si="0"/>
        <v>59336000</v>
      </c>
      <c r="E29" s="52">
        <v>59336000</v>
      </c>
      <c r="F29" s="52">
        <v>0</v>
      </c>
    </row>
    <row r="30" spans="1:6" ht="25.5">
      <c r="A30" s="50" t="s">
        <v>3706</v>
      </c>
      <c r="B30" s="50">
        <v>0</v>
      </c>
      <c r="C30" s="51" t="s">
        <v>3707</v>
      </c>
      <c r="D30" s="52">
        <f t="shared" si="0"/>
        <v>171200000</v>
      </c>
      <c r="E30" s="52">
        <v>171200000</v>
      </c>
      <c r="F30" s="52">
        <v>0</v>
      </c>
    </row>
    <row r="31" spans="1:6" ht="27">
      <c r="A31" s="47" t="s">
        <v>3708</v>
      </c>
      <c r="B31" s="47">
        <v>0</v>
      </c>
      <c r="C31" s="48" t="s">
        <v>3709</v>
      </c>
      <c r="D31" s="49">
        <f t="shared" si="0"/>
        <v>19642000</v>
      </c>
      <c r="E31" s="49">
        <v>19642000</v>
      </c>
      <c r="F31" s="49">
        <v>0</v>
      </c>
    </row>
    <row r="32" spans="1:6" ht="13.7" customHeight="1">
      <c r="A32" s="50" t="s">
        <v>3710</v>
      </c>
      <c r="B32" s="50">
        <v>0</v>
      </c>
      <c r="C32" s="51" t="s">
        <v>3711</v>
      </c>
      <c r="D32" s="52">
        <f t="shared" si="0"/>
        <v>19276000</v>
      </c>
      <c r="E32" s="52">
        <v>19276000</v>
      </c>
      <c r="F32" s="52">
        <v>0</v>
      </c>
    </row>
    <row r="33" spans="1:6" ht="13.7" customHeight="1">
      <c r="A33" s="50" t="s">
        <v>3712</v>
      </c>
      <c r="B33" s="50">
        <v>0</v>
      </c>
      <c r="C33" s="51" t="s">
        <v>3713</v>
      </c>
      <c r="D33" s="52">
        <f t="shared" si="0"/>
        <v>366000</v>
      </c>
      <c r="E33" s="52">
        <v>366000</v>
      </c>
      <c r="F33" s="52">
        <v>0</v>
      </c>
    </row>
    <row r="34" spans="1:6" ht="13.7" customHeight="1">
      <c r="A34" s="47" t="s">
        <v>3714</v>
      </c>
      <c r="B34" s="47">
        <v>0</v>
      </c>
      <c r="C34" s="48" t="s">
        <v>3715</v>
      </c>
      <c r="D34" s="49">
        <f t="shared" si="0"/>
        <v>1168024.8999999999</v>
      </c>
      <c r="E34" s="49">
        <v>1168024.8999999999</v>
      </c>
      <c r="F34" s="49">
        <v>0</v>
      </c>
    </row>
    <row r="35" spans="1:6" ht="13.7" customHeight="1">
      <c r="A35" s="50" t="s">
        <v>3716</v>
      </c>
      <c r="B35" s="50">
        <v>0</v>
      </c>
      <c r="C35" s="51" t="s">
        <v>3717</v>
      </c>
      <c r="D35" s="52">
        <f t="shared" si="0"/>
        <v>1167901.8999999999</v>
      </c>
      <c r="E35" s="52">
        <v>1167901.8999999999</v>
      </c>
      <c r="F35" s="52">
        <v>0</v>
      </c>
    </row>
    <row r="36" spans="1:6" ht="27.95" customHeight="1">
      <c r="A36" s="50" t="s">
        <v>3718</v>
      </c>
      <c r="B36" s="50">
        <v>0</v>
      </c>
      <c r="C36" s="51" t="s">
        <v>3719</v>
      </c>
      <c r="D36" s="52">
        <f t="shared" si="0"/>
        <v>123</v>
      </c>
      <c r="E36" s="52">
        <v>123</v>
      </c>
      <c r="F36" s="52">
        <v>0</v>
      </c>
    </row>
    <row r="37" spans="1:6" ht="13.7" customHeight="1">
      <c r="A37" s="45" t="s">
        <v>3720</v>
      </c>
      <c r="B37" s="45">
        <v>0</v>
      </c>
      <c r="C37" s="43" t="s">
        <v>3721</v>
      </c>
      <c r="D37" s="46">
        <f t="shared" si="0"/>
        <v>82734285.400000006</v>
      </c>
      <c r="E37" s="46">
        <v>61227348.399999999</v>
      </c>
      <c r="F37" s="46">
        <v>21506937</v>
      </c>
    </row>
    <row r="38" spans="1:6" ht="36" customHeight="1">
      <c r="A38" s="47" t="s">
        <v>3722</v>
      </c>
      <c r="B38" s="47">
        <v>0</v>
      </c>
      <c r="C38" s="48" t="s">
        <v>3723</v>
      </c>
      <c r="D38" s="49">
        <f t="shared" si="0"/>
        <v>50440039.599999994</v>
      </c>
      <c r="E38" s="49">
        <v>50436326.299999997</v>
      </c>
      <c r="F38" s="49">
        <v>3713.3</v>
      </c>
    </row>
    <row r="39" spans="1:6" ht="115.5" customHeight="1">
      <c r="A39" s="50" t="s">
        <v>3724</v>
      </c>
      <c r="B39" s="50">
        <v>0</v>
      </c>
      <c r="C39" s="51" t="s">
        <v>2904</v>
      </c>
      <c r="D39" s="52">
        <f t="shared" si="0"/>
        <v>11136000</v>
      </c>
      <c r="E39" s="52">
        <v>11136000</v>
      </c>
      <c r="F39" s="52">
        <v>0</v>
      </c>
    </row>
    <row r="40" spans="1:6" ht="38.25">
      <c r="A40" s="50" t="s">
        <v>2905</v>
      </c>
      <c r="B40" s="50">
        <v>0</v>
      </c>
      <c r="C40" s="51" t="s">
        <v>2906</v>
      </c>
      <c r="D40" s="52">
        <f t="shared" si="0"/>
        <v>38000000</v>
      </c>
      <c r="E40" s="52">
        <v>38000000</v>
      </c>
      <c r="F40" s="52">
        <v>0</v>
      </c>
    </row>
    <row r="41" spans="1:6" ht="25.5">
      <c r="A41" s="50" t="s">
        <v>2907</v>
      </c>
      <c r="B41" s="50">
        <v>0</v>
      </c>
      <c r="C41" s="51" t="s">
        <v>2908</v>
      </c>
      <c r="D41" s="52">
        <f t="shared" ref="D41:D72" si="1">E41+F41</f>
        <v>28467.5</v>
      </c>
      <c r="E41" s="52">
        <v>28467.5</v>
      </c>
      <c r="F41" s="52">
        <v>0</v>
      </c>
    </row>
    <row r="42" spans="1:6" ht="13.7" customHeight="1">
      <c r="A42" s="50" t="s">
        <v>2909</v>
      </c>
      <c r="B42" s="50">
        <v>0</v>
      </c>
      <c r="C42" s="51" t="s">
        <v>2910</v>
      </c>
      <c r="D42" s="52">
        <f t="shared" si="1"/>
        <v>1275572.1000000001</v>
      </c>
      <c r="E42" s="52">
        <v>1271858.8</v>
      </c>
      <c r="F42" s="52">
        <v>3713.3</v>
      </c>
    </row>
    <row r="43" spans="1:6" ht="40.5">
      <c r="A43" s="47" t="s">
        <v>2911</v>
      </c>
      <c r="B43" s="47">
        <v>0</v>
      </c>
      <c r="C43" s="48" t="s">
        <v>2912</v>
      </c>
      <c r="D43" s="49">
        <f t="shared" si="1"/>
        <v>5447172.9000000004</v>
      </c>
      <c r="E43" s="49">
        <v>3303276.3</v>
      </c>
      <c r="F43" s="49">
        <v>2143896.6</v>
      </c>
    </row>
    <row r="44" spans="1:6" ht="12.75">
      <c r="A44" s="50" t="s">
        <v>2913</v>
      </c>
      <c r="B44" s="50">
        <v>0</v>
      </c>
      <c r="C44" s="51" t="s">
        <v>2914</v>
      </c>
      <c r="D44" s="52">
        <f t="shared" si="1"/>
        <v>1527687.1</v>
      </c>
      <c r="E44" s="52">
        <v>1402340.5</v>
      </c>
      <c r="F44" s="52">
        <v>125346.6</v>
      </c>
    </row>
    <row r="45" spans="1:6" ht="45.75" customHeight="1">
      <c r="A45" s="40" t="s">
        <v>2915</v>
      </c>
      <c r="B45" s="40">
        <v>0</v>
      </c>
      <c r="C45" s="41" t="s">
        <v>1586</v>
      </c>
      <c r="D45" s="42">
        <f t="shared" si="1"/>
        <v>7942</v>
      </c>
      <c r="E45" s="42">
        <v>7942</v>
      </c>
      <c r="F45" s="42">
        <v>0</v>
      </c>
    </row>
    <row r="46" spans="1:6" ht="44.1" customHeight="1">
      <c r="A46" s="40" t="s">
        <v>2916</v>
      </c>
      <c r="B46" s="40">
        <v>0</v>
      </c>
      <c r="C46" s="41" t="s">
        <v>2917</v>
      </c>
      <c r="D46" s="42">
        <f t="shared" si="1"/>
        <v>6025</v>
      </c>
      <c r="E46" s="42">
        <v>6025</v>
      </c>
      <c r="F46" s="42">
        <v>0</v>
      </c>
    </row>
    <row r="47" spans="1:6" ht="58.5" customHeight="1">
      <c r="A47" s="40" t="s">
        <v>2918</v>
      </c>
      <c r="B47" s="40">
        <v>0</v>
      </c>
      <c r="C47" s="41" t="s">
        <v>2919</v>
      </c>
      <c r="D47" s="42">
        <f t="shared" si="1"/>
        <v>17000</v>
      </c>
      <c r="E47" s="42">
        <v>17000</v>
      </c>
      <c r="F47" s="42">
        <v>0</v>
      </c>
    </row>
    <row r="48" spans="1:6" ht="60.4" customHeight="1">
      <c r="A48" s="40" t="s">
        <v>2920</v>
      </c>
      <c r="B48" s="40">
        <v>0</v>
      </c>
      <c r="C48" s="41" t="s">
        <v>2921</v>
      </c>
      <c r="D48" s="42">
        <f t="shared" si="1"/>
        <v>85000</v>
      </c>
      <c r="E48" s="42">
        <v>85000</v>
      </c>
      <c r="F48" s="42">
        <v>0</v>
      </c>
    </row>
    <row r="49" spans="1:6" ht="45.6" customHeight="1">
      <c r="A49" s="40" t="s">
        <v>2922</v>
      </c>
      <c r="B49" s="40">
        <v>0</v>
      </c>
      <c r="C49" s="41" t="s">
        <v>2923</v>
      </c>
      <c r="D49" s="42">
        <f t="shared" si="1"/>
        <v>200</v>
      </c>
      <c r="E49" s="42">
        <v>200</v>
      </c>
      <c r="F49" s="42">
        <v>0</v>
      </c>
    </row>
    <row r="50" spans="1:6" ht="57.75" customHeight="1">
      <c r="A50" s="40" t="s">
        <v>2924</v>
      </c>
      <c r="B50" s="40">
        <v>0</v>
      </c>
      <c r="C50" s="41" t="s">
        <v>2925</v>
      </c>
      <c r="D50" s="42">
        <f t="shared" si="1"/>
        <v>11000</v>
      </c>
      <c r="E50" s="42">
        <v>11000</v>
      </c>
      <c r="F50" s="42">
        <v>0</v>
      </c>
    </row>
    <row r="51" spans="1:6" ht="57.75" customHeight="1">
      <c r="A51" s="40" t="s">
        <v>2926</v>
      </c>
      <c r="B51" s="40">
        <v>0</v>
      </c>
      <c r="C51" s="41" t="s">
        <v>2927</v>
      </c>
      <c r="D51" s="42">
        <f t="shared" si="1"/>
        <v>740</v>
      </c>
      <c r="E51" s="42">
        <v>740</v>
      </c>
      <c r="F51" s="42">
        <v>0</v>
      </c>
    </row>
    <row r="52" spans="1:6" ht="71.45" customHeight="1">
      <c r="A52" s="40" t="s">
        <v>2928</v>
      </c>
      <c r="B52" s="40">
        <v>0</v>
      </c>
      <c r="C52" s="41" t="s">
        <v>2929</v>
      </c>
      <c r="D52" s="42">
        <f t="shared" si="1"/>
        <v>3500</v>
      </c>
      <c r="E52" s="42">
        <v>3500</v>
      </c>
      <c r="F52" s="42">
        <v>0</v>
      </c>
    </row>
    <row r="53" spans="1:6" ht="44.1" customHeight="1">
      <c r="A53" s="40" t="s">
        <v>2930</v>
      </c>
      <c r="B53" s="40">
        <v>0</v>
      </c>
      <c r="C53" s="41" t="s">
        <v>212</v>
      </c>
      <c r="D53" s="42">
        <f t="shared" si="1"/>
        <v>260000</v>
      </c>
      <c r="E53" s="42">
        <v>260000</v>
      </c>
      <c r="F53" s="42">
        <v>0</v>
      </c>
    </row>
    <row r="54" spans="1:6" ht="15" customHeight="1">
      <c r="A54" s="40" t="s">
        <v>213</v>
      </c>
      <c r="B54" s="40">
        <v>0</v>
      </c>
      <c r="C54" s="41" t="s">
        <v>214</v>
      </c>
      <c r="D54" s="42">
        <f t="shared" si="1"/>
        <v>400</v>
      </c>
      <c r="E54" s="42">
        <v>400</v>
      </c>
      <c r="F54" s="42">
        <v>0</v>
      </c>
    </row>
    <row r="55" spans="1:6" ht="37.5" customHeight="1">
      <c r="A55" s="40" t="s">
        <v>215</v>
      </c>
      <c r="B55" s="40">
        <v>0</v>
      </c>
      <c r="C55" s="41" t="s">
        <v>216</v>
      </c>
      <c r="D55" s="42">
        <f t="shared" si="1"/>
        <v>87.1</v>
      </c>
      <c r="E55" s="42">
        <v>87.1</v>
      </c>
      <c r="F55" s="42">
        <v>0</v>
      </c>
    </row>
    <row r="56" spans="1:6" ht="25.5">
      <c r="A56" s="40" t="s">
        <v>217</v>
      </c>
      <c r="B56" s="40">
        <v>0</v>
      </c>
      <c r="C56" s="41" t="s">
        <v>218</v>
      </c>
      <c r="D56" s="42">
        <f t="shared" si="1"/>
        <v>270</v>
      </c>
      <c r="E56" s="42">
        <v>270</v>
      </c>
      <c r="F56" s="42">
        <v>0</v>
      </c>
    </row>
    <row r="57" spans="1:6" ht="30.75" customHeight="1">
      <c r="A57" s="40" t="s">
        <v>219</v>
      </c>
      <c r="B57" s="40">
        <v>0</v>
      </c>
      <c r="C57" s="41" t="s">
        <v>220</v>
      </c>
      <c r="D57" s="42">
        <f t="shared" si="1"/>
        <v>298879</v>
      </c>
      <c r="E57" s="42">
        <v>298879</v>
      </c>
      <c r="F57" s="42">
        <v>0</v>
      </c>
    </row>
    <row r="58" spans="1:6" ht="181.5" customHeight="1">
      <c r="A58" s="40" t="s">
        <v>221</v>
      </c>
      <c r="B58" s="40">
        <v>0</v>
      </c>
      <c r="C58" s="41" t="s">
        <v>222</v>
      </c>
      <c r="D58" s="42">
        <f t="shared" si="1"/>
        <v>835644</v>
      </c>
      <c r="E58" s="42">
        <v>710297.4</v>
      </c>
      <c r="F58" s="42">
        <v>125346.6</v>
      </c>
    </row>
    <row r="59" spans="1:6" ht="99.95" customHeight="1">
      <c r="A59" s="40" t="s">
        <v>223</v>
      </c>
      <c r="B59" s="40">
        <v>0</v>
      </c>
      <c r="C59" s="41" t="s">
        <v>224</v>
      </c>
      <c r="D59" s="42">
        <f t="shared" si="1"/>
        <v>1000</v>
      </c>
      <c r="E59" s="42">
        <v>1000</v>
      </c>
      <c r="F59" s="42">
        <v>0</v>
      </c>
    </row>
    <row r="60" spans="1:6" ht="25.5">
      <c r="A60" s="50" t="s">
        <v>225</v>
      </c>
      <c r="B60" s="50">
        <v>0</v>
      </c>
      <c r="C60" s="51" t="s">
        <v>226</v>
      </c>
      <c r="D60" s="52">
        <f t="shared" si="1"/>
        <v>1821150</v>
      </c>
      <c r="E60" s="52">
        <v>0</v>
      </c>
      <c r="F60" s="52">
        <v>1821150</v>
      </c>
    </row>
    <row r="61" spans="1:6" ht="31.9" customHeight="1">
      <c r="A61" s="50" t="s">
        <v>227</v>
      </c>
      <c r="B61" s="50">
        <v>0</v>
      </c>
      <c r="C61" s="51" t="s">
        <v>228</v>
      </c>
      <c r="D61" s="52">
        <f t="shared" si="1"/>
        <v>626429.5</v>
      </c>
      <c r="E61" s="52">
        <v>626429.5</v>
      </c>
      <c r="F61" s="52">
        <v>0</v>
      </c>
    </row>
    <row r="62" spans="1:6" ht="13.7" customHeight="1">
      <c r="A62" s="50" t="s">
        <v>229</v>
      </c>
      <c r="B62" s="50">
        <v>0</v>
      </c>
      <c r="C62" s="51" t="s">
        <v>230</v>
      </c>
      <c r="D62" s="52">
        <f t="shared" si="1"/>
        <v>394800</v>
      </c>
      <c r="E62" s="52">
        <v>197400</v>
      </c>
      <c r="F62" s="52">
        <v>197400</v>
      </c>
    </row>
    <row r="63" spans="1:6" ht="38.25">
      <c r="A63" s="50" t="s">
        <v>231</v>
      </c>
      <c r="B63" s="50">
        <v>0</v>
      </c>
      <c r="C63" s="51" t="s">
        <v>232</v>
      </c>
      <c r="D63" s="52">
        <f t="shared" si="1"/>
        <v>615000</v>
      </c>
      <c r="E63" s="52">
        <v>615000</v>
      </c>
      <c r="F63" s="52">
        <v>0</v>
      </c>
    </row>
    <row r="64" spans="1:6" ht="25.5">
      <c r="A64" s="50" t="s">
        <v>233</v>
      </c>
      <c r="B64" s="50">
        <v>0</v>
      </c>
      <c r="C64" s="51" t="s">
        <v>234</v>
      </c>
      <c r="D64" s="52">
        <f t="shared" si="1"/>
        <v>264000</v>
      </c>
      <c r="E64" s="52">
        <v>264000</v>
      </c>
      <c r="F64" s="52">
        <v>0</v>
      </c>
    </row>
    <row r="65" spans="1:6" ht="12.75">
      <c r="A65" s="50" t="s">
        <v>235</v>
      </c>
      <c r="B65" s="50">
        <v>0</v>
      </c>
      <c r="C65" s="51" t="s">
        <v>236</v>
      </c>
      <c r="D65" s="52">
        <f t="shared" si="1"/>
        <v>135524.29999999999</v>
      </c>
      <c r="E65" s="52">
        <v>135524.29999999999</v>
      </c>
      <c r="F65" s="52">
        <v>0</v>
      </c>
    </row>
    <row r="66" spans="1:6" ht="12.75">
      <c r="A66" s="50" t="s">
        <v>237</v>
      </c>
      <c r="B66" s="50">
        <v>0</v>
      </c>
      <c r="C66" s="51" t="s">
        <v>238</v>
      </c>
      <c r="D66" s="52">
        <f t="shared" si="1"/>
        <v>15582</v>
      </c>
      <c r="E66" s="52">
        <v>15582</v>
      </c>
      <c r="F66" s="52">
        <v>0</v>
      </c>
    </row>
    <row r="67" spans="1:6" ht="57.2" customHeight="1">
      <c r="A67" s="40" t="s">
        <v>239</v>
      </c>
      <c r="B67" s="40">
        <v>0</v>
      </c>
      <c r="C67" s="41" t="s">
        <v>240</v>
      </c>
      <c r="D67" s="42">
        <f t="shared" si="1"/>
        <v>15582</v>
      </c>
      <c r="E67" s="42">
        <v>15582</v>
      </c>
      <c r="F67" s="42">
        <v>0</v>
      </c>
    </row>
    <row r="68" spans="1:6" ht="51">
      <c r="A68" s="50" t="s">
        <v>4124</v>
      </c>
      <c r="B68" s="50">
        <v>0</v>
      </c>
      <c r="C68" s="51" t="s">
        <v>4125</v>
      </c>
      <c r="D68" s="52">
        <f t="shared" si="1"/>
        <v>47000</v>
      </c>
      <c r="E68" s="52">
        <v>47000</v>
      </c>
      <c r="F68" s="52">
        <v>0</v>
      </c>
    </row>
    <row r="69" spans="1:6" ht="13.7" customHeight="1">
      <c r="A69" s="47" t="s">
        <v>4126</v>
      </c>
      <c r="B69" s="47">
        <v>0</v>
      </c>
      <c r="C69" s="48" t="s">
        <v>4127</v>
      </c>
      <c r="D69" s="49">
        <f t="shared" si="1"/>
        <v>7803835.7999999998</v>
      </c>
      <c r="E69" s="49">
        <v>7487745.7999999998</v>
      </c>
      <c r="F69" s="49">
        <v>316090</v>
      </c>
    </row>
    <row r="70" spans="1:6" ht="55.15" customHeight="1">
      <c r="A70" s="50" t="s">
        <v>4128</v>
      </c>
      <c r="B70" s="50">
        <v>0</v>
      </c>
      <c r="C70" s="51" t="s">
        <v>2249</v>
      </c>
      <c r="D70" s="52">
        <f t="shared" si="1"/>
        <v>112811</v>
      </c>
      <c r="E70" s="52">
        <v>112811</v>
      </c>
      <c r="F70" s="52">
        <v>0</v>
      </c>
    </row>
    <row r="71" spans="1:6" ht="63.2" customHeight="1">
      <c r="A71" s="50" t="s">
        <v>2250</v>
      </c>
      <c r="B71" s="50">
        <v>0</v>
      </c>
      <c r="C71" s="51" t="s">
        <v>2251</v>
      </c>
      <c r="D71" s="52">
        <f t="shared" si="1"/>
        <v>27560</v>
      </c>
      <c r="E71" s="52">
        <v>27560</v>
      </c>
      <c r="F71" s="52">
        <v>0</v>
      </c>
    </row>
    <row r="72" spans="1:6" ht="97.15" customHeight="1">
      <c r="A72" s="50" t="s">
        <v>2252</v>
      </c>
      <c r="B72" s="50">
        <v>0</v>
      </c>
      <c r="C72" s="51" t="s">
        <v>4138</v>
      </c>
      <c r="D72" s="52">
        <f t="shared" si="1"/>
        <v>34124</v>
      </c>
      <c r="E72" s="52">
        <v>17062</v>
      </c>
      <c r="F72" s="52">
        <v>17062</v>
      </c>
    </row>
    <row r="73" spans="1:6" ht="13.7" customHeight="1">
      <c r="A73" s="50" t="s">
        <v>4139</v>
      </c>
      <c r="B73" s="50">
        <v>0</v>
      </c>
      <c r="C73" s="51" t="s">
        <v>2910</v>
      </c>
      <c r="D73" s="52">
        <f t="shared" ref="D73:D102" si="2">E73+F73</f>
        <v>2720317</v>
      </c>
      <c r="E73" s="52">
        <v>2421289</v>
      </c>
      <c r="F73" s="52">
        <v>299028</v>
      </c>
    </row>
    <row r="74" spans="1:6" ht="13.7" customHeight="1">
      <c r="A74" s="40" t="s">
        <v>4140</v>
      </c>
      <c r="B74" s="40">
        <v>0</v>
      </c>
      <c r="C74" s="41" t="s">
        <v>2910</v>
      </c>
      <c r="D74" s="42">
        <f t="shared" si="2"/>
        <v>2231994</v>
      </c>
      <c r="E74" s="42">
        <v>2231994</v>
      </c>
      <c r="F74" s="42">
        <v>0</v>
      </c>
    </row>
    <row r="75" spans="1:6" ht="38.25">
      <c r="A75" s="40" t="s">
        <v>4141</v>
      </c>
      <c r="B75" s="40">
        <v>0</v>
      </c>
      <c r="C75" s="41" t="s">
        <v>4142</v>
      </c>
      <c r="D75" s="42">
        <f t="shared" si="2"/>
        <v>395</v>
      </c>
      <c r="E75" s="42">
        <v>395</v>
      </c>
      <c r="F75" s="42">
        <v>0</v>
      </c>
    </row>
    <row r="76" spans="1:6" ht="63.75">
      <c r="A76" s="40" t="s">
        <v>4143</v>
      </c>
      <c r="B76" s="40">
        <v>0</v>
      </c>
      <c r="C76" s="41" t="s">
        <v>4144</v>
      </c>
      <c r="D76" s="42">
        <f t="shared" si="2"/>
        <v>188900</v>
      </c>
      <c r="E76" s="42">
        <v>188900</v>
      </c>
      <c r="F76" s="42">
        <v>0</v>
      </c>
    </row>
    <row r="77" spans="1:6" ht="51">
      <c r="A77" s="40" t="s">
        <v>4145</v>
      </c>
      <c r="B77" s="40">
        <v>0</v>
      </c>
      <c r="C77" s="41" t="s">
        <v>4146</v>
      </c>
      <c r="D77" s="42">
        <f t="shared" si="2"/>
        <v>10628</v>
      </c>
      <c r="E77" s="42">
        <v>0</v>
      </c>
      <c r="F77" s="42">
        <v>10628</v>
      </c>
    </row>
    <row r="78" spans="1:6" ht="63.75">
      <c r="A78" s="40" t="s">
        <v>4147</v>
      </c>
      <c r="B78" s="40">
        <v>0</v>
      </c>
      <c r="C78" s="41" t="s">
        <v>4148</v>
      </c>
      <c r="D78" s="42">
        <f t="shared" si="2"/>
        <v>5000</v>
      </c>
      <c r="E78" s="42">
        <v>0</v>
      </c>
      <c r="F78" s="42">
        <v>5000</v>
      </c>
    </row>
    <row r="79" spans="1:6" ht="99.2" customHeight="1">
      <c r="A79" s="40" t="s">
        <v>4149</v>
      </c>
      <c r="B79" s="40">
        <v>0</v>
      </c>
      <c r="C79" s="41" t="s">
        <v>4150</v>
      </c>
      <c r="D79" s="42">
        <f t="shared" si="2"/>
        <v>283400</v>
      </c>
      <c r="E79" s="42">
        <v>0</v>
      </c>
      <c r="F79" s="42">
        <v>283400</v>
      </c>
    </row>
    <row r="80" spans="1:6" ht="25.5">
      <c r="A80" s="50" t="s">
        <v>4151</v>
      </c>
      <c r="B80" s="50">
        <v>0</v>
      </c>
      <c r="C80" s="51" t="s">
        <v>4152</v>
      </c>
      <c r="D80" s="52">
        <f t="shared" si="2"/>
        <v>1425115</v>
      </c>
      <c r="E80" s="52">
        <v>1425115</v>
      </c>
      <c r="F80" s="52">
        <v>0</v>
      </c>
    </row>
    <row r="81" spans="1:6" ht="25.5">
      <c r="A81" s="40" t="s">
        <v>4153</v>
      </c>
      <c r="B81" s="40">
        <v>0</v>
      </c>
      <c r="C81" s="41" t="s">
        <v>4154</v>
      </c>
      <c r="D81" s="42">
        <f t="shared" si="2"/>
        <v>639726.6</v>
      </c>
      <c r="E81" s="42">
        <v>639726.6</v>
      </c>
      <c r="F81" s="42">
        <v>0</v>
      </c>
    </row>
    <row r="82" spans="1:6" ht="25.5">
      <c r="A82" s="40" t="s">
        <v>4155</v>
      </c>
      <c r="B82" s="40">
        <v>0</v>
      </c>
      <c r="C82" s="41" t="s">
        <v>4156</v>
      </c>
      <c r="D82" s="42">
        <f t="shared" si="2"/>
        <v>784110.6</v>
      </c>
      <c r="E82" s="42">
        <v>784110.6</v>
      </c>
      <c r="F82" s="42">
        <v>0</v>
      </c>
    </row>
    <row r="83" spans="1:6" ht="69.400000000000006" customHeight="1">
      <c r="A83" s="40" t="s">
        <v>4157</v>
      </c>
      <c r="B83" s="40">
        <v>0</v>
      </c>
      <c r="C83" s="41" t="s">
        <v>4158</v>
      </c>
      <c r="D83" s="42">
        <f t="shared" si="2"/>
        <v>700</v>
      </c>
      <c r="E83" s="42">
        <v>700</v>
      </c>
      <c r="F83" s="42">
        <v>0</v>
      </c>
    </row>
    <row r="84" spans="1:6" ht="29.25" customHeight="1">
      <c r="A84" s="40" t="s">
        <v>4159</v>
      </c>
      <c r="B84" s="40">
        <v>0</v>
      </c>
      <c r="C84" s="41" t="s">
        <v>4160</v>
      </c>
      <c r="D84" s="42">
        <f t="shared" si="2"/>
        <v>440</v>
      </c>
      <c r="E84" s="42">
        <v>440</v>
      </c>
      <c r="F84" s="42">
        <v>0</v>
      </c>
    </row>
    <row r="85" spans="1:6" ht="43.5" customHeight="1">
      <c r="A85" s="40" t="s">
        <v>4161</v>
      </c>
      <c r="B85" s="40">
        <v>0</v>
      </c>
      <c r="C85" s="41" t="s">
        <v>1834</v>
      </c>
      <c r="D85" s="42">
        <f t="shared" si="2"/>
        <v>137.80000000000001</v>
      </c>
      <c r="E85" s="42">
        <v>137.80000000000001</v>
      </c>
      <c r="F85" s="42">
        <v>0</v>
      </c>
    </row>
    <row r="86" spans="1:6" ht="38.25">
      <c r="A86" s="50" t="s">
        <v>1835</v>
      </c>
      <c r="B86" s="50">
        <v>0</v>
      </c>
      <c r="C86" s="51" t="s">
        <v>1836</v>
      </c>
      <c r="D86" s="52">
        <f t="shared" si="2"/>
        <v>356298.8</v>
      </c>
      <c r="E86" s="52">
        <v>356298.8</v>
      </c>
      <c r="F86" s="52">
        <v>0</v>
      </c>
    </row>
    <row r="87" spans="1:6" ht="48.95" customHeight="1">
      <c r="A87" s="50" t="s">
        <v>1837</v>
      </c>
      <c r="B87" s="50">
        <v>0</v>
      </c>
      <c r="C87" s="51" t="s">
        <v>1838</v>
      </c>
      <c r="D87" s="52">
        <f t="shared" si="2"/>
        <v>3127610</v>
      </c>
      <c r="E87" s="52">
        <v>3127610</v>
      </c>
      <c r="F87" s="52">
        <v>0</v>
      </c>
    </row>
    <row r="88" spans="1:6" ht="25.5">
      <c r="A88" s="40" t="s">
        <v>1839</v>
      </c>
      <c r="B88" s="40">
        <v>0</v>
      </c>
      <c r="C88" s="41" t="s">
        <v>1840</v>
      </c>
      <c r="D88" s="42">
        <f t="shared" si="2"/>
        <v>190664</v>
      </c>
      <c r="E88" s="42">
        <v>190664</v>
      </c>
      <c r="F88" s="42">
        <v>0</v>
      </c>
    </row>
    <row r="89" spans="1:6" ht="57.2" customHeight="1">
      <c r="A89" s="40" t="s">
        <v>1841</v>
      </c>
      <c r="B89" s="40">
        <v>0</v>
      </c>
      <c r="C89" s="41" t="s">
        <v>1842</v>
      </c>
      <c r="D89" s="42">
        <f t="shared" si="2"/>
        <v>186082</v>
      </c>
      <c r="E89" s="42">
        <v>186082</v>
      </c>
      <c r="F89" s="42">
        <v>0</v>
      </c>
    </row>
    <row r="90" spans="1:6" ht="30.6" customHeight="1">
      <c r="A90" s="40" t="s">
        <v>1843</v>
      </c>
      <c r="B90" s="40">
        <v>0</v>
      </c>
      <c r="C90" s="41" t="s">
        <v>1844</v>
      </c>
      <c r="D90" s="42">
        <f t="shared" si="2"/>
        <v>893208</v>
      </c>
      <c r="E90" s="42">
        <v>893208</v>
      </c>
      <c r="F90" s="42">
        <v>0</v>
      </c>
    </row>
    <row r="91" spans="1:6" ht="25.5">
      <c r="A91" s="40" t="s">
        <v>1845</v>
      </c>
      <c r="B91" s="40">
        <v>0</v>
      </c>
      <c r="C91" s="41" t="s">
        <v>1846</v>
      </c>
      <c r="D91" s="42">
        <f t="shared" si="2"/>
        <v>668291</v>
      </c>
      <c r="E91" s="42">
        <v>668291</v>
      </c>
      <c r="F91" s="42">
        <v>0</v>
      </c>
    </row>
    <row r="92" spans="1:6" ht="25.5">
      <c r="A92" s="40" t="s">
        <v>1847</v>
      </c>
      <c r="B92" s="40">
        <v>0</v>
      </c>
      <c r="C92" s="41" t="s">
        <v>1848</v>
      </c>
      <c r="D92" s="42">
        <f t="shared" si="2"/>
        <v>1189365</v>
      </c>
      <c r="E92" s="42">
        <v>1189365</v>
      </c>
      <c r="F92" s="42">
        <v>0</v>
      </c>
    </row>
    <row r="93" spans="1:6" ht="13.7" customHeight="1">
      <c r="A93" s="47" t="s">
        <v>1849</v>
      </c>
      <c r="B93" s="47">
        <v>0</v>
      </c>
      <c r="C93" s="48" t="s">
        <v>1850</v>
      </c>
      <c r="D93" s="49">
        <f t="shared" si="2"/>
        <v>19043237.100000001</v>
      </c>
      <c r="E93" s="49">
        <v>0</v>
      </c>
      <c r="F93" s="49">
        <v>19043237.100000001</v>
      </c>
    </row>
    <row r="94" spans="1:6" ht="42.2" customHeight="1">
      <c r="A94" s="50" t="s">
        <v>1851</v>
      </c>
      <c r="B94" s="50">
        <v>0</v>
      </c>
      <c r="C94" s="51" t="s">
        <v>1852</v>
      </c>
      <c r="D94" s="52">
        <f t="shared" si="2"/>
        <v>18526797.800000001</v>
      </c>
      <c r="E94" s="52">
        <v>0</v>
      </c>
      <c r="F94" s="52">
        <v>18526797.800000001</v>
      </c>
    </row>
    <row r="95" spans="1:6" ht="25.5">
      <c r="A95" s="50" t="s">
        <v>1853</v>
      </c>
      <c r="B95" s="50">
        <v>0</v>
      </c>
      <c r="C95" s="51" t="s">
        <v>1854</v>
      </c>
      <c r="D95" s="52">
        <f t="shared" si="2"/>
        <v>516439.3</v>
      </c>
      <c r="E95" s="52">
        <v>0</v>
      </c>
      <c r="F95" s="52">
        <v>516439.3</v>
      </c>
    </row>
    <row r="96" spans="1:6" ht="13.7" customHeight="1">
      <c r="A96" s="45" t="s">
        <v>1855</v>
      </c>
      <c r="B96" s="45">
        <v>0</v>
      </c>
      <c r="C96" s="43" t="s">
        <v>1856</v>
      </c>
      <c r="D96" s="46">
        <f t="shared" si="2"/>
        <v>1267397</v>
      </c>
      <c r="E96" s="46">
        <v>92074</v>
      </c>
      <c r="F96" s="46">
        <v>1175323</v>
      </c>
    </row>
    <row r="97" spans="1:6" ht="33.950000000000003" customHeight="1">
      <c r="A97" s="47" t="s">
        <v>1857</v>
      </c>
      <c r="B97" s="47">
        <v>0</v>
      </c>
      <c r="C97" s="48" t="s">
        <v>1858</v>
      </c>
      <c r="D97" s="49">
        <f t="shared" si="2"/>
        <v>28277</v>
      </c>
      <c r="E97" s="49">
        <v>28277</v>
      </c>
      <c r="F97" s="49">
        <v>0</v>
      </c>
    </row>
    <row r="98" spans="1:6" ht="89.1" customHeight="1">
      <c r="A98" s="50" t="s">
        <v>1859</v>
      </c>
      <c r="B98" s="50">
        <v>0</v>
      </c>
      <c r="C98" s="51" t="s">
        <v>1860</v>
      </c>
      <c r="D98" s="52">
        <f t="shared" si="2"/>
        <v>23777</v>
      </c>
      <c r="E98" s="52">
        <v>23777</v>
      </c>
      <c r="F98" s="52">
        <v>0</v>
      </c>
    </row>
    <row r="99" spans="1:6" ht="34.5" customHeight="1">
      <c r="A99" s="50" t="s">
        <v>1861</v>
      </c>
      <c r="B99" s="50">
        <v>0</v>
      </c>
      <c r="C99" s="51" t="s">
        <v>1862</v>
      </c>
      <c r="D99" s="52">
        <f t="shared" si="2"/>
        <v>4500</v>
      </c>
      <c r="E99" s="52">
        <v>4500</v>
      </c>
      <c r="F99" s="52">
        <v>0</v>
      </c>
    </row>
    <row r="100" spans="1:6" ht="27">
      <c r="A100" s="47" t="s">
        <v>1863</v>
      </c>
      <c r="B100" s="47">
        <v>0</v>
      </c>
      <c r="C100" s="48" t="s">
        <v>1864</v>
      </c>
      <c r="D100" s="49">
        <f t="shared" si="2"/>
        <v>1120323</v>
      </c>
      <c r="E100" s="49">
        <v>0</v>
      </c>
      <c r="F100" s="49">
        <v>1120323</v>
      </c>
    </row>
    <row r="101" spans="1:6" ht="25.5">
      <c r="A101" s="50" t="s">
        <v>1865</v>
      </c>
      <c r="B101" s="50">
        <v>0</v>
      </c>
      <c r="C101" s="51" t="s">
        <v>1866</v>
      </c>
      <c r="D101" s="52">
        <f t="shared" si="2"/>
        <v>1118323</v>
      </c>
      <c r="E101" s="52">
        <v>0</v>
      </c>
      <c r="F101" s="52">
        <v>1118323</v>
      </c>
    </row>
    <row r="102" spans="1:6" ht="44.85" customHeight="1">
      <c r="A102" s="50" t="s">
        <v>1867</v>
      </c>
      <c r="B102" s="50">
        <v>0</v>
      </c>
      <c r="C102" s="51" t="s">
        <v>1868</v>
      </c>
      <c r="D102" s="52">
        <f t="shared" si="2"/>
        <v>2000</v>
      </c>
      <c r="E102" s="52">
        <v>0</v>
      </c>
      <c r="F102" s="52">
        <v>2000</v>
      </c>
    </row>
    <row r="103" spans="1:6" ht="33.4" customHeight="1">
      <c r="A103" s="47" t="s">
        <v>1869</v>
      </c>
      <c r="B103" s="47">
        <v>0</v>
      </c>
      <c r="C103" s="48" t="s">
        <v>1870</v>
      </c>
      <c r="D103" s="49">
        <f t="shared" ref="D103:D115" si="3">E103+F103</f>
        <v>118797</v>
      </c>
      <c r="E103" s="49">
        <v>63797</v>
      </c>
      <c r="F103" s="49">
        <v>55000</v>
      </c>
    </row>
    <row r="104" spans="1:6" ht="13.7" customHeight="1">
      <c r="A104" s="50" t="s">
        <v>1871</v>
      </c>
      <c r="B104" s="50">
        <v>0</v>
      </c>
      <c r="C104" s="51" t="s">
        <v>1872</v>
      </c>
      <c r="D104" s="52">
        <f t="shared" si="3"/>
        <v>8797</v>
      </c>
      <c r="E104" s="52">
        <v>8797</v>
      </c>
      <c r="F104" s="52">
        <v>0</v>
      </c>
    </row>
    <row r="105" spans="1:6" ht="88.35" customHeight="1">
      <c r="A105" s="50" t="s">
        <v>1873</v>
      </c>
      <c r="B105" s="50">
        <v>0</v>
      </c>
      <c r="C105" s="51" t="s">
        <v>1874</v>
      </c>
      <c r="D105" s="52">
        <f t="shared" si="3"/>
        <v>110000</v>
      </c>
      <c r="E105" s="52">
        <v>55000</v>
      </c>
      <c r="F105" s="52">
        <v>55000</v>
      </c>
    </row>
    <row r="106" spans="1:6" ht="13.7" customHeight="1">
      <c r="A106" s="45" t="s">
        <v>3659</v>
      </c>
      <c r="B106" s="45">
        <v>0</v>
      </c>
      <c r="C106" s="43" t="s">
        <v>3660</v>
      </c>
      <c r="D106" s="46">
        <f t="shared" si="3"/>
        <v>5502575.9000000004</v>
      </c>
      <c r="E106" s="46">
        <v>3712075.9</v>
      </c>
      <c r="F106" s="46">
        <v>1790500</v>
      </c>
    </row>
    <row r="107" spans="1:6" ht="32.65" customHeight="1">
      <c r="A107" s="47" t="s">
        <v>1875</v>
      </c>
      <c r="B107" s="47">
        <v>0</v>
      </c>
      <c r="C107" s="48" t="s">
        <v>1876</v>
      </c>
      <c r="D107" s="49">
        <f t="shared" si="3"/>
        <v>5502575.9000000004</v>
      </c>
      <c r="E107" s="49">
        <v>3712075.9</v>
      </c>
      <c r="F107" s="49">
        <v>1790500</v>
      </c>
    </row>
    <row r="108" spans="1:6" ht="63.75">
      <c r="A108" s="50" t="s">
        <v>1877</v>
      </c>
      <c r="B108" s="50">
        <v>0</v>
      </c>
      <c r="C108" s="51" t="s">
        <v>1878</v>
      </c>
      <c r="D108" s="52">
        <f t="shared" si="3"/>
        <v>637675.9</v>
      </c>
      <c r="E108" s="52">
        <v>637675.9</v>
      </c>
      <c r="F108" s="52">
        <v>0</v>
      </c>
    </row>
    <row r="109" spans="1:6" ht="25.5">
      <c r="A109" s="50" t="s">
        <v>1879</v>
      </c>
      <c r="B109" s="50">
        <v>0</v>
      </c>
      <c r="C109" s="51" t="s">
        <v>1880</v>
      </c>
      <c r="D109" s="52">
        <f t="shared" si="3"/>
        <v>4864900</v>
      </c>
      <c r="E109" s="52">
        <v>3074400</v>
      </c>
      <c r="F109" s="52">
        <v>1790500</v>
      </c>
    </row>
    <row r="110" spans="1:6" ht="25.5">
      <c r="A110" s="40" t="s">
        <v>1881</v>
      </c>
      <c r="B110" s="40">
        <v>0</v>
      </c>
      <c r="C110" s="41" t="s">
        <v>1882</v>
      </c>
      <c r="D110" s="42">
        <f t="shared" si="3"/>
        <v>1790500</v>
      </c>
      <c r="E110" s="42">
        <v>0</v>
      </c>
      <c r="F110" s="42">
        <v>1790500</v>
      </c>
    </row>
    <row r="111" spans="1:6" ht="25.5">
      <c r="A111" s="40" t="s">
        <v>1883</v>
      </c>
      <c r="B111" s="40">
        <v>0</v>
      </c>
      <c r="C111" s="41" t="s">
        <v>1884</v>
      </c>
      <c r="D111" s="42">
        <f t="shared" si="3"/>
        <v>3074400</v>
      </c>
      <c r="E111" s="42">
        <v>3074400</v>
      </c>
      <c r="F111" s="42">
        <v>0</v>
      </c>
    </row>
    <row r="112" spans="1:6" ht="13.7" customHeight="1">
      <c r="A112" s="45" t="s">
        <v>1885</v>
      </c>
      <c r="B112" s="45">
        <v>0</v>
      </c>
      <c r="C112" s="43" t="s">
        <v>1886</v>
      </c>
      <c r="D112" s="46">
        <f t="shared" si="3"/>
        <v>7880255.7000000002</v>
      </c>
      <c r="E112" s="46">
        <v>0</v>
      </c>
      <c r="F112" s="46">
        <v>7880255.7000000002</v>
      </c>
    </row>
    <row r="113" spans="1:6" ht="27">
      <c r="A113" s="47" t="s">
        <v>1887</v>
      </c>
      <c r="B113" s="47">
        <v>0</v>
      </c>
      <c r="C113" s="48" t="s">
        <v>1888</v>
      </c>
      <c r="D113" s="49">
        <f t="shared" si="3"/>
        <v>133275.70000000001</v>
      </c>
      <c r="E113" s="49">
        <v>0</v>
      </c>
      <c r="F113" s="49">
        <v>133275.70000000001</v>
      </c>
    </row>
    <row r="114" spans="1:6" ht="27">
      <c r="A114" s="47" t="s">
        <v>1889</v>
      </c>
      <c r="B114" s="47">
        <v>0</v>
      </c>
      <c r="C114" s="48" t="s">
        <v>1890</v>
      </c>
      <c r="D114" s="49">
        <f t="shared" si="3"/>
        <v>7746980</v>
      </c>
      <c r="E114" s="49">
        <v>0</v>
      </c>
      <c r="F114" s="49">
        <v>7746980</v>
      </c>
    </row>
    <row r="115" spans="1:6" ht="51">
      <c r="A115" s="40" t="s">
        <v>1891</v>
      </c>
      <c r="B115" s="40">
        <v>0</v>
      </c>
      <c r="C115" s="41" t="s">
        <v>1892</v>
      </c>
      <c r="D115" s="42">
        <f t="shared" si="3"/>
        <v>7746980</v>
      </c>
      <c r="E115" s="42">
        <v>0</v>
      </c>
      <c r="F115" s="42">
        <v>7746980</v>
      </c>
    </row>
  </sheetData>
  <mergeCells count="2">
    <mergeCell ref="D1:F1"/>
    <mergeCell ref="A2:F2"/>
  </mergeCells>
  <phoneticPr fontId="26" type="noConversion"/>
  <pageMargins left="0.74803149606299213" right="0.74803149606299213" top="0.59055118110236227" bottom="0.78740157480314965" header="0.51181102362204722" footer="0.51181102362204722"/>
  <pageSetup paperSize="9" scale="95" fitToHeight="0" orientation="portrait" horizontalDpi="300" verticalDpi="300" r:id="rId1"/>
  <headerFooter alignWithMargins="0">
    <oddFooter>&amp;R&amp;P</oddFooter>
  </headerFooter>
</worksheet>
</file>

<file path=xl/worksheets/sheet10.xml><?xml version="1.0" encoding="utf-8"?>
<worksheet xmlns="http://schemas.openxmlformats.org/spreadsheetml/2006/main" xmlns:r="http://schemas.openxmlformats.org/officeDocument/2006/relationships">
  <dimension ref="A1:B169"/>
  <sheetViews>
    <sheetView tabSelected="1" workbookViewId="0"/>
  </sheetViews>
  <sheetFormatPr defaultRowHeight="12.75"/>
  <cols>
    <col min="1" max="1" width="33.6640625" bestFit="1" customWidth="1"/>
    <col min="2" max="2" width="52.6640625" customWidth="1"/>
  </cols>
  <sheetData>
    <row r="1" spans="1:2">
      <c r="B1" s="408" t="s">
        <v>1412</v>
      </c>
    </row>
    <row r="2" spans="1:2">
      <c r="B2" s="408" t="s">
        <v>938</v>
      </c>
    </row>
    <row r="3" spans="1:2" ht="13.35" customHeight="1">
      <c r="B3" s="409" t="s">
        <v>939</v>
      </c>
    </row>
    <row r="5" spans="1:2" ht="17.45" customHeight="1">
      <c r="A5" s="526" t="s">
        <v>1413</v>
      </c>
      <c r="B5" s="526"/>
    </row>
    <row r="6" spans="1:2" ht="13.35" customHeight="1">
      <c r="A6" s="526"/>
      <c r="B6" s="526"/>
    </row>
    <row r="7" spans="1:2" ht="46.15" customHeight="1">
      <c r="A7" s="526"/>
      <c r="B7" s="526"/>
    </row>
    <row r="9" spans="1:2" ht="15.75">
      <c r="A9" s="531" t="s">
        <v>1414</v>
      </c>
      <c r="B9" s="415" t="s">
        <v>1968</v>
      </c>
    </row>
    <row r="10" spans="1:2" ht="15.75">
      <c r="A10" s="531"/>
      <c r="B10" s="416" t="s">
        <v>1969</v>
      </c>
    </row>
    <row r="11" spans="1:2" ht="15.75">
      <c r="A11" s="527" t="s">
        <v>3871</v>
      </c>
      <c r="B11" s="411" t="s">
        <v>1970</v>
      </c>
    </row>
    <row r="12" spans="1:2" ht="15.75">
      <c r="A12" s="527"/>
      <c r="B12" s="411" t="s">
        <v>1971</v>
      </c>
    </row>
    <row r="13" spans="1:2" ht="15.75">
      <c r="A13" s="527" t="s">
        <v>3872</v>
      </c>
      <c r="B13" s="412" t="s">
        <v>1972</v>
      </c>
    </row>
    <row r="14" spans="1:2" ht="15.75">
      <c r="A14" s="527"/>
      <c r="B14" s="412" t="s">
        <v>1973</v>
      </c>
    </row>
    <row r="15" spans="1:2" ht="15.75">
      <c r="A15" s="527"/>
      <c r="B15" s="412" t="s">
        <v>1974</v>
      </c>
    </row>
    <row r="16" spans="1:2" ht="15.75">
      <c r="A16" s="527"/>
      <c r="B16" s="412" t="s">
        <v>1975</v>
      </c>
    </row>
    <row r="17" spans="1:2" ht="15.75">
      <c r="A17" s="527"/>
      <c r="B17" s="412" t="s">
        <v>1976</v>
      </c>
    </row>
    <row r="18" spans="1:2" ht="15.75">
      <c r="A18" s="527" t="s">
        <v>3873</v>
      </c>
      <c r="B18" s="412" t="s">
        <v>1977</v>
      </c>
    </row>
    <row r="19" spans="1:2" ht="15.75">
      <c r="A19" s="527"/>
      <c r="B19" s="412" t="s">
        <v>1978</v>
      </c>
    </row>
    <row r="20" spans="1:2" ht="15.75">
      <c r="A20" s="527"/>
      <c r="B20" s="412" t="s">
        <v>1979</v>
      </c>
    </row>
    <row r="21" spans="1:2" ht="15.75">
      <c r="A21" s="527"/>
      <c r="B21" s="412" t="s">
        <v>1980</v>
      </c>
    </row>
    <row r="22" spans="1:2" ht="15.75">
      <c r="A22" s="527"/>
      <c r="B22" s="412" t="s">
        <v>1981</v>
      </c>
    </row>
    <row r="23" spans="1:2" ht="15.75">
      <c r="A23" s="527"/>
      <c r="B23" s="412" t="s">
        <v>1982</v>
      </c>
    </row>
    <row r="24" spans="1:2" ht="15.75">
      <c r="A24" s="527"/>
      <c r="B24" s="412" t="s">
        <v>1983</v>
      </c>
    </row>
    <row r="25" spans="1:2" ht="15.75">
      <c r="A25" s="527"/>
      <c r="B25" s="412" t="s">
        <v>1984</v>
      </c>
    </row>
    <row r="26" spans="1:2" ht="15.75">
      <c r="A26" s="527"/>
      <c r="B26" s="412" t="s">
        <v>1985</v>
      </c>
    </row>
    <row r="27" spans="1:2" ht="15.75">
      <c r="A27" s="527"/>
      <c r="B27" s="412" t="s">
        <v>1986</v>
      </c>
    </row>
    <row r="28" spans="1:2" ht="15.75">
      <c r="A28" s="527"/>
      <c r="B28" s="412" t="s">
        <v>1987</v>
      </c>
    </row>
    <row r="29" spans="1:2" ht="15.75">
      <c r="A29" s="527"/>
      <c r="B29" s="412" t="s">
        <v>1988</v>
      </c>
    </row>
    <row r="30" spans="1:2" ht="15.75">
      <c r="A30" s="527"/>
      <c r="B30" s="412" t="s">
        <v>1989</v>
      </c>
    </row>
    <row r="31" spans="1:2" ht="15.75">
      <c r="A31" s="527"/>
      <c r="B31" s="412" t="s">
        <v>1990</v>
      </c>
    </row>
    <row r="32" spans="1:2" ht="15.75">
      <c r="A32" s="527"/>
      <c r="B32" s="412" t="s">
        <v>1991</v>
      </c>
    </row>
    <row r="33" spans="1:2" ht="15.75">
      <c r="A33" s="527" t="s">
        <v>1992</v>
      </c>
      <c r="B33" s="412" t="s">
        <v>1993</v>
      </c>
    </row>
    <row r="34" spans="1:2" ht="15.75">
      <c r="A34" s="527"/>
      <c r="B34" s="412" t="s">
        <v>1994</v>
      </c>
    </row>
    <row r="35" spans="1:2" ht="15.75">
      <c r="A35" s="527"/>
      <c r="B35" s="412" t="s">
        <v>1995</v>
      </c>
    </row>
    <row r="36" spans="1:2" ht="15.75">
      <c r="A36" s="527" t="s">
        <v>1996</v>
      </c>
      <c r="B36" s="411" t="s">
        <v>1997</v>
      </c>
    </row>
    <row r="37" spans="1:2" ht="15.75">
      <c r="A37" s="527"/>
      <c r="B37" s="411" t="s">
        <v>1998</v>
      </c>
    </row>
    <row r="38" spans="1:2" ht="15.75">
      <c r="A38" s="527"/>
      <c r="B38" s="411" t="s">
        <v>1999</v>
      </c>
    </row>
    <row r="39" spans="1:2" ht="15.75">
      <c r="A39" s="527"/>
      <c r="B39" s="412" t="s">
        <v>2000</v>
      </c>
    </row>
    <row r="40" spans="1:2" ht="15.75">
      <c r="A40" s="527"/>
      <c r="B40" s="412" t="s">
        <v>2001</v>
      </c>
    </row>
    <row r="41" spans="1:2" ht="15.75">
      <c r="A41" s="527"/>
      <c r="B41" s="412" t="s">
        <v>2002</v>
      </c>
    </row>
    <row r="42" spans="1:2" ht="15.75">
      <c r="A42" s="527"/>
      <c r="B42" s="412" t="s">
        <v>2003</v>
      </c>
    </row>
    <row r="43" spans="1:2" ht="15.75">
      <c r="A43" s="527"/>
      <c r="B43" s="412" t="s">
        <v>2004</v>
      </c>
    </row>
    <row r="44" spans="1:2" ht="15.75">
      <c r="A44" s="527"/>
      <c r="B44" s="412" t="s">
        <v>2005</v>
      </c>
    </row>
    <row r="45" spans="1:2" ht="15.75">
      <c r="A45" s="527" t="s">
        <v>2006</v>
      </c>
      <c r="B45" s="411" t="s">
        <v>2007</v>
      </c>
    </row>
    <row r="46" spans="1:2" ht="15.75">
      <c r="A46" s="527"/>
      <c r="B46" s="411" t="s">
        <v>2008</v>
      </c>
    </row>
    <row r="47" spans="1:2" ht="15.75">
      <c r="A47" s="527" t="s">
        <v>2009</v>
      </c>
      <c r="B47" s="412" t="s">
        <v>2010</v>
      </c>
    </row>
    <row r="48" spans="1:2" ht="15.75">
      <c r="A48" s="527"/>
      <c r="B48" s="412" t="s">
        <v>2011</v>
      </c>
    </row>
    <row r="49" spans="1:2" ht="15.75">
      <c r="A49" s="527"/>
      <c r="B49" s="412" t="s">
        <v>2012</v>
      </c>
    </row>
    <row r="50" spans="1:2" ht="15.75">
      <c r="A50" s="527"/>
      <c r="B50" s="412" t="s">
        <v>1009</v>
      </c>
    </row>
    <row r="51" spans="1:2" ht="15.75">
      <c r="A51" s="527"/>
      <c r="B51" s="412" t="s">
        <v>1010</v>
      </c>
    </row>
    <row r="52" spans="1:2" ht="15.75">
      <c r="A52" s="527"/>
      <c r="B52" s="412" t="s">
        <v>1216</v>
      </c>
    </row>
    <row r="53" spans="1:2" ht="15.75">
      <c r="A53" s="527" t="s">
        <v>1217</v>
      </c>
      <c r="B53" s="412" t="s">
        <v>1218</v>
      </c>
    </row>
    <row r="54" spans="1:2" ht="15.75">
      <c r="A54" s="527"/>
      <c r="B54" s="412" t="s">
        <v>1219</v>
      </c>
    </row>
    <row r="55" spans="1:2" ht="15.75">
      <c r="A55" s="527"/>
      <c r="B55" s="412" t="s">
        <v>1220</v>
      </c>
    </row>
    <row r="56" spans="1:2" ht="15.75">
      <c r="A56" s="410" t="s">
        <v>1221</v>
      </c>
      <c r="B56" s="412" t="s">
        <v>1222</v>
      </c>
    </row>
    <row r="57" spans="1:2" ht="15.75">
      <c r="A57" s="527" t="s">
        <v>250</v>
      </c>
      <c r="B57" s="411" t="s">
        <v>1223</v>
      </c>
    </row>
    <row r="58" spans="1:2" ht="15.75">
      <c r="A58" s="527"/>
      <c r="B58" s="411" t="s">
        <v>1224</v>
      </c>
    </row>
    <row r="59" spans="1:2" ht="15.75">
      <c r="A59" s="529" t="s">
        <v>1225</v>
      </c>
      <c r="B59" s="411" t="s">
        <v>1226</v>
      </c>
    </row>
    <row r="60" spans="1:2" ht="15.75">
      <c r="A60" s="530"/>
      <c r="B60" s="411" t="s">
        <v>1227</v>
      </c>
    </row>
    <row r="61" spans="1:2" ht="15.75">
      <c r="A61" s="527" t="s">
        <v>1228</v>
      </c>
      <c r="B61" s="412" t="s">
        <v>1229</v>
      </c>
    </row>
    <row r="62" spans="1:2" ht="15.75">
      <c r="A62" s="527"/>
      <c r="B62" s="412" t="s">
        <v>1230</v>
      </c>
    </row>
    <row r="63" spans="1:2" ht="15.75">
      <c r="A63" s="527"/>
      <c r="B63" s="412" t="s">
        <v>1231</v>
      </c>
    </row>
    <row r="64" spans="1:2" ht="15.75">
      <c r="A64" s="527"/>
      <c r="B64" s="412" t="s">
        <v>1232</v>
      </c>
    </row>
    <row r="65" spans="1:2" ht="15.75">
      <c r="A65" s="527"/>
      <c r="B65" s="412" t="s">
        <v>1233</v>
      </c>
    </row>
    <row r="66" spans="1:2" ht="15.75">
      <c r="A66" s="527"/>
      <c r="B66" s="412" t="s">
        <v>1234</v>
      </c>
    </row>
    <row r="67" spans="1:2" ht="15.75">
      <c r="A67" s="527"/>
      <c r="B67" s="412" t="s">
        <v>1235</v>
      </c>
    </row>
    <row r="68" spans="1:2" ht="15.75">
      <c r="A68" s="527"/>
      <c r="B68" s="412" t="s">
        <v>1236</v>
      </c>
    </row>
    <row r="69" spans="1:2" ht="15.75">
      <c r="A69" s="527"/>
      <c r="B69" s="412" t="s">
        <v>1237</v>
      </c>
    </row>
    <row r="70" spans="1:2" ht="15.75">
      <c r="A70" s="527"/>
      <c r="B70" s="412" t="s">
        <v>1238</v>
      </c>
    </row>
    <row r="71" spans="1:2" ht="15.75">
      <c r="A71" s="527"/>
      <c r="B71" s="412" t="s">
        <v>1239</v>
      </c>
    </row>
    <row r="72" spans="1:2" ht="15.75">
      <c r="A72" s="527"/>
      <c r="B72" s="412" t="s">
        <v>1240</v>
      </c>
    </row>
    <row r="73" spans="1:2" ht="15.75">
      <c r="A73" s="527"/>
      <c r="B73" s="412" t="s">
        <v>1241</v>
      </c>
    </row>
    <row r="74" spans="1:2" ht="15.75">
      <c r="A74" s="527"/>
      <c r="B74" s="412" t="s">
        <v>1242</v>
      </c>
    </row>
    <row r="75" spans="1:2" ht="15.75">
      <c r="A75" s="527"/>
      <c r="B75" s="412" t="s">
        <v>1243</v>
      </c>
    </row>
    <row r="76" spans="1:2" ht="15.75">
      <c r="A76" s="410" t="s">
        <v>1244</v>
      </c>
      <c r="B76" s="412" t="s">
        <v>1245</v>
      </c>
    </row>
    <row r="77" spans="1:2" ht="15.75">
      <c r="A77" s="528" t="s">
        <v>3884</v>
      </c>
      <c r="B77" s="412" t="s">
        <v>1246</v>
      </c>
    </row>
    <row r="78" spans="1:2" ht="15.75">
      <c r="A78" s="528"/>
      <c r="B78" s="412" t="s">
        <v>1247</v>
      </c>
    </row>
    <row r="79" spans="1:2" ht="15.75">
      <c r="A79" s="528"/>
      <c r="B79" s="412" t="s">
        <v>1248</v>
      </c>
    </row>
    <row r="80" spans="1:2" ht="15.75">
      <c r="A80" s="528"/>
      <c r="B80" s="412" t="s">
        <v>1249</v>
      </c>
    </row>
    <row r="81" spans="1:2" ht="15.75">
      <c r="A81" s="528"/>
      <c r="B81" s="412" t="s">
        <v>1250</v>
      </c>
    </row>
    <row r="82" spans="1:2" ht="15.75">
      <c r="A82" s="528"/>
      <c r="B82" s="412" t="s">
        <v>1251</v>
      </c>
    </row>
    <row r="83" spans="1:2" ht="15.75">
      <c r="A83" s="528"/>
      <c r="B83" s="412" t="s">
        <v>1252</v>
      </c>
    </row>
    <row r="84" spans="1:2" ht="15.75">
      <c r="A84" s="528"/>
      <c r="B84" s="412" t="s">
        <v>1253</v>
      </c>
    </row>
    <row r="85" spans="1:2" ht="15.75">
      <c r="A85" s="527" t="s">
        <v>1254</v>
      </c>
      <c r="B85" s="412" t="s">
        <v>1255</v>
      </c>
    </row>
    <row r="86" spans="1:2" ht="15.75">
      <c r="A86" s="527"/>
      <c r="B86" s="412" t="s">
        <v>1256</v>
      </c>
    </row>
    <row r="87" spans="1:2" ht="15.75">
      <c r="A87" s="527"/>
      <c r="B87" s="412" t="s">
        <v>1257</v>
      </c>
    </row>
    <row r="88" spans="1:2" ht="15.75">
      <c r="A88" s="527"/>
      <c r="B88" s="412" t="s">
        <v>1258</v>
      </c>
    </row>
    <row r="89" spans="1:2" ht="15.75">
      <c r="A89" s="527"/>
      <c r="B89" s="412" t="s">
        <v>1259</v>
      </c>
    </row>
    <row r="90" spans="1:2" ht="15.75">
      <c r="A90" s="527"/>
      <c r="B90" s="412" t="s">
        <v>1260</v>
      </c>
    </row>
    <row r="91" spans="1:2" ht="15.75">
      <c r="A91" s="527"/>
      <c r="B91" s="412" t="s">
        <v>1261</v>
      </c>
    </row>
    <row r="92" spans="1:2" ht="15.75">
      <c r="A92" s="527"/>
      <c r="B92" s="412" t="s">
        <v>1262</v>
      </c>
    </row>
    <row r="93" spans="1:2" ht="15.75">
      <c r="A93" s="527"/>
      <c r="B93" s="412" t="s">
        <v>1263</v>
      </c>
    </row>
    <row r="94" spans="1:2" ht="15.75">
      <c r="A94" s="527"/>
      <c r="B94" s="412" t="s">
        <v>1264</v>
      </c>
    </row>
    <row r="95" spans="1:2" ht="15.75">
      <c r="A95" s="527"/>
      <c r="B95" s="412" t="s">
        <v>1265</v>
      </c>
    </row>
    <row r="96" spans="1:2" ht="15.75">
      <c r="A96" s="527"/>
      <c r="B96" s="412" t="s">
        <v>1266</v>
      </c>
    </row>
    <row r="97" spans="1:2" ht="15.75">
      <c r="A97" s="527" t="s">
        <v>1267</v>
      </c>
      <c r="B97" s="412" t="s">
        <v>1268</v>
      </c>
    </row>
    <row r="98" spans="1:2" ht="15.75">
      <c r="A98" s="527"/>
      <c r="B98" s="412" t="s">
        <v>1269</v>
      </c>
    </row>
    <row r="99" spans="1:2" ht="15.75">
      <c r="A99" s="527"/>
      <c r="B99" s="412" t="s">
        <v>1270</v>
      </c>
    </row>
    <row r="100" spans="1:2" ht="15.75">
      <c r="A100" s="527"/>
      <c r="B100" s="412" t="s">
        <v>1271</v>
      </c>
    </row>
    <row r="101" spans="1:2" ht="15.75">
      <c r="A101" s="527"/>
      <c r="B101" s="412" t="s">
        <v>1272</v>
      </c>
    </row>
    <row r="102" spans="1:2" ht="15.75">
      <c r="A102" s="410" t="s">
        <v>1273</v>
      </c>
      <c r="B102" s="411" t="s">
        <v>1274</v>
      </c>
    </row>
    <row r="103" spans="1:2" ht="15.75">
      <c r="A103" s="527" t="s">
        <v>1275</v>
      </c>
      <c r="B103" s="411" t="s">
        <v>1276</v>
      </c>
    </row>
    <row r="104" spans="1:2" ht="15.75">
      <c r="A104" s="527"/>
      <c r="B104" s="411" t="s">
        <v>1277</v>
      </c>
    </row>
    <row r="105" spans="1:2" ht="15.75">
      <c r="A105" s="527"/>
      <c r="B105" s="411" t="s">
        <v>1278</v>
      </c>
    </row>
    <row r="106" spans="1:2" ht="15.75">
      <c r="A106" s="527"/>
      <c r="B106" s="411" t="s">
        <v>1279</v>
      </c>
    </row>
    <row r="107" spans="1:2" ht="15.75">
      <c r="A107" s="527"/>
      <c r="B107" s="411" t="s">
        <v>1280</v>
      </c>
    </row>
    <row r="108" spans="1:2" ht="15.75">
      <c r="A108" s="527"/>
      <c r="B108" s="411" t="s">
        <v>1281</v>
      </c>
    </row>
    <row r="109" spans="1:2" ht="15.75">
      <c r="A109" s="527"/>
      <c r="B109" s="411" t="s">
        <v>1282</v>
      </c>
    </row>
    <row r="110" spans="1:2" ht="15.75">
      <c r="A110" s="527"/>
      <c r="B110" s="413" t="s">
        <v>1283</v>
      </c>
    </row>
    <row r="111" spans="1:2" ht="15.75">
      <c r="A111" s="527"/>
      <c r="B111" s="413" t="s">
        <v>1284</v>
      </c>
    </row>
    <row r="112" spans="1:2" ht="15.75">
      <c r="A112" s="527"/>
      <c r="B112" s="413" t="s">
        <v>1285</v>
      </c>
    </row>
    <row r="113" spans="1:2" ht="15.75">
      <c r="A113" s="527"/>
      <c r="B113" s="413" t="s">
        <v>1286</v>
      </c>
    </row>
    <row r="114" spans="1:2" ht="15.75">
      <c r="A114" s="527"/>
      <c r="B114" s="413" t="s">
        <v>1287</v>
      </c>
    </row>
    <row r="115" spans="1:2" ht="15.75">
      <c r="A115" s="527"/>
      <c r="B115" s="413" t="s">
        <v>1288</v>
      </c>
    </row>
    <row r="116" spans="1:2" ht="15.75">
      <c r="A116" s="527"/>
      <c r="B116" s="413" t="s">
        <v>1289</v>
      </c>
    </row>
    <row r="117" spans="1:2" ht="15.75">
      <c r="A117" s="527"/>
      <c r="B117" s="413" t="s">
        <v>1290</v>
      </c>
    </row>
    <row r="118" spans="1:2" ht="15.75">
      <c r="A118" s="527"/>
      <c r="B118" s="413" t="s">
        <v>1291</v>
      </c>
    </row>
    <row r="119" spans="1:2" ht="15.75">
      <c r="A119" s="527"/>
      <c r="B119" s="413" t="s">
        <v>1292</v>
      </c>
    </row>
    <row r="120" spans="1:2" ht="15.75">
      <c r="A120" s="527"/>
      <c r="B120" s="413" t="s">
        <v>1293</v>
      </c>
    </row>
    <row r="121" spans="1:2" ht="15.75">
      <c r="A121" s="527"/>
      <c r="B121" s="413" t="s">
        <v>1294</v>
      </c>
    </row>
    <row r="122" spans="1:2" ht="15.75">
      <c r="A122" s="527"/>
      <c r="B122" s="413" t="s">
        <v>1295</v>
      </c>
    </row>
    <row r="123" spans="1:2" ht="15.75">
      <c r="A123" s="527"/>
      <c r="B123" s="413" t="s">
        <v>1296</v>
      </c>
    </row>
    <row r="124" spans="1:2" ht="15.75">
      <c r="A124" s="527"/>
      <c r="B124" s="413" t="s">
        <v>1297</v>
      </c>
    </row>
    <row r="125" spans="1:2" ht="15.75">
      <c r="A125" s="527"/>
      <c r="B125" s="413" t="s">
        <v>1298</v>
      </c>
    </row>
    <row r="126" spans="1:2" ht="15.75">
      <c r="A126" s="527"/>
      <c r="B126" s="413" t="s">
        <v>1299</v>
      </c>
    </row>
    <row r="127" spans="1:2" ht="15.75">
      <c r="A127" s="527"/>
      <c r="B127" s="413" t="s">
        <v>1300</v>
      </c>
    </row>
    <row r="128" spans="1:2" ht="15.75">
      <c r="A128" s="527"/>
      <c r="B128" s="413" t="s">
        <v>1301</v>
      </c>
    </row>
    <row r="129" spans="1:2" ht="15.75">
      <c r="A129" s="410" t="s">
        <v>1302</v>
      </c>
      <c r="B129" s="413" t="s">
        <v>1303</v>
      </c>
    </row>
    <row r="130" spans="1:2" ht="15.75">
      <c r="A130" s="527" t="s">
        <v>1304</v>
      </c>
      <c r="B130" s="414" t="s">
        <v>1305</v>
      </c>
    </row>
    <row r="131" spans="1:2" ht="15.75">
      <c r="A131" s="527"/>
      <c r="B131" s="414" t="s">
        <v>1306</v>
      </c>
    </row>
    <row r="132" spans="1:2" ht="15.75">
      <c r="A132" s="527"/>
      <c r="B132" s="414" t="s">
        <v>1307</v>
      </c>
    </row>
    <row r="133" spans="1:2" ht="15.75">
      <c r="A133" s="527"/>
      <c r="B133" s="414" t="s">
        <v>1308</v>
      </c>
    </row>
    <row r="134" spans="1:2" ht="15.75">
      <c r="A134" s="527"/>
      <c r="B134" s="414" t="s">
        <v>1309</v>
      </c>
    </row>
    <row r="135" spans="1:2" ht="15.75">
      <c r="A135" s="527"/>
      <c r="B135" s="414" t="s">
        <v>1310</v>
      </c>
    </row>
    <row r="136" spans="1:2" ht="15.75">
      <c r="A136" s="527"/>
      <c r="B136" s="414" t="s">
        <v>1311</v>
      </c>
    </row>
    <row r="137" spans="1:2" ht="15.75">
      <c r="A137" s="527"/>
      <c r="B137" s="414" t="s">
        <v>1312</v>
      </c>
    </row>
    <row r="138" spans="1:2" ht="15.75">
      <c r="A138" s="527"/>
      <c r="B138" s="413" t="s">
        <v>1313</v>
      </c>
    </row>
    <row r="139" spans="1:2" ht="15.75">
      <c r="A139" s="527"/>
      <c r="B139" s="413" t="s">
        <v>1314</v>
      </c>
    </row>
    <row r="140" spans="1:2" ht="15.75">
      <c r="A140" s="527"/>
      <c r="B140" s="414" t="s">
        <v>1315</v>
      </c>
    </row>
    <row r="141" spans="1:2" ht="15.75">
      <c r="A141" s="527"/>
      <c r="B141" s="414" t="s">
        <v>1316</v>
      </c>
    </row>
    <row r="142" spans="1:2" ht="15.75">
      <c r="A142" s="527"/>
      <c r="B142" s="414" t="s">
        <v>1317</v>
      </c>
    </row>
    <row r="143" spans="1:2" ht="15.75">
      <c r="A143" s="527"/>
      <c r="B143" s="414" t="s">
        <v>1318</v>
      </c>
    </row>
    <row r="144" spans="1:2" ht="15.75">
      <c r="A144" s="527"/>
      <c r="B144" s="414" t="s">
        <v>1319</v>
      </c>
    </row>
    <row r="145" spans="1:2" ht="15.75">
      <c r="A145" s="527"/>
      <c r="B145" s="414" t="s">
        <v>1320</v>
      </c>
    </row>
    <row r="146" spans="1:2" ht="15.75">
      <c r="A146" s="527"/>
      <c r="B146" s="414" t="s">
        <v>1321</v>
      </c>
    </row>
    <row r="147" spans="1:2" ht="15.75">
      <c r="A147" s="527"/>
      <c r="B147" s="414" t="s">
        <v>1322</v>
      </c>
    </row>
    <row r="148" spans="1:2" ht="15.75">
      <c r="A148" s="527"/>
      <c r="B148" s="414" t="s">
        <v>1323</v>
      </c>
    </row>
    <row r="149" spans="1:2" ht="15.75">
      <c r="A149" s="527"/>
      <c r="B149" s="414" t="s">
        <v>1324</v>
      </c>
    </row>
    <row r="150" spans="1:2" ht="15.75">
      <c r="A150" s="527"/>
      <c r="B150" s="414" t="s">
        <v>1325</v>
      </c>
    </row>
    <row r="151" spans="1:2" ht="15.75">
      <c r="A151" s="527"/>
      <c r="B151" s="414" t="s">
        <v>1326</v>
      </c>
    </row>
    <row r="152" spans="1:2" ht="15.75">
      <c r="A152" s="527" t="s">
        <v>1327</v>
      </c>
      <c r="B152" s="414" t="s">
        <v>1328</v>
      </c>
    </row>
    <row r="153" spans="1:2" ht="15.75">
      <c r="A153" s="527"/>
      <c r="B153" s="414" t="s">
        <v>1329</v>
      </c>
    </row>
    <row r="154" spans="1:2" ht="15.75">
      <c r="A154" s="527"/>
      <c r="B154" s="414" t="s">
        <v>1330</v>
      </c>
    </row>
    <row r="155" spans="1:2" ht="15.75">
      <c r="A155" s="527" t="s">
        <v>1331</v>
      </c>
      <c r="B155" s="414" t="s">
        <v>1332</v>
      </c>
    </row>
    <row r="156" spans="1:2" ht="15.75">
      <c r="A156" s="527"/>
      <c r="B156" s="414" t="s">
        <v>1333</v>
      </c>
    </row>
    <row r="157" spans="1:2" ht="15.75">
      <c r="A157" s="527"/>
      <c r="B157" s="414" t="s">
        <v>1334</v>
      </c>
    </row>
    <row r="158" spans="1:2" ht="15.75">
      <c r="A158" s="527"/>
      <c r="B158" s="414" t="s">
        <v>1335</v>
      </c>
    </row>
    <row r="159" spans="1:2" ht="15.75">
      <c r="A159" s="527"/>
      <c r="B159" s="413" t="s">
        <v>1336</v>
      </c>
    </row>
    <row r="160" spans="1:2" ht="15.75">
      <c r="A160" s="527"/>
      <c r="B160" s="413" t="s">
        <v>1337</v>
      </c>
    </row>
    <row r="161" spans="1:2" ht="15.75">
      <c r="A161" s="527"/>
      <c r="B161" s="413" t="s">
        <v>1338</v>
      </c>
    </row>
    <row r="162" spans="1:2" ht="15.75">
      <c r="A162" s="527"/>
      <c r="B162" s="414" t="s">
        <v>1339</v>
      </c>
    </row>
    <row r="163" spans="1:2" ht="15.75">
      <c r="A163" s="527"/>
      <c r="B163" s="414" t="s">
        <v>1340</v>
      </c>
    </row>
    <row r="164" spans="1:2" ht="15.75">
      <c r="A164" s="527"/>
      <c r="B164" s="414" t="s">
        <v>1341</v>
      </c>
    </row>
    <row r="165" spans="1:2" ht="15.75">
      <c r="A165" s="527" t="s">
        <v>1406</v>
      </c>
      <c r="B165" s="414" t="s">
        <v>1407</v>
      </c>
    </row>
    <row r="166" spans="1:2" ht="15.75">
      <c r="A166" s="527"/>
      <c r="B166" s="414" t="s">
        <v>1408</v>
      </c>
    </row>
    <row r="167" spans="1:2" ht="15.75">
      <c r="A167" s="527"/>
      <c r="B167" s="414" t="s">
        <v>1409</v>
      </c>
    </row>
    <row r="168" spans="1:2" ht="15.75">
      <c r="A168" s="527"/>
      <c r="B168" s="414" t="s">
        <v>1410</v>
      </c>
    </row>
    <row r="169" spans="1:2" ht="15.75">
      <c r="A169" s="527"/>
      <c r="B169" s="414" t="s">
        <v>1411</v>
      </c>
    </row>
  </sheetData>
  <mergeCells count="21">
    <mergeCell ref="A9:A10"/>
    <mergeCell ref="A11:A12"/>
    <mergeCell ref="A13:A17"/>
    <mergeCell ref="A18:A32"/>
    <mergeCell ref="A61:A75"/>
    <mergeCell ref="A77:A84"/>
    <mergeCell ref="A33:A35"/>
    <mergeCell ref="A36:A44"/>
    <mergeCell ref="A45:A46"/>
    <mergeCell ref="A47:A52"/>
    <mergeCell ref="A59:A60"/>
    <mergeCell ref="A5:B7"/>
    <mergeCell ref="A152:A154"/>
    <mergeCell ref="A155:A164"/>
    <mergeCell ref="A165:A169"/>
    <mergeCell ref="A85:A96"/>
    <mergeCell ref="A97:A101"/>
    <mergeCell ref="A103:A128"/>
    <mergeCell ref="A130:A151"/>
    <mergeCell ref="A53:A55"/>
    <mergeCell ref="A57:A58"/>
  </mergeCells>
  <phoneticPr fontId="26" type="noConversion"/>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2:M23"/>
  <sheetViews>
    <sheetView showGridLines="0" showZeros="0" workbookViewId="0"/>
  </sheetViews>
  <sheetFormatPr defaultColWidth="9.1640625" defaultRowHeight="12.75" customHeight="1"/>
  <cols>
    <col min="1" max="1" width="10.33203125" style="1" customWidth="1"/>
    <col min="2" max="2" width="44.1640625" style="1" customWidth="1"/>
    <col min="3" max="3" width="16.1640625" style="1" customWidth="1"/>
    <col min="4" max="4" width="17" style="1" customWidth="1"/>
    <col min="5" max="5" width="16.1640625" style="1" customWidth="1"/>
    <col min="6" max="12" width="9.1640625" style="1" customWidth="1"/>
    <col min="13" max="16384" width="9.1640625" style="30"/>
  </cols>
  <sheetData>
    <row r="2" spans="1:13" ht="46.5" customHeight="1">
      <c r="C2" s="420" t="s">
        <v>1583</v>
      </c>
      <c r="D2" s="420"/>
      <c r="E2" s="420"/>
      <c r="M2" s="1"/>
    </row>
    <row r="3" spans="1:13" ht="24" customHeight="1">
      <c r="A3" s="421" t="s">
        <v>4421</v>
      </c>
      <c r="B3" s="421"/>
      <c r="C3" s="421"/>
      <c r="D3" s="421"/>
      <c r="E3" s="421"/>
    </row>
    <row r="4" spans="1:13" ht="12.75" customHeight="1">
      <c r="B4" s="53"/>
      <c r="C4" s="53"/>
      <c r="D4" s="53"/>
      <c r="E4" s="53" t="s">
        <v>619</v>
      </c>
    </row>
    <row r="5" spans="1:13" s="55" customFormat="1" ht="31.35" customHeight="1">
      <c r="A5" s="32" t="s">
        <v>3656</v>
      </c>
      <c r="B5" s="32" t="s">
        <v>4422</v>
      </c>
      <c r="C5" s="32" t="s">
        <v>1468</v>
      </c>
      <c r="D5" s="32" t="s">
        <v>1465</v>
      </c>
      <c r="E5" s="32" t="s">
        <v>1466</v>
      </c>
      <c r="F5" s="54"/>
      <c r="G5" s="54"/>
      <c r="H5" s="54"/>
      <c r="I5" s="54"/>
      <c r="J5" s="54"/>
      <c r="K5" s="54"/>
      <c r="L5" s="54"/>
    </row>
    <row r="6" spans="1:13" s="61" customFormat="1" ht="21.2" customHeight="1">
      <c r="A6" s="56"/>
      <c r="B6" s="57" t="s">
        <v>4423</v>
      </c>
      <c r="C6" s="58">
        <f>D6+E6</f>
        <v>83694000</v>
      </c>
      <c r="D6" s="58">
        <v>68893742.200000003</v>
      </c>
      <c r="E6" s="58">
        <v>14800257.800000001</v>
      </c>
      <c r="F6" s="59"/>
      <c r="G6" s="60"/>
      <c r="H6" s="60"/>
      <c r="I6" s="60"/>
      <c r="J6" s="60"/>
      <c r="K6" s="60"/>
      <c r="L6" s="60"/>
    </row>
    <row r="7" spans="1:13" ht="15" customHeight="1">
      <c r="A7" s="62">
        <v>400000</v>
      </c>
      <c r="B7" s="63" t="s">
        <v>4424</v>
      </c>
      <c r="C7" s="64">
        <f t="shared" ref="C7:C21" si="0">D7+E7</f>
        <v>82793742.200000018</v>
      </c>
      <c r="D7" s="64">
        <v>67793742.200000018</v>
      </c>
      <c r="E7" s="64">
        <v>15000000</v>
      </c>
    </row>
    <row r="8" spans="1:13" s="33" customFormat="1" ht="12.75" customHeight="1">
      <c r="A8" s="65">
        <v>401000</v>
      </c>
      <c r="B8" s="66" t="s">
        <v>4425</v>
      </c>
      <c r="C8" s="67">
        <f t="shared" si="0"/>
        <v>217997656.90000001</v>
      </c>
      <c r="D8" s="67">
        <v>202997656.90000001</v>
      </c>
      <c r="E8" s="67">
        <v>15000000</v>
      </c>
      <c r="F8" s="1"/>
      <c r="G8" s="1"/>
      <c r="H8" s="1"/>
      <c r="I8" s="1"/>
      <c r="J8" s="1"/>
      <c r="K8" s="1"/>
      <c r="L8" s="1"/>
    </row>
    <row r="9" spans="1:13" s="33" customFormat="1" ht="12.75" customHeight="1">
      <c r="A9" s="68">
        <v>401100</v>
      </c>
      <c r="B9" s="69" t="s">
        <v>4426</v>
      </c>
      <c r="C9" s="70">
        <f t="shared" si="0"/>
        <v>98443656.900000006</v>
      </c>
      <c r="D9" s="70">
        <v>98443656.900000006</v>
      </c>
      <c r="E9" s="70">
        <v>0</v>
      </c>
      <c r="F9" s="1"/>
      <c r="G9" s="1"/>
      <c r="H9" s="1"/>
      <c r="I9" s="1"/>
      <c r="J9" s="1"/>
      <c r="K9" s="1"/>
      <c r="L9" s="1"/>
    </row>
    <row r="10" spans="1:13" s="33" customFormat="1" ht="12.75" customHeight="1">
      <c r="A10" s="68">
        <v>401200</v>
      </c>
      <c r="B10" s="69" t="s">
        <v>4427</v>
      </c>
      <c r="C10" s="70">
        <f t="shared" si="0"/>
        <v>119554000</v>
      </c>
      <c r="D10" s="70">
        <v>104554000</v>
      </c>
      <c r="E10" s="70">
        <v>15000000</v>
      </c>
      <c r="F10" s="1"/>
      <c r="G10" s="1"/>
      <c r="H10" s="1"/>
      <c r="I10" s="1"/>
      <c r="J10" s="1"/>
      <c r="K10" s="1"/>
      <c r="L10" s="1"/>
    </row>
    <row r="11" spans="1:13" s="33" customFormat="1" ht="12.75" customHeight="1">
      <c r="A11" s="65">
        <v>402000</v>
      </c>
      <c r="B11" s="66" t="s">
        <v>4428</v>
      </c>
      <c r="C11" s="67">
        <f t="shared" si="0"/>
        <v>-135203914.69999999</v>
      </c>
      <c r="D11" s="67">
        <v>-135203914.69999999</v>
      </c>
      <c r="E11" s="67">
        <v>0</v>
      </c>
      <c r="F11" s="1"/>
      <c r="G11" s="1"/>
      <c r="H11" s="1"/>
      <c r="I11" s="1"/>
      <c r="J11" s="1"/>
      <c r="K11" s="1"/>
      <c r="L11" s="1"/>
    </row>
    <row r="12" spans="1:13" s="33" customFormat="1" ht="12.75" customHeight="1">
      <c r="A12" s="68">
        <v>402100</v>
      </c>
      <c r="B12" s="69" t="s">
        <v>4429</v>
      </c>
      <c r="C12" s="70">
        <f t="shared" si="0"/>
        <v>-121323721.7</v>
      </c>
      <c r="D12" s="70">
        <v>-121323721.7</v>
      </c>
      <c r="E12" s="70">
        <v>0</v>
      </c>
      <c r="F12" s="1"/>
      <c r="G12" s="1"/>
      <c r="H12" s="1"/>
      <c r="I12" s="1"/>
      <c r="J12" s="1"/>
      <c r="K12" s="1"/>
      <c r="L12" s="1"/>
    </row>
    <row r="13" spans="1:13" s="33" customFormat="1" ht="12.75" customHeight="1">
      <c r="A13" s="68">
        <v>402200</v>
      </c>
      <c r="B13" s="69" t="s">
        <v>4430</v>
      </c>
      <c r="C13" s="70">
        <f t="shared" si="0"/>
        <v>-13880193</v>
      </c>
      <c r="D13" s="70">
        <v>-13880193</v>
      </c>
      <c r="E13" s="70">
        <v>0</v>
      </c>
      <c r="F13" s="1"/>
      <c r="G13" s="1"/>
      <c r="H13" s="1"/>
      <c r="I13" s="1"/>
      <c r="J13" s="1"/>
      <c r="K13" s="1"/>
      <c r="L13" s="1"/>
    </row>
    <row r="14" spans="1:13" ht="25.5">
      <c r="A14" s="62">
        <v>500000</v>
      </c>
      <c r="B14" s="63" t="s">
        <v>4431</v>
      </c>
      <c r="C14" s="64">
        <f t="shared" si="0"/>
        <v>17100000</v>
      </c>
      <c r="D14" s="64">
        <v>17100000</v>
      </c>
      <c r="E14" s="64">
        <v>0</v>
      </c>
    </row>
    <row r="15" spans="1:13" s="33" customFormat="1" ht="102">
      <c r="A15" s="65">
        <v>501000</v>
      </c>
      <c r="B15" s="66" t="s">
        <v>4432</v>
      </c>
      <c r="C15" s="67">
        <f t="shared" si="0"/>
        <v>17100000</v>
      </c>
      <c r="D15" s="67">
        <v>17100000</v>
      </c>
      <c r="E15" s="67">
        <v>0</v>
      </c>
      <c r="F15" s="1"/>
      <c r="G15" s="1"/>
      <c r="H15" s="1"/>
      <c r="I15" s="1"/>
      <c r="J15" s="1"/>
      <c r="K15" s="1"/>
      <c r="L15" s="1"/>
    </row>
    <row r="16" spans="1:13" ht="12.75" customHeight="1">
      <c r="A16" s="62">
        <v>600000</v>
      </c>
      <c r="B16" s="63" t="s">
        <v>4433</v>
      </c>
      <c r="C16" s="64">
        <f t="shared" si="0"/>
        <v>-16199742.199999999</v>
      </c>
      <c r="D16" s="64">
        <v>-16000000</v>
      </c>
      <c r="E16" s="64">
        <v>-199742.19999999998</v>
      </c>
    </row>
    <row r="17" spans="1:12" s="33" customFormat="1" ht="38.25">
      <c r="A17" s="65">
        <v>601000</v>
      </c>
      <c r="B17" s="66" t="s">
        <v>1587</v>
      </c>
      <c r="C17" s="67">
        <f t="shared" si="0"/>
        <v>-16290145.1</v>
      </c>
      <c r="D17" s="67">
        <v>-16000000</v>
      </c>
      <c r="E17" s="67">
        <v>-290145.09999999998</v>
      </c>
      <c r="F17" s="1"/>
      <c r="G17" s="1"/>
      <c r="H17" s="1"/>
      <c r="I17" s="1"/>
      <c r="J17" s="1"/>
      <c r="K17" s="1"/>
      <c r="L17" s="1"/>
    </row>
    <row r="18" spans="1:12" s="33" customFormat="1" ht="25.5">
      <c r="A18" s="68">
        <v>601200</v>
      </c>
      <c r="B18" s="69" t="s">
        <v>2931</v>
      </c>
      <c r="C18" s="70">
        <f t="shared" si="0"/>
        <v>-16290145.1</v>
      </c>
      <c r="D18" s="70">
        <v>-16000000</v>
      </c>
      <c r="E18" s="70">
        <v>-290145.09999999998</v>
      </c>
      <c r="F18" s="1"/>
      <c r="G18" s="1"/>
      <c r="H18" s="1"/>
      <c r="I18" s="1"/>
      <c r="J18" s="1"/>
      <c r="K18" s="1"/>
      <c r="L18" s="1"/>
    </row>
    <row r="19" spans="1:12" s="75" customFormat="1" ht="12">
      <c r="A19" s="71">
        <v>601220</v>
      </c>
      <c r="B19" s="72" t="s">
        <v>2932</v>
      </c>
      <c r="C19" s="73">
        <f>D19+E19</f>
        <v>-16290145.1</v>
      </c>
      <c r="D19" s="73">
        <v>-16000000</v>
      </c>
      <c r="E19" s="73">
        <v>-290145.09999999998</v>
      </c>
      <c r="F19" s="74"/>
      <c r="G19" s="74"/>
      <c r="H19" s="74"/>
      <c r="I19" s="74"/>
      <c r="J19" s="74"/>
      <c r="K19" s="74"/>
      <c r="L19" s="74"/>
    </row>
    <row r="20" spans="1:12" s="33" customFormat="1" ht="12.75" customHeight="1">
      <c r="A20" s="65">
        <v>602000</v>
      </c>
      <c r="B20" s="66" t="s">
        <v>2933</v>
      </c>
      <c r="C20" s="67">
        <f t="shared" si="0"/>
        <v>90402.9</v>
      </c>
      <c r="D20" s="67">
        <v>0</v>
      </c>
      <c r="E20" s="67">
        <v>90402.9</v>
      </c>
      <c r="F20" s="1"/>
      <c r="G20" s="1"/>
      <c r="H20" s="1"/>
      <c r="I20" s="1"/>
      <c r="J20" s="1"/>
      <c r="K20" s="1"/>
      <c r="L20" s="1"/>
    </row>
    <row r="21" spans="1:12" s="33" customFormat="1" ht="12.75" customHeight="1">
      <c r="A21" s="68">
        <v>602100</v>
      </c>
      <c r="B21" s="69" t="s">
        <v>2934</v>
      </c>
      <c r="C21" s="70">
        <f t="shared" si="0"/>
        <v>90402.9</v>
      </c>
      <c r="D21" s="70">
        <v>0</v>
      </c>
      <c r="E21" s="70">
        <v>90402.9</v>
      </c>
      <c r="F21" s="1"/>
      <c r="G21" s="1"/>
      <c r="H21" s="1"/>
      <c r="I21" s="1"/>
      <c r="J21" s="1"/>
      <c r="K21" s="1"/>
      <c r="L21" s="1"/>
    </row>
    <row r="23" spans="1:12">
      <c r="G23" s="30"/>
      <c r="H23" s="30"/>
      <c r="I23" s="30"/>
      <c r="J23" s="30"/>
      <c r="K23" s="30"/>
      <c r="L23" s="30"/>
    </row>
  </sheetData>
  <mergeCells count="2">
    <mergeCell ref="C2:E2"/>
    <mergeCell ref="A3:E3"/>
  </mergeCells>
  <phoneticPr fontId="26" type="noConversion"/>
  <pageMargins left="0.74803149606299213" right="0.74803149606299213" top="0.59055118110236227" bottom="0.78740157480314965" header="0.51181102362204722" footer="0.51181102362204722"/>
  <pageSetup paperSize="9"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O717"/>
  <sheetViews>
    <sheetView showGridLines="0" showZeros="0" zoomScaleNormal="154" workbookViewId="0">
      <pane xSplit="3" ySplit="6" topLeftCell="D7" activePane="bottomRight" state="frozen"/>
      <selection pane="topRight"/>
      <selection pane="bottomLeft"/>
      <selection pane="bottomRight" activeCell="B1" sqref="B1"/>
    </sheetView>
  </sheetViews>
  <sheetFormatPr defaultColWidth="9.1640625" defaultRowHeight="12.75"/>
  <cols>
    <col min="1" max="1" width="0.1640625" style="8" customWidth="1"/>
    <col min="2" max="2" width="12.5" style="8" customWidth="1"/>
    <col min="3" max="3" width="12.83203125" style="8" customWidth="1"/>
    <col min="4" max="4" width="38" style="8" customWidth="1"/>
    <col min="5" max="5" width="15.5" style="8" customWidth="1"/>
    <col min="6" max="6" width="14.1640625" style="8" customWidth="1"/>
    <col min="7" max="7" width="15.1640625" style="8" customWidth="1"/>
    <col min="8" max="8" width="12.1640625" style="8" customWidth="1"/>
    <col min="9" max="9" width="13.1640625" style="8" customWidth="1"/>
    <col min="10" max="10" width="14.5" style="8" customWidth="1"/>
    <col min="11" max="11" width="13.33203125" style="8" customWidth="1"/>
    <col min="12" max="12" width="12.1640625" style="8" customWidth="1"/>
    <col min="13" max="13" width="13.5" style="8" customWidth="1"/>
    <col min="14" max="14" width="14" style="8" customWidth="1"/>
    <col min="15" max="15" width="16" style="8" customWidth="1"/>
    <col min="16" max="16384" width="9.1640625" style="7"/>
  </cols>
  <sheetData>
    <row r="1" spans="1:15" ht="41.25" customHeight="1">
      <c r="A1" s="1"/>
      <c r="B1" s="1"/>
      <c r="C1" s="1"/>
      <c r="D1" s="1"/>
      <c r="E1" s="2"/>
      <c r="F1" s="2"/>
      <c r="G1" s="2"/>
      <c r="H1" s="2"/>
      <c r="I1" s="2"/>
      <c r="J1" s="2"/>
      <c r="K1" s="2"/>
      <c r="L1" s="420" t="s">
        <v>1584</v>
      </c>
      <c r="M1" s="420"/>
      <c r="N1" s="420"/>
      <c r="O1" s="420"/>
    </row>
    <row r="2" spans="1:15" ht="41.25" customHeight="1">
      <c r="A2" s="1"/>
      <c r="B2" s="422" t="s">
        <v>4114</v>
      </c>
      <c r="C2" s="422"/>
      <c r="D2" s="422"/>
      <c r="E2" s="422"/>
      <c r="F2" s="422"/>
      <c r="G2" s="422"/>
      <c r="H2" s="422"/>
      <c r="I2" s="422"/>
      <c r="J2" s="422"/>
      <c r="K2" s="422"/>
      <c r="L2" s="422"/>
      <c r="M2" s="422"/>
      <c r="N2" s="422"/>
      <c r="O2" s="422"/>
    </row>
    <row r="3" spans="1:15" ht="18.75">
      <c r="B3" s="16"/>
      <c r="C3" s="16"/>
      <c r="D3" s="16"/>
      <c r="E3" s="16"/>
      <c r="F3" s="16"/>
      <c r="G3" s="16"/>
      <c r="H3" s="16"/>
      <c r="I3" s="16"/>
      <c r="J3" s="16"/>
      <c r="K3" s="16"/>
      <c r="L3" s="16"/>
      <c r="M3" s="16"/>
      <c r="N3" s="16"/>
      <c r="O3" s="6" t="s">
        <v>619</v>
      </c>
    </row>
    <row r="4" spans="1:15" ht="15.75">
      <c r="A4" s="9"/>
      <c r="B4" s="425" t="s">
        <v>1462</v>
      </c>
      <c r="C4" s="431" t="s">
        <v>1463</v>
      </c>
      <c r="D4" s="432" t="s">
        <v>1464</v>
      </c>
      <c r="E4" s="430" t="s">
        <v>1465</v>
      </c>
      <c r="F4" s="424"/>
      <c r="G4" s="423"/>
      <c r="H4" s="423"/>
      <c r="I4" s="433"/>
      <c r="J4" s="423" t="s">
        <v>1466</v>
      </c>
      <c r="K4" s="424"/>
      <c r="L4" s="423"/>
      <c r="M4" s="423"/>
      <c r="N4" s="424"/>
      <c r="O4" s="430" t="s">
        <v>3651</v>
      </c>
    </row>
    <row r="5" spans="1:15">
      <c r="A5" s="10"/>
      <c r="B5" s="425"/>
      <c r="C5" s="431"/>
      <c r="D5" s="432"/>
      <c r="E5" s="426" t="s">
        <v>1468</v>
      </c>
      <c r="F5" s="434" t="s">
        <v>3652</v>
      </c>
      <c r="G5" s="428" t="s">
        <v>3654</v>
      </c>
      <c r="H5" s="429"/>
      <c r="I5" s="434" t="s">
        <v>3653</v>
      </c>
      <c r="J5" s="426" t="s">
        <v>1468</v>
      </c>
      <c r="K5" s="434" t="s">
        <v>3652</v>
      </c>
      <c r="L5" s="428" t="s">
        <v>3654</v>
      </c>
      <c r="M5" s="429"/>
      <c r="N5" s="434" t="s">
        <v>3653</v>
      </c>
      <c r="O5" s="430"/>
    </row>
    <row r="6" spans="1:15" ht="51" customHeight="1">
      <c r="A6" s="14"/>
      <c r="B6" s="425"/>
      <c r="C6" s="431"/>
      <c r="D6" s="432"/>
      <c r="E6" s="427"/>
      <c r="F6" s="434"/>
      <c r="G6" s="12" t="s">
        <v>1469</v>
      </c>
      <c r="H6" s="11" t="s">
        <v>1470</v>
      </c>
      <c r="I6" s="434"/>
      <c r="J6" s="426"/>
      <c r="K6" s="434"/>
      <c r="L6" s="11" t="s">
        <v>1469</v>
      </c>
      <c r="M6" s="13" t="s">
        <v>1470</v>
      </c>
      <c r="N6" s="434"/>
      <c r="O6" s="430"/>
    </row>
    <row r="7" spans="1:15">
      <c r="B7" s="17"/>
      <c r="C7" s="17"/>
      <c r="D7" s="17" t="s">
        <v>1471</v>
      </c>
      <c r="E7" s="17">
        <v>633587015.39999998</v>
      </c>
      <c r="F7" s="17">
        <v>594893329.5</v>
      </c>
      <c r="G7" s="17">
        <v>78208135.900000006</v>
      </c>
      <c r="H7" s="17">
        <v>5337834.3</v>
      </c>
      <c r="I7" s="17">
        <v>37193685.899999999</v>
      </c>
      <c r="J7" s="17">
        <v>34228491.799999997</v>
      </c>
      <c r="K7" s="17">
        <v>19636966.199999999</v>
      </c>
      <c r="L7" s="17">
        <v>2079580.9</v>
      </c>
      <c r="M7" s="17">
        <v>1295792.3</v>
      </c>
      <c r="N7" s="17">
        <v>14591525.6</v>
      </c>
      <c r="O7" s="17">
        <f t="shared" ref="O7:O70" si="0">J7+E7</f>
        <v>667815507.19999993</v>
      </c>
    </row>
    <row r="8" spans="1:15" ht="13.5">
      <c r="B8" s="18" t="s">
        <v>1472</v>
      </c>
      <c r="C8" s="19"/>
      <c r="D8" s="20" t="s">
        <v>1473</v>
      </c>
      <c r="E8" s="21">
        <v>933254.6</v>
      </c>
      <c r="F8" s="21">
        <v>812577.6</v>
      </c>
      <c r="G8" s="21">
        <v>438856.3</v>
      </c>
      <c r="H8" s="21">
        <v>35387.1</v>
      </c>
      <c r="I8" s="21">
        <v>120677</v>
      </c>
      <c r="J8" s="21">
        <v>8527.7000000000007</v>
      </c>
      <c r="K8" s="21">
        <v>8095.4</v>
      </c>
      <c r="L8" s="21">
        <v>3252.1</v>
      </c>
      <c r="M8" s="21">
        <v>437.1</v>
      </c>
      <c r="N8" s="21">
        <v>432.3</v>
      </c>
      <c r="O8" s="21">
        <f t="shared" si="0"/>
        <v>941782.29999999993</v>
      </c>
    </row>
    <row r="9" spans="1:15" ht="13.5">
      <c r="B9" s="19" t="s">
        <v>1474</v>
      </c>
      <c r="C9" s="19"/>
      <c r="D9" s="22" t="s">
        <v>1473</v>
      </c>
      <c r="E9" s="23">
        <v>933254.6</v>
      </c>
      <c r="F9" s="23">
        <v>812577.6</v>
      </c>
      <c r="G9" s="23">
        <v>438856.3</v>
      </c>
      <c r="H9" s="23">
        <v>35387.1</v>
      </c>
      <c r="I9" s="23">
        <v>120677</v>
      </c>
      <c r="J9" s="23">
        <v>8527.7000000000007</v>
      </c>
      <c r="K9" s="23">
        <v>8095.4</v>
      </c>
      <c r="L9" s="23">
        <v>3252.1</v>
      </c>
      <c r="M9" s="23">
        <v>437.1</v>
      </c>
      <c r="N9" s="23">
        <v>432.3</v>
      </c>
      <c r="O9" s="23">
        <f t="shared" si="0"/>
        <v>941782.29999999993</v>
      </c>
    </row>
    <row r="10" spans="1:15" ht="25.5">
      <c r="B10" s="24" t="s">
        <v>1475</v>
      </c>
      <c r="C10" s="24" t="s">
        <v>1476</v>
      </c>
      <c r="D10" s="25" t="s">
        <v>1477</v>
      </c>
      <c r="E10" s="26">
        <v>513737.5</v>
      </c>
      <c r="F10" s="26">
        <v>445060.5</v>
      </c>
      <c r="G10" s="26">
        <v>218844.9</v>
      </c>
      <c r="H10" s="26">
        <v>0</v>
      </c>
      <c r="I10" s="26">
        <v>68677</v>
      </c>
      <c r="J10" s="26">
        <v>0</v>
      </c>
      <c r="K10" s="26">
        <v>0</v>
      </c>
      <c r="L10" s="26">
        <v>0</v>
      </c>
      <c r="M10" s="26">
        <v>0</v>
      </c>
      <c r="N10" s="26">
        <v>0</v>
      </c>
      <c r="O10" s="26">
        <f t="shared" si="0"/>
        <v>513737.5</v>
      </c>
    </row>
    <row r="11" spans="1:15" ht="51">
      <c r="B11" s="24" t="s">
        <v>1478</v>
      </c>
      <c r="C11" s="24" t="s">
        <v>1476</v>
      </c>
      <c r="D11" s="25" t="s">
        <v>1479</v>
      </c>
      <c r="E11" s="26">
        <v>390521.1</v>
      </c>
      <c r="F11" s="26">
        <v>340521.1</v>
      </c>
      <c r="G11" s="26">
        <v>220011.4</v>
      </c>
      <c r="H11" s="26">
        <v>35387.1</v>
      </c>
      <c r="I11" s="26">
        <v>50000</v>
      </c>
      <c r="J11" s="26">
        <v>8527.7000000000007</v>
      </c>
      <c r="K11" s="26">
        <v>8095.4</v>
      </c>
      <c r="L11" s="26">
        <v>3252.1</v>
      </c>
      <c r="M11" s="26">
        <v>437.1</v>
      </c>
      <c r="N11" s="26">
        <v>432.3</v>
      </c>
      <c r="O11" s="26">
        <f t="shared" si="0"/>
        <v>399048.8</v>
      </c>
    </row>
    <row r="12" spans="1:15" ht="63.75">
      <c r="B12" s="24" t="s">
        <v>1480</v>
      </c>
      <c r="C12" s="24" t="s">
        <v>1481</v>
      </c>
      <c r="D12" s="25" t="s">
        <v>1482</v>
      </c>
      <c r="E12" s="26">
        <v>28996</v>
      </c>
      <c r="F12" s="26">
        <v>26996</v>
      </c>
      <c r="G12" s="26">
        <v>0</v>
      </c>
      <c r="H12" s="26">
        <v>0</v>
      </c>
      <c r="I12" s="26">
        <v>2000</v>
      </c>
      <c r="J12" s="26">
        <v>0</v>
      </c>
      <c r="K12" s="26">
        <v>0</v>
      </c>
      <c r="L12" s="26">
        <v>0</v>
      </c>
      <c r="M12" s="26">
        <v>0</v>
      </c>
      <c r="N12" s="26">
        <v>0</v>
      </c>
      <c r="O12" s="26">
        <f t="shared" si="0"/>
        <v>28996</v>
      </c>
    </row>
    <row r="13" spans="1:15" ht="13.5">
      <c r="B13" s="18" t="s">
        <v>1483</v>
      </c>
      <c r="C13" s="19"/>
      <c r="D13" s="20" t="s">
        <v>1484</v>
      </c>
      <c r="E13" s="21">
        <v>1165511.2999999998</v>
      </c>
      <c r="F13" s="21">
        <v>990794.2</v>
      </c>
      <c r="G13" s="21">
        <v>450926.89999999997</v>
      </c>
      <c r="H13" s="21">
        <v>63061.299999999996</v>
      </c>
      <c r="I13" s="21">
        <v>174717.1</v>
      </c>
      <c r="J13" s="21">
        <v>200411</v>
      </c>
      <c r="K13" s="21">
        <v>183231.8</v>
      </c>
      <c r="L13" s="21">
        <v>59520.600000000006</v>
      </c>
      <c r="M13" s="21">
        <v>40088.199999999997</v>
      </c>
      <c r="N13" s="21">
        <v>17179.2</v>
      </c>
      <c r="O13" s="21">
        <f t="shared" si="0"/>
        <v>1365922.2999999998</v>
      </c>
    </row>
    <row r="14" spans="1:15" ht="27">
      <c r="B14" s="19" t="s">
        <v>1485</v>
      </c>
      <c r="C14" s="19"/>
      <c r="D14" s="22" t="s">
        <v>1486</v>
      </c>
      <c r="E14" s="23">
        <v>1154466.3999999999</v>
      </c>
      <c r="F14" s="23">
        <v>979749.29999999993</v>
      </c>
      <c r="G14" s="23">
        <v>443046.1</v>
      </c>
      <c r="H14" s="23">
        <v>62464.7</v>
      </c>
      <c r="I14" s="23">
        <v>174717.1</v>
      </c>
      <c r="J14" s="23">
        <v>200411</v>
      </c>
      <c r="K14" s="23">
        <v>183231.8</v>
      </c>
      <c r="L14" s="23">
        <v>59520.600000000006</v>
      </c>
      <c r="M14" s="23">
        <v>40088.199999999997</v>
      </c>
      <c r="N14" s="23">
        <v>17179.2</v>
      </c>
      <c r="O14" s="23">
        <f t="shared" si="0"/>
        <v>1354877.4</v>
      </c>
    </row>
    <row r="15" spans="1:15" ht="63.75">
      <c r="B15" s="24" t="s">
        <v>1487</v>
      </c>
      <c r="C15" s="24" t="s">
        <v>1476</v>
      </c>
      <c r="D15" s="25" t="s">
        <v>1488</v>
      </c>
      <c r="E15" s="26">
        <v>452479</v>
      </c>
      <c r="F15" s="26">
        <v>452479</v>
      </c>
      <c r="G15" s="26">
        <v>137798.79999999999</v>
      </c>
      <c r="H15" s="26">
        <v>21320.2</v>
      </c>
      <c r="I15" s="26">
        <v>0</v>
      </c>
      <c r="J15" s="26">
        <v>3341</v>
      </c>
      <c r="K15" s="26">
        <v>3341</v>
      </c>
      <c r="L15" s="26">
        <v>1476.5</v>
      </c>
      <c r="M15" s="26">
        <v>40</v>
      </c>
      <c r="N15" s="26">
        <v>0</v>
      </c>
      <c r="O15" s="26">
        <f t="shared" si="0"/>
        <v>455820</v>
      </c>
    </row>
    <row r="16" spans="1:15" ht="25.5">
      <c r="B16" s="24" t="s">
        <v>1489</v>
      </c>
      <c r="C16" s="24" t="s">
        <v>1490</v>
      </c>
      <c r="D16" s="25" t="s">
        <v>1491</v>
      </c>
      <c r="E16" s="26">
        <v>16011</v>
      </c>
      <c r="F16" s="26">
        <v>16011</v>
      </c>
      <c r="G16" s="26">
        <v>0</v>
      </c>
      <c r="H16" s="26">
        <v>0</v>
      </c>
      <c r="I16" s="26">
        <v>0</v>
      </c>
      <c r="J16" s="26">
        <v>0</v>
      </c>
      <c r="K16" s="26">
        <v>0</v>
      </c>
      <c r="L16" s="26">
        <v>0</v>
      </c>
      <c r="M16" s="26">
        <v>0</v>
      </c>
      <c r="N16" s="26">
        <v>0</v>
      </c>
      <c r="O16" s="26">
        <f t="shared" si="0"/>
        <v>16011</v>
      </c>
    </row>
    <row r="17" spans="2:15" ht="38.25">
      <c r="B17" s="24" t="s">
        <v>1492</v>
      </c>
      <c r="C17" s="24" t="s">
        <v>1493</v>
      </c>
      <c r="D17" s="25" t="s">
        <v>1494</v>
      </c>
      <c r="E17" s="26">
        <v>25277.9</v>
      </c>
      <c r="F17" s="26">
        <v>11033.4</v>
      </c>
      <c r="G17" s="26">
        <v>765.1</v>
      </c>
      <c r="H17" s="26">
        <v>2219</v>
      </c>
      <c r="I17" s="26">
        <v>14244.5</v>
      </c>
      <c r="J17" s="26">
        <v>47535.6</v>
      </c>
      <c r="K17" s="26">
        <v>47335.6</v>
      </c>
      <c r="L17" s="26">
        <v>14204.7</v>
      </c>
      <c r="M17" s="26">
        <v>23124.5</v>
      </c>
      <c r="N17" s="26">
        <v>200</v>
      </c>
      <c r="O17" s="26">
        <f t="shared" si="0"/>
        <v>72813.5</v>
      </c>
    </row>
    <row r="18" spans="2:15" ht="89.25">
      <c r="B18" s="24" t="s">
        <v>1495</v>
      </c>
      <c r="C18" s="24" t="s">
        <v>1496</v>
      </c>
      <c r="D18" s="25" t="s">
        <v>2578</v>
      </c>
      <c r="E18" s="26">
        <v>33972.6</v>
      </c>
      <c r="F18" s="26">
        <v>0</v>
      </c>
      <c r="G18" s="26">
        <v>0</v>
      </c>
      <c r="H18" s="26">
        <v>0</v>
      </c>
      <c r="I18" s="26">
        <v>33972.6</v>
      </c>
      <c r="J18" s="26">
        <v>751.2</v>
      </c>
      <c r="K18" s="26">
        <v>0</v>
      </c>
      <c r="L18" s="26">
        <v>0</v>
      </c>
      <c r="M18" s="26">
        <v>0</v>
      </c>
      <c r="N18" s="26">
        <v>751.2</v>
      </c>
      <c r="O18" s="26">
        <f t="shared" si="0"/>
        <v>34723.799999999996</v>
      </c>
    </row>
    <row r="19" spans="2:15" ht="89.25">
      <c r="B19" s="24" t="s">
        <v>2579</v>
      </c>
      <c r="C19" s="24" t="s">
        <v>2580</v>
      </c>
      <c r="D19" s="25" t="s">
        <v>2581</v>
      </c>
      <c r="E19" s="26">
        <v>96696.5</v>
      </c>
      <c r="F19" s="26">
        <v>96696.5</v>
      </c>
      <c r="G19" s="26">
        <v>57539.7</v>
      </c>
      <c r="H19" s="26">
        <v>4176.7</v>
      </c>
      <c r="I19" s="26">
        <v>0</v>
      </c>
      <c r="J19" s="26">
        <v>76086.7</v>
      </c>
      <c r="K19" s="26">
        <v>74898.7</v>
      </c>
      <c r="L19" s="26">
        <v>37838.6</v>
      </c>
      <c r="M19" s="26">
        <v>12918</v>
      </c>
      <c r="N19" s="26">
        <v>1188</v>
      </c>
      <c r="O19" s="26">
        <f t="shared" si="0"/>
        <v>172783.2</v>
      </c>
    </row>
    <row r="20" spans="2:15" ht="38.25">
      <c r="B20" s="24" t="s">
        <v>2582</v>
      </c>
      <c r="C20" s="24" t="s">
        <v>2583</v>
      </c>
      <c r="D20" s="25" t="s">
        <v>2584</v>
      </c>
      <c r="E20" s="26">
        <v>22013.1</v>
      </c>
      <c r="F20" s="26">
        <v>22013.1</v>
      </c>
      <c r="G20" s="26">
        <v>14725.5</v>
      </c>
      <c r="H20" s="26">
        <v>3348.6</v>
      </c>
      <c r="I20" s="26">
        <v>0</v>
      </c>
      <c r="J20" s="26">
        <v>13346.5</v>
      </c>
      <c r="K20" s="26">
        <v>12506.5</v>
      </c>
      <c r="L20" s="26">
        <v>3061.5</v>
      </c>
      <c r="M20" s="26">
        <v>1257</v>
      </c>
      <c r="N20" s="26">
        <v>840</v>
      </c>
      <c r="O20" s="26">
        <f t="shared" si="0"/>
        <v>35359.599999999999</v>
      </c>
    </row>
    <row r="21" spans="2:15" ht="25.5">
      <c r="B21" s="24" t="s">
        <v>2585</v>
      </c>
      <c r="C21" s="24" t="s">
        <v>2586</v>
      </c>
      <c r="D21" s="25" t="s">
        <v>2587</v>
      </c>
      <c r="E21" s="26">
        <v>370626.2</v>
      </c>
      <c r="F21" s="26">
        <v>364126.2</v>
      </c>
      <c r="G21" s="26">
        <v>232217</v>
      </c>
      <c r="H21" s="26">
        <v>31400.2</v>
      </c>
      <c r="I21" s="26">
        <v>6500</v>
      </c>
      <c r="J21" s="26">
        <v>59350</v>
      </c>
      <c r="K21" s="26">
        <v>45150</v>
      </c>
      <c r="L21" s="26">
        <v>2939.3</v>
      </c>
      <c r="M21" s="26">
        <v>2748.7</v>
      </c>
      <c r="N21" s="26">
        <v>14200</v>
      </c>
      <c r="O21" s="26">
        <f t="shared" si="0"/>
        <v>429976.2</v>
      </c>
    </row>
    <row r="22" spans="2:15" ht="89.25">
      <c r="B22" s="24" t="s">
        <v>2588</v>
      </c>
      <c r="C22" s="24" t="s">
        <v>2589</v>
      </c>
      <c r="D22" s="25" t="s">
        <v>2590</v>
      </c>
      <c r="E22" s="26">
        <v>16078.6</v>
      </c>
      <c r="F22" s="26">
        <v>16078.6</v>
      </c>
      <c r="G22" s="26">
        <v>0</v>
      </c>
      <c r="H22" s="26">
        <v>0</v>
      </c>
      <c r="I22" s="26">
        <v>0</v>
      </c>
      <c r="J22" s="26">
        <v>0</v>
      </c>
      <c r="K22" s="26">
        <v>0</v>
      </c>
      <c r="L22" s="26">
        <v>0</v>
      </c>
      <c r="M22" s="26">
        <v>0</v>
      </c>
      <c r="N22" s="26">
        <v>0</v>
      </c>
      <c r="O22" s="26">
        <f t="shared" si="0"/>
        <v>16078.6</v>
      </c>
    </row>
    <row r="23" spans="2:15">
      <c r="B23" s="24" t="s">
        <v>2591</v>
      </c>
      <c r="C23" s="24" t="s">
        <v>2592</v>
      </c>
      <c r="D23" s="25" t="s">
        <v>2593</v>
      </c>
      <c r="E23" s="26">
        <v>1311.5</v>
      </c>
      <c r="F23" s="26">
        <v>1311.5</v>
      </c>
      <c r="G23" s="26">
        <v>0</v>
      </c>
      <c r="H23" s="26">
        <v>0</v>
      </c>
      <c r="I23" s="26">
        <v>0</v>
      </c>
      <c r="J23" s="26">
        <v>0</v>
      </c>
      <c r="K23" s="26">
        <v>0</v>
      </c>
      <c r="L23" s="26">
        <v>0</v>
      </c>
      <c r="M23" s="26">
        <v>0</v>
      </c>
      <c r="N23" s="26">
        <v>0</v>
      </c>
      <c r="O23" s="26">
        <f t="shared" si="0"/>
        <v>1311.5</v>
      </c>
    </row>
    <row r="24" spans="2:15" ht="44.85" customHeight="1">
      <c r="B24" s="24" t="s">
        <v>2594</v>
      </c>
      <c r="C24" s="24" t="s">
        <v>2592</v>
      </c>
      <c r="D24" s="25" t="s">
        <v>253</v>
      </c>
      <c r="E24" s="26">
        <v>25000</v>
      </c>
      <c r="F24" s="26">
        <v>0</v>
      </c>
      <c r="G24" s="26">
        <v>0</v>
      </c>
      <c r="H24" s="26">
        <v>0</v>
      </c>
      <c r="I24" s="26">
        <v>25000</v>
      </c>
      <c r="J24" s="26">
        <v>0</v>
      </c>
      <c r="K24" s="26">
        <v>0</v>
      </c>
      <c r="L24" s="26">
        <v>0</v>
      </c>
      <c r="M24" s="26">
        <v>0</v>
      </c>
      <c r="N24" s="26">
        <v>0</v>
      </c>
      <c r="O24" s="26">
        <f t="shared" si="0"/>
        <v>25000</v>
      </c>
    </row>
    <row r="25" spans="2:15" ht="25.5">
      <c r="B25" s="24" t="s">
        <v>2595</v>
      </c>
      <c r="C25" s="24" t="s">
        <v>2592</v>
      </c>
      <c r="D25" s="25" t="s">
        <v>2596</v>
      </c>
      <c r="E25" s="26">
        <v>95000</v>
      </c>
      <c r="F25" s="26">
        <v>0</v>
      </c>
      <c r="G25" s="26">
        <v>0</v>
      </c>
      <c r="H25" s="26">
        <v>0</v>
      </c>
      <c r="I25" s="26">
        <v>95000</v>
      </c>
      <c r="J25" s="26">
        <v>0</v>
      </c>
      <c r="K25" s="26">
        <v>0</v>
      </c>
      <c r="L25" s="26">
        <v>0</v>
      </c>
      <c r="M25" s="26">
        <v>0</v>
      </c>
      <c r="N25" s="26">
        <v>0</v>
      </c>
      <c r="O25" s="26">
        <f t="shared" si="0"/>
        <v>95000</v>
      </c>
    </row>
    <row r="26" spans="2:15" ht="40.5">
      <c r="B26" s="19" t="s">
        <v>4434</v>
      </c>
      <c r="C26" s="19"/>
      <c r="D26" s="22" t="s">
        <v>4435</v>
      </c>
      <c r="E26" s="23">
        <v>11044.9</v>
      </c>
      <c r="F26" s="23">
        <v>11044.9</v>
      </c>
      <c r="G26" s="23">
        <v>7880.8</v>
      </c>
      <c r="H26" s="23">
        <v>596.6</v>
      </c>
      <c r="I26" s="23">
        <v>0</v>
      </c>
      <c r="J26" s="23">
        <v>0</v>
      </c>
      <c r="K26" s="23">
        <v>0</v>
      </c>
      <c r="L26" s="23">
        <v>0</v>
      </c>
      <c r="M26" s="23">
        <v>0</v>
      </c>
      <c r="N26" s="23">
        <v>0</v>
      </c>
      <c r="O26" s="23">
        <f t="shared" si="0"/>
        <v>11044.9</v>
      </c>
    </row>
    <row r="27" spans="2:15" ht="25.5">
      <c r="B27" s="24" t="s">
        <v>4436</v>
      </c>
      <c r="C27" s="24" t="s">
        <v>4437</v>
      </c>
      <c r="D27" s="25" t="s">
        <v>4438</v>
      </c>
      <c r="E27" s="26">
        <v>11044.9</v>
      </c>
      <c r="F27" s="26">
        <v>11044.9</v>
      </c>
      <c r="G27" s="26">
        <v>7880.8</v>
      </c>
      <c r="H27" s="26">
        <v>596.6</v>
      </c>
      <c r="I27" s="26">
        <v>0</v>
      </c>
      <c r="J27" s="26">
        <v>0</v>
      </c>
      <c r="K27" s="26">
        <v>0</v>
      </c>
      <c r="L27" s="26">
        <v>0</v>
      </c>
      <c r="M27" s="26">
        <v>0</v>
      </c>
      <c r="N27" s="26">
        <v>0</v>
      </c>
      <c r="O27" s="26">
        <f t="shared" si="0"/>
        <v>11044.9</v>
      </c>
    </row>
    <row r="28" spans="2:15" ht="38.25">
      <c r="B28" s="18" t="s">
        <v>4439</v>
      </c>
      <c r="C28" s="19"/>
      <c r="D28" s="20" t="s">
        <v>4440</v>
      </c>
      <c r="E28" s="21">
        <v>314596.8</v>
      </c>
      <c r="F28" s="21">
        <v>283396.80000000005</v>
      </c>
      <c r="G28" s="21">
        <v>156717.40000000002</v>
      </c>
      <c r="H28" s="21">
        <v>17949.2</v>
      </c>
      <c r="I28" s="21">
        <v>31200</v>
      </c>
      <c r="J28" s="21">
        <v>10181.200000000001</v>
      </c>
      <c r="K28" s="21">
        <v>10164.200000000001</v>
      </c>
      <c r="L28" s="21">
        <v>2976.3</v>
      </c>
      <c r="M28" s="21">
        <v>2740</v>
      </c>
      <c r="N28" s="21">
        <v>17</v>
      </c>
      <c r="O28" s="21">
        <f t="shared" si="0"/>
        <v>324778</v>
      </c>
    </row>
    <row r="29" spans="2:15" ht="27">
      <c r="B29" s="19" t="s">
        <v>4441</v>
      </c>
      <c r="C29" s="19"/>
      <c r="D29" s="22" t="s">
        <v>4442</v>
      </c>
      <c r="E29" s="23">
        <v>311572</v>
      </c>
      <c r="F29" s="23">
        <v>280372.00000000006</v>
      </c>
      <c r="G29" s="23">
        <v>154462.70000000001</v>
      </c>
      <c r="H29" s="23">
        <v>17949.2</v>
      </c>
      <c r="I29" s="23">
        <v>31200</v>
      </c>
      <c r="J29" s="23">
        <v>10181.200000000001</v>
      </c>
      <c r="K29" s="23">
        <v>10164.200000000001</v>
      </c>
      <c r="L29" s="23">
        <v>2976.3</v>
      </c>
      <c r="M29" s="23">
        <v>2740</v>
      </c>
      <c r="N29" s="23">
        <v>17</v>
      </c>
      <c r="O29" s="23">
        <f t="shared" si="0"/>
        <v>321753.2</v>
      </c>
    </row>
    <row r="30" spans="2:15" ht="51">
      <c r="B30" s="24" t="s">
        <v>4443</v>
      </c>
      <c r="C30" s="24" t="s">
        <v>1476</v>
      </c>
      <c r="D30" s="25" t="s">
        <v>4444</v>
      </c>
      <c r="E30" s="26">
        <v>274978.7</v>
      </c>
      <c r="F30" s="26">
        <v>243778.7</v>
      </c>
      <c r="G30" s="26">
        <v>134790.39999999999</v>
      </c>
      <c r="H30" s="26">
        <v>16683.5</v>
      </c>
      <c r="I30" s="26">
        <v>31200</v>
      </c>
      <c r="J30" s="26">
        <v>10181.200000000001</v>
      </c>
      <c r="K30" s="26">
        <v>10164.200000000001</v>
      </c>
      <c r="L30" s="26">
        <v>2976.3</v>
      </c>
      <c r="M30" s="26">
        <v>2740</v>
      </c>
      <c r="N30" s="26">
        <v>17</v>
      </c>
      <c r="O30" s="26">
        <f t="shared" si="0"/>
        <v>285159.90000000002</v>
      </c>
    </row>
    <row r="31" spans="2:15" ht="25.5">
      <c r="B31" s="24" t="s">
        <v>4445</v>
      </c>
      <c r="C31" s="24" t="s">
        <v>1481</v>
      </c>
      <c r="D31" s="25" t="s">
        <v>4446</v>
      </c>
      <c r="E31" s="26">
        <v>4361.1000000000004</v>
      </c>
      <c r="F31" s="26">
        <v>4361.1000000000004</v>
      </c>
      <c r="G31" s="26">
        <v>0</v>
      </c>
      <c r="H31" s="26">
        <v>0</v>
      </c>
      <c r="I31" s="26">
        <v>0</v>
      </c>
      <c r="J31" s="26">
        <v>0</v>
      </c>
      <c r="K31" s="26">
        <v>0</v>
      </c>
      <c r="L31" s="26">
        <v>0</v>
      </c>
      <c r="M31" s="26">
        <v>0</v>
      </c>
      <c r="N31" s="26">
        <v>0</v>
      </c>
      <c r="O31" s="26">
        <f t="shared" si="0"/>
        <v>4361.1000000000004</v>
      </c>
    </row>
    <row r="32" spans="2:15" ht="51">
      <c r="B32" s="24" t="s">
        <v>4447</v>
      </c>
      <c r="C32" s="24" t="s">
        <v>1490</v>
      </c>
      <c r="D32" s="25" t="s">
        <v>4448</v>
      </c>
      <c r="E32" s="26">
        <v>24357.5</v>
      </c>
      <c r="F32" s="26">
        <v>24357.5</v>
      </c>
      <c r="G32" s="26">
        <v>15773.1</v>
      </c>
      <c r="H32" s="26">
        <v>935.5</v>
      </c>
      <c r="I32" s="26">
        <v>0</v>
      </c>
      <c r="J32" s="26">
        <v>0</v>
      </c>
      <c r="K32" s="26">
        <v>0</v>
      </c>
      <c r="L32" s="26">
        <v>0</v>
      </c>
      <c r="M32" s="26">
        <v>0</v>
      </c>
      <c r="N32" s="26">
        <v>0</v>
      </c>
      <c r="O32" s="26">
        <f t="shared" si="0"/>
        <v>24357.5</v>
      </c>
    </row>
    <row r="33" spans="2:15" ht="51">
      <c r="B33" s="24" t="s">
        <v>4449</v>
      </c>
      <c r="C33" s="24" t="s">
        <v>4450</v>
      </c>
      <c r="D33" s="25" t="s">
        <v>4451</v>
      </c>
      <c r="E33" s="26">
        <v>7874.7</v>
      </c>
      <c r="F33" s="26">
        <v>7874.7</v>
      </c>
      <c r="G33" s="26">
        <v>3899.2</v>
      </c>
      <c r="H33" s="26">
        <v>330.2</v>
      </c>
      <c r="I33" s="26">
        <v>0</v>
      </c>
      <c r="J33" s="26">
        <v>0</v>
      </c>
      <c r="K33" s="26">
        <v>0</v>
      </c>
      <c r="L33" s="26">
        <v>0</v>
      </c>
      <c r="M33" s="26">
        <v>0</v>
      </c>
      <c r="N33" s="26">
        <v>0</v>
      </c>
      <c r="O33" s="26">
        <f t="shared" si="0"/>
        <v>7874.7</v>
      </c>
    </row>
    <row r="34" spans="2:15" ht="40.5">
      <c r="B34" s="19" t="s">
        <v>4452</v>
      </c>
      <c r="C34" s="19"/>
      <c r="D34" s="22" t="s">
        <v>4453</v>
      </c>
      <c r="E34" s="23">
        <v>3024.8</v>
      </c>
      <c r="F34" s="23">
        <v>3024.8</v>
      </c>
      <c r="G34" s="23">
        <v>2254.6999999999998</v>
      </c>
      <c r="H34" s="23">
        <v>0</v>
      </c>
      <c r="I34" s="23">
        <v>0</v>
      </c>
      <c r="J34" s="23">
        <v>0</v>
      </c>
      <c r="K34" s="23">
        <v>0</v>
      </c>
      <c r="L34" s="23">
        <v>0</v>
      </c>
      <c r="M34" s="23">
        <v>0</v>
      </c>
      <c r="N34" s="23">
        <v>0</v>
      </c>
      <c r="O34" s="23">
        <f t="shared" si="0"/>
        <v>3024.8</v>
      </c>
    </row>
    <row r="35" spans="2:15" ht="38.25">
      <c r="B35" s="24" t="s">
        <v>4454</v>
      </c>
      <c r="C35" s="24" t="s">
        <v>1490</v>
      </c>
      <c r="D35" s="25" t="s">
        <v>4455</v>
      </c>
      <c r="E35" s="26">
        <v>3024.8</v>
      </c>
      <c r="F35" s="26">
        <v>3024.8</v>
      </c>
      <c r="G35" s="26">
        <v>2254.6999999999998</v>
      </c>
      <c r="H35" s="26">
        <v>0</v>
      </c>
      <c r="I35" s="26">
        <v>0</v>
      </c>
      <c r="J35" s="26">
        <v>0</v>
      </c>
      <c r="K35" s="26">
        <v>0</v>
      </c>
      <c r="L35" s="26">
        <v>0</v>
      </c>
      <c r="M35" s="26">
        <v>0</v>
      </c>
      <c r="N35" s="26">
        <v>0</v>
      </c>
      <c r="O35" s="26">
        <f t="shared" si="0"/>
        <v>3024.8</v>
      </c>
    </row>
    <row r="36" spans="2:15" ht="51">
      <c r="B36" s="18" t="s">
        <v>4456</v>
      </c>
      <c r="C36" s="19"/>
      <c r="D36" s="20" t="s">
        <v>4457</v>
      </c>
      <c r="E36" s="21">
        <v>647894.9</v>
      </c>
      <c r="F36" s="21">
        <v>647894.9</v>
      </c>
      <c r="G36" s="21">
        <v>461314.9</v>
      </c>
      <c r="H36" s="21">
        <v>21255.4</v>
      </c>
      <c r="I36" s="21">
        <v>0</v>
      </c>
      <c r="J36" s="21">
        <v>0</v>
      </c>
      <c r="K36" s="21">
        <v>0</v>
      </c>
      <c r="L36" s="21">
        <v>0</v>
      </c>
      <c r="M36" s="21">
        <v>0</v>
      </c>
      <c r="N36" s="21">
        <v>0</v>
      </c>
      <c r="O36" s="21">
        <f t="shared" si="0"/>
        <v>647894.9</v>
      </c>
    </row>
    <row r="37" spans="2:15" ht="40.5">
      <c r="B37" s="19" t="s">
        <v>4458</v>
      </c>
      <c r="C37" s="19"/>
      <c r="D37" s="22" t="s">
        <v>4459</v>
      </c>
      <c r="E37" s="23">
        <v>647894.9</v>
      </c>
      <c r="F37" s="23">
        <v>647894.9</v>
      </c>
      <c r="G37" s="23">
        <v>461314.9</v>
      </c>
      <c r="H37" s="23">
        <v>21255.4</v>
      </c>
      <c r="I37" s="23">
        <v>0</v>
      </c>
      <c r="J37" s="23">
        <v>0</v>
      </c>
      <c r="K37" s="23">
        <v>0</v>
      </c>
      <c r="L37" s="23">
        <v>0</v>
      </c>
      <c r="M37" s="23">
        <v>0</v>
      </c>
      <c r="N37" s="23">
        <v>0</v>
      </c>
      <c r="O37" s="23">
        <f t="shared" si="0"/>
        <v>647894.9</v>
      </c>
    </row>
    <row r="38" spans="2:15" ht="51">
      <c r="B38" s="24" t="s">
        <v>4460</v>
      </c>
      <c r="C38" s="24" t="s">
        <v>4461</v>
      </c>
      <c r="D38" s="25" t="s">
        <v>4462</v>
      </c>
      <c r="E38" s="26">
        <v>645390.6</v>
      </c>
      <c r="F38" s="26">
        <v>645390.6</v>
      </c>
      <c r="G38" s="26">
        <v>461314.9</v>
      </c>
      <c r="H38" s="26">
        <v>21255.4</v>
      </c>
      <c r="I38" s="26">
        <v>0</v>
      </c>
      <c r="J38" s="26">
        <v>0</v>
      </c>
      <c r="K38" s="26">
        <v>0</v>
      </c>
      <c r="L38" s="26">
        <v>0</v>
      </c>
      <c r="M38" s="26">
        <v>0</v>
      </c>
      <c r="N38" s="26">
        <v>0</v>
      </c>
      <c r="O38" s="26">
        <f t="shared" si="0"/>
        <v>645390.6</v>
      </c>
    </row>
    <row r="39" spans="2:15" ht="38.25">
      <c r="B39" s="24" t="s">
        <v>4463</v>
      </c>
      <c r="C39" s="24" t="s">
        <v>4464</v>
      </c>
      <c r="D39" s="25" t="s">
        <v>4465</v>
      </c>
      <c r="E39" s="26">
        <v>2504.3000000000002</v>
      </c>
      <c r="F39" s="26">
        <v>2504.3000000000002</v>
      </c>
      <c r="G39" s="26">
        <v>0</v>
      </c>
      <c r="H39" s="26">
        <v>0</v>
      </c>
      <c r="I39" s="26">
        <v>0</v>
      </c>
      <c r="J39" s="26">
        <v>0</v>
      </c>
      <c r="K39" s="26">
        <v>0</v>
      </c>
      <c r="L39" s="26">
        <v>0</v>
      </c>
      <c r="M39" s="26">
        <v>0</v>
      </c>
      <c r="N39" s="26">
        <v>0</v>
      </c>
      <c r="O39" s="26">
        <f t="shared" si="0"/>
        <v>2504.3000000000002</v>
      </c>
    </row>
    <row r="40" spans="2:15" ht="25.5">
      <c r="B40" s="18" t="s">
        <v>4466</v>
      </c>
      <c r="C40" s="19"/>
      <c r="D40" s="20" t="s">
        <v>4467</v>
      </c>
      <c r="E40" s="21">
        <v>3567353.1</v>
      </c>
      <c r="F40" s="21">
        <v>3567353.1</v>
      </c>
      <c r="G40" s="21">
        <v>2875321.1</v>
      </c>
      <c r="H40" s="21">
        <v>35358.200000000004</v>
      </c>
      <c r="I40" s="21">
        <v>0</v>
      </c>
      <c r="J40" s="21">
        <v>1735277.4</v>
      </c>
      <c r="K40" s="21">
        <v>1475057.6</v>
      </c>
      <c r="L40" s="21">
        <v>606796.20000000007</v>
      </c>
      <c r="M40" s="21">
        <v>194963.5</v>
      </c>
      <c r="N40" s="21">
        <v>260219.8</v>
      </c>
      <c r="O40" s="21">
        <f t="shared" si="0"/>
        <v>5302630.5</v>
      </c>
    </row>
    <row r="41" spans="2:15" ht="27">
      <c r="B41" s="19" t="s">
        <v>4468</v>
      </c>
      <c r="C41" s="19"/>
      <c r="D41" s="22" t="s">
        <v>4469</v>
      </c>
      <c r="E41" s="23">
        <v>3567353.1</v>
      </c>
      <c r="F41" s="23">
        <v>3567353.1</v>
      </c>
      <c r="G41" s="23">
        <v>2875321.1</v>
      </c>
      <c r="H41" s="23">
        <v>35358.200000000004</v>
      </c>
      <c r="I41" s="23">
        <v>0</v>
      </c>
      <c r="J41" s="23">
        <v>1735277.4</v>
      </c>
      <c r="K41" s="23">
        <v>1475057.6</v>
      </c>
      <c r="L41" s="23">
        <v>606796.20000000007</v>
      </c>
      <c r="M41" s="23">
        <v>194963.5</v>
      </c>
      <c r="N41" s="23">
        <v>260219.8</v>
      </c>
      <c r="O41" s="23">
        <f t="shared" si="0"/>
        <v>5302630.5</v>
      </c>
    </row>
    <row r="42" spans="2:15" ht="25.5">
      <c r="B42" s="24" t="s">
        <v>4470</v>
      </c>
      <c r="C42" s="24" t="s">
        <v>4471</v>
      </c>
      <c r="D42" s="25" t="s">
        <v>4472</v>
      </c>
      <c r="E42" s="26">
        <v>57843</v>
      </c>
      <c r="F42" s="26">
        <v>57843</v>
      </c>
      <c r="G42" s="26">
        <v>41662.199999999997</v>
      </c>
      <c r="H42" s="26">
        <v>4351.7</v>
      </c>
      <c r="I42" s="26">
        <v>0</v>
      </c>
      <c r="J42" s="26">
        <v>95505</v>
      </c>
      <c r="K42" s="26">
        <v>52225.5</v>
      </c>
      <c r="L42" s="26">
        <v>402.4</v>
      </c>
      <c r="M42" s="26">
        <v>0</v>
      </c>
      <c r="N42" s="26">
        <v>43279.5</v>
      </c>
      <c r="O42" s="26">
        <f t="shared" si="0"/>
        <v>153348</v>
      </c>
    </row>
    <row r="43" spans="2:15" ht="25.5">
      <c r="B43" s="24" t="s">
        <v>4473</v>
      </c>
      <c r="C43" s="24" t="s">
        <v>4471</v>
      </c>
      <c r="D43" s="25" t="s">
        <v>4474</v>
      </c>
      <c r="E43" s="26">
        <v>3437689.1</v>
      </c>
      <c r="F43" s="26">
        <v>3437689.1</v>
      </c>
      <c r="G43" s="26">
        <v>2794754.7</v>
      </c>
      <c r="H43" s="26">
        <v>28114.7</v>
      </c>
      <c r="I43" s="26">
        <v>0</v>
      </c>
      <c r="J43" s="26">
        <v>1631572.4</v>
      </c>
      <c r="K43" s="26">
        <v>1414632.1</v>
      </c>
      <c r="L43" s="26">
        <v>599723.80000000005</v>
      </c>
      <c r="M43" s="26">
        <v>194963.5</v>
      </c>
      <c r="N43" s="26">
        <v>216940.3</v>
      </c>
      <c r="O43" s="26">
        <f t="shared" si="0"/>
        <v>5069261.5</v>
      </c>
    </row>
    <row r="44" spans="2:15" ht="25.5">
      <c r="B44" s="24" t="s">
        <v>4475</v>
      </c>
      <c r="C44" s="24" t="s">
        <v>4471</v>
      </c>
      <c r="D44" s="25" t="s">
        <v>4476</v>
      </c>
      <c r="E44" s="26">
        <v>35187.9</v>
      </c>
      <c r="F44" s="26">
        <v>35187.9</v>
      </c>
      <c r="G44" s="26">
        <v>21443.4</v>
      </c>
      <c r="H44" s="26">
        <v>2123.3000000000002</v>
      </c>
      <c r="I44" s="26">
        <v>0</v>
      </c>
      <c r="J44" s="26">
        <v>8100</v>
      </c>
      <c r="K44" s="26">
        <v>8100</v>
      </c>
      <c r="L44" s="26">
        <v>6670</v>
      </c>
      <c r="M44" s="26">
        <v>0</v>
      </c>
      <c r="N44" s="26">
        <v>0</v>
      </c>
      <c r="O44" s="26">
        <f t="shared" si="0"/>
        <v>43287.9</v>
      </c>
    </row>
    <row r="45" spans="2:15" ht="63" customHeight="1">
      <c r="B45" s="24" t="s">
        <v>4477</v>
      </c>
      <c r="C45" s="24" t="s">
        <v>2580</v>
      </c>
      <c r="D45" s="25" t="s">
        <v>4478</v>
      </c>
      <c r="E45" s="26">
        <v>26633.1</v>
      </c>
      <c r="F45" s="26">
        <v>26633.1</v>
      </c>
      <c r="G45" s="26">
        <v>17460.8</v>
      </c>
      <c r="H45" s="26">
        <v>768.5</v>
      </c>
      <c r="I45" s="26">
        <v>0</v>
      </c>
      <c r="J45" s="26">
        <v>100</v>
      </c>
      <c r="K45" s="26">
        <v>100</v>
      </c>
      <c r="L45" s="26">
        <v>0</v>
      </c>
      <c r="M45" s="26">
        <v>0</v>
      </c>
      <c r="N45" s="26">
        <v>0</v>
      </c>
      <c r="O45" s="26">
        <f t="shared" si="0"/>
        <v>26733.1</v>
      </c>
    </row>
    <row r="46" spans="2:15" ht="25.5">
      <c r="B46" s="24" t="s">
        <v>4479</v>
      </c>
      <c r="C46" s="24" t="s">
        <v>4471</v>
      </c>
      <c r="D46" s="25" t="s">
        <v>4480</v>
      </c>
      <c r="E46" s="26">
        <v>10000</v>
      </c>
      <c r="F46" s="26">
        <v>10000</v>
      </c>
      <c r="G46" s="26">
        <v>0</v>
      </c>
      <c r="H46" s="26">
        <v>0</v>
      </c>
      <c r="I46" s="26">
        <v>0</v>
      </c>
      <c r="J46" s="26">
        <v>0</v>
      </c>
      <c r="K46" s="26">
        <v>0</v>
      </c>
      <c r="L46" s="26">
        <v>0</v>
      </c>
      <c r="M46" s="26">
        <v>0</v>
      </c>
      <c r="N46" s="26">
        <v>0</v>
      </c>
      <c r="O46" s="26">
        <f t="shared" si="0"/>
        <v>10000</v>
      </c>
    </row>
    <row r="47" spans="2:15" ht="13.5">
      <c r="B47" s="18" t="s">
        <v>4481</v>
      </c>
      <c r="C47" s="19"/>
      <c r="D47" s="20" t="s">
        <v>4482</v>
      </c>
      <c r="E47" s="21">
        <v>95577.9</v>
      </c>
      <c r="F47" s="21">
        <v>95577.9</v>
      </c>
      <c r="G47" s="21">
        <v>54885.1</v>
      </c>
      <c r="H47" s="21">
        <v>3664.5</v>
      </c>
      <c r="I47" s="21">
        <v>0</v>
      </c>
      <c r="J47" s="21">
        <v>10800</v>
      </c>
      <c r="K47" s="21">
        <v>10800</v>
      </c>
      <c r="L47" s="21">
        <v>2479.8000000000002</v>
      </c>
      <c r="M47" s="21">
        <v>1384.5</v>
      </c>
      <c r="N47" s="21">
        <v>0</v>
      </c>
      <c r="O47" s="21">
        <f t="shared" si="0"/>
        <v>106377.9</v>
      </c>
    </row>
    <row r="48" spans="2:15" ht="13.5">
      <c r="B48" s="19" t="s">
        <v>4483</v>
      </c>
      <c r="C48" s="19"/>
      <c r="D48" s="22" t="s">
        <v>4484</v>
      </c>
      <c r="E48" s="23">
        <v>95577.9</v>
      </c>
      <c r="F48" s="23">
        <v>95577.9</v>
      </c>
      <c r="G48" s="23">
        <v>54885.1</v>
      </c>
      <c r="H48" s="23">
        <v>3664.5</v>
      </c>
      <c r="I48" s="23">
        <v>0</v>
      </c>
      <c r="J48" s="23">
        <v>10800</v>
      </c>
      <c r="K48" s="23">
        <v>10800</v>
      </c>
      <c r="L48" s="23">
        <v>2479.8000000000002</v>
      </c>
      <c r="M48" s="23">
        <v>1384.5</v>
      </c>
      <c r="N48" s="23">
        <v>0</v>
      </c>
      <c r="O48" s="23">
        <f t="shared" si="0"/>
        <v>106377.9</v>
      </c>
    </row>
    <row r="49" spans="2:15" ht="25.5">
      <c r="B49" s="24" t="s">
        <v>4485</v>
      </c>
      <c r="C49" s="24" t="s">
        <v>4471</v>
      </c>
      <c r="D49" s="25" t="s">
        <v>4486</v>
      </c>
      <c r="E49" s="26">
        <v>95577.9</v>
      </c>
      <c r="F49" s="26">
        <v>95577.9</v>
      </c>
      <c r="G49" s="26">
        <v>54885.1</v>
      </c>
      <c r="H49" s="26">
        <v>3664.5</v>
      </c>
      <c r="I49" s="26">
        <v>0</v>
      </c>
      <c r="J49" s="26">
        <v>10800</v>
      </c>
      <c r="K49" s="26">
        <v>10800</v>
      </c>
      <c r="L49" s="26">
        <v>2479.8000000000002</v>
      </c>
      <c r="M49" s="26">
        <v>1384.5</v>
      </c>
      <c r="N49" s="26">
        <v>0</v>
      </c>
      <c r="O49" s="26">
        <f t="shared" si="0"/>
        <v>106377.9</v>
      </c>
    </row>
    <row r="50" spans="2:15" ht="38.25">
      <c r="B50" s="18" t="s">
        <v>4487</v>
      </c>
      <c r="C50" s="19"/>
      <c r="D50" s="20" t="s">
        <v>4488</v>
      </c>
      <c r="E50" s="21">
        <v>94645.6</v>
      </c>
      <c r="F50" s="21">
        <v>94645.6</v>
      </c>
      <c r="G50" s="21">
        <v>76231.8</v>
      </c>
      <c r="H50" s="21">
        <v>1412.8</v>
      </c>
      <c r="I50" s="21">
        <v>0</v>
      </c>
      <c r="J50" s="21">
        <v>27104</v>
      </c>
      <c r="K50" s="21">
        <v>24704</v>
      </c>
      <c r="L50" s="21">
        <v>3000</v>
      </c>
      <c r="M50" s="21">
        <v>2787.2</v>
      </c>
      <c r="N50" s="21">
        <v>2400</v>
      </c>
      <c r="O50" s="21">
        <f t="shared" si="0"/>
        <v>121749.6</v>
      </c>
    </row>
    <row r="51" spans="2:15" ht="40.5">
      <c r="B51" s="19" t="s">
        <v>4489</v>
      </c>
      <c r="C51" s="19"/>
      <c r="D51" s="22" t="s">
        <v>4490</v>
      </c>
      <c r="E51" s="23">
        <v>94645.6</v>
      </c>
      <c r="F51" s="23">
        <v>94645.6</v>
      </c>
      <c r="G51" s="23">
        <v>76231.8</v>
      </c>
      <c r="H51" s="23">
        <v>1412.8</v>
      </c>
      <c r="I51" s="23">
        <v>0</v>
      </c>
      <c r="J51" s="23">
        <v>27104</v>
      </c>
      <c r="K51" s="23">
        <v>24704</v>
      </c>
      <c r="L51" s="23">
        <v>3000</v>
      </c>
      <c r="M51" s="23">
        <v>2787.2</v>
      </c>
      <c r="N51" s="23">
        <v>2400</v>
      </c>
      <c r="O51" s="23">
        <f t="shared" si="0"/>
        <v>121749.6</v>
      </c>
    </row>
    <row r="52" spans="2:15" ht="42.2" customHeight="1">
      <c r="B52" s="24" t="s">
        <v>4491</v>
      </c>
      <c r="C52" s="24" t="s">
        <v>4471</v>
      </c>
      <c r="D52" s="25" t="s">
        <v>4492</v>
      </c>
      <c r="E52" s="26">
        <v>94645.6</v>
      </c>
      <c r="F52" s="26">
        <v>94645.6</v>
      </c>
      <c r="G52" s="26">
        <v>76231.8</v>
      </c>
      <c r="H52" s="26">
        <v>1412.8</v>
      </c>
      <c r="I52" s="26">
        <v>0</v>
      </c>
      <c r="J52" s="26">
        <v>27104</v>
      </c>
      <c r="K52" s="26">
        <v>24704</v>
      </c>
      <c r="L52" s="26">
        <v>3000</v>
      </c>
      <c r="M52" s="26">
        <v>2787.2</v>
      </c>
      <c r="N52" s="26">
        <v>2400</v>
      </c>
      <c r="O52" s="26">
        <f t="shared" si="0"/>
        <v>121749.6</v>
      </c>
    </row>
    <row r="53" spans="2:15" ht="13.5">
      <c r="B53" s="18" t="s">
        <v>4493</v>
      </c>
      <c r="C53" s="19"/>
      <c r="D53" s="20" t="s">
        <v>4494</v>
      </c>
      <c r="E53" s="21">
        <v>93641.1</v>
      </c>
      <c r="F53" s="21">
        <v>93641.1</v>
      </c>
      <c r="G53" s="21">
        <v>75163.3</v>
      </c>
      <c r="H53" s="21">
        <v>1941.8</v>
      </c>
      <c r="I53" s="21">
        <v>0</v>
      </c>
      <c r="J53" s="21">
        <v>34028.400000000001</v>
      </c>
      <c r="K53" s="21">
        <v>27930</v>
      </c>
      <c r="L53" s="21">
        <v>13641.3</v>
      </c>
      <c r="M53" s="21">
        <v>2274.6999999999998</v>
      </c>
      <c r="N53" s="21">
        <v>6098.4</v>
      </c>
      <c r="O53" s="21">
        <f t="shared" si="0"/>
        <v>127669.5</v>
      </c>
    </row>
    <row r="54" spans="2:15" ht="13.5">
      <c r="B54" s="19" t="s">
        <v>4495</v>
      </c>
      <c r="C54" s="19"/>
      <c r="D54" s="22" t="s">
        <v>4494</v>
      </c>
      <c r="E54" s="23">
        <v>93641.1</v>
      </c>
      <c r="F54" s="23">
        <v>93641.1</v>
      </c>
      <c r="G54" s="23">
        <v>75163.3</v>
      </c>
      <c r="H54" s="23">
        <v>1941.8</v>
      </c>
      <c r="I54" s="23">
        <v>0</v>
      </c>
      <c r="J54" s="23">
        <v>34028.400000000001</v>
      </c>
      <c r="K54" s="23">
        <v>27930</v>
      </c>
      <c r="L54" s="23">
        <v>13641.3</v>
      </c>
      <c r="M54" s="23">
        <v>2274.6999999999998</v>
      </c>
      <c r="N54" s="23">
        <v>6098.4</v>
      </c>
      <c r="O54" s="23">
        <f t="shared" si="0"/>
        <v>127669.5</v>
      </c>
    </row>
    <row r="55" spans="2:15" ht="25.5">
      <c r="B55" s="24" t="s">
        <v>4496</v>
      </c>
      <c r="C55" s="24" t="s">
        <v>4471</v>
      </c>
      <c r="D55" s="25" t="s">
        <v>4497</v>
      </c>
      <c r="E55" s="26">
        <v>93641.1</v>
      </c>
      <c r="F55" s="26">
        <v>93641.1</v>
      </c>
      <c r="G55" s="26">
        <v>75163.3</v>
      </c>
      <c r="H55" s="26">
        <v>1941.8</v>
      </c>
      <c r="I55" s="26">
        <v>0</v>
      </c>
      <c r="J55" s="26">
        <v>34028.400000000001</v>
      </c>
      <c r="K55" s="26">
        <v>27930</v>
      </c>
      <c r="L55" s="26">
        <v>13641.3</v>
      </c>
      <c r="M55" s="26">
        <v>2274.6999999999998</v>
      </c>
      <c r="N55" s="26">
        <v>6098.4</v>
      </c>
      <c r="O55" s="26">
        <f t="shared" si="0"/>
        <v>127669.5</v>
      </c>
    </row>
    <row r="56" spans="2:15" ht="25.5">
      <c r="B56" s="18" t="s">
        <v>4498</v>
      </c>
      <c r="C56" s="19"/>
      <c r="D56" s="20" t="s">
        <v>4499</v>
      </c>
      <c r="E56" s="21">
        <v>82213.100000000006</v>
      </c>
      <c r="F56" s="21">
        <v>82213.100000000006</v>
      </c>
      <c r="G56" s="21">
        <v>65638.7</v>
      </c>
      <c r="H56" s="21">
        <v>2125.6999999999998</v>
      </c>
      <c r="I56" s="21">
        <v>0</v>
      </c>
      <c r="J56" s="21">
        <v>14064</v>
      </c>
      <c r="K56" s="21">
        <v>14064</v>
      </c>
      <c r="L56" s="21">
        <v>4792.8</v>
      </c>
      <c r="M56" s="21">
        <v>0</v>
      </c>
      <c r="N56" s="21">
        <v>0</v>
      </c>
      <c r="O56" s="21">
        <f t="shared" si="0"/>
        <v>96277.1</v>
      </c>
    </row>
    <row r="57" spans="2:15" ht="27">
      <c r="B57" s="19" t="s">
        <v>4500</v>
      </c>
      <c r="C57" s="19"/>
      <c r="D57" s="22" t="s">
        <v>3335</v>
      </c>
      <c r="E57" s="23">
        <v>82213.100000000006</v>
      </c>
      <c r="F57" s="23">
        <v>82213.100000000006</v>
      </c>
      <c r="G57" s="23">
        <v>65638.7</v>
      </c>
      <c r="H57" s="23">
        <v>2125.6999999999998</v>
      </c>
      <c r="I57" s="23">
        <v>0</v>
      </c>
      <c r="J57" s="23">
        <v>14064</v>
      </c>
      <c r="K57" s="23">
        <v>14064</v>
      </c>
      <c r="L57" s="23">
        <v>4792.8</v>
      </c>
      <c r="M57" s="23">
        <v>0</v>
      </c>
      <c r="N57" s="23">
        <v>0</v>
      </c>
      <c r="O57" s="23">
        <f t="shared" si="0"/>
        <v>96277.1</v>
      </c>
    </row>
    <row r="58" spans="2:15" ht="25.5">
      <c r="B58" s="24" t="s">
        <v>3336</v>
      </c>
      <c r="C58" s="24" t="s">
        <v>4471</v>
      </c>
      <c r="D58" s="25" t="s">
        <v>3337</v>
      </c>
      <c r="E58" s="26">
        <v>82213.100000000006</v>
      </c>
      <c r="F58" s="26">
        <v>82213.100000000006</v>
      </c>
      <c r="G58" s="26">
        <v>65638.7</v>
      </c>
      <c r="H58" s="26">
        <v>2125.6999999999998</v>
      </c>
      <c r="I58" s="26">
        <v>0</v>
      </c>
      <c r="J58" s="26">
        <v>14064</v>
      </c>
      <c r="K58" s="26">
        <v>14064</v>
      </c>
      <c r="L58" s="26">
        <v>4792.8</v>
      </c>
      <c r="M58" s="26">
        <v>0</v>
      </c>
      <c r="N58" s="26">
        <v>0</v>
      </c>
      <c r="O58" s="26">
        <f t="shared" si="0"/>
        <v>96277.1</v>
      </c>
    </row>
    <row r="59" spans="2:15" ht="13.5">
      <c r="B59" s="18" t="s">
        <v>3338</v>
      </c>
      <c r="C59" s="19"/>
      <c r="D59" s="20" t="s">
        <v>3339</v>
      </c>
      <c r="E59" s="21">
        <v>99603.5</v>
      </c>
      <c r="F59" s="21">
        <v>99603.5</v>
      </c>
      <c r="G59" s="21">
        <v>68231.100000000006</v>
      </c>
      <c r="H59" s="21">
        <v>3437.2</v>
      </c>
      <c r="I59" s="21">
        <v>0</v>
      </c>
      <c r="J59" s="21">
        <v>0</v>
      </c>
      <c r="K59" s="21">
        <v>0</v>
      </c>
      <c r="L59" s="21">
        <v>0</v>
      </c>
      <c r="M59" s="21">
        <v>0</v>
      </c>
      <c r="N59" s="21">
        <v>0</v>
      </c>
      <c r="O59" s="21">
        <f t="shared" si="0"/>
        <v>99603.5</v>
      </c>
    </row>
    <row r="60" spans="2:15" ht="13.5">
      <c r="B60" s="19" t="s">
        <v>3340</v>
      </c>
      <c r="C60" s="19"/>
      <c r="D60" s="22" t="s">
        <v>3341</v>
      </c>
      <c r="E60" s="23">
        <v>99603.5</v>
      </c>
      <c r="F60" s="23">
        <v>99603.5</v>
      </c>
      <c r="G60" s="23">
        <v>68231.100000000006</v>
      </c>
      <c r="H60" s="23">
        <v>3437.2</v>
      </c>
      <c r="I60" s="23">
        <v>0</v>
      </c>
      <c r="J60" s="23">
        <v>0</v>
      </c>
      <c r="K60" s="23">
        <v>0</v>
      </c>
      <c r="L60" s="23">
        <v>0</v>
      </c>
      <c r="M60" s="23">
        <v>0</v>
      </c>
      <c r="N60" s="23">
        <v>0</v>
      </c>
      <c r="O60" s="23">
        <f t="shared" si="0"/>
        <v>99603.5</v>
      </c>
    </row>
    <row r="61" spans="2:15" ht="25.5">
      <c r="B61" s="24" t="s">
        <v>3342</v>
      </c>
      <c r="C61" s="24" t="s">
        <v>4471</v>
      </c>
      <c r="D61" s="25" t="s">
        <v>3343</v>
      </c>
      <c r="E61" s="26">
        <v>99603.5</v>
      </c>
      <c r="F61" s="26">
        <v>99603.5</v>
      </c>
      <c r="G61" s="26">
        <v>68231.100000000006</v>
      </c>
      <c r="H61" s="26">
        <v>3437.2</v>
      </c>
      <c r="I61" s="26">
        <v>0</v>
      </c>
      <c r="J61" s="26">
        <v>0</v>
      </c>
      <c r="K61" s="26">
        <v>0</v>
      </c>
      <c r="L61" s="26">
        <v>0</v>
      </c>
      <c r="M61" s="26">
        <v>0</v>
      </c>
      <c r="N61" s="26">
        <v>0</v>
      </c>
      <c r="O61" s="26">
        <f t="shared" si="0"/>
        <v>99603.5</v>
      </c>
    </row>
    <row r="62" spans="2:15" ht="13.5">
      <c r="B62" s="18" t="s">
        <v>3344</v>
      </c>
      <c r="C62" s="19"/>
      <c r="D62" s="20" t="s">
        <v>3345</v>
      </c>
      <c r="E62" s="21">
        <v>3287009.4</v>
      </c>
      <c r="F62" s="21">
        <v>3265960.8</v>
      </c>
      <c r="G62" s="21">
        <v>2183424.9</v>
      </c>
      <c r="H62" s="21">
        <v>114393</v>
      </c>
      <c r="I62" s="21">
        <v>21048.6</v>
      </c>
      <c r="J62" s="21">
        <v>2000</v>
      </c>
      <c r="K62" s="21">
        <v>1855</v>
      </c>
      <c r="L62" s="21">
        <v>0</v>
      </c>
      <c r="M62" s="21">
        <v>585</v>
      </c>
      <c r="N62" s="21">
        <v>145</v>
      </c>
      <c r="O62" s="21">
        <f t="shared" si="0"/>
        <v>3289009.4</v>
      </c>
    </row>
    <row r="63" spans="2:15" ht="13.5">
      <c r="B63" s="19" t="s">
        <v>3346</v>
      </c>
      <c r="C63" s="19"/>
      <c r="D63" s="22" t="s">
        <v>3345</v>
      </c>
      <c r="E63" s="23">
        <v>3287009.4</v>
      </c>
      <c r="F63" s="23">
        <v>3265960.8</v>
      </c>
      <c r="G63" s="23">
        <v>2183424.9</v>
      </c>
      <c r="H63" s="23">
        <v>114393</v>
      </c>
      <c r="I63" s="23">
        <v>21048.6</v>
      </c>
      <c r="J63" s="23">
        <v>2000</v>
      </c>
      <c r="K63" s="23">
        <v>1855</v>
      </c>
      <c r="L63" s="23">
        <v>0</v>
      </c>
      <c r="M63" s="23">
        <v>585</v>
      </c>
      <c r="N63" s="23">
        <v>145</v>
      </c>
      <c r="O63" s="23">
        <f t="shared" si="0"/>
        <v>3289009.4</v>
      </c>
    </row>
    <row r="64" spans="2:15" ht="38.25">
      <c r="B64" s="24" t="s">
        <v>3347</v>
      </c>
      <c r="C64" s="24" t="s">
        <v>3348</v>
      </c>
      <c r="D64" s="25" t="s">
        <v>3349</v>
      </c>
      <c r="E64" s="26">
        <v>3213007.4</v>
      </c>
      <c r="F64" s="26">
        <v>3207967.4</v>
      </c>
      <c r="G64" s="26">
        <v>2154824.9</v>
      </c>
      <c r="H64" s="26">
        <v>113847.3</v>
      </c>
      <c r="I64" s="26">
        <v>5040</v>
      </c>
      <c r="J64" s="26">
        <v>2000</v>
      </c>
      <c r="K64" s="26">
        <v>1855</v>
      </c>
      <c r="L64" s="26">
        <v>0</v>
      </c>
      <c r="M64" s="26">
        <v>585</v>
      </c>
      <c r="N64" s="26">
        <v>145</v>
      </c>
      <c r="O64" s="26">
        <f t="shared" si="0"/>
        <v>3215007.4</v>
      </c>
    </row>
    <row r="65" spans="2:15" ht="38.25">
      <c r="B65" s="24" t="s">
        <v>3350</v>
      </c>
      <c r="C65" s="24" t="s">
        <v>3348</v>
      </c>
      <c r="D65" s="25" t="s">
        <v>3351</v>
      </c>
      <c r="E65" s="26">
        <v>74002</v>
      </c>
      <c r="F65" s="26">
        <v>57993.4</v>
      </c>
      <c r="G65" s="26">
        <v>28600</v>
      </c>
      <c r="H65" s="26">
        <v>545.70000000000005</v>
      </c>
      <c r="I65" s="26">
        <v>16008.6</v>
      </c>
      <c r="J65" s="26">
        <v>0</v>
      </c>
      <c r="K65" s="26">
        <v>0</v>
      </c>
      <c r="L65" s="26">
        <v>0</v>
      </c>
      <c r="M65" s="26">
        <v>0</v>
      </c>
      <c r="N65" s="26">
        <v>0</v>
      </c>
      <c r="O65" s="26">
        <f t="shared" si="0"/>
        <v>74002</v>
      </c>
    </row>
    <row r="66" spans="2:15" ht="25.5">
      <c r="B66" s="18" t="s">
        <v>3352</v>
      </c>
      <c r="C66" s="19"/>
      <c r="D66" s="20" t="s">
        <v>3353</v>
      </c>
      <c r="E66" s="21">
        <v>37129114.099999994</v>
      </c>
      <c r="F66" s="21">
        <v>33503624.399999999</v>
      </c>
      <c r="G66" s="21">
        <v>23447642.200000003</v>
      </c>
      <c r="H66" s="21">
        <v>1167947.6000000001</v>
      </c>
      <c r="I66" s="21">
        <v>3625489.6999999997</v>
      </c>
      <c r="J66" s="21">
        <v>3949960</v>
      </c>
      <c r="K66" s="21">
        <v>2366403.7999999998</v>
      </c>
      <c r="L66" s="21">
        <v>550961.1</v>
      </c>
      <c r="M66" s="21">
        <v>95408.4</v>
      </c>
      <c r="N66" s="21">
        <v>1583556.2</v>
      </c>
      <c r="O66" s="21">
        <f t="shared" si="0"/>
        <v>41079074.099999994</v>
      </c>
    </row>
    <row r="67" spans="2:15" ht="27">
      <c r="B67" s="19" t="s">
        <v>3354</v>
      </c>
      <c r="C67" s="19"/>
      <c r="D67" s="22" t="s">
        <v>3355</v>
      </c>
      <c r="E67" s="23">
        <v>4008440.4000000004</v>
      </c>
      <c r="F67" s="23">
        <v>3609214.7</v>
      </c>
      <c r="G67" s="23">
        <v>2240848</v>
      </c>
      <c r="H67" s="23">
        <v>242676.5</v>
      </c>
      <c r="I67" s="23">
        <v>399225.7</v>
      </c>
      <c r="J67" s="23">
        <v>892810.99999999988</v>
      </c>
      <c r="K67" s="23">
        <v>861506.1</v>
      </c>
      <c r="L67" s="23">
        <v>168430.2</v>
      </c>
      <c r="M67" s="23">
        <v>31421.3</v>
      </c>
      <c r="N67" s="23">
        <v>31304.899999999998</v>
      </c>
      <c r="O67" s="23">
        <f t="shared" si="0"/>
        <v>4901251.4000000004</v>
      </c>
    </row>
    <row r="68" spans="2:15" ht="38.25">
      <c r="B68" s="24" t="s">
        <v>3356</v>
      </c>
      <c r="C68" s="24" t="s">
        <v>3357</v>
      </c>
      <c r="D68" s="25" t="s">
        <v>1055</v>
      </c>
      <c r="E68" s="26">
        <v>395594.7</v>
      </c>
      <c r="F68" s="26">
        <v>390594.7</v>
      </c>
      <c r="G68" s="26">
        <v>312533.2</v>
      </c>
      <c r="H68" s="26">
        <v>4992.6000000000004</v>
      </c>
      <c r="I68" s="26">
        <v>5000</v>
      </c>
      <c r="J68" s="26">
        <v>1489.2</v>
      </c>
      <c r="K68" s="26">
        <v>1489.2</v>
      </c>
      <c r="L68" s="26">
        <v>0</v>
      </c>
      <c r="M68" s="26">
        <v>0</v>
      </c>
      <c r="N68" s="26">
        <v>0</v>
      </c>
      <c r="O68" s="26">
        <f t="shared" si="0"/>
        <v>397083.9</v>
      </c>
    </row>
    <row r="69" spans="2:15" ht="51">
      <c r="B69" s="24" t="s">
        <v>1056</v>
      </c>
      <c r="C69" s="24" t="s">
        <v>3357</v>
      </c>
      <c r="D69" s="25" t="s">
        <v>1057</v>
      </c>
      <c r="E69" s="26">
        <v>1825984</v>
      </c>
      <c r="F69" s="26">
        <v>1599909</v>
      </c>
      <c r="G69" s="26">
        <v>897035.1</v>
      </c>
      <c r="H69" s="26">
        <v>80174.7</v>
      </c>
      <c r="I69" s="26">
        <v>226075</v>
      </c>
      <c r="J69" s="26">
        <v>551276.30000000005</v>
      </c>
      <c r="K69" s="26">
        <v>536400.4</v>
      </c>
      <c r="L69" s="26">
        <v>17313.599999999999</v>
      </c>
      <c r="M69" s="26">
        <v>6657.3</v>
      </c>
      <c r="N69" s="26">
        <v>14875.9</v>
      </c>
      <c r="O69" s="26">
        <f t="shared" si="0"/>
        <v>2377260.2999999998</v>
      </c>
    </row>
    <row r="70" spans="2:15" ht="38.25">
      <c r="B70" s="24" t="s">
        <v>1058</v>
      </c>
      <c r="C70" s="24" t="s">
        <v>1059</v>
      </c>
      <c r="D70" s="25" t="s">
        <v>1060</v>
      </c>
      <c r="E70" s="26">
        <v>730730.5</v>
      </c>
      <c r="F70" s="26">
        <v>722879.8</v>
      </c>
      <c r="G70" s="26">
        <v>484032.8</v>
      </c>
      <c r="H70" s="26">
        <v>71054.600000000006</v>
      </c>
      <c r="I70" s="26">
        <v>7850.7</v>
      </c>
      <c r="J70" s="26">
        <v>233271.7</v>
      </c>
      <c r="K70" s="26">
        <v>222712.4</v>
      </c>
      <c r="L70" s="26">
        <v>124988.2</v>
      </c>
      <c r="M70" s="26">
        <v>15031.5</v>
      </c>
      <c r="N70" s="26">
        <v>10559.3</v>
      </c>
      <c r="O70" s="26">
        <f t="shared" si="0"/>
        <v>964002.2</v>
      </c>
    </row>
    <row r="71" spans="2:15" ht="51">
      <c r="B71" s="24" t="s">
        <v>1061</v>
      </c>
      <c r="C71" s="24" t="s">
        <v>1062</v>
      </c>
      <c r="D71" s="25" t="s">
        <v>1063</v>
      </c>
      <c r="E71" s="26">
        <v>919983.7</v>
      </c>
      <c r="F71" s="26">
        <v>869983.7</v>
      </c>
      <c r="G71" s="26">
        <v>538078.5</v>
      </c>
      <c r="H71" s="26">
        <v>84278.399999999994</v>
      </c>
      <c r="I71" s="26">
        <v>50000</v>
      </c>
      <c r="J71" s="26">
        <v>101711.6</v>
      </c>
      <c r="K71" s="26">
        <v>95995.9</v>
      </c>
      <c r="L71" s="26">
        <v>25441.7</v>
      </c>
      <c r="M71" s="26">
        <v>9016.5</v>
      </c>
      <c r="N71" s="26">
        <v>5715.7</v>
      </c>
      <c r="O71" s="26">
        <f t="shared" ref="O71:O134" si="1">J71+E71</f>
        <v>1021695.2999999999</v>
      </c>
    </row>
    <row r="72" spans="2:15" ht="51">
      <c r="B72" s="24" t="s">
        <v>1064</v>
      </c>
      <c r="C72" s="24" t="s">
        <v>1065</v>
      </c>
      <c r="D72" s="25" t="s">
        <v>1066</v>
      </c>
      <c r="E72" s="26">
        <v>17709</v>
      </c>
      <c r="F72" s="26">
        <v>14909</v>
      </c>
      <c r="G72" s="26">
        <v>5849.3</v>
      </c>
      <c r="H72" s="26">
        <v>2095.3000000000002</v>
      </c>
      <c r="I72" s="26">
        <v>2800</v>
      </c>
      <c r="J72" s="26">
        <v>5062.2</v>
      </c>
      <c r="K72" s="26">
        <v>4908.2</v>
      </c>
      <c r="L72" s="26">
        <v>686.7</v>
      </c>
      <c r="M72" s="26">
        <v>716</v>
      </c>
      <c r="N72" s="26">
        <v>154</v>
      </c>
      <c r="O72" s="26">
        <f t="shared" si="1"/>
        <v>22771.200000000001</v>
      </c>
    </row>
    <row r="73" spans="2:15" ht="51">
      <c r="B73" s="24" t="s">
        <v>1067</v>
      </c>
      <c r="C73" s="24" t="s">
        <v>1068</v>
      </c>
      <c r="D73" s="25" t="s">
        <v>1069</v>
      </c>
      <c r="E73" s="26">
        <v>4135.2</v>
      </c>
      <c r="F73" s="26">
        <v>4135.2</v>
      </c>
      <c r="G73" s="26">
        <v>3319.1</v>
      </c>
      <c r="H73" s="26">
        <v>80.900000000000006</v>
      </c>
      <c r="I73" s="26">
        <v>0</v>
      </c>
      <c r="J73" s="26">
        <v>0</v>
      </c>
      <c r="K73" s="26">
        <v>0</v>
      </c>
      <c r="L73" s="26">
        <v>0</v>
      </c>
      <c r="M73" s="26">
        <v>0</v>
      </c>
      <c r="N73" s="26">
        <v>0</v>
      </c>
      <c r="O73" s="26">
        <f t="shared" si="1"/>
        <v>4135.2</v>
      </c>
    </row>
    <row r="74" spans="2:15" ht="38.25">
      <c r="B74" s="24" t="s">
        <v>1070</v>
      </c>
      <c r="C74" s="24" t="s">
        <v>1071</v>
      </c>
      <c r="D74" s="25" t="s">
        <v>693</v>
      </c>
      <c r="E74" s="26">
        <v>97500</v>
      </c>
      <c r="F74" s="26">
        <v>0</v>
      </c>
      <c r="G74" s="26">
        <v>0</v>
      </c>
      <c r="H74" s="26">
        <v>0</v>
      </c>
      <c r="I74" s="26">
        <v>97500</v>
      </c>
      <c r="J74" s="26">
        <v>0</v>
      </c>
      <c r="K74" s="26">
        <v>0</v>
      </c>
      <c r="L74" s="26">
        <v>0</v>
      </c>
      <c r="M74" s="26">
        <v>0</v>
      </c>
      <c r="N74" s="26">
        <v>0</v>
      </c>
      <c r="O74" s="26">
        <f t="shared" si="1"/>
        <v>97500</v>
      </c>
    </row>
    <row r="75" spans="2:15" ht="89.25">
      <c r="B75" s="24" t="s">
        <v>694</v>
      </c>
      <c r="C75" s="24" t="s">
        <v>695</v>
      </c>
      <c r="D75" s="25" t="s">
        <v>696</v>
      </c>
      <c r="E75" s="26">
        <v>16803.3</v>
      </c>
      <c r="F75" s="26">
        <v>6803.3</v>
      </c>
      <c r="G75" s="26">
        <v>0</v>
      </c>
      <c r="H75" s="26">
        <v>0</v>
      </c>
      <c r="I75" s="26">
        <v>10000</v>
      </c>
      <c r="J75" s="26">
        <v>0</v>
      </c>
      <c r="K75" s="26">
        <v>0</v>
      </c>
      <c r="L75" s="26">
        <v>0</v>
      </c>
      <c r="M75" s="26">
        <v>0</v>
      </c>
      <c r="N75" s="26">
        <v>0</v>
      </c>
      <c r="O75" s="26">
        <f t="shared" si="1"/>
        <v>16803.3</v>
      </c>
    </row>
    <row r="76" spans="2:15" ht="27">
      <c r="B76" s="19" t="s">
        <v>697</v>
      </c>
      <c r="C76" s="19"/>
      <c r="D76" s="22" t="s">
        <v>698</v>
      </c>
      <c r="E76" s="23">
        <v>5270000</v>
      </c>
      <c r="F76" s="23">
        <v>4655629.3</v>
      </c>
      <c r="G76" s="23">
        <v>3228200.2</v>
      </c>
      <c r="H76" s="23">
        <v>173999.8</v>
      </c>
      <c r="I76" s="23">
        <v>614370.69999999995</v>
      </c>
      <c r="J76" s="23">
        <v>229960</v>
      </c>
      <c r="K76" s="23">
        <v>25946.699999999997</v>
      </c>
      <c r="L76" s="23">
        <v>6891.6</v>
      </c>
      <c r="M76" s="23">
        <v>628.5</v>
      </c>
      <c r="N76" s="23">
        <v>204013.3</v>
      </c>
      <c r="O76" s="23">
        <f t="shared" si="1"/>
        <v>5499960</v>
      </c>
    </row>
    <row r="77" spans="2:15" ht="25.5">
      <c r="B77" s="24" t="s">
        <v>699</v>
      </c>
      <c r="C77" s="24" t="s">
        <v>3357</v>
      </c>
      <c r="D77" s="25" t="s">
        <v>700</v>
      </c>
      <c r="E77" s="26">
        <v>97462.9</v>
      </c>
      <c r="F77" s="26">
        <v>97462.9</v>
      </c>
      <c r="G77" s="26">
        <v>80086.399999999994</v>
      </c>
      <c r="H77" s="26">
        <v>0</v>
      </c>
      <c r="I77" s="26">
        <v>0</v>
      </c>
      <c r="J77" s="26">
        <v>0</v>
      </c>
      <c r="K77" s="26">
        <v>0</v>
      </c>
      <c r="L77" s="26">
        <v>0</v>
      </c>
      <c r="M77" s="26">
        <v>0</v>
      </c>
      <c r="N77" s="26">
        <v>0</v>
      </c>
      <c r="O77" s="26">
        <f t="shared" si="1"/>
        <v>97462.9</v>
      </c>
    </row>
    <row r="78" spans="2:15" ht="51">
      <c r="B78" s="24" t="s">
        <v>701</v>
      </c>
      <c r="C78" s="24" t="s">
        <v>3357</v>
      </c>
      <c r="D78" s="25" t="s">
        <v>702</v>
      </c>
      <c r="E78" s="26">
        <v>4544448.3</v>
      </c>
      <c r="F78" s="26">
        <v>4335720.0999999996</v>
      </c>
      <c r="G78" s="26">
        <v>2990700.9</v>
      </c>
      <c r="H78" s="26">
        <v>164074.9</v>
      </c>
      <c r="I78" s="26">
        <v>208728.2</v>
      </c>
      <c r="J78" s="26">
        <v>122801</v>
      </c>
      <c r="K78" s="26">
        <v>19110.8</v>
      </c>
      <c r="L78" s="26">
        <v>2840.3</v>
      </c>
      <c r="M78" s="26">
        <v>90.6</v>
      </c>
      <c r="N78" s="26">
        <v>103690.2</v>
      </c>
      <c r="O78" s="26">
        <f t="shared" si="1"/>
        <v>4667249.3</v>
      </c>
    </row>
    <row r="79" spans="2:15" ht="51">
      <c r="B79" s="24" t="s">
        <v>703</v>
      </c>
      <c r="C79" s="24" t="s">
        <v>1059</v>
      </c>
      <c r="D79" s="25" t="s">
        <v>704</v>
      </c>
      <c r="E79" s="26">
        <v>167416</v>
      </c>
      <c r="F79" s="26">
        <v>166416</v>
      </c>
      <c r="G79" s="26">
        <v>113817.2</v>
      </c>
      <c r="H79" s="26">
        <v>9924.9</v>
      </c>
      <c r="I79" s="26">
        <v>1000</v>
      </c>
      <c r="J79" s="26">
        <v>7159</v>
      </c>
      <c r="K79" s="26">
        <v>6835.9</v>
      </c>
      <c r="L79" s="26">
        <v>4051.3</v>
      </c>
      <c r="M79" s="26">
        <v>537.9</v>
      </c>
      <c r="N79" s="26">
        <v>323.10000000000002</v>
      </c>
      <c r="O79" s="26">
        <f t="shared" si="1"/>
        <v>174575</v>
      </c>
    </row>
    <row r="80" spans="2:15" ht="38.25">
      <c r="B80" s="24" t="s">
        <v>705</v>
      </c>
      <c r="C80" s="24" t="s">
        <v>1071</v>
      </c>
      <c r="D80" s="25" t="s">
        <v>706</v>
      </c>
      <c r="E80" s="26">
        <v>200000</v>
      </c>
      <c r="F80" s="26">
        <v>0</v>
      </c>
      <c r="G80" s="26">
        <v>0</v>
      </c>
      <c r="H80" s="26">
        <v>0</v>
      </c>
      <c r="I80" s="26">
        <v>200000</v>
      </c>
      <c r="J80" s="26">
        <v>0</v>
      </c>
      <c r="K80" s="26">
        <v>0</v>
      </c>
      <c r="L80" s="26">
        <v>0</v>
      </c>
      <c r="M80" s="26">
        <v>0</v>
      </c>
      <c r="N80" s="26">
        <v>0</v>
      </c>
      <c r="O80" s="26">
        <f t="shared" si="1"/>
        <v>200000</v>
      </c>
    </row>
    <row r="81" spans="2:15" ht="25.5">
      <c r="B81" s="24" t="s">
        <v>707</v>
      </c>
      <c r="C81" s="24" t="s">
        <v>3357</v>
      </c>
      <c r="D81" s="25" t="s">
        <v>708</v>
      </c>
      <c r="E81" s="26">
        <v>60067.8</v>
      </c>
      <c r="F81" s="26">
        <v>56030.3</v>
      </c>
      <c r="G81" s="26">
        <v>43595.7</v>
      </c>
      <c r="H81" s="26">
        <v>0</v>
      </c>
      <c r="I81" s="26">
        <v>4037.5</v>
      </c>
      <c r="J81" s="26">
        <v>0</v>
      </c>
      <c r="K81" s="26">
        <v>0</v>
      </c>
      <c r="L81" s="26">
        <v>0</v>
      </c>
      <c r="M81" s="26">
        <v>0</v>
      </c>
      <c r="N81" s="26">
        <v>0</v>
      </c>
      <c r="O81" s="26">
        <f t="shared" si="1"/>
        <v>60067.8</v>
      </c>
    </row>
    <row r="82" spans="2:15" ht="25.5">
      <c r="B82" s="24" t="s">
        <v>709</v>
      </c>
      <c r="C82" s="24" t="s">
        <v>3357</v>
      </c>
      <c r="D82" s="25" t="s">
        <v>710</v>
      </c>
      <c r="E82" s="26">
        <v>200000</v>
      </c>
      <c r="F82" s="26">
        <v>0</v>
      </c>
      <c r="G82" s="26">
        <v>0</v>
      </c>
      <c r="H82" s="26">
        <v>0</v>
      </c>
      <c r="I82" s="26">
        <v>200000</v>
      </c>
      <c r="J82" s="26">
        <v>0</v>
      </c>
      <c r="K82" s="26">
        <v>0</v>
      </c>
      <c r="L82" s="26">
        <v>0</v>
      </c>
      <c r="M82" s="26">
        <v>0</v>
      </c>
      <c r="N82" s="26">
        <v>0</v>
      </c>
      <c r="O82" s="26">
        <f t="shared" si="1"/>
        <v>200000</v>
      </c>
    </row>
    <row r="83" spans="2:15" ht="51">
      <c r="B83" s="24" t="s">
        <v>711</v>
      </c>
      <c r="C83" s="24" t="s">
        <v>712</v>
      </c>
      <c r="D83" s="25" t="s">
        <v>713</v>
      </c>
      <c r="E83" s="26">
        <v>0</v>
      </c>
      <c r="F83" s="26">
        <v>0</v>
      </c>
      <c r="G83" s="26">
        <v>0</v>
      </c>
      <c r="H83" s="26">
        <v>0</v>
      </c>
      <c r="I83" s="26">
        <v>0</v>
      </c>
      <c r="J83" s="26">
        <v>100000</v>
      </c>
      <c r="K83" s="26">
        <v>0</v>
      </c>
      <c r="L83" s="26">
        <v>0</v>
      </c>
      <c r="M83" s="26">
        <v>0</v>
      </c>
      <c r="N83" s="26">
        <v>100000</v>
      </c>
      <c r="O83" s="26">
        <f t="shared" si="1"/>
        <v>100000</v>
      </c>
    </row>
    <row r="84" spans="2:15" ht="51">
      <c r="B84" s="24" t="s">
        <v>714</v>
      </c>
      <c r="C84" s="24" t="s">
        <v>3357</v>
      </c>
      <c r="D84" s="25" t="s">
        <v>715</v>
      </c>
      <c r="E84" s="26">
        <v>605</v>
      </c>
      <c r="F84" s="26">
        <v>0</v>
      </c>
      <c r="G84" s="26">
        <v>0</v>
      </c>
      <c r="H84" s="26">
        <v>0</v>
      </c>
      <c r="I84" s="26">
        <v>605</v>
      </c>
      <c r="J84" s="26">
        <v>0</v>
      </c>
      <c r="K84" s="26">
        <v>0</v>
      </c>
      <c r="L84" s="26">
        <v>0</v>
      </c>
      <c r="M84" s="26">
        <v>0</v>
      </c>
      <c r="N84" s="26">
        <v>0</v>
      </c>
      <c r="O84" s="26">
        <f t="shared" si="1"/>
        <v>605</v>
      </c>
    </row>
    <row r="85" spans="2:15" ht="13.5">
      <c r="B85" s="19" t="s">
        <v>716</v>
      </c>
      <c r="C85" s="19"/>
      <c r="D85" s="22" t="s">
        <v>717</v>
      </c>
      <c r="E85" s="23">
        <v>8600000</v>
      </c>
      <c r="F85" s="23">
        <v>6581578.2999999998</v>
      </c>
      <c r="G85" s="23">
        <v>4271955.7</v>
      </c>
      <c r="H85" s="23">
        <v>142974.49999999997</v>
      </c>
      <c r="I85" s="23">
        <v>2018421.7</v>
      </c>
      <c r="J85" s="23">
        <v>400000</v>
      </c>
      <c r="K85" s="23">
        <v>185515.69999999998</v>
      </c>
      <c r="L85" s="23">
        <v>106372.2</v>
      </c>
      <c r="M85" s="23">
        <v>3287.3</v>
      </c>
      <c r="N85" s="23">
        <v>214484.3</v>
      </c>
      <c r="O85" s="23">
        <f t="shared" si="1"/>
        <v>9000000</v>
      </c>
    </row>
    <row r="86" spans="2:15" ht="25.5">
      <c r="B86" s="24" t="s">
        <v>718</v>
      </c>
      <c r="C86" s="24" t="s">
        <v>3357</v>
      </c>
      <c r="D86" s="25" t="s">
        <v>719</v>
      </c>
      <c r="E86" s="26">
        <v>146994.9</v>
      </c>
      <c r="F86" s="26">
        <v>146994.9</v>
      </c>
      <c r="G86" s="26">
        <v>121267.1</v>
      </c>
      <c r="H86" s="26">
        <v>0</v>
      </c>
      <c r="I86" s="26">
        <v>0</v>
      </c>
      <c r="J86" s="26">
        <v>0</v>
      </c>
      <c r="K86" s="26">
        <v>0</v>
      </c>
      <c r="L86" s="26">
        <v>0</v>
      </c>
      <c r="M86" s="26">
        <v>0</v>
      </c>
      <c r="N86" s="26">
        <v>0</v>
      </c>
      <c r="O86" s="26">
        <f t="shared" si="1"/>
        <v>146994.9</v>
      </c>
    </row>
    <row r="87" spans="2:15" ht="25.5">
      <c r="B87" s="24" t="s">
        <v>720</v>
      </c>
      <c r="C87" s="24" t="s">
        <v>3357</v>
      </c>
      <c r="D87" s="25" t="s">
        <v>721</v>
      </c>
      <c r="E87" s="26">
        <v>8010363</v>
      </c>
      <c r="F87" s="26">
        <v>6117741.2999999998</v>
      </c>
      <c r="G87" s="26">
        <v>3933283.5</v>
      </c>
      <c r="H87" s="26">
        <v>131129.9</v>
      </c>
      <c r="I87" s="26">
        <v>1892621.7</v>
      </c>
      <c r="J87" s="26">
        <v>179643.5</v>
      </c>
      <c r="K87" s="26">
        <v>169151.3</v>
      </c>
      <c r="L87" s="26">
        <v>102398.2</v>
      </c>
      <c r="M87" s="26">
        <v>1525.1</v>
      </c>
      <c r="N87" s="26">
        <v>10492.2</v>
      </c>
      <c r="O87" s="26">
        <f t="shared" si="1"/>
        <v>8190006.5</v>
      </c>
    </row>
    <row r="88" spans="2:15" ht="38.25">
      <c r="B88" s="24" t="s">
        <v>722</v>
      </c>
      <c r="C88" s="24" t="s">
        <v>1059</v>
      </c>
      <c r="D88" s="25" t="s">
        <v>723</v>
      </c>
      <c r="E88" s="26">
        <v>289508.59999999998</v>
      </c>
      <c r="F88" s="26">
        <v>285508.59999999998</v>
      </c>
      <c r="G88" s="26">
        <v>197945.8</v>
      </c>
      <c r="H88" s="26">
        <v>9765.2999999999993</v>
      </c>
      <c r="I88" s="26">
        <v>4000</v>
      </c>
      <c r="J88" s="26">
        <v>6583.9</v>
      </c>
      <c r="K88" s="26">
        <v>6243.9</v>
      </c>
      <c r="L88" s="26">
        <v>2628</v>
      </c>
      <c r="M88" s="26">
        <v>256</v>
      </c>
      <c r="N88" s="26">
        <v>340</v>
      </c>
      <c r="O88" s="26">
        <f t="shared" si="1"/>
        <v>296092.5</v>
      </c>
    </row>
    <row r="89" spans="2:15" ht="51">
      <c r="B89" s="24" t="s">
        <v>724</v>
      </c>
      <c r="C89" s="24" t="s">
        <v>2586</v>
      </c>
      <c r="D89" s="25" t="s">
        <v>725</v>
      </c>
      <c r="E89" s="26">
        <v>31333.5</v>
      </c>
      <c r="F89" s="26">
        <v>31333.5</v>
      </c>
      <c r="G89" s="26">
        <v>19459.3</v>
      </c>
      <c r="H89" s="26">
        <v>2079.3000000000002</v>
      </c>
      <c r="I89" s="26">
        <v>0</v>
      </c>
      <c r="J89" s="26">
        <v>13772.6</v>
      </c>
      <c r="K89" s="26">
        <v>10120.5</v>
      </c>
      <c r="L89" s="26">
        <v>1346</v>
      </c>
      <c r="M89" s="26">
        <v>1506.2</v>
      </c>
      <c r="N89" s="26">
        <v>3652.1</v>
      </c>
      <c r="O89" s="26">
        <f t="shared" si="1"/>
        <v>45106.1</v>
      </c>
    </row>
    <row r="90" spans="2:15" ht="38.25">
      <c r="B90" s="24" t="s">
        <v>726</v>
      </c>
      <c r="C90" s="24" t="s">
        <v>1071</v>
      </c>
      <c r="D90" s="25" t="s">
        <v>727</v>
      </c>
      <c r="E90" s="26">
        <v>121800</v>
      </c>
      <c r="F90" s="26">
        <v>0</v>
      </c>
      <c r="G90" s="26">
        <v>0</v>
      </c>
      <c r="H90" s="26">
        <v>0</v>
      </c>
      <c r="I90" s="26">
        <v>121800</v>
      </c>
      <c r="J90" s="26">
        <v>0</v>
      </c>
      <c r="K90" s="26">
        <v>0</v>
      </c>
      <c r="L90" s="26">
        <v>0</v>
      </c>
      <c r="M90" s="26">
        <v>0</v>
      </c>
      <c r="N90" s="26">
        <v>0</v>
      </c>
      <c r="O90" s="26">
        <f t="shared" si="1"/>
        <v>121800</v>
      </c>
    </row>
    <row r="91" spans="2:15" ht="51">
      <c r="B91" s="24" t="s">
        <v>728</v>
      </c>
      <c r="C91" s="24" t="s">
        <v>712</v>
      </c>
      <c r="D91" s="25" t="s">
        <v>729</v>
      </c>
      <c r="E91" s="26">
        <v>0</v>
      </c>
      <c r="F91" s="26">
        <v>0</v>
      </c>
      <c r="G91" s="26">
        <v>0</v>
      </c>
      <c r="H91" s="26">
        <v>0</v>
      </c>
      <c r="I91" s="26">
        <v>0</v>
      </c>
      <c r="J91" s="26">
        <v>200000</v>
      </c>
      <c r="K91" s="26">
        <v>0</v>
      </c>
      <c r="L91" s="26">
        <v>0</v>
      </c>
      <c r="M91" s="26">
        <v>0</v>
      </c>
      <c r="N91" s="26">
        <v>200000</v>
      </c>
      <c r="O91" s="26">
        <f t="shared" si="1"/>
        <v>200000</v>
      </c>
    </row>
    <row r="92" spans="2:15" ht="27">
      <c r="B92" s="19" t="s">
        <v>730</v>
      </c>
      <c r="C92" s="19"/>
      <c r="D92" s="22" t="s">
        <v>731</v>
      </c>
      <c r="E92" s="23">
        <v>799999.99999999988</v>
      </c>
      <c r="F92" s="23">
        <v>698999.99999999988</v>
      </c>
      <c r="G92" s="23">
        <v>342691.39999999997</v>
      </c>
      <c r="H92" s="23">
        <v>45091.9</v>
      </c>
      <c r="I92" s="23">
        <v>101000</v>
      </c>
      <c r="J92" s="23">
        <v>600000</v>
      </c>
      <c r="K92" s="23">
        <v>600000</v>
      </c>
      <c r="L92" s="23">
        <v>0</v>
      </c>
      <c r="M92" s="23">
        <v>0</v>
      </c>
      <c r="N92" s="23">
        <v>0</v>
      </c>
      <c r="O92" s="23">
        <f t="shared" si="1"/>
        <v>1400000</v>
      </c>
    </row>
    <row r="93" spans="2:15" ht="38.25">
      <c r="B93" s="24" t="s">
        <v>732</v>
      </c>
      <c r="C93" s="24" t="s">
        <v>733</v>
      </c>
      <c r="D93" s="25" t="s">
        <v>734</v>
      </c>
      <c r="E93" s="26">
        <v>35098.699999999997</v>
      </c>
      <c r="F93" s="26">
        <v>35098.699999999997</v>
      </c>
      <c r="G93" s="26">
        <v>23523.8</v>
      </c>
      <c r="H93" s="26">
        <v>2192.1</v>
      </c>
      <c r="I93" s="26">
        <v>0</v>
      </c>
      <c r="J93" s="26">
        <v>0</v>
      </c>
      <c r="K93" s="26">
        <v>0</v>
      </c>
      <c r="L93" s="26">
        <v>0</v>
      </c>
      <c r="M93" s="26">
        <v>0</v>
      </c>
      <c r="N93" s="26">
        <v>0</v>
      </c>
      <c r="O93" s="26">
        <f t="shared" si="1"/>
        <v>35098.699999999997</v>
      </c>
    </row>
    <row r="94" spans="2:15" ht="38.25">
      <c r="B94" s="24" t="s">
        <v>735</v>
      </c>
      <c r="C94" s="24" t="s">
        <v>733</v>
      </c>
      <c r="D94" s="25" t="s">
        <v>736</v>
      </c>
      <c r="E94" s="26">
        <v>763077.2</v>
      </c>
      <c r="F94" s="26">
        <v>662077.19999999995</v>
      </c>
      <c r="G94" s="26">
        <v>319167.59999999998</v>
      </c>
      <c r="H94" s="26">
        <v>42899.8</v>
      </c>
      <c r="I94" s="26">
        <v>101000</v>
      </c>
      <c r="J94" s="26">
        <v>600000</v>
      </c>
      <c r="K94" s="26">
        <v>600000</v>
      </c>
      <c r="L94" s="26">
        <v>0</v>
      </c>
      <c r="M94" s="26">
        <v>0</v>
      </c>
      <c r="N94" s="26">
        <v>0</v>
      </c>
      <c r="O94" s="26">
        <f t="shared" si="1"/>
        <v>1363077.2</v>
      </c>
    </row>
    <row r="95" spans="2:15" ht="25.5">
      <c r="B95" s="24" t="s">
        <v>737</v>
      </c>
      <c r="C95" s="24" t="s">
        <v>738</v>
      </c>
      <c r="D95" s="25" t="s">
        <v>739</v>
      </c>
      <c r="E95" s="26">
        <v>1824.1</v>
      </c>
      <c r="F95" s="26">
        <v>1824.1</v>
      </c>
      <c r="G95" s="26">
        <v>0</v>
      </c>
      <c r="H95" s="26">
        <v>0</v>
      </c>
      <c r="I95" s="26">
        <v>0</v>
      </c>
      <c r="J95" s="26">
        <v>0</v>
      </c>
      <c r="K95" s="26">
        <v>0</v>
      </c>
      <c r="L95" s="26">
        <v>0</v>
      </c>
      <c r="M95" s="26">
        <v>0</v>
      </c>
      <c r="N95" s="26">
        <v>0</v>
      </c>
      <c r="O95" s="26">
        <f t="shared" si="1"/>
        <v>1824.1</v>
      </c>
    </row>
    <row r="96" spans="2:15" ht="27">
      <c r="B96" s="19" t="s">
        <v>740</v>
      </c>
      <c r="C96" s="19"/>
      <c r="D96" s="22" t="s">
        <v>741</v>
      </c>
      <c r="E96" s="23">
        <v>4848310.8</v>
      </c>
      <c r="F96" s="23">
        <v>4356286.6999999993</v>
      </c>
      <c r="G96" s="23">
        <v>3315680.4</v>
      </c>
      <c r="H96" s="23">
        <v>121038.40000000001</v>
      </c>
      <c r="I96" s="23">
        <v>492024.10000000003</v>
      </c>
      <c r="J96" s="23">
        <v>720000</v>
      </c>
      <c r="K96" s="23">
        <v>589638.80000000005</v>
      </c>
      <c r="L96" s="23">
        <v>254565</v>
      </c>
      <c r="M96" s="23">
        <v>45363.1</v>
      </c>
      <c r="N96" s="23">
        <v>130361.2</v>
      </c>
      <c r="O96" s="23">
        <f t="shared" si="1"/>
        <v>5568310.7999999998</v>
      </c>
    </row>
    <row r="97" spans="2:15" ht="25.5">
      <c r="B97" s="24" t="s">
        <v>742</v>
      </c>
      <c r="C97" s="24" t="s">
        <v>743</v>
      </c>
      <c r="D97" s="25" t="s">
        <v>744</v>
      </c>
      <c r="E97" s="26">
        <v>77566.5</v>
      </c>
      <c r="F97" s="26">
        <v>77566.5</v>
      </c>
      <c r="G97" s="26">
        <v>56040.2</v>
      </c>
      <c r="H97" s="26">
        <v>4301.6000000000004</v>
      </c>
      <c r="I97" s="26">
        <v>0</v>
      </c>
      <c r="J97" s="26">
        <v>231.5</v>
      </c>
      <c r="K97" s="26">
        <v>231.5</v>
      </c>
      <c r="L97" s="26">
        <v>0</v>
      </c>
      <c r="M97" s="26">
        <v>0</v>
      </c>
      <c r="N97" s="26">
        <v>0</v>
      </c>
      <c r="O97" s="26">
        <f t="shared" si="1"/>
        <v>77798</v>
      </c>
    </row>
    <row r="98" spans="2:15" ht="25.5">
      <c r="B98" s="24" t="s">
        <v>745</v>
      </c>
      <c r="C98" s="24" t="s">
        <v>743</v>
      </c>
      <c r="D98" s="25" t="s">
        <v>746</v>
      </c>
      <c r="E98" s="26">
        <v>7925.2</v>
      </c>
      <c r="F98" s="26">
        <v>7925.2</v>
      </c>
      <c r="G98" s="26">
        <v>4254.7</v>
      </c>
      <c r="H98" s="26">
        <v>109.4</v>
      </c>
      <c r="I98" s="26">
        <v>0</v>
      </c>
      <c r="J98" s="26">
        <v>0</v>
      </c>
      <c r="K98" s="26">
        <v>0</v>
      </c>
      <c r="L98" s="26">
        <v>0</v>
      </c>
      <c r="M98" s="26">
        <v>0</v>
      </c>
      <c r="N98" s="26">
        <v>0</v>
      </c>
      <c r="O98" s="26">
        <f t="shared" si="1"/>
        <v>7925.2</v>
      </c>
    </row>
    <row r="99" spans="2:15">
      <c r="B99" s="24" t="s">
        <v>747</v>
      </c>
      <c r="C99" s="24" t="s">
        <v>748</v>
      </c>
      <c r="D99" s="25" t="s">
        <v>749</v>
      </c>
      <c r="E99" s="26">
        <v>219843.1</v>
      </c>
      <c r="F99" s="26">
        <v>209779.6</v>
      </c>
      <c r="G99" s="26">
        <v>153774.6</v>
      </c>
      <c r="H99" s="26">
        <v>8443.2999999999993</v>
      </c>
      <c r="I99" s="26">
        <v>10063.5</v>
      </c>
      <c r="J99" s="26">
        <v>33035.800000000003</v>
      </c>
      <c r="K99" s="26">
        <v>29728</v>
      </c>
      <c r="L99" s="26">
        <v>6866.2</v>
      </c>
      <c r="M99" s="26">
        <v>4794</v>
      </c>
      <c r="N99" s="26">
        <v>3307.8</v>
      </c>
      <c r="O99" s="26">
        <f t="shared" si="1"/>
        <v>252878.90000000002</v>
      </c>
    </row>
    <row r="100" spans="2:15" ht="76.5">
      <c r="B100" s="24" t="s">
        <v>750</v>
      </c>
      <c r="C100" s="24" t="s">
        <v>751</v>
      </c>
      <c r="D100" s="25" t="s">
        <v>752</v>
      </c>
      <c r="E100" s="26">
        <v>15698.9</v>
      </c>
      <c r="F100" s="26">
        <v>0</v>
      </c>
      <c r="G100" s="26">
        <v>0</v>
      </c>
      <c r="H100" s="26">
        <v>0</v>
      </c>
      <c r="I100" s="26">
        <v>15698.9</v>
      </c>
      <c r="J100" s="26">
        <v>1516</v>
      </c>
      <c r="K100" s="26">
        <v>0</v>
      </c>
      <c r="L100" s="26">
        <v>0</v>
      </c>
      <c r="M100" s="26">
        <v>0</v>
      </c>
      <c r="N100" s="26">
        <v>1516</v>
      </c>
      <c r="O100" s="26">
        <f t="shared" si="1"/>
        <v>17214.900000000001</v>
      </c>
    </row>
    <row r="101" spans="2:15" ht="76.5">
      <c r="B101" s="24" t="s">
        <v>753</v>
      </c>
      <c r="C101" s="24" t="s">
        <v>1068</v>
      </c>
      <c r="D101" s="25" t="s">
        <v>0</v>
      </c>
      <c r="E101" s="26">
        <v>20340</v>
      </c>
      <c r="F101" s="26">
        <v>0</v>
      </c>
      <c r="G101" s="26">
        <v>0</v>
      </c>
      <c r="H101" s="26">
        <v>0</v>
      </c>
      <c r="I101" s="26">
        <v>20340</v>
      </c>
      <c r="J101" s="26">
        <v>3875</v>
      </c>
      <c r="K101" s="26">
        <v>0</v>
      </c>
      <c r="L101" s="26">
        <v>0</v>
      </c>
      <c r="M101" s="26">
        <v>0</v>
      </c>
      <c r="N101" s="26">
        <v>3875</v>
      </c>
      <c r="O101" s="26">
        <f t="shared" si="1"/>
        <v>24215</v>
      </c>
    </row>
    <row r="102" spans="2:15" ht="38.25">
      <c r="B102" s="24" t="s">
        <v>1</v>
      </c>
      <c r="C102" s="24" t="s">
        <v>743</v>
      </c>
      <c r="D102" s="25" t="s">
        <v>2</v>
      </c>
      <c r="E102" s="26">
        <v>400835.7</v>
      </c>
      <c r="F102" s="26">
        <v>0</v>
      </c>
      <c r="G102" s="26">
        <v>0</v>
      </c>
      <c r="H102" s="26">
        <v>0</v>
      </c>
      <c r="I102" s="26">
        <v>400835.7</v>
      </c>
      <c r="J102" s="26">
        <v>0</v>
      </c>
      <c r="K102" s="26">
        <v>0</v>
      </c>
      <c r="L102" s="26">
        <v>0</v>
      </c>
      <c r="M102" s="26">
        <v>0</v>
      </c>
      <c r="N102" s="26">
        <v>0</v>
      </c>
      <c r="O102" s="26">
        <f t="shared" si="1"/>
        <v>400835.7</v>
      </c>
    </row>
    <row r="103" spans="2:15" ht="51">
      <c r="B103" s="24" t="s">
        <v>3</v>
      </c>
      <c r="C103" s="24" t="s">
        <v>712</v>
      </c>
      <c r="D103" s="25" t="s">
        <v>4</v>
      </c>
      <c r="E103" s="26">
        <v>0</v>
      </c>
      <c r="F103" s="26">
        <v>0</v>
      </c>
      <c r="G103" s="26">
        <v>0</v>
      </c>
      <c r="H103" s="26">
        <v>0</v>
      </c>
      <c r="I103" s="26">
        <v>0</v>
      </c>
      <c r="J103" s="26">
        <v>100000</v>
      </c>
      <c r="K103" s="26">
        <v>0</v>
      </c>
      <c r="L103" s="26">
        <v>0</v>
      </c>
      <c r="M103" s="26">
        <v>0</v>
      </c>
      <c r="N103" s="26">
        <v>100000</v>
      </c>
      <c r="O103" s="26">
        <f t="shared" si="1"/>
        <v>100000</v>
      </c>
    </row>
    <row r="104" spans="2:15" ht="25.5">
      <c r="B104" s="24" t="s">
        <v>5</v>
      </c>
      <c r="C104" s="24" t="s">
        <v>743</v>
      </c>
      <c r="D104" s="25" t="s">
        <v>6</v>
      </c>
      <c r="E104" s="26">
        <v>3801583.9</v>
      </c>
      <c r="F104" s="26">
        <v>3756497.9</v>
      </c>
      <c r="G104" s="26">
        <v>2898867.5</v>
      </c>
      <c r="H104" s="26">
        <v>94584.1</v>
      </c>
      <c r="I104" s="26">
        <v>45086</v>
      </c>
      <c r="J104" s="26">
        <v>537671</v>
      </c>
      <c r="K104" s="26">
        <v>522753.8</v>
      </c>
      <c r="L104" s="26">
        <v>231632.4</v>
      </c>
      <c r="M104" s="26">
        <v>33390.699999999997</v>
      </c>
      <c r="N104" s="26">
        <v>14917.2</v>
      </c>
      <c r="O104" s="26">
        <f t="shared" si="1"/>
        <v>4339254.9000000004</v>
      </c>
    </row>
    <row r="105" spans="2:15" ht="25.5">
      <c r="B105" s="24" t="s">
        <v>7</v>
      </c>
      <c r="C105" s="24" t="s">
        <v>1059</v>
      </c>
      <c r="D105" s="25" t="s">
        <v>8</v>
      </c>
      <c r="E105" s="26">
        <v>304517.5</v>
      </c>
      <c r="F105" s="26">
        <v>304517.5</v>
      </c>
      <c r="G105" s="26">
        <v>202743.4</v>
      </c>
      <c r="H105" s="26">
        <v>13600</v>
      </c>
      <c r="I105" s="26">
        <v>0</v>
      </c>
      <c r="J105" s="26">
        <v>43670.7</v>
      </c>
      <c r="K105" s="26">
        <v>36925.5</v>
      </c>
      <c r="L105" s="26">
        <v>16066.4</v>
      </c>
      <c r="M105" s="26">
        <v>7178.4</v>
      </c>
      <c r="N105" s="26">
        <v>6745.2</v>
      </c>
      <c r="O105" s="26">
        <f t="shared" si="1"/>
        <v>348188.2</v>
      </c>
    </row>
    <row r="106" spans="2:15" ht="13.5">
      <c r="B106" s="19" t="s">
        <v>9</v>
      </c>
      <c r="C106" s="19"/>
      <c r="D106" s="22" t="s">
        <v>10</v>
      </c>
      <c r="E106" s="23">
        <v>13602362.899999999</v>
      </c>
      <c r="F106" s="23">
        <v>13601915.399999999</v>
      </c>
      <c r="G106" s="23">
        <v>10048266.5</v>
      </c>
      <c r="H106" s="23">
        <v>442166.5</v>
      </c>
      <c r="I106" s="23">
        <v>447.5</v>
      </c>
      <c r="J106" s="23">
        <v>1107189</v>
      </c>
      <c r="K106" s="23">
        <v>103796.5</v>
      </c>
      <c r="L106" s="23">
        <v>14702.1</v>
      </c>
      <c r="M106" s="23">
        <v>14708.2</v>
      </c>
      <c r="N106" s="23">
        <v>1003392.5</v>
      </c>
      <c r="O106" s="23">
        <f t="shared" si="1"/>
        <v>14709551.899999999</v>
      </c>
    </row>
    <row r="107" spans="2:15" ht="25.5">
      <c r="B107" s="24" t="s">
        <v>11</v>
      </c>
      <c r="C107" s="24" t="s">
        <v>3357</v>
      </c>
      <c r="D107" s="25" t="s">
        <v>2835</v>
      </c>
      <c r="E107" s="26">
        <v>695331.5</v>
      </c>
      <c r="F107" s="26">
        <v>695331.5</v>
      </c>
      <c r="G107" s="26">
        <v>560627.19999999995</v>
      </c>
      <c r="H107" s="26">
        <v>7037.7</v>
      </c>
      <c r="I107" s="26">
        <v>0</v>
      </c>
      <c r="J107" s="26">
        <v>200</v>
      </c>
      <c r="K107" s="26">
        <v>200</v>
      </c>
      <c r="L107" s="26">
        <v>0</v>
      </c>
      <c r="M107" s="26">
        <v>0</v>
      </c>
      <c r="N107" s="26">
        <v>0</v>
      </c>
      <c r="O107" s="26">
        <f t="shared" si="1"/>
        <v>695531.5</v>
      </c>
    </row>
    <row r="108" spans="2:15" ht="76.5">
      <c r="B108" s="24" t="s">
        <v>2836</v>
      </c>
      <c r="C108" s="24" t="s">
        <v>3357</v>
      </c>
      <c r="D108" s="25" t="s">
        <v>2837</v>
      </c>
      <c r="E108" s="26">
        <v>12822498.699999999</v>
      </c>
      <c r="F108" s="26">
        <v>12822498.699999999</v>
      </c>
      <c r="G108" s="26">
        <v>9434710.3000000007</v>
      </c>
      <c r="H108" s="26">
        <v>428126.8</v>
      </c>
      <c r="I108" s="26">
        <v>0</v>
      </c>
      <c r="J108" s="26">
        <v>85165.2</v>
      </c>
      <c r="K108" s="26">
        <v>82139.100000000006</v>
      </c>
      <c r="L108" s="26">
        <v>9396.2000000000007</v>
      </c>
      <c r="M108" s="26">
        <v>14381.6</v>
      </c>
      <c r="N108" s="26">
        <v>3026.1</v>
      </c>
      <c r="O108" s="26">
        <f t="shared" si="1"/>
        <v>12907663.899999999</v>
      </c>
    </row>
    <row r="109" spans="2:15" ht="51">
      <c r="B109" s="24" t="s">
        <v>2838</v>
      </c>
      <c r="C109" s="24" t="s">
        <v>1065</v>
      </c>
      <c r="D109" s="25" t="s">
        <v>2839</v>
      </c>
      <c r="E109" s="26">
        <v>84532.7</v>
      </c>
      <c r="F109" s="26">
        <v>84085.2</v>
      </c>
      <c r="G109" s="26">
        <v>52929</v>
      </c>
      <c r="H109" s="26">
        <v>7002</v>
      </c>
      <c r="I109" s="26">
        <v>447.5</v>
      </c>
      <c r="J109" s="26">
        <v>21823.8</v>
      </c>
      <c r="K109" s="26">
        <v>21457.4</v>
      </c>
      <c r="L109" s="26">
        <v>5305.9</v>
      </c>
      <c r="M109" s="26">
        <v>326.60000000000002</v>
      </c>
      <c r="N109" s="26">
        <v>366.4</v>
      </c>
      <c r="O109" s="26">
        <f t="shared" si="1"/>
        <v>106356.5</v>
      </c>
    </row>
    <row r="110" spans="2:15" ht="51">
      <c r="B110" s="24" t="s">
        <v>2840</v>
      </c>
      <c r="C110" s="24" t="s">
        <v>712</v>
      </c>
      <c r="D110" s="25" t="s">
        <v>2841</v>
      </c>
      <c r="E110" s="26">
        <v>0</v>
      </c>
      <c r="F110" s="26">
        <v>0</v>
      </c>
      <c r="G110" s="26">
        <v>0</v>
      </c>
      <c r="H110" s="26">
        <v>0</v>
      </c>
      <c r="I110" s="26">
        <v>0</v>
      </c>
      <c r="J110" s="26">
        <v>1000000</v>
      </c>
      <c r="K110" s="26">
        <v>0</v>
      </c>
      <c r="L110" s="26">
        <v>0</v>
      </c>
      <c r="M110" s="26">
        <v>0</v>
      </c>
      <c r="N110" s="26">
        <v>1000000</v>
      </c>
      <c r="O110" s="26">
        <f t="shared" si="1"/>
        <v>1000000</v>
      </c>
    </row>
    <row r="111" spans="2:15" ht="25.5">
      <c r="B111" s="18" t="s">
        <v>2842</v>
      </c>
      <c r="C111" s="19"/>
      <c r="D111" s="20" t="s">
        <v>2843</v>
      </c>
      <c r="E111" s="21">
        <v>1539467.3</v>
      </c>
      <c r="F111" s="21">
        <v>334266.30000000005</v>
      </c>
      <c r="G111" s="21">
        <v>29248</v>
      </c>
      <c r="H111" s="21">
        <v>1349.3</v>
      </c>
      <c r="I111" s="21">
        <v>1205201</v>
      </c>
      <c r="J111" s="21">
        <v>470287.4</v>
      </c>
      <c r="K111" s="21">
        <v>469485.80000000005</v>
      </c>
      <c r="L111" s="21">
        <v>0</v>
      </c>
      <c r="M111" s="21">
        <v>1303.2</v>
      </c>
      <c r="N111" s="21">
        <v>801.6</v>
      </c>
      <c r="O111" s="21">
        <f t="shared" si="1"/>
        <v>2009754.7000000002</v>
      </c>
    </row>
    <row r="112" spans="2:15" ht="40.5">
      <c r="B112" s="19" t="s">
        <v>2844</v>
      </c>
      <c r="C112" s="19"/>
      <c r="D112" s="22" t="s">
        <v>2845</v>
      </c>
      <c r="E112" s="23">
        <v>1539467.3</v>
      </c>
      <c r="F112" s="23">
        <v>334266.30000000005</v>
      </c>
      <c r="G112" s="23">
        <v>29248</v>
      </c>
      <c r="H112" s="23">
        <v>1349.3</v>
      </c>
      <c r="I112" s="23">
        <v>1205201</v>
      </c>
      <c r="J112" s="23">
        <v>470287.4</v>
      </c>
      <c r="K112" s="23">
        <v>469485.80000000005</v>
      </c>
      <c r="L112" s="23">
        <v>0</v>
      </c>
      <c r="M112" s="23">
        <v>1303.2</v>
      </c>
      <c r="N112" s="23">
        <v>801.6</v>
      </c>
      <c r="O112" s="23">
        <f t="shared" si="1"/>
        <v>2009754.7000000002</v>
      </c>
    </row>
    <row r="113" spans="2:15" ht="38.25">
      <c r="B113" s="24" t="s">
        <v>2846</v>
      </c>
      <c r="C113" s="24" t="s">
        <v>2847</v>
      </c>
      <c r="D113" s="25" t="s">
        <v>2848</v>
      </c>
      <c r="E113" s="26">
        <v>38771.4</v>
      </c>
      <c r="F113" s="26">
        <v>38771.4</v>
      </c>
      <c r="G113" s="26">
        <v>29248</v>
      </c>
      <c r="H113" s="26">
        <v>1349.3</v>
      </c>
      <c r="I113" s="26">
        <v>0</v>
      </c>
      <c r="J113" s="26">
        <v>3221.4</v>
      </c>
      <c r="K113" s="26">
        <v>3221.4</v>
      </c>
      <c r="L113" s="26">
        <v>0</v>
      </c>
      <c r="M113" s="26">
        <v>1303.2</v>
      </c>
      <c r="N113" s="26">
        <v>0</v>
      </c>
      <c r="O113" s="26">
        <f t="shared" si="1"/>
        <v>41992.800000000003</v>
      </c>
    </row>
    <row r="114" spans="2:15" ht="114.75">
      <c r="B114" s="24" t="s">
        <v>2849</v>
      </c>
      <c r="C114" s="24" t="s">
        <v>2850</v>
      </c>
      <c r="D114" s="25" t="s">
        <v>3223</v>
      </c>
      <c r="E114" s="26">
        <v>6503.5</v>
      </c>
      <c r="F114" s="26">
        <v>0</v>
      </c>
      <c r="G114" s="26">
        <v>0</v>
      </c>
      <c r="H114" s="26">
        <v>0</v>
      </c>
      <c r="I114" s="26">
        <v>6503.5</v>
      </c>
      <c r="J114" s="26">
        <v>0</v>
      </c>
      <c r="K114" s="26">
        <v>0</v>
      </c>
      <c r="L114" s="26">
        <v>0</v>
      </c>
      <c r="M114" s="26">
        <v>0</v>
      </c>
      <c r="N114" s="26">
        <v>0</v>
      </c>
      <c r="O114" s="26">
        <f t="shared" si="1"/>
        <v>6503.5</v>
      </c>
    </row>
    <row r="115" spans="2:15" ht="25.5">
      <c r="B115" s="24" t="s">
        <v>2851</v>
      </c>
      <c r="C115" s="24" t="s">
        <v>2852</v>
      </c>
      <c r="D115" s="25" t="s">
        <v>2853</v>
      </c>
      <c r="E115" s="26">
        <v>654779</v>
      </c>
      <c r="F115" s="26">
        <v>0</v>
      </c>
      <c r="G115" s="26">
        <v>0</v>
      </c>
      <c r="H115" s="26">
        <v>0</v>
      </c>
      <c r="I115" s="26">
        <v>654779</v>
      </c>
      <c r="J115" s="26">
        <v>801.6</v>
      </c>
      <c r="K115" s="26">
        <v>0</v>
      </c>
      <c r="L115" s="26">
        <v>0</v>
      </c>
      <c r="M115" s="26">
        <v>0</v>
      </c>
      <c r="N115" s="26">
        <v>801.6</v>
      </c>
      <c r="O115" s="26">
        <f t="shared" si="1"/>
        <v>655580.6</v>
      </c>
    </row>
    <row r="116" spans="2:15" ht="25.5">
      <c r="B116" s="24" t="s">
        <v>2854</v>
      </c>
      <c r="C116" s="24" t="s">
        <v>743</v>
      </c>
      <c r="D116" s="25" t="s">
        <v>2855</v>
      </c>
      <c r="E116" s="26">
        <v>290000</v>
      </c>
      <c r="F116" s="26">
        <v>290000</v>
      </c>
      <c r="G116" s="26">
        <v>0</v>
      </c>
      <c r="H116" s="26">
        <v>0</v>
      </c>
      <c r="I116" s="26">
        <v>0</v>
      </c>
      <c r="J116" s="26">
        <v>0</v>
      </c>
      <c r="K116" s="26">
        <v>0</v>
      </c>
      <c r="L116" s="26">
        <v>0</v>
      </c>
      <c r="M116" s="26">
        <v>0</v>
      </c>
      <c r="N116" s="26">
        <v>0</v>
      </c>
      <c r="O116" s="26">
        <f t="shared" si="1"/>
        <v>290000</v>
      </c>
    </row>
    <row r="117" spans="2:15" ht="25.5">
      <c r="B117" s="24" t="s">
        <v>2856</v>
      </c>
      <c r="C117" s="24" t="s">
        <v>2847</v>
      </c>
      <c r="D117" s="25" t="s">
        <v>2857</v>
      </c>
      <c r="E117" s="26">
        <v>25113.5</v>
      </c>
      <c r="F117" s="26">
        <v>0</v>
      </c>
      <c r="G117" s="26">
        <v>0</v>
      </c>
      <c r="H117" s="26">
        <v>0</v>
      </c>
      <c r="I117" s="26">
        <v>25113.5</v>
      </c>
      <c r="J117" s="26">
        <v>0</v>
      </c>
      <c r="K117" s="26">
        <v>0</v>
      </c>
      <c r="L117" s="26">
        <v>0</v>
      </c>
      <c r="M117" s="26">
        <v>0</v>
      </c>
      <c r="N117" s="26">
        <v>0</v>
      </c>
      <c r="O117" s="26">
        <f t="shared" si="1"/>
        <v>25113.5</v>
      </c>
    </row>
    <row r="118" spans="2:15" ht="38.25">
      <c r="B118" s="24" t="s">
        <v>2858</v>
      </c>
      <c r="C118" s="24" t="s">
        <v>2859</v>
      </c>
      <c r="D118" s="25" t="s">
        <v>1966</v>
      </c>
      <c r="E118" s="26">
        <v>4869.8999999999996</v>
      </c>
      <c r="F118" s="26">
        <v>4869.8999999999996</v>
      </c>
      <c r="G118" s="26">
        <v>0</v>
      </c>
      <c r="H118" s="26">
        <v>0</v>
      </c>
      <c r="I118" s="26">
        <v>0</v>
      </c>
      <c r="J118" s="26">
        <v>0</v>
      </c>
      <c r="K118" s="26">
        <v>0</v>
      </c>
      <c r="L118" s="26">
        <v>0</v>
      </c>
      <c r="M118" s="26">
        <v>0</v>
      </c>
      <c r="N118" s="26">
        <v>0</v>
      </c>
      <c r="O118" s="26">
        <f t="shared" si="1"/>
        <v>4869.8999999999996</v>
      </c>
    </row>
    <row r="119" spans="2:15" ht="51">
      <c r="B119" s="24" t="s">
        <v>2860</v>
      </c>
      <c r="C119" s="24" t="s">
        <v>4461</v>
      </c>
      <c r="D119" s="25" t="s">
        <v>2861</v>
      </c>
      <c r="E119" s="26">
        <v>0</v>
      </c>
      <c r="F119" s="26">
        <v>0</v>
      </c>
      <c r="G119" s="26">
        <v>0</v>
      </c>
      <c r="H119" s="26">
        <v>0</v>
      </c>
      <c r="I119" s="26">
        <v>0</v>
      </c>
      <c r="J119" s="26">
        <v>461108.7</v>
      </c>
      <c r="K119" s="26">
        <v>461108.7</v>
      </c>
      <c r="L119" s="26">
        <v>0</v>
      </c>
      <c r="M119" s="26">
        <v>0</v>
      </c>
      <c r="N119" s="26">
        <v>0</v>
      </c>
      <c r="O119" s="26">
        <f t="shared" si="1"/>
        <v>461108.7</v>
      </c>
    </row>
    <row r="120" spans="2:15" ht="25.5">
      <c r="B120" s="24" t="s">
        <v>2862</v>
      </c>
      <c r="C120" s="24" t="s">
        <v>2847</v>
      </c>
      <c r="D120" s="25" t="s">
        <v>2863</v>
      </c>
      <c r="E120" s="26">
        <v>18805</v>
      </c>
      <c r="F120" s="26">
        <v>0</v>
      </c>
      <c r="G120" s="26">
        <v>0</v>
      </c>
      <c r="H120" s="26">
        <v>0</v>
      </c>
      <c r="I120" s="26">
        <v>18805</v>
      </c>
      <c r="J120" s="26">
        <v>0</v>
      </c>
      <c r="K120" s="26">
        <v>0</v>
      </c>
      <c r="L120" s="26">
        <v>0</v>
      </c>
      <c r="M120" s="26">
        <v>0</v>
      </c>
      <c r="N120" s="26">
        <v>0</v>
      </c>
      <c r="O120" s="26">
        <f t="shared" si="1"/>
        <v>18805</v>
      </c>
    </row>
    <row r="121" spans="2:15" ht="76.5">
      <c r="B121" s="24" t="s">
        <v>2864</v>
      </c>
      <c r="C121" s="24" t="s">
        <v>2852</v>
      </c>
      <c r="D121" s="25" t="s">
        <v>2865</v>
      </c>
      <c r="E121" s="26">
        <v>500000</v>
      </c>
      <c r="F121" s="26">
        <v>0</v>
      </c>
      <c r="G121" s="26">
        <v>0</v>
      </c>
      <c r="H121" s="26">
        <v>0</v>
      </c>
      <c r="I121" s="26">
        <v>500000</v>
      </c>
      <c r="J121" s="26">
        <v>0</v>
      </c>
      <c r="K121" s="26">
        <v>0</v>
      </c>
      <c r="L121" s="26">
        <v>0</v>
      </c>
      <c r="M121" s="26">
        <v>0</v>
      </c>
      <c r="N121" s="26">
        <v>0</v>
      </c>
      <c r="O121" s="26">
        <f t="shared" si="1"/>
        <v>500000</v>
      </c>
    </row>
    <row r="122" spans="2:15" ht="38.25">
      <c r="B122" s="24" t="s">
        <v>2866</v>
      </c>
      <c r="C122" s="24" t="s">
        <v>2859</v>
      </c>
      <c r="D122" s="25" t="s">
        <v>2867</v>
      </c>
      <c r="E122" s="26">
        <v>625</v>
      </c>
      <c r="F122" s="26">
        <v>625</v>
      </c>
      <c r="G122" s="26">
        <v>0</v>
      </c>
      <c r="H122" s="26">
        <v>0</v>
      </c>
      <c r="I122" s="26">
        <v>0</v>
      </c>
      <c r="J122" s="26">
        <v>5155.7</v>
      </c>
      <c r="K122" s="26">
        <v>5155.7</v>
      </c>
      <c r="L122" s="26">
        <v>0</v>
      </c>
      <c r="M122" s="26">
        <v>0</v>
      </c>
      <c r="N122" s="26">
        <v>0</v>
      </c>
      <c r="O122" s="26">
        <f t="shared" si="1"/>
        <v>5780.7</v>
      </c>
    </row>
    <row r="123" spans="2:15" ht="25.5">
      <c r="B123" s="18" t="s">
        <v>2868</v>
      </c>
      <c r="C123" s="19"/>
      <c r="D123" s="20" t="s">
        <v>2869</v>
      </c>
      <c r="E123" s="21">
        <v>962113.9</v>
      </c>
      <c r="F123" s="21">
        <v>883096.3</v>
      </c>
      <c r="G123" s="21">
        <v>559093.79999999993</v>
      </c>
      <c r="H123" s="21">
        <v>46784.500000000007</v>
      </c>
      <c r="I123" s="21">
        <v>79017.599999999991</v>
      </c>
      <c r="J123" s="21">
        <v>2020455.2</v>
      </c>
      <c r="K123" s="21">
        <v>223326.1</v>
      </c>
      <c r="L123" s="21">
        <v>16643.400000000001</v>
      </c>
      <c r="M123" s="21">
        <v>139044.9</v>
      </c>
      <c r="N123" s="21">
        <v>1797129.1</v>
      </c>
      <c r="O123" s="21">
        <f t="shared" si="1"/>
        <v>2982569.1</v>
      </c>
    </row>
    <row r="124" spans="2:15" ht="40.5">
      <c r="B124" s="19" t="s">
        <v>2870</v>
      </c>
      <c r="C124" s="19"/>
      <c r="D124" s="22" t="s">
        <v>2871</v>
      </c>
      <c r="E124" s="23">
        <v>349475.10000000003</v>
      </c>
      <c r="F124" s="23">
        <v>277790.7</v>
      </c>
      <c r="G124" s="23">
        <v>116305.90000000001</v>
      </c>
      <c r="H124" s="23">
        <v>12165.1</v>
      </c>
      <c r="I124" s="23">
        <v>71684.399999999994</v>
      </c>
      <c r="J124" s="23">
        <v>825180.7</v>
      </c>
      <c r="K124" s="23">
        <v>37607.300000000003</v>
      </c>
      <c r="L124" s="23">
        <v>1211.8</v>
      </c>
      <c r="M124" s="23">
        <v>9.1</v>
      </c>
      <c r="N124" s="23">
        <v>787573.4</v>
      </c>
      <c r="O124" s="23">
        <f t="shared" si="1"/>
        <v>1174655.8</v>
      </c>
    </row>
    <row r="125" spans="2:15" ht="25.5">
      <c r="B125" s="24" t="s">
        <v>2872</v>
      </c>
      <c r="C125" s="24" t="s">
        <v>2873</v>
      </c>
      <c r="D125" s="25" t="s">
        <v>2874</v>
      </c>
      <c r="E125" s="26">
        <v>173765.2</v>
      </c>
      <c r="F125" s="26">
        <v>164665.20000000001</v>
      </c>
      <c r="G125" s="26">
        <v>115900.1</v>
      </c>
      <c r="H125" s="26">
        <v>10507</v>
      </c>
      <c r="I125" s="26">
        <v>9100</v>
      </c>
      <c r="J125" s="26">
        <v>36030</v>
      </c>
      <c r="K125" s="26">
        <v>36030</v>
      </c>
      <c r="L125" s="26">
        <v>0</v>
      </c>
      <c r="M125" s="26">
        <v>0</v>
      </c>
      <c r="N125" s="26">
        <v>0</v>
      </c>
      <c r="O125" s="26">
        <f t="shared" si="1"/>
        <v>209795.20000000001</v>
      </c>
    </row>
    <row r="126" spans="2:15" ht="76.5">
      <c r="B126" s="24" t="s">
        <v>2875</v>
      </c>
      <c r="C126" s="24" t="s">
        <v>2876</v>
      </c>
      <c r="D126" s="25" t="s">
        <v>2877</v>
      </c>
      <c r="E126" s="26">
        <v>33373.5</v>
      </c>
      <c r="F126" s="26">
        <v>33373.5</v>
      </c>
      <c r="G126" s="26">
        <v>0</v>
      </c>
      <c r="H126" s="26">
        <v>0</v>
      </c>
      <c r="I126" s="26">
        <v>0</v>
      </c>
      <c r="J126" s="26">
        <v>0</v>
      </c>
      <c r="K126" s="26">
        <v>0</v>
      </c>
      <c r="L126" s="26">
        <v>0</v>
      </c>
      <c r="M126" s="26">
        <v>0</v>
      </c>
      <c r="N126" s="26">
        <v>0</v>
      </c>
      <c r="O126" s="26">
        <f t="shared" si="1"/>
        <v>33373.5</v>
      </c>
    </row>
    <row r="127" spans="2:15" ht="97.9" customHeight="1">
      <c r="B127" s="24" t="s">
        <v>2878</v>
      </c>
      <c r="C127" s="24" t="s">
        <v>2876</v>
      </c>
      <c r="D127" s="25" t="s">
        <v>2879</v>
      </c>
      <c r="E127" s="26">
        <v>39606.199999999997</v>
      </c>
      <c r="F127" s="26">
        <v>39606.199999999997</v>
      </c>
      <c r="G127" s="26">
        <v>0</v>
      </c>
      <c r="H127" s="26">
        <v>0</v>
      </c>
      <c r="I127" s="26">
        <v>0</v>
      </c>
      <c r="J127" s="26">
        <v>0</v>
      </c>
      <c r="K127" s="26">
        <v>0</v>
      </c>
      <c r="L127" s="26">
        <v>0</v>
      </c>
      <c r="M127" s="26">
        <v>0</v>
      </c>
      <c r="N127" s="26">
        <v>0</v>
      </c>
      <c r="O127" s="26">
        <f t="shared" si="1"/>
        <v>39606.199999999997</v>
      </c>
    </row>
    <row r="128" spans="2:15" ht="33.950000000000003" customHeight="1">
      <c r="B128" s="24" t="s">
        <v>2880</v>
      </c>
      <c r="C128" s="24" t="s">
        <v>2580</v>
      </c>
      <c r="D128" s="25" t="s">
        <v>2881</v>
      </c>
      <c r="E128" s="26">
        <v>0</v>
      </c>
      <c r="F128" s="26">
        <v>0</v>
      </c>
      <c r="G128" s="26">
        <v>0</v>
      </c>
      <c r="H128" s="26">
        <v>0</v>
      </c>
      <c r="I128" s="26">
        <v>0</v>
      </c>
      <c r="J128" s="26">
        <v>1580.3</v>
      </c>
      <c r="K128" s="26">
        <v>1577.3</v>
      </c>
      <c r="L128" s="26">
        <v>1211.8</v>
      </c>
      <c r="M128" s="26">
        <v>9.1</v>
      </c>
      <c r="N128" s="26">
        <v>3</v>
      </c>
      <c r="O128" s="26">
        <f t="shared" si="1"/>
        <v>1580.3</v>
      </c>
    </row>
    <row r="129" spans="2:15" ht="56.45" customHeight="1">
      <c r="B129" s="24" t="s">
        <v>2882</v>
      </c>
      <c r="C129" s="24" t="s">
        <v>1481</v>
      </c>
      <c r="D129" s="25" t="s">
        <v>2883</v>
      </c>
      <c r="E129" s="26">
        <v>17837.599999999999</v>
      </c>
      <c r="F129" s="26">
        <v>12837.6</v>
      </c>
      <c r="G129" s="26">
        <v>0</v>
      </c>
      <c r="H129" s="26">
        <v>0</v>
      </c>
      <c r="I129" s="26">
        <v>5000</v>
      </c>
      <c r="J129" s="26">
        <v>0</v>
      </c>
      <c r="K129" s="26">
        <v>0</v>
      </c>
      <c r="L129" s="26">
        <v>0</v>
      </c>
      <c r="M129" s="26">
        <v>0</v>
      </c>
      <c r="N129" s="26">
        <v>0</v>
      </c>
      <c r="O129" s="26">
        <f t="shared" si="1"/>
        <v>17837.599999999999</v>
      </c>
    </row>
    <row r="130" spans="2:15" ht="157.69999999999999" customHeight="1">
      <c r="B130" s="24" t="s">
        <v>2884</v>
      </c>
      <c r="C130" s="24" t="s">
        <v>4461</v>
      </c>
      <c r="D130" s="25" t="s">
        <v>3224</v>
      </c>
      <c r="E130" s="26">
        <v>33734.400000000001</v>
      </c>
      <c r="F130" s="26">
        <v>0</v>
      </c>
      <c r="G130" s="26">
        <v>0</v>
      </c>
      <c r="H130" s="26">
        <v>0</v>
      </c>
      <c r="I130" s="26">
        <v>33734.400000000001</v>
      </c>
      <c r="J130" s="26">
        <v>1390.4</v>
      </c>
      <c r="K130" s="26">
        <v>0</v>
      </c>
      <c r="L130" s="26">
        <v>0</v>
      </c>
      <c r="M130" s="26">
        <v>0</v>
      </c>
      <c r="N130" s="26">
        <v>1390.4</v>
      </c>
      <c r="O130" s="26">
        <f t="shared" si="1"/>
        <v>35124.800000000003</v>
      </c>
    </row>
    <row r="131" spans="2:15" ht="51">
      <c r="B131" s="24" t="s">
        <v>2885</v>
      </c>
      <c r="C131" s="24" t="s">
        <v>2876</v>
      </c>
      <c r="D131" s="25" t="s">
        <v>2886</v>
      </c>
      <c r="E131" s="26">
        <v>0</v>
      </c>
      <c r="F131" s="26">
        <v>0</v>
      </c>
      <c r="G131" s="26">
        <v>0</v>
      </c>
      <c r="H131" s="26">
        <v>0</v>
      </c>
      <c r="I131" s="26">
        <v>0</v>
      </c>
      <c r="J131" s="26">
        <v>1000</v>
      </c>
      <c r="K131" s="26">
        <v>0</v>
      </c>
      <c r="L131" s="26">
        <v>0</v>
      </c>
      <c r="M131" s="26">
        <v>0</v>
      </c>
      <c r="N131" s="26">
        <v>1000</v>
      </c>
      <c r="O131" s="26">
        <f t="shared" si="1"/>
        <v>1000</v>
      </c>
    </row>
    <row r="132" spans="2:15" ht="48.2" customHeight="1">
      <c r="B132" s="24" t="s">
        <v>2887</v>
      </c>
      <c r="C132" s="24" t="s">
        <v>2888</v>
      </c>
      <c r="D132" s="25" t="s">
        <v>2889</v>
      </c>
      <c r="E132" s="26">
        <v>23850</v>
      </c>
      <c r="F132" s="26">
        <v>0</v>
      </c>
      <c r="G132" s="26">
        <v>0</v>
      </c>
      <c r="H132" s="26">
        <v>0</v>
      </c>
      <c r="I132" s="26">
        <v>23850</v>
      </c>
      <c r="J132" s="26">
        <v>0</v>
      </c>
      <c r="K132" s="26">
        <v>0</v>
      </c>
      <c r="L132" s="26">
        <v>0</v>
      </c>
      <c r="M132" s="26">
        <v>0</v>
      </c>
      <c r="N132" s="26">
        <v>0</v>
      </c>
      <c r="O132" s="26">
        <f t="shared" si="1"/>
        <v>23850</v>
      </c>
    </row>
    <row r="133" spans="2:15" ht="31.35" customHeight="1">
      <c r="B133" s="24" t="s">
        <v>2890</v>
      </c>
      <c r="C133" s="24" t="s">
        <v>2876</v>
      </c>
      <c r="D133" s="25" t="s">
        <v>2891</v>
      </c>
      <c r="E133" s="26">
        <v>27308.2</v>
      </c>
      <c r="F133" s="26">
        <v>27308.2</v>
      </c>
      <c r="G133" s="26">
        <v>405.8</v>
      </c>
      <c r="H133" s="26">
        <v>1658.1</v>
      </c>
      <c r="I133" s="26">
        <v>0</v>
      </c>
      <c r="J133" s="26">
        <v>0</v>
      </c>
      <c r="K133" s="26">
        <v>0</v>
      </c>
      <c r="L133" s="26">
        <v>0</v>
      </c>
      <c r="M133" s="26">
        <v>0</v>
      </c>
      <c r="N133" s="26">
        <v>0</v>
      </c>
      <c r="O133" s="26">
        <f t="shared" si="1"/>
        <v>27308.2</v>
      </c>
    </row>
    <row r="134" spans="2:15" ht="102">
      <c r="B134" s="24" t="s">
        <v>2892</v>
      </c>
      <c r="C134" s="24" t="s">
        <v>2893</v>
      </c>
      <c r="D134" s="25" t="s">
        <v>2894</v>
      </c>
      <c r="E134" s="26">
        <v>0</v>
      </c>
      <c r="F134" s="26">
        <v>0</v>
      </c>
      <c r="G134" s="26">
        <v>0</v>
      </c>
      <c r="H134" s="26">
        <v>0</v>
      </c>
      <c r="I134" s="26">
        <v>0</v>
      </c>
      <c r="J134" s="26">
        <v>785180</v>
      </c>
      <c r="K134" s="26">
        <v>0</v>
      </c>
      <c r="L134" s="26">
        <v>0</v>
      </c>
      <c r="M134" s="26">
        <v>0</v>
      </c>
      <c r="N134" s="26">
        <v>785180</v>
      </c>
      <c r="O134" s="26">
        <f t="shared" si="1"/>
        <v>785180</v>
      </c>
    </row>
    <row r="135" spans="2:15" ht="27">
      <c r="B135" s="19" t="s">
        <v>2895</v>
      </c>
      <c r="C135" s="19"/>
      <c r="D135" s="22" t="s">
        <v>2896</v>
      </c>
      <c r="E135" s="23">
        <v>5208.8999999999996</v>
      </c>
      <c r="F135" s="23">
        <v>5208.8999999999996</v>
      </c>
      <c r="G135" s="23">
        <v>3713.3</v>
      </c>
      <c r="H135" s="23">
        <v>232.7</v>
      </c>
      <c r="I135" s="23">
        <v>0</v>
      </c>
      <c r="J135" s="23">
        <v>0</v>
      </c>
      <c r="K135" s="23">
        <v>0</v>
      </c>
      <c r="L135" s="23">
        <v>0</v>
      </c>
      <c r="M135" s="23">
        <v>0</v>
      </c>
      <c r="N135" s="23">
        <v>0</v>
      </c>
      <c r="O135" s="23">
        <f t="shared" ref="O135:O198" si="2">J135+E135</f>
        <v>5208.8999999999996</v>
      </c>
    </row>
    <row r="136" spans="2:15" ht="25.5">
      <c r="B136" s="24" t="s">
        <v>2897</v>
      </c>
      <c r="C136" s="24" t="s">
        <v>2876</v>
      </c>
      <c r="D136" s="25" t="s">
        <v>2898</v>
      </c>
      <c r="E136" s="26">
        <v>5208.8999999999996</v>
      </c>
      <c r="F136" s="26">
        <v>5208.8999999999996</v>
      </c>
      <c r="G136" s="26">
        <v>3713.3</v>
      </c>
      <c r="H136" s="26">
        <v>232.7</v>
      </c>
      <c r="I136" s="26">
        <v>0</v>
      </c>
      <c r="J136" s="26">
        <v>0</v>
      </c>
      <c r="K136" s="26">
        <v>0</v>
      </c>
      <c r="L136" s="26">
        <v>0</v>
      </c>
      <c r="M136" s="26">
        <v>0</v>
      </c>
      <c r="N136" s="26">
        <v>0</v>
      </c>
      <c r="O136" s="26">
        <f t="shared" si="2"/>
        <v>5208.8999999999996</v>
      </c>
    </row>
    <row r="137" spans="2:15" ht="27">
      <c r="B137" s="19" t="s">
        <v>2899</v>
      </c>
      <c r="C137" s="19"/>
      <c r="D137" s="22" t="s">
        <v>2900</v>
      </c>
      <c r="E137" s="23">
        <v>77521.099999999991</v>
      </c>
      <c r="F137" s="23">
        <v>77521.099999999991</v>
      </c>
      <c r="G137" s="23">
        <v>45098.3</v>
      </c>
      <c r="H137" s="23">
        <v>7197.7</v>
      </c>
      <c r="I137" s="23">
        <v>0</v>
      </c>
      <c r="J137" s="23">
        <v>1170326</v>
      </c>
      <c r="K137" s="23">
        <v>165046.20000000001</v>
      </c>
      <c r="L137" s="23">
        <v>12583.2</v>
      </c>
      <c r="M137" s="23">
        <v>128735.4</v>
      </c>
      <c r="N137" s="23">
        <v>1005279.8</v>
      </c>
      <c r="O137" s="23">
        <f t="shared" si="2"/>
        <v>1247847.1000000001</v>
      </c>
    </row>
    <row r="138" spans="2:15" ht="25.5">
      <c r="B138" s="24" t="s">
        <v>2901</v>
      </c>
      <c r="C138" s="24" t="s">
        <v>2902</v>
      </c>
      <c r="D138" s="25" t="s">
        <v>2903</v>
      </c>
      <c r="E138" s="26">
        <v>15466.4</v>
      </c>
      <c r="F138" s="26">
        <v>15466.4</v>
      </c>
      <c r="G138" s="26">
        <v>6847.8</v>
      </c>
      <c r="H138" s="26">
        <v>623.70000000000005</v>
      </c>
      <c r="I138" s="26">
        <v>0</v>
      </c>
      <c r="J138" s="26">
        <v>0</v>
      </c>
      <c r="K138" s="26">
        <v>0</v>
      </c>
      <c r="L138" s="26">
        <v>0</v>
      </c>
      <c r="M138" s="26">
        <v>0</v>
      </c>
      <c r="N138" s="26">
        <v>0</v>
      </c>
      <c r="O138" s="26">
        <f t="shared" si="2"/>
        <v>15466.4</v>
      </c>
    </row>
    <row r="139" spans="2:15" ht="25.5">
      <c r="B139" s="24" t="s">
        <v>1819</v>
      </c>
      <c r="C139" s="24" t="s">
        <v>2902</v>
      </c>
      <c r="D139" s="25" t="s">
        <v>1820</v>
      </c>
      <c r="E139" s="26">
        <v>62054.7</v>
      </c>
      <c r="F139" s="26">
        <v>62054.7</v>
      </c>
      <c r="G139" s="26">
        <v>38250.5</v>
      </c>
      <c r="H139" s="26">
        <v>6574</v>
      </c>
      <c r="I139" s="26">
        <v>0</v>
      </c>
      <c r="J139" s="26">
        <v>163835</v>
      </c>
      <c r="K139" s="26">
        <v>160143</v>
      </c>
      <c r="L139" s="26">
        <v>12583.2</v>
      </c>
      <c r="M139" s="26">
        <v>128735.4</v>
      </c>
      <c r="N139" s="26">
        <v>3692</v>
      </c>
      <c r="O139" s="26">
        <f t="shared" si="2"/>
        <v>225889.7</v>
      </c>
    </row>
    <row r="140" spans="2:15" ht="38.25">
      <c r="B140" s="24" t="s">
        <v>1821</v>
      </c>
      <c r="C140" s="24" t="s">
        <v>2902</v>
      </c>
      <c r="D140" s="25" t="s">
        <v>496</v>
      </c>
      <c r="E140" s="26">
        <v>0</v>
      </c>
      <c r="F140" s="26">
        <v>0</v>
      </c>
      <c r="G140" s="26">
        <v>0</v>
      </c>
      <c r="H140" s="26">
        <v>0</v>
      </c>
      <c r="I140" s="26">
        <v>0</v>
      </c>
      <c r="J140" s="26">
        <v>1006491</v>
      </c>
      <c r="K140" s="26">
        <v>4903.2</v>
      </c>
      <c r="L140" s="26">
        <v>0</v>
      </c>
      <c r="M140" s="26">
        <v>0</v>
      </c>
      <c r="N140" s="26">
        <v>1001587.8</v>
      </c>
      <c r="O140" s="26">
        <f t="shared" si="2"/>
        <v>1006491</v>
      </c>
    </row>
    <row r="141" spans="2:15" ht="40.5">
      <c r="B141" s="19" t="s">
        <v>497</v>
      </c>
      <c r="C141" s="19"/>
      <c r="D141" s="22" t="s">
        <v>498</v>
      </c>
      <c r="E141" s="23">
        <v>186.9</v>
      </c>
      <c r="F141" s="23">
        <v>186.9</v>
      </c>
      <c r="G141" s="23">
        <v>106.2</v>
      </c>
      <c r="H141" s="23">
        <v>20</v>
      </c>
      <c r="I141" s="23">
        <v>0</v>
      </c>
      <c r="J141" s="23">
        <v>0</v>
      </c>
      <c r="K141" s="23">
        <v>0</v>
      </c>
      <c r="L141" s="23">
        <v>0</v>
      </c>
      <c r="M141" s="23">
        <v>0</v>
      </c>
      <c r="N141" s="23">
        <v>0</v>
      </c>
      <c r="O141" s="23">
        <f t="shared" si="2"/>
        <v>186.9</v>
      </c>
    </row>
    <row r="142" spans="2:15" ht="38.25">
      <c r="B142" s="24" t="s">
        <v>499</v>
      </c>
      <c r="C142" s="24" t="s">
        <v>1476</v>
      </c>
      <c r="D142" s="25" t="s">
        <v>500</v>
      </c>
      <c r="E142" s="26">
        <v>186.9</v>
      </c>
      <c r="F142" s="26">
        <v>186.9</v>
      </c>
      <c r="G142" s="26">
        <v>106.2</v>
      </c>
      <c r="H142" s="26">
        <v>20</v>
      </c>
      <c r="I142" s="26">
        <v>0</v>
      </c>
      <c r="J142" s="26">
        <v>0</v>
      </c>
      <c r="K142" s="26">
        <v>0</v>
      </c>
      <c r="L142" s="26">
        <v>0</v>
      </c>
      <c r="M142" s="26">
        <v>0</v>
      </c>
      <c r="N142" s="26">
        <v>0</v>
      </c>
      <c r="O142" s="26">
        <f t="shared" si="2"/>
        <v>186.9</v>
      </c>
    </row>
    <row r="143" spans="2:15" ht="27">
      <c r="B143" s="19" t="s">
        <v>501</v>
      </c>
      <c r="C143" s="19"/>
      <c r="D143" s="22" t="s">
        <v>502</v>
      </c>
      <c r="E143" s="23">
        <v>7976.2</v>
      </c>
      <c r="F143" s="23">
        <v>7276.2</v>
      </c>
      <c r="G143" s="23">
        <v>4254.2</v>
      </c>
      <c r="H143" s="23">
        <v>622.4</v>
      </c>
      <c r="I143" s="23">
        <v>700</v>
      </c>
      <c r="J143" s="23">
        <v>0</v>
      </c>
      <c r="K143" s="23">
        <v>0</v>
      </c>
      <c r="L143" s="23">
        <v>0</v>
      </c>
      <c r="M143" s="23">
        <v>0</v>
      </c>
      <c r="N143" s="23">
        <v>0</v>
      </c>
      <c r="O143" s="23">
        <f t="shared" si="2"/>
        <v>7976.2</v>
      </c>
    </row>
    <row r="144" spans="2:15" ht="25.5">
      <c r="B144" s="24" t="s">
        <v>503</v>
      </c>
      <c r="C144" s="24" t="s">
        <v>2876</v>
      </c>
      <c r="D144" s="25" t="s">
        <v>504</v>
      </c>
      <c r="E144" s="26">
        <v>7976.2</v>
      </c>
      <c r="F144" s="26">
        <v>7276.2</v>
      </c>
      <c r="G144" s="26">
        <v>4254.2</v>
      </c>
      <c r="H144" s="26">
        <v>622.4</v>
      </c>
      <c r="I144" s="26">
        <v>700</v>
      </c>
      <c r="J144" s="26">
        <v>0</v>
      </c>
      <c r="K144" s="26">
        <v>0</v>
      </c>
      <c r="L144" s="26">
        <v>0</v>
      </c>
      <c r="M144" s="26">
        <v>0</v>
      </c>
      <c r="N144" s="26">
        <v>0</v>
      </c>
      <c r="O144" s="26">
        <f t="shared" si="2"/>
        <v>7976.2</v>
      </c>
    </row>
    <row r="145" spans="2:15" ht="27">
      <c r="B145" s="19" t="s">
        <v>505</v>
      </c>
      <c r="C145" s="19"/>
      <c r="D145" s="22" t="s">
        <v>506</v>
      </c>
      <c r="E145" s="23">
        <v>514204.5</v>
      </c>
      <c r="F145" s="23">
        <v>507571.3</v>
      </c>
      <c r="G145" s="23">
        <v>383698.3</v>
      </c>
      <c r="H145" s="23">
        <v>26428.2</v>
      </c>
      <c r="I145" s="23">
        <v>6633.2000000000007</v>
      </c>
      <c r="J145" s="23">
        <v>24948.5</v>
      </c>
      <c r="K145" s="23">
        <v>20672.599999999999</v>
      </c>
      <c r="L145" s="23">
        <v>2848.4</v>
      </c>
      <c r="M145" s="23">
        <v>10300.4</v>
      </c>
      <c r="N145" s="23">
        <v>4275.8999999999996</v>
      </c>
      <c r="O145" s="23">
        <f t="shared" si="2"/>
        <v>539153</v>
      </c>
    </row>
    <row r="146" spans="2:15" ht="25.5">
      <c r="B146" s="24" t="s">
        <v>507</v>
      </c>
      <c r="C146" s="24" t="s">
        <v>2873</v>
      </c>
      <c r="D146" s="25" t="s">
        <v>508</v>
      </c>
      <c r="E146" s="26">
        <v>498888.2</v>
      </c>
      <c r="F146" s="26">
        <v>498888.2</v>
      </c>
      <c r="G146" s="26">
        <v>383698.3</v>
      </c>
      <c r="H146" s="26">
        <v>26428.2</v>
      </c>
      <c r="I146" s="26">
        <v>0</v>
      </c>
      <c r="J146" s="26">
        <v>24948.5</v>
      </c>
      <c r="K146" s="26">
        <v>20672.599999999999</v>
      </c>
      <c r="L146" s="26">
        <v>2848.4</v>
      </c>
      <c r="M146" s="26">
        <v>10300.4</v>
      </c>
      <c r="N146" s="26">
        <v>4275.8999999999996</v>
      </c>
      <c r="O146" s="26">
        <f t="shared" si="2"/>
        <v>523836.7</v>
      </c>
    </row>
    <row r="147" spans="2:15" ht="25.5">
      <c r="B147" s="24" t="s">
        <v>509</v>
      </c>
      <c r="C147" s="24" t="s">
        <v>2873</v>
      </c>
      <c r="D147" s="25" t="s">
        <v>510</v>
      </c>
      <c r="E147" s="26">
        <v>8683.1</v>
      </c>
      <c r="F147" s="26">
        <v>8683.1</v>
      </c>
      <c r="G147" s="26">
        <v>0</v>
      </c>
      <c r="H147" s="26">
        <v>0</v>
      </c>
      <c r="I147" s="26">
        <v>0</v>
      </c>
      <c r="J147" s="26">
        <v>0</v>
      </c>
      <c r="K147" s="26">
        <v>0</v>
      </c>
      <c r="L147" s="26">
        <v>0</v>
      </c>
      <c r="M147" s="26">
        <v>0</v>
      </c>
      <c r="N147" s="26">
        <v>0</v>
      </c>
      <c r="O147" s="26">
        <f t="shared" si="2"/>
        <v>8683.1</v>
      </c>
    </row>
    <row r="148" spans="2:15" ht="63.75">
      <c r="B148" s="24" t="s">
        <v>511</v>
      </c>
      <c r="C148" s="24" t="s">
        <v>512</v>
      </c>
      <c r="D148" s="25" t="s">
        <v>513</v>
      </c>
      <c r="E148" s="26">
        <v>5498.3</v>
      </c>
      <c r="F148" s="26">
        <v>0</v>
      </c>
      <c r="G148" s="26">
        <v>0</v>
      </c>
      <c r="H148" s="26">
        <v>0</v>
      </c>
      <c r="I148" s="26">
        <v>5498.3</v>
      </c>
      <c r="J148" s="26">
        <v>0</v>
      </c>
      <c r="K148" s="26">
        <v>0</v>
      </c>
      <c r="L148" s="26">
        <v>0</v>
      </c>
      <c r="M148" s="26">
        <v>0</v>
      </c>
      <c r="N148" s="26">
        <v>0</v>
      </c>
      <c r="O148" s="26">
        <f t="shared" si="2"/>
        <v>5498.3</v>
      </c>
    </row>
    <row r="149" spans="2:15" ht="38.25">
      <c r="B149" s="24" t="s">
        <v>514</v>
      </c>
      <c r="C149" s="24" t="s">
        <v>1496</v>
      </c>
      <c r="D149" s="25" t="s">
        <v>515</v>
      </c>
      <c r="E149" s="26">
        <v>1134.9000000000001</v>
      </c>
      <c r="F149" s="26">
        <v>0</v>
      </c>
      <c r="G149" s="26">
        <v>0</v>
      </c>
      <c r="H149" s="26">
        <v>0</v>
      </c>
      <c r="I149" s="26">
        <v>1134.9000000000001</v>
      </c>
      <c r="J149" s="26">
        <v>0</v>
      </c>
      <c r="K149" s="26">
        <v>0</v>
      </c>
      <c r="L149" s="26">
        <v>0</v>
      </c>
      <c r="M149" s="26">
        <v>0</v>
      </c>
      <c r="N149" s="26">
        <v>0</v>
      </c>
      <c r="O149" s="26">
        <f t="shared" si="2"/>
        <v>1134.9000000000001</v>
      </c>
    </row>
    <row r="150" spans="2:15" ht="27">
      <c r="B150" s="19" t="s">
        <v>516</v>
      </c>
      <c r="C150" s="19"/>
      <c r="D150" s="22" t="s">
        <v>517</v>
      </c>
      <c r="E150" s="23">
        <v>7248.6</v>
      </c>
      <c r="F150" s="23">
        <v>7248.6</v>
      </c>
      <c r="G150" s="23">
        <v>5708.5</v>
      </c>
      <c r="H150" s="23">
        <v>97.9</v>
      </c>
      <c r="I150" s="23">
        <v>0</v>
      </c>
      <c r="J150" s="23">
        <v>0</v>
      </c>
      <c r="K150" s="23">
        <v>0</v>
      </c>
      <c r="L150" s="23">
        <v>0</v>
      </c>
      <c r="M150" s="23">
        <v>0</v>
      </c>
      <c r="N150" s="23">
        <v>0</v>
      </c>
      <c r="O150" s="23">
        <f t="shared" si="2"/>
        <v>7248.6</v>
      </c>
    </row>
    <row r="151" spans="2:15" ht="25.5">
      <c r="B151" s="24" t="s">
        <v>518</v>
      </c>
      <c r="C151" s="24" t="s">
        <v>2876</v>
      </c>
      <c r="D151" s="25" t="s">
        <v>519</v>
      </c>
      <c r="E151" s="26">
        <v>7248.6</v>
      </c>
      <c r="F151" s="26">
        <v>7248.6</v>
      </c>
      <c r="G151" s="26">
        <v>5708.5</v>
      </c>
      <c r="H151" s="26">
        <v>97.9</v>
      </c>
      <c r="I151" s="26">
        <v>0</v>
      </c>
      <c r="J151" s="26">
        <v>0</v>
      </c>
      <c r="K151" s="26">
        <v>0</v>
      </c>
      <c r="L151" s="26">
        <v>0</v>
      </c>
      <c r="M151" s="26">
        <v>0</v>
      </c>
      <c r="N151" s="26">
        <v>0</v>
      </c>
      <c r="O151" s="26">
        <f t="shared" si="2"/>
        <v>7248.6</v>
      </c>
    </row>
    <row r="152" spans="2:15" ht="27">
      <c r="B152" s="19" t="s">
        <v>520</v>
      </c>
      <c r="C152" s="19"/>
      <c r="D152" s="22" t="s">
        <v>521</v>
      </c>
      <c r="E152" s="23">
        <v>292.60000000000002</v>
      </c>
      <c r="F152" s="23">
        <v>292.60000000000002</v>
      </c>
      <c r="G152" s="23">
        <v>209.1</v>
      </c>
      <c r="H152" s="23">
        <v>20.5</v>
      </c>
      <c r="I152" s="23">
        <v>0</v>
      </c>
      <c r="J152" s="23">
        <v>0</v>
      </c>
      <c r="K152" s="23">
        <v>0</v>
      </c>
      <c r="L152" s="23">
        <v>0</v>
      </c>
      <c r="M152" s="23">
        <v>0</v>
      </c>
      <c r="N152" s="23">
        <v>0</v>
      </c>
      <c r="O152" s="23">
        <f t="shared" si="2"/>
        <v>292.60000000000002</v>
      </c>
    </row>
    <row r="153" spans="2:15" ht="25.5">
      <c r="B153" s="24" t="s">
        <v>522</v>
      </c>
      <c r="C153" s="24" t="s">
        <v>2876</v>
      </c>
      <c r="D153" s="25" t="s">
        <v>523</v>
      </c>
      <c r="E153" s="26">
        <v>292.60000000000002</v>
      </c>
      <c r="F153" s="26">
        <v>292.60000000000002</v>
      </c>
      <c r="G153" s="26">
        <v>209.1</v>
      </c>
      <c r="H153" s="26">
        <v>20.5</v>
      </c>
      <c r="I153" s="26">
        <v>0</v>
      </c>
      <c r="J153" s="26">
        <v>0</v>
      </c>
      <c r="K153" s="26">
        <v>0</v>
      </c>
      <c r="L153" s="26">
        <v>0</v>
      </c>
      <c r="M153" s="26">
        <v>0</v>
      </c>
      <c r="N153" s="26">
        <v>0</v>
      </c>
      <c r="O153" s="26">
        <f t="shared" si="2"/>
        <v>292.60000000000002</v>
      </c>
    </row>
    <row r="154" spans="2:15" ht="38.25">
      <c r="B154" s="18" t="s">
        <v>524</v>
      </c>
      <c r="C154" s="19"/>
      <c r="D154" s="20" t="s">
        <v>525</v>
      </c>
      <c r="E154" s="21">
        <v>512883.3</v>
      </c>
      <c r="F154" s="21">
        <v>27883.3</v>
      </c>
      <c r="G154" s="21">
        <v>15565.5</v>
      </c>
      <c r="H154" s="21">
        <v>3371.5</v>
      </c>
      <c r="I154" s="21">
        <v>485000</v>
      </c>
      <c r="J154" s="21">
        <v>0</v>
      </c>
      <c r="K154" s="21">
        <v>0</v>
      </c>
      <c r="L154" s="21">
        <v>0</v>
      </c>
      <c r="M154" s="21">
        <v>0</v>
      </c>
      <c r="N154" s="21">
        <v>0</v>
      </c>
      <c r="O154" s="21">
        <f t="shared" si="2"/>
        <v>512883.3</v>
      </c>
    </row>
    <row r="155" spans="2:15" ht="40.5">
      <c r="B155" s="19" t="s">
        <v>526</v>
      </c>
      <c r="C155" s="19"/>
      <c r="D155" s="22" t="s">
        <v>525</v>
      </c>
      <c r="E155" s="23">
        <v>512883.3</v>
      </c>
      <c r="F155" s="23">
        <v>27883.3</v>
      </c>
      <c r="G155" s="23">
        <v>15565.5</v>
      </c>
      <c r="H155" s="23">
        <v>3371.5</v>
      </c>
      <c r="I155" s="23">
        <v>485000</v>
      </c>
      <c r="J155" s="23">
        <v>0</v>
      </c>
      <c r="K155" s="23">
        <v>0</v>
      </c>
      <c r="L155" s="23">
        <v>0</v>
      </c>
      <c r="M155" s="23">
        <v>0</v>
      </c>
      <c r="N155" s="23">
        <v>0</v>
      </c>
      <c r="O155" s="23">
        <f t="shared" si="2"/>
        <v>512883.3</v>
      </c>
    </row>
    <row r="156" spans="2:15" ht="25.5">
      <c r="B156" s="24" t="s">
        <v>527</v>
      </c>
      <c r="C156" s="24" t="s">
        <v>2902</v>
      </c>
      <c r="D156" s="25" t="s">
        <v>528</v>
      </c>
      <c r="E156" s="26">
        <v>27883.3</v>
      </c>
      <c r="F156" s="26">
        <v>27883.3</v>
      </c>
      <c r="G156" s="26">
        <v>15565.5</v>
      </c>
      <c r="H156" s="26">
        <v>3371.5</v>
      </c>
      <c r="I156" s="26">
        <v>0</v>
      </c>
      <c r="J156" s="26">
        <v>0</v>
      </c>
      <c r="K156" s="26">
        <v>0</v>
      </c>
      <c r="L156" s="26">
        <v>0</v>
      </c>
      <c r="M156" s="26">
        <v>0</v>
      </c>
      <c r="N156" s="26">
        <v>0</v>
      </c>
      <c r="O156" s="26">
        <f t="shared" si="2"/>
        <v>27883.3</v>
      </c>
    </row>
    <row r="157" spans="2:15" ht="25.5">
      <c r="B157" s="24" t="s">
        <v>529</v>
      </c>
      <c r="C157" s="24" t="s">
        <v>1490</v>
      </c>
      <c r="D157" s="25" t="s">
        <v>530</v>
      </c>
      <c r="E157" s="26">
        <v>485000</v>
      </c>
      <c r="F157" s="26">
        <v>0</v>
      </c>
      <c r="G157" s="26">
        <v>0</v>
      </c>
      <c r="H157" s="26">
        <v>0</v>
      </c>
      <c r="I157" s="26">
        <v>485000</v>
      </c>
      <c r="J157" s="26">
        <v>0</v>
      </c>
      <c r="K157" s="26">
        <v>0</v>
      </c>
      <c r="L157" s="26">
        <v>0</v>
      </c>
      <c r="M157" s="26">
        <v>0</v>
      </c>
      <c r="N157" s="26">
        <v>0</v>
      </c>
      <c r="O157" s="26">
        <f t="shared" si="2"/>
        <v>485000</v>
      </c>
    </row>
    <row r="158" spans="2:15" ht="25.5">
      <c r="B158" s="18" t="s">
        <v>531</v>
      </c>
      <c r="C158" s="19"/>
      <c r="D158" s="20" t="s">
        <v>532</v>
      </c>
      <c r="E158" s="21">
        <v>3024272.6999999997</v>
      </c>
      <c r="F158" s="21">
        <v>2983872.6999999997</v>
      </c>
      <c r="G158" s="21">
        <v>86202.900000000009</v>
      </c>
      <c r="H158" s="21">
        <v>124015.79999999999</v>
      </c>
      <c r="I158" s="21">
        <v>40400</v>
      </c>
      <c r="J158" s="21">
        <v>3617.8</v>
      </c>
      <c r="K158" s="21">
        <v>3567.8</v>
      </c>
      <c r="L158" s="21">
        <v>1486</v>
      </c>
      <c r="M158" s="21">
        <v>722.8</v>
      </c>
      <c r="N158" s="21">
        <v>50</v>
      </c>
      <c r="O158" s="21">
        <f t="shared" si="2"/>
        <v>3027890.4999999995</v>
      </c>
    </row>
    <row r="159" spans="2:15" ht="27">
      <c r="B159" s="19" t="s">
        <v>533</v>
      </c>
      <c r="C159" s="19"/>
      <c r="D159" s="22" t="s">
        <v>534</v>
      </c>
      <c r="E159" s="23">
        <v>3024272.6999999997</v>
      </c>
      <c r="F159" s="23">
        <v>2983872.6999999997</v>
      </c>
      <c r="G159" s="23">
        <v>86202.900000000009</v>
      </c>
      <c r="H159" s="23">
        <v>124015.79999999999</v>
      </c>
      <c r="I159" s="23">
        <v>40400</v>
      </c>
      <c r="J159" s="23">
        <v>3617.8</v>
      </c>
      <c r="K159" s="23">
        <v>3567.8</v>
      </c>
      <c r="L159" s="23">
        <v>1486</v>
      </c>
      <c r="M159" s="23">
        <v>722.8</v>
      </c>
      <c r="N159" s="23">
        <v>50</v>
      </c>
      <c r="O159" s="23">
        <f t="shared" si="2"/>
        <v>3027890.4999999995</v>
      </c>
    </row>
    <row r="160" spans="2:15" ht="38.25">
      <c r="B160" s="24" t="s">
        <v>535</v>
      </c>
      <c r="C160" s="24" t="s">
        <v>738</v>
      </c>
      <c r="D160" s="25" t="s">
        <v>536</v>
      </c>
      <c r="E160" s="26">
        <v>79720.800000000003</v>
      </c>
      <c r="F160" s="26">
        <v>74720.800000000003</v>
      </c>
      <c r="G160" s="26">
        <v>51750.5</v>
      </c>
      <c r="H160" s="26">
        <v>5629.4</v>
      </c>
      <c r="I160" s="26">
        <v>5000</v>
      </c>
      <c r="J160" s="26">
        <v>0</v>
      </c>
      <c r="K160" s="26">
        <v>0</v>
      </c>
      <c r="L160" s="26">
        <v>0</v>
      </c>
      <c r="M160" s="26">
        <v>0</v>
      </c>
      <c r="N160" s="26">
        <v>0</v>
      </c>
      <c r="O160" s="26">
        <f t="shared" si="2"/>
        <v>79720.800000000003</v>
      </c>
    </row>
    <row r="161" spans="2:15" ht="51">
      <c r="B161" s="24" t="s">
        <v>537</v>
      </c>
      <c r="C161" s="24" t="s">
        <v>738</v>
      </c>
      <c r="D161" s="25" t="s">
        <v>538</v>
      </c>
      <c r="E161" s="26">
        <v>602390.1</v>
      </c>
      <c r="F161" s="26">
        <v>602390.1</v>
      </c>
      <c r="G161" s="26">
        <v>0</v>
      </c>
      <c r="H161" s="26">
        <v>0</v>
      </c>
      <c r="I161" s="26">
        <v>0</v>
      </c>
      <c r="J161" s="26">
        <v>0</v>
      </c>
      <c r="K161" s="26">
        <v>0</v>
      </c>
      <c r="L161" s="26">
        <v>0</v>
      </c>
      <c r="M161" s="26">
        <v>0</v>
      </c>
      <c r="N161" s="26">
        <v>0</v>
      </c>
      <c r="O161" s="26">
        <f t="shared" si="2"/>
        <v>602390.1</v>
      </c>
    </row>
    <row r="162" spans="2:15" ht="51">
      <c r="B162" s="24" t="s">
        <v>539</v>
      </c>
      <c r="C162" s="24" t="s">
        <v>738</v>
      </c>
      <c r="D162" s="25" t="s">
        <v>540</v>
      </c>
      <c r="E162" s="26">
        <v>2264108.5</v>
      </c>
      <c r="F162" s="26">
        <v>2231308.5</v>
      </c>
      <c r="G162" s="26">
        <v>28852.1</v>
      </c>
      <c r="H162" s="26">
        <v>117908</v>
      </c>
      <c r="I162" s="26">
        <v>32800</v>
      </c>
      <c r="J162" s="26">
        <v>1952.1</v>
      </c>
      <c r="K162" s="26">
        <v>1952.1</v>
      </c>
      <c r="L162" s="26">
        <v>843.5</v>
      </c>
      <c r="M162" s="26">
        <v>433.8</v>
      </c>
      <c r="N162" s="26">
        <v>0</v>
      </c>
      <c r="O162" s="26">
        <f t="shared" si="2"/>
        <v>2266060.6</v>
      </c>
    </row>
    <row r="163" spans="2:15" ht="76.5">
      <c r="B163" s="24" t="s">
        <v>541</v>
      </c>
      <c r="C163" s="24" t="s">
        <v>738</v>
      </c>
      <c r="D163" s="25" t="s">
        <v>542</v>
      </c>
      <c r="E163" s="26">
        <v>30000</v>
      </c>
      <c r="F163" s="26">
        <v>30000</v>
      </c>
      <c r="G163" s="26">
        <v>0</v>
      </c>
      <c r="H163" s="26">
        <v>0</v>
      </c>
      <c r="I163" s="26">
        <v>0</v>
      </c>
      <c r="J163" s="26">
        <v>0</v>
      </c>
      <c r="K163" s="26">
        <v>0</v>
      </c>
      <c r="L163" s="26">
        <v>0</v>
      </c>
      <c r="M163" s="26">
        <v>0</v>
      </c>
      <c r="N163" s="26">
        <v>0</v>
      </c>
      <c r="O163" s="26">
        <f t="shared" si="2"/>
        <v>30000</v>
      </c>
    </row>
    <row r="164" spans="2:15" ht="25.5">
      <c r="B164" s="24" t="s">
        <v>543</v>
      </c>
      <c r="C164" s="24" t="s">
        <v>738</v>
      </c>
      <c r="D164" s="25" t="s">
        <v>544</v>
      </c>
      <c r="E164" s="26">
        <v>5900</v>
      </c>
      <c r="F164" s="26">
        <v>5900</v>
      </c>
      <c r="G164" s="26">
        <v>0</v>
      </c>
      <c r="H164" s="26">
        <v>0</v>
      </c>
      <c r="I164" s="26">
        <v>0</v>
      </c>
      <c r="J164" s="26">
        <v>0</v>
      </c>
      <c r="K164" s="26">
        <v>0</v>
      </c>
      <c r="L164" s="26">
        <v>0</v>
      </c>
      <c r="M164" s="26">
        <v>0</v>
      </c>
      <c r="N164" s="26">
        <v>0</v>
      </c>
      <c r="O164" s="26">
        <f t="shared" si="2"/>
        <v>5900</v>
      </c>
    </row>
    <row r="165" spans="2:15" ht="108.75" customHeight="1">
      <c r="B165" s="24" t="s">
        <v>545</v>
      </c>
      <c r="C165" s="24" t="s">
        <v>2580</v>
      </c>
      <c r="D165" s="25" t="s">
        <v>546</v>
      </c>
      <c r="E165" s="26">
        <v>11278.3</v>
      </c>
      <c r="F165" s="26">
        <v>11278.3</v>
      </c>
      <c r="G165" s="26">
        <v>5600.3</v>
      </c>
      <c r="H165" s="26">
        <v>478.4</v>
      </c>
      <c r="I165" s="26">
        <v>0</v>
      </c>
      <c r="J165" s="26">
        <v>1665.7</v>
      </c>
      <c r="K165" s="26">
        <v>1615.7</v>
      </c>
      <c r="L165" s="26">
        <v>642.5</v>
      </c>
      <c r="M165" s="26">
        <v>289</v>
      </c>
      <c r="N165" s="26">
        <v>50</v>
      </c>
      <c r="O165" s="26">
        <f t="shared" si="2"/>
        <v>12944</v>
      </c>
    </row>
    <row r="166" spans="2:15" ht="63.75">
      <c r="B166" s="24" t="s">
        <v>547</v>
      </c>
      <c r="C166" s="24" t="s">
        <v>738</v>
      </c>
      <c r="D166" s="25" t="s">
        <v>548</v>
      </c>
      <c r="E166" s="26">
        <v>7000</v>
      </c>
      <c r="F166" s="26">
        <v>7000</v>
      </c>
      <c r="G166" s="26">
        <v>0</v>
      </c>
      <c r="H166" s="26">
        <v>0</v>
      </c>
      <c r="I166" s="26">
        <v>0</v>
      </c>
      <c r="J166" s="26">
        <v>0</v>
      </c>
      <c r="K166" s="26">
        <v>0</v>
      </c>
      <c r="L166" s="26">
        <v>0</v>
      </c>
      <c r="M166" s="26">
        <v>0</v>
      </c>
      <c r="N166" s="26">
        <v>0</v>
      </c>
      <c r="O166" s="26">
        <f t="shared" si="2"/>
        <v>7000</v>
      </c>
    </row>
    <row r="167" spans="2:15" ht="63.75">
      <c r="B167" s="24" t="s">
        <v>549</v>
      </c>
      <c r="C167" s="24" t="s">
        <v>738</v>
      </c>
      <c r="D167" s="25" t="s">
        <v>550</v>
      </c>
      <c r="E167" s="26">
        <v>23875</v>
      </c>
      <c r="F167" s="26">
        <v>21275</v>
      </c>
      <c r="G167" s="26">
        <v>0</v>
      </c>
      <c r="H167" s="26">
        <v>0</v>
      </c>
      <c r="I167" s="26">
        <v>2600</v>
      </c>
      <c r="J167" s="26">
        <v>0</v>
      </c>
      <c r="K167" s="26">
        <v>0</v>
      </c>
      <c r="L167" s="26">
        <v>0</v>
      </c>
      <c r="M167" s="26">
        <v>0</v>
      </c>
      <c r="N167" s="26">
        <v>0</v>
      </c>
      <c r="O167" s="26">
        <f t="shared" si="2"/>
        <v>23875</v>
      </c>
    </row>
    <row r="168" spans="2:15" ht="25.5">
      <c r="B168" s="18" t="s">
        <v>551</v>
      </c>
      <c r="C168" s="19"/>
      <c r="D168" s="20" t="s">
        <v>552</v>
      </c>
      <c r="E168" s="21">
        <v>724132.29999999993</v>
      </c>
      <c r="F168" s="21">
        <v>707800.39999999991</v>
      </c>
      <c r="G168" s="21">
        <v>363947.39999999997</v>
      </c>
      <c r="H168" s="21">
        <v>34628.5</v>
      </c>
      <c r="I168" s="21">
        <v>16331.9</v>
      </c>
      <c r="J168" s="21">
        <v>95127.8</v>
      </c>
      <c r="K168" s="21">
        <v>89509.200000000012</v>
      </c>
      <c r="L168" s="21">
        <v>24697.599999999999</v>
      </c>
      <c r="M168" s="21">
        <v>5030.5999999999995</v>
      </c>
      <c r="N168" s="21">
        <v>5618.6</v>
      </c>
      <c r="O168" s="21">
        <f t="shared" si="2"/>
        <v>819260.1</v>
      </c>
    </row>
    <row r="169" spans="2:15" ht="40.5">
      <c r="B169" s="19" t="s">
        <v>553</v>
      </c>
      <c r="C169" s="19"/>
      <c r="D169" s="22" t="s">
        <v>554</v>
      </c>
      <c r="E169" s="23">
        <v>724132.29999999993</v>
      </c>
      <c r="F169" s="23">
        <v>707800.39999999991</v>
      </c>
      <c r="G169" s="23">
        <v>363947.39999999997</v>
      </c>
      <c r="H169" s="23">
        <v>34628.5</v>
      </c>
      <c r="I169" s="23">
        <v>16331.9</v>
      </c>
      <c r="J169" s="23">
        <v>95127.8</v>
      </c>
      <c r="K169" s="23">
        <v>89509.200000000012</v>
      </c>
      <c r="L169" s="23">
        <v>24697.599999999999</v>
      </c>
      <c r="M169" s="23">
        <v>5030.5999999999995</v>
      </c>
      <c r="N169" s="23">
        <v>5618.6</v>
      </c>
      <c r="O169" s="23">
        <f t="shared" si="2"/>
        <v>819260.1</v>
      </c>
    </row>
    <row r="170" spans="2:15" ht="25.5">
      <c r="B170" s="24" t="s">
        <v>555</v>
      </c>
      <c r="C170" s="24" t="s">
        <v>1481</v>
      </c>
      <c r="D170" s="25" t="s">
        <v>556</v>
      </c>
      <c r="E170" s="26">
        <v>13296.1</v>
      </c>
      <c r="F170" s="26">
        <v>13296.1</v>
      </c>
      <c r="G170" s="26">
        <v>10189.1</v>
      </c>
      <c r="H170" s="26">
        <v>528.79999999999995</v>
      </c>
      <c r="I170" s="26">
        <v>0</v>
      </c>
      <c r="J170" s="26">
        <v>150</v>
      </c>
      <c r="K170" s="26">
        <v>150</v>
      </c>
      <c r="L170" s="26">
        <v>0</v>
      </c>
      <c r="M170" s="26">
        <v>0</v>
      </c>
      <c r="N170" s="26">
        <v>0</v>
      </c>
      <c r="O170" s="26">
        <f t="shared" si="2"/>
        <v>13446.1</v>
      </c>
    </row>
    <row r="171" spans="2:15" ht="76.5">
      <c r="B171" s="24" t="s">
        <v>557</v>
      </c>
      <c r="C171" s="24" t="s">
        <v>558</v>
      </c>
      <c r="D171" s="25" t="s">
        <v>559</v>
      </c>
      <c r="E171" s="26">
        <v>7241.9</v>
      </c>
      <c r="F171" s="26">
        <v>0</v>
      </c>
      <c r="G171" s="26">
        <v>0</v>
      </c>
      <c r="H171" s="26">
        <v>0</v>
      </c>
      <c r="I171" s="26">
        <v>7241.9</v>
      </c>
      <c r="J171" s="26">
        <v>1620</v>
      </c>
      <c r="K171" s="26">
        <v>0</v>
      </c>
      <c r="L171" s="26">
        <v>0</v>
      </c>
      <c r="M171" s="26">
        <v>0</v>
      </c>
      <c r="N171" s="26">
        <v>1620</v>
      </c>
      <c r="O171" s="26">
        <f t="shared" si="2"/>
        <v>8861.9</v>
      </c>
    </row>
    <row r="172" spans="2:15" ht="38.25">
      <c r="B172" s="24" t="s">
        <v>560</v>
      </c>
      <c r="C172" s="24" t="s">
        <v>2580</v>
      </c>
      <c r="D172" s="25" t="s">
        <v>561</v>
      </c>
      <c r="E172" s="26">
        <v>3547.4</v>
      </c>
      <c r="F172" s="26">
        <v>3547.4</v>
      </c>
      <c r="G172" s="26">
        <v>2822.2</v>
      </c>
      <c r="H172" s="26">
        <v>83.2</v>
      </c>
      <c r="I172" s="26">
        <v>0</v>
      </c>
      <c r="J172" s="26">
        <v>644.1</v>
      </c>
      <c r="K172" s="26">
        <v>614.1</v>
      </c>
      <c r="L172" s="26">
        <v>216</v>
      </c>
      <c r="M172" s="26">
        <v>147.4</v>
      </c>
      <c r="N172" s="26">
        <v>30</v>
      </c>
      <c r="O172" s="26">
        <f t="shared" si="2"/>
        <v>4191.5</v>
      </c>
    </row>
    <row r="173" spans="2:15" ht="38.25">
      <c r="B173" s="24" t="s">
        <v>562</v>
      </c>
      <c r="C173" s="24" t="s">
        <v>1481</v>
      </c>
      <c r="D173" s="25" t="s">
        <v>563</v>
      </c>
      <c r="E173" s="26">
        <v>1871.2</v>
      </c>
      <c r="F173" s="26">
        <v>1871.2</v>
      </c>
      <c r="G173" s="26">
        <v>0</v>
      </c>
      <c r="H173" s="26">
        <v>0</v>
      </c>
      <c r="I173" s="26">
        <v>0</v>
      </c>
      <c r="J173" s="26">
        <v>0</v>
      </c>
      <c r="K173" s="26">
        <v>0</v>
      </c>
      <c r="L173" s="26">
        <v>0</v>
      </c>
      <c r="M173" s="26">
        <v>0</v>
      </c>
      <c r="N173" s="26">
        <v>0</v>
      </c>
      <c r="O173" s="26">
        <f t="shared" si="2"/>
        <v>1871.2</v>
      </c>
    </row>
    <row r="174" spans="2:15" ht="38.25">
      <c r="B174" s="24" t="s">
        <v>564</v>
      </c>
      <c r="C174" s="24" t="s">
        <v>1481</v>
      </c>
      <c r="D174" s="25" t="s">
        <v>565</v>
      </c>
      <c r="E174" s="26">
        <v>654231.6</v>
      </c>
      <c r="F174" s="26">
        <v>645141.6</v>
      </c>
      <c r="G174" s="26">
        <v>350936.1</v>
      </c>
      <c r="H174" s="26">
        <v>34016.5</v>
      </c>
      <c r="I174" s="26">
        <v>9090</v>
      </c>
      <c r="J174" s="26">
        <v>92713.7</v>
      </c>
      <c r="K174" s="26">
        <v>88745.1</v>
      </c>
      <c r="L174" s="26">
        <v>24481.599999999999</v>
      </c>
      <c r="M174" s="26">
        <v>4883.2</v>
      </c>
      <c r="N174" s="26">
        <v>3968.6</v>
      </c>
      <c r="O174" s="26">
        <f t="shared" si="2"/>
        <v>746945.29999999993</v>
      </c>
    </row>
    <row r="175" spans="2:15" ht="25.5">
      <c r="B175" s="24" t="s">
        <v>566</v>
      </c>
      <c r="C175" s="24" t="s">
        <v>1481</v>
      </c>
      <c r="D175" s="25" t="s">
        <v>567</v>
      </c>
      <c r="E175" s="26">
        <v>41575.599999999999</v>
      </c>
      <c r="F175" s="26">
        <v>41575.599999999999</v>
      </c>
      <c r="G175" s="26">
        <v>0</v>
      </c>
      <c r="H175" s="26">
        <v>0</v>
      </c>
      <c r="I175" s="26">
        <v>0</v>
      </c>
      <c r="J175" s="26">
        <v>0</v>
      </c>
      <c r="K175" s="26">
        <v>0</v>
      </c>
      <c r="L175" s="26">
        <v>0</v>
      </c>
      <c r="M175" s="26">
        <v>0</v>
      </c>
      <c r="N175" s="26">
        <v>0</v>
      </c>
      <c r="O175" s="26">
        <f t="shared" si="2"/>
        <v>41575.599999999999</v>
      </c>
    </row>
    <row r="176" spans="2:15" ht="76.5">
      <c r="B176" s="24" t="s">
        <v>568</v>
      </c>
      <c r="C176" s="24" t="s">
        <v>2589</v>
      </c>
      <c r="D176" s="25" t="s">
        <v>569</v>
      </c>
      <c r="E176" s="26">
        <v>2368.5</v>
      </c>
      <c r="F176" s="26">
        <v>2368.5</v>
      </c>
      <c r="G176" s="26">
        <v>0</v>
      </c>
      <c r="H176" s="26">
        <v>0</v>
      </c>
      <c r="I176" s="26">
        <v>0</v>
      </c>
      <c r="J176" s="26">
        <v>0</v>
      </c>
      <c r="K176" s="26">
        <v>0</v>
      </c>
      <c r="L176" s="26">
        <v>0</v>
      </c>
      <c r="M176" s="26">
        <v>0</v>
      </c>
      <c r="N176" s="26">
        <v>0</v>
      </c>
      <c r="O176" s="26">
        <f t="shared" si="2"/>
        <v>2368.5</v>
      </c>
    </row>
    <row r="177" spans="2:15" ht="13.5">
      <c r="B177" s="18" t="s">
        <v>570</v>
      </c>
      <c r="C177" s="19"/>
      <c r="D177" s="20" t="s">
        <v>571</v>
      </c>
      <c r="E177" s="21">
        <v>2419223.7000000007</v>
      </c>
      <c r="F177" s="21">
        <v>2387547.3000000003</v>
      </c>
      <c r="G177" s="21">
        <v>451344.99999999994</v>
      </c>
      <c r="H177" s="21">
        <v>42777.200000000004</v>
      </c>
      <c r="I177" s="21">
        <v>31676.400000000001</v>
      </c>
      <c r="J177" s="21">
        <v>246298.19999999998</v>
      </c>
      <c r="K177" s="21">
        <v>231409.79999999996</v>
      </c>
      <c r="L177" s="21">
        <v>40256</v>
      </c>
      <c r="M177" s="21">
        <v>9396.9</v>
      </c>
      <c r="N177" s="21">
        <v>14888.4</v>
      </c>
      <c r="O177" s="21">
        <f t="shared" si="2"/>
        <v>2665521.9000000008</v>
      </c>
    </row>
    <row r="178" spans="2:15" ht="27">
      <c r="B178" s="19" t="s">
        <v>572</v>
      </c>
      <c r="C178" s="19"/>
      <c r="D178" s="22" t="s">
        <v>573</v>
      </c>
      <c r="E178" s="23">
        <v>2136484.1000000006</v>
      </c>
      <c r="F178" s="23">
        <v>2104807.7000000002</v>
      </c>
      <c r="G178" s="23">
        <v>442593.39999999997</v>
      </c>
      <c r="H178" s="23">
        <v>42314.6</v>
      </c>
      <c r="I178" s="23">
        <v>31676.400000000001</v>
      </c>
      <c r="J178" s="23">
        <v>244798.19999999998</v>
      </c>
      <c r="K178" s="23">
        <v>229959.79999999996</v>
      </c>
      <c r="L178" s="23">
        <v>40256</v>
      </c>
      <c r="M178" s="23">
        <v>9396.9</v>
      </c>
      <c r="N178" s="23">
        <v>14838.4</v>
      </c>
      <c r="O178" s="23">
        <f t="shared" si="2"/>
        <v>2381282.3000000007</v>
      </c>
    </row>
    <row r="179" spans="2:15" ht="25.5">
      <c r="B179" s="24" t="s">
        <v>574</v>
      </c>
      <c r="C179" s="24" t="s">
        <v>2592</v>
      </c>
      <c r="D179" s="25" t="s">
        <v>575</v>
      </c>
      <c r="E179" s="26">
        <v>25307.1</v>
      </c>
      <c r="F179" s="26">
        <v>25307.1</v>
      </c>
      <c r="G179" s="26">
        <v>18057</v>
      </c>
      <c r="H179" s="26">
        <v>1523.6</v>
      </c>
      <c r="I179" s="26">
        <v>0</v>
      </c>
      <c r="J179" s="26">
        <v>0</v>
      </c>
      <c r="K179" s="26">
        <v>0</v>
      </c>
      <c r="L179" s="26">
        <v>0</v>
      </c>
      <c r="M179" s="26">
        <v>0</v>
      </c>
      <c r="N179" s="26">
        <v>0</v>
      </c>
      <c r="O179" s="26">
        <f t="shared" si="2"/>
        <v>25307.1</v>
      </c>
    </row>
    <row r="180" spans="2:15" ht="25.5">
      <c r="B180" s="24" t="s">
        <v>576</v>
      </c>
      <c r="C180" s="24" t="s">
        <v>558</v>
      </c>
      <c r="D180" s="25" t="s">
        <v>577</v>
      </c>
      <c r="E180" s="26">
        <v>4676.3999999999996</v>
      </c>
      <c r="F180" s="26">
        <v>0</v>
      </c>
      <c r="G180" s="26">
        <v>0</v>
      </c>
      <c r="H180" s="26">
        <v>0</v>
      </c>
      <c r="I180" s="26">
        <v>4676.3999999999996</v>
      </c>
      <c r="J180" s="26">
        <v>5200</v>
      </c>
      <c r="K180" s="26">
        <v>0</v>
      </c>
      <c r="L180" s="26">
        <v>0</v>
      </c>
      <c r="M180" s="26">
        <v>0</v>
      </c>
      <c r="N180" s="26">
        <v>5200</v>
      </c>
      <c r="O180" s="26">
        <f t="shared" si="2"/>
        <v>9876.4</v>
      </c>
    </row>
    <row r="181" spans="2:15" ht="76.5">
      <c r="B181" s="24" t="s">
        <v>241</v>
      </c>
      <c r="C181" s="24" t="s">
        <v>242</v>
      </c>
      <c r="D181" s="25" t="s">
        <v>243</v>
      </c>
      <c r="E181" s="26">
        <v>83932.6</v>
      </c>
      <c r="F181" s="26">
        <v>83932.6</v>
      </c>
      <c r="G181" s="26">
        <v>57247.3</v>
      </c>
      <c r="H181" s="26">
        <v>6448.6</v>
      </c>
      <c r="I181" s="26">
        <v>0</v>
      </c>
      <c r="J181" s="26">
        <v>1361.1</v>
      </c>
      <c r="K181" s="26">
        <v>1321.1</v>
      </c>
      <c r="L181" s="26">
        <v>517.4</v>
      </c>
      <c r="M181" s="26">
        <v>87.7</v>
      </c>
      <c r="N181" s="26">
        <v>40</v>
      </c>
      <c r="O181" s="26">
        <f t="shared" si="2"/>
        <v>85293.700000000012</v>
      </c>
    </row>
    <row r="182" spans="2:15" ht="38.25">
      <c r="B182" s="24" t="s">
        <v>244</v>
      </c>
      <c r="C182" s="24" t="s">
        <v>245</v>
      </c>
      <c r="D182" s="25" t="s">
        <v>246</v>
      </c>
      <c r="E182" s="26">
        <v>17884.3</v>
      </c>
      <c r="F182" s="26">
        <v>17884.3</v>
      </c>
      <c r="G182" s="26">
        <v>0</v>
      </c>
      <c r="H182" s="26">
        <v>0</v>
      </c>
      <c r="I182" s="26">
        <v>0</v>
      </c>
      <c r="J182" s="26">
        <v>3362.2</v>
      </c>
      <c r="K182" s="26">
        <v>3312.2</v>
      </c>
      <c r="L182" s="26">
        <v>0</v>
      </c>
      <c r="M182" s="26">
        <v>0</v>
      </c>
      <c r="N182" s="26">
        <v>50</v>
      </c>
      <c r="O182" s="26">
        <f t="shared" si="2"/>
        <v>21246.5</v>
      </c>
    </row>
    <row r="183" spans="2:15" ht="63.75">
      <c r="B183" s="24" t="s">
        <v>247</v>
      </c>
      <c r="C183" s="24" t="s">
        <v>1059</v>
      </c>
      <c r="D183" s="25" t="s">
        <v>3577</v>
      </c>
      <c r="E183" s="26">
        <v>503336.6</v>
      </c>
      <c r="F183" s="26">
        <v>503336.6</v>
      </c>
      <c r="G183" s="26">
        <v>726.1</v>
      </c>
      <c r="H183" s="26">
        <v>0</v>
      </c>
      <c r="I183" s="26">
        <v>0</v>
      </c>
      <c r="J183" s="26">
        <v>139409.5</v>
      </c>
      <c r="K183" s="26">
        <v>132924.5</v>
      </c>
      <c r="L183" s="26">
        <v>0</v>
      </c>
      <c r="M183" s="26">
        <v>0</v>
      </c>
      <c r="N183" s="26">
        <v>6485</v>
      </c>
      <c r="O183" s="26">
        <f t="shared" si="2"/>
        <v>642746.1</v>
      </c>
    </row>
    <row r="184" spans="2:15" ht="89.25">
      <c r="B184" s="24" t="s">
        <v>3578</v>
      </c>
      <c r="C184" s="24" t="s">
        <v>2580</v>
      </c>
      <c r="D184" s="25" t="s">
        <v>3579</v>
      </c>
      <c r="E184" s="26">
        <v>11609.6</v>
      </c>
      <c r="F184" s="26">
        <v>11609.6</v>
      </c>
      <c r="G184" s="26">
        <v>7885.9</v>
      </c>
      <c r="H184" s="26">
        <v>77.8</v>
      </c>
      <c r="I184" s="26">
        <v>0</v>
      </c>
      <c r="J184" s="26">
        <v>40122.300000000003</v>
      </c>
      <c r="K184" s="26">
        <v>40006.300000000003</v>
      </c>
      <c r="L184" s="26">
        <v>24461</v>
      </c>
      <c r="M184" s="26">
        <v>3598</v>
      </c>
      <c r="N184" s="26">
        <v>116</v>
      </c>
      <c r="O184" s="26">
        <f t="shared" si="2"/>
        <v>51731.9</v>
      </c>
    </row>
    <row r="185" spans="2:15" ht="51">
      <c r="B185" s="24" t="s">
        <v>3580</v>
      </c>
      <c r="C185" s="24" t="s">
        <v>2592</v>
      </c>
      <c r="D185" s="25" t="s">
        <v>3581</v>
      </c>
      <c r="E185" s="26">
        <v>6185.3</v>
      </c>
      <c r="F185" s="26">
        <v>6185.3</v>
      </c>
      <c r="G185" s="26">
        <v>0</v>
      </c>
      <c r="H185" s="26">
        <v>0</v>
      </c>
      <c r="I185" s="26">
        <v>0</v>
      </c>
      <c r="J185" s="26">
        <v>0</v>
      </c>
      <c r="K185" s="26">
        <v>0</v>
      </c>
      <c r="L185" s="26">
        <v>0</v>
      </c>
      <c r="M185" s="26">
        <v>0</v>
      </c>
      <c r="N185" s="26">
        <v>0</v>
      </c>
      <c r="O185" s="26">
        <f t="shared" si="2"/>
        <v>6185.3</v>
      </c>
    </row>
    <row r="186" spans="2:15" ht="25.5">
      <c r="B186" s="24" t="s">
        <v>3582</v>
      </c>
      <c r="C186" s="24" t="s">
        <v>3583</v>
      </c>
      <c r="D186" s="25" t="s">
        <v>3584</v>
      </c>
      <c r="E186" s="26">
        <v>545797.30000000005</v>
      </c>
      <c r="F186" s="26">
        <v>545797.30000000005</v>
      </c>
      <c r="G186" s="26">
        <v>0</v>
      </c>
      <c r="H186" s="26">
        <v>0</v>
      </c>
      <c r="I186" s="26">
        <v>0</v>
      </c>
      <c r="J186" s="26">
        <v>0</v>
      </c>
      <c r="K186" s="26">
        <v>0</v>
      </c>
      <c r="L186" s="26">
        <v>0</v>
      </c>
      <c r="M186" s="26">
        <v>0</v>
      </c>
      <c r="N186" s="26">
        <v>0</v>
      </c>
      <c r="O186" s="26">
        <f t="shared" si="2"/>
        <v>545797.30000000005</v>
      </c>
    </row>
    <row r="187" spans="2:15" ht="63.75">
      <c r="B187" s="24" t="s">
        <v>3585</v>
      </c>
      <c r="C187" s="24" t="s">
        <v>3586</v>
      </c>
      <c r="D187" s="25" t="s">
        <v>3587</v>
      </c>
      <c r="E187" s="26">
        <v>331333.59999999998</v>
      </c>
      <c r="F187" s="26">
        <v>331333.59999999998</v>
      </c>
      <c r="G187" s="26">
        <v>0</v>
      </c>
      <c r="H187" s="26">
        <v>0</v>
      </c>
      <c r="I187" s="26">
        <v>0</v>
      </c>
      <c r="J187" s="26">
        <v>0</v>
      </c>
      <c r="K187" s="26">
        <v>0</v>
      </c>
      <c r="L187" s="26">
        <v>0</v>
      </c>
      <c r="M187" s="26">
        <v>0</v>
      </c>
      <c r="N187" s="26">
        <v>0</v>
      </c>
      <c r="O187" s="26">
        <f t="shared" si="2"/>
        <v>331333.59999999998</v>
      </c>
    </row>
    <row r="188" spans="2:15" ht="69.95" customHeight="1">
      <c r="B188" s="24" t="s">
        <v>3588</v>
      </c>
      <c r="C188" s="24" t="s">
        <v>2592</v>
      </c>
      <c r="D188" s="25" t="s">
        <v>3589</v>
      </c>
      <c r="E188" s="26">
        <v>10532.2</v>
      </c>
      <c r="F188" s="26">
        <v>10532.2</v>
      </c>
      <c r="G188" s="26">
        <v>0</v>
      </c>
      <c r="H188" s="26">
        <v>0</v>
      </c>
      <c r="I188" s="26">
        <v>0</v>
      </c>
      <c r="J188" s="26">
        <v>0</v>
      </c>
      <c r="K188" s="26">
        <v>0</v>
      </c>
      <c r="L188" s="26">
        <v>0</v>
      </c>
      <c r="M188" s="26">
        <v>0</v>
      </c>
      <c r="N188" s="26">
        <v>0</v>
      </c>
      <c r="O188" s="26">
        <f t="shared" si="2"/>
        <v>10532.2</v>
      </c>
    </row>
    <row r="189" spans="2:15" ht="182.25" customHeight="1">
      <c r="B189" s="24" t="s">
        <v>3590</v>
      </c>
      <c r="C189" s="24" t="s">
        <v>2592</v>
      </c>
      <c r="D189" s="25" t="s">
        <v>3725</v>
      </c>
      <c r="E189" s="26">
        <v>80350</v>
      </c>
      <c r="F189" s="26">
        <v>53350</v>
      </c>
      <c r="G189" s="26">
        <v>0</v>
      </c>
      <c r="H189" s="26">
        <v>0</v>
      </c>
      <c r="I189" s="26">
        <v>27000</v>
      </c>
      <c r="J189" s="26">
        <v>0</v>
      </c>
      <c r="K189" s="26">
        <v>0</v>
      </c>
      <c r="L189" s="26">
        <v>0</v>
      </c>
      <c r="M189" s="26">
        <v>0</v>
      </c>
      <c r="N189" s="26">
        <v>0</v>
      </c>
      <c r="O189" s="26">
        <f t="shared" si="2"/>
        <v>80350</v>
      </c>
    </row>
    <row r="190" spans="2:15" ht="38.25">
      <c r="B190" s="24" t="s">
        <v>3591</v>
      </c>
      <c r="C190" s="24" t="s">
        <v>3592</v>
      </c>
      <c r="D190" s="25" t="s">
        <v>3593</v>
      </c>
      <c r="E190" s="26">
        <v>317146.90000000002</v>
      </c>
      <c r="F190" s="26">
        <v>317146.90000000002</v>
      </c>
      <c r="G190" s="26">
        <v>228123.3</v>
      </c>
      <c r="H190" s="26">
        <v>22308.6</v>
      </c>
      <c r="I190" s="26">
        <v>0</v>
      </c>
      <c r="J190" s="26">
        <v>19790.2</v>
      </c>
      <c r="K190" s="26">
        <v>18066.8</v>
      </c>
      <c r="L190" s="26">
        <v>2929.5</v>
      </c>
      <c r="M190" s="26">
        <v>1188.3</v>
      </c>
      <c r="N190" s="26">
        <v>1723.4</v>
      </c>
      <c r="O190" s="26">
        <f t="shared" si="2"/>
        <v>336937.10000000003</v>
      </c>
    </row>
    <row r="191" spans="2:15" ht="153">
      <c r="B191" s="24" t="s">
        <v>3594</v>
      </c>
      <c r="C191" s="24" t="s">
        <v>2592</v>
      </c>
      <c r="D191" s="25" t="s">
        <v>4115</v>
      </c>
      <c r="E191" s="26">
        <v>900</v>
      </c>
      <c r="F191" s="26">
        <v>900</v>
      </c>
      <c r="G191" s="26">
        <v>0</v>
      </c>
      <c r="H191" s="26">
        <v>0</v>
      </c>
      <c r="I191" s="26">
        <v>0</v>
      </c>
      <c r="J191" s="26">
        <v>0</v>
      </c>
      <c r="K191" s="26">
        <v>0</v>
      </c>
      <c r="L191" s="26">
        <v>0</v>
      </c>
      <c r="M191" s="26">
        <v>0</v>
      </c>
      <c r="N191" s="26">
        <v>0</v>
      </c>
      <c r="O191" s="26">
        <f t="shared" si="2"/>
        <v>900</v>
      </c>
    </row>
    <row r="192" spans="2:15" ht="76.5">
      <c r="B192" s="24" t="s">
        <v>3595</v>
      </c>
      <c r="C192" s="24" t="s">
        <v>2589</v>
      </c>
      <c r="D192" s="25" t="s">
        <v>3596</v>
      </c>
      <c r="E192" s="26">
        <v>7431.4</v>
      </c>
      <c r="F192" s="26">
        <v>7431.4</v>
      </c>
      <c r="G192" s="26">
        <v>0</v>
      </c>
      <c r="H192" s="26">
        <v>0</v>
      </c>
      <c r="I192" s="26">
        <v>0</v>
      </c>
      <c r="J192" s="26">
        <v>0</v>
      </c>
      <c r="K192" s="26">
        <v>0</v>
      </c>
      <c r="L192" s="26">
        <v>0</v>
      </c>
      <c r="M192" s="26">
        <v>0</v>
      </c>
      <c r="N192" s="26">
        <v>0</v>
      </c>
      <c r="O192" s="26">
        <f t="shared" si="2"/>
        <v>7431.4</v>
      </c>
    </row>
    <row r="193" spans="2:15" ht="38.25">
      <c r="B193" s="24" t="s">
        <v>3597</v>
      </c>
      <c r="C193" s="24" t="s">
        <v>2592</v>
      </c>
      <c r="D193" s="25" t="s">
        <v>3598</v>
      </c>
      <c r="E193" s="26">
        <v>3431.8</v>
      </c>
      <c r="F193" s="26">
        <v>3431.8</v>
      </c>
      <c r="G193" s="26">
        <v>0</v>
      </c>
      <c r="H193" s="26">
        <v>0</v>
      </c>
      <c r="I193" s="26">
        <v>0</v>
      </c>
      <c r="J193" s="26">
        <v>0</v>
      </c>
      <c r="K193" s="26">
        <v>0</v>
      </c>
      <c r="L193" s="26">
        <v>0</v>
      </c>
      <c r="M193" s="26">
        <v>0</v>
      </c>
      <c r="N193" s="26">
        <v>0</v>
      </c>
      <c r="O193" s="26">
        <f t="shared" si="2"/>
        <v>3431.8</v>
      </c>
    </row>
    <row r="194" spans="2:15" ht="114.75">
      <c r="B194" s="24" t="s">
        <v>3599</v>
      </c>
      <c r="C194" s="24" t="s">
        <v>3600</v>
      </c>
      <c r="D194" s="25" t="s">
        <v>3601</v>
      </c>
      <c r="E194" s="26">
        <v>186629</v>
      </c>
      <c r="F194" s="26">
        <v>186629</v>
      </c>
      <c r="G194" s="26">
        <v>130553.8</v>
      </c>
      <c r="H194" s="26">
        <v>11956</v>
      </c>
      <c r="I194" s="26">
        <v>0</v>
      </c>
      <c r="J194" s="26">
        <v>35552.9</v>
      </c>
      <c r="K194" s="26">
        <v>34328.9</v>
      </c>
      <c r="L194" s="26">
        <v>12348.1</v>
      </c>
      <c r="M194" s="26">
        <v>4522.8999999999996</v>
      </c>
      <c r="N194" s="26">
        <v>1224</v>
      </c>
      <c r="O194" s="26">
        <f t="shared" si="2"/>
        <v>222181.9</v>
      </c>
    </row>
    <row r="195" spans="2:15" ht="27">
      <c r="B195" s="19" t="s">
        <v>3602</v>
      </c>
      <c r="C195" s="19"/>
      <c r="D195" s="22" t="s">
        <v>3603</v>
      </c>
      <c r="E195" s="23">
        <v>271709.2</v>
      </c>
      <c r="F195" s="23">
        <v>271709.2</v>
      </c>
      <c r="G195" s="23">
        <v>3354.8</v>
      </c>
      <c r="H195" s="23">
        <v>105.3</v>
      </c>
      <c r="I195" s="23">
        <v>0</v>
      </c>
      <c r="J195" s="23">
        <v>1500</v>
      </c>
      <c r="K195" s="23">
        <v>1450</v>
      </c>
      <c r="L195" s="23">
        <v>0</v>
      </c>
      <c r="M195" s="23">
        <v>0</v>
      </c>
      <c r="N195" s="23">
        <v>50</v>
      </c>
      <c r="O195" s="23">
        <f t="shared" si="2"/>
        <v>273209.2</v>
      </c>
    </row>
    <row r="196" spans="2:15" ht="25.5">
      <c r="B196" s="24" t="s">
        <v>3604</v>
      </c>
      <c r="C196" s="24" t="s">
        <v>3605</v>
      </c>
      <c r="D196" s="25" t="s">
        <v>3606</v>
      </c>
      <c r="E196" s="26">
        <v>4309.2</v>
      </c>
      <c r="F196" s="26">
        <v>4309.2</v>
      </c>
      <c r="G196" s="26">
        <v>3354.8</v>
      </c>
      <c r="H196" s="26">
        <v>105.3</v>
      </c>
      <c r="I196" s="26">
        <v>0</v>
      </c>
      <c r="J196" s="26">
        <v>0</v>
      </c>
      <c r="K196" s="26">
        <v>0</v>
      </c>
      <c r="L196" s="26">
        <v>0</v>
      </c>
      <c r="M196" s="26">
        <v>0</v>
      </c>
      <c r="N196" s="26">
        <v>0</v>
      </c>
      <c r="O196" s="26">
        <f t="shared" si="2"/>
        <v>4309.2</v>
      </c>
    </row>
    <row r="197" spans="2:15" ht="63.75">
      <c r="B197" s="24" t="s">
        <v>3607</v>
      </c>
      <c r="C197" s="24" t="s">
        <v>3605</v>
      </c>
      <c r="D197" s="25" t="s">
        <v>3608</v>
      </c>
      <c r="E197" s="26">
        <v>264000</v>
      </c>
      <c r="F197" s="26">
        <v>264000</v>
      </c>
      <c r="G197" s="26">
        <v>0</v>
      </c>
      <c r="H197" s="26">
        <v>0</v>
      </c>
      <c r="I197" s="26">
        <v>0</v>
      </c>
      <c r="J197" s="26">
        <v>1500</v>
      </c>
      <c r="K197" s="26">
        <v>1450</v>
      </c>
      <c r="L197" s="26">
        <v>0</v>
      </c>
      <c r="M197" s="26">
        <v>0</v>
      </c>
      <c r="N197" s="26">
        <v>50</v>
      </c>
      <c r="O197" s="26">
        <f t="shared" si="2"/>
        <v>265500</v>
      </c>
    </row>
    <row r="198" spans="2:15" ht="63.75">
      <c r="B198" s="24" t="s">
        <v>3609</v>
      </c>
      <c r="C198" s="24" t="s">
        <v>2592</v>
      </c>
      <c r="D198" s="25" t="s">
        <v>3610</v>
      </c>
      <c r="E198" s="26">
        <v>3300</v>
      </c>
      <c r="F198" s="26">
        <v>3300</v>
      </c>
      <c r="G198" s="26">
        <v>0</v>
      </c>
      <c r="H198" s="26">
        <v>0</v>
      </c>
      <c r="I198" s="26">
        <v>0</v>
      </c>
      <c r="J198" s="26">
        <v>0</v>
      </c>
      <c r="K198" s="26">
        <v>0</v>
      </c>
      <c r="L198" s="26">
        <v>0</v>
      </c>
      <c r="M198" s="26">
        <v>0</v>
      </c>
      <c r="N198" s="26">
        <v>0</v>
      </c>
      <c r="O198" s="26">
        <f t="shared" si="2"/>
        <v>3300</v>
      </c>
    </row>
    <row r="199" spans="2:15" ht="63.75">
      <c r="B199" s="24" t="s">
        <v>3611</v>
      </c>
      <c r="C199" s="24" t="s">
        <v>2592</v>
      </c>
      <c r="D199" s="25" t="s">
        <v>3612</v>
      </c>
      <c r="E199" s="26">
        <v>100</v>
      </c>
      <c r="F199" s="26">
        <v>100</v>
      </c>
      <c r="G199" s="26">
        <v>0</v>
      </c>
      <c r="H199" s="26">
        <v>0</v>
      </c>
      <c r="I199" s="26">
        <v>0</v>
      </c>
      <c r="J199" s="26">
        <v>0</v>
      </c>
      <c r="K199" s="26">
        <v>0</v>
      </c>
      <c r="L199" s="26">
        <v>0</v>
      </c>
      <c r="M199" s="26">
        <v>0</v>
      </c>
      <c r="N199" s="26">
        <v>0</v>
      </c>
      <c r="O199" s="26">
        <f t="shared" ref="O199:O262" si="3">J199+E199</f>
        <v>100</v>
      </c>
    </row>
    <row r="200" spans="2:15" ht="27">
      <c r="B200" s="19" t="s">
        <v>3613</v>
      </c>
      <c r="C200" s="19"/>
      <c r="D200" s="22" t="s">
        <v>3614</v>
      </c>
      <c r="E200" s="23">
        <v>11030.4</v>
      </c>
      <c r="F200" s="23">
        <v>11030.4</v>
      </c>
      <c r="G200" s="23">
        <v>5396.8</v>
      </c>
      <c r="H200" s="23">
        <v>357.3</v>
      </c>
      <c r="I200" s="23">
        <v>0</v>
      </c>
      <c r="J200" s="23">
        <v>0</v>
      </c>
      <c r="K200" s="23">
        <v>0</v>
      </c>
      <c r="L200" s="23">
        <v>0</v>
      </c>
      <c r="M200" s="23">
        <v>0</v>
      </c>
      <c r="N200" s="23">
        <v>0</v>
      </c>
      <c r="O200" s="23">
        <f t="shared" si="3"/>
        <v>11030.4</v>
      </c>
    </row>
    <row r="201" spans="2:15" ht="38.25">
      <c r="B201" s="24" t="s">
        <v>3615</v>
      </c>
      <c r="C201" s="24" t="s">
        <v>2592</v>
      </c>
      <c r="D201" s="25" t="s">
        <v>3616</v>
      </c>
      <c r="E201" s="26">
        <v>6014.4</v>
      </c>
      <c r="F201" s="26">
        <v>6014.4</v>
      </c>
      <c r="G201" s="26">
        <v>4596.8</v>
      </c>
      <c r="H201" s="26">
        <v>157.30000000000001</v>
      </c>
      <c r="I201" s="26">
        <v>0</v>
      </c>
      <c r="J201" s="26">
        <v>0</v>
      </c>
      <c r="K201" s="26">
        <v>0</v>
      </c>
      <c r="L201" s="26">
        <v>0</v>
      </c>
      <c r="M201" s="26">
        <v>0</v>
      </c>
      <c r="N201" s="26">
        <v>0</v>
      </c>
      <c r="O201" s="26">
        <f t="shared" si="3"/>
        <v>6014.4</v>
      </c>
    </row>
    <row r="202" spans="2:15" ht="89.25">
      <c r="B202" s="24" t="s">
        <v>3617</v>
      </c>
      <c r="C202" s="24" t="s">
        <v>2592</v>
      </c>
      <c r="D202" s="25" t="s">
        <v>3618</v>
      </c>
      <c r="E202" s="26">
        <v>5016</v>
      </c>
      <c r="F202" s="26">
        <v>5016</v>
      </c>
      <c r="G202" s="26">
        <v>800</v>
      </c>
      <c r="H202" s="26">
        <v>200</v>
      </c>
      <c r="I202" s="26">
        <v>0</v>
      </c>
      <c r="J202" s="26">
        <v>0</v>
      </c>
      <c r="K202" s="26">
        <v>0</v>
      </c>
      <c r="L202" s="26">
        <v>0</v>
      </c>
      <c r="M202" s="26">
        <v>0</v>
      </c>
      <c r="N202" s="26">
        <v>0</v>
      </c>
      <c r="O202" s="26">
        <f t="shared" si="3"/>
        <v>5016</v>
      </c>
    </row>
    <row r="203" spans="2:15" ht="13.5">
      <c r="B203" s="18" t="s">
        <v>4162</v>
      </c>
      <c r="C203" s="19"/>
      <c r="D203" s="20" t="s">
        <v>4163</v>
      </c>
      <c r="E203" s="21">
        <v>50980000</v>
      </c>
      <c r="F203" s="21">
        <v>42174740.200000003</v>
      </c>
      <c r="G203" s="21">
        <v>24980969.800000001</v>
      </c>
      <c r="H203" s="21">
        <v>1559291.7000000002</v>
      </c>
      <c r="I203" s="21">
        <v>8805259.7999999989</v>
      </c>
      <c r="J203" s="21">
        <v>4520000</v>
      </c>
      <c r="K203" s="21">
        <v>548631.9</v>
      </c>
      <c r="L203" s="21">
        <v>116105.9</v>
      </c>
      <c r="M203" s="21">
        <v>65911.3</v>
      </c>
      <c r="N203" s="21">
        <v>3971368.1</v>
      </c>
      <c r="O203" s="21">
        <f t="shared" si="3"/>
        <v>55500000</v>
      </c>
    </row>
    <row r="204" spans="2:15" ht="27">
      <c r="B204" s="19" t="s">
        <v>4164</v>
      </c>
      <c r="C204" s="19"/>
      <c r="D204" s="22" t="s">
        <v>4165</v>
      </c>
      <c r="E204" s="23">
        <v>50980000</v>
      </c>
      <c r="F204" s="23">
        <v>42174740.200000003</v>
      </c>
      <c r="G204" s="23">
        <v>24980969.800000001</v>
      </c>
      <c r="H204" s="23">
        <v>1559291.7000000002</v>
      </c>
      <c r="I204" s="23">
        <v>8805259.7999999989</v>
      </c>
      <c r="J204" s="23">
        <v>4520000</v>
      </c>
      <c r="K204" s="23">
        <v>548631.9</v>
      </c>
      <c r="L204" s="23">
        <v>116105.9</v>
      </c>
      <c r="M204" s="23">
        <v>65911.3</v>
      </c>
      <c r="N204" s="23">
        <v>3971368.1</v>
      </c>
      <c r="O204" s="23">
        <f t="shared" si="3"/>
        <v>55500000</v>
      </c>
    </row>
    <row r="205" spans="2:15" ht="25.5">
      <c r="B205" s="24" t="s">
        <v>4166</v>
      </c>
      <c r="C205" s="24" t="s">
        <v>712</v>
      </c>
      <c r="D205" s="25" t="s">
        <v>4167</v>
      </c>
      <c r="E205" s="26">
        <v>333697.09999999998</v>
      </c>
      <c r="F205" s="26">
        <v>328697.09999999998</v>
      </c>
      <c r="G205" s="26">
        <v>261036.2</v>
      </c>
      <c r="H205" s="26">
        <v>4937.8</v>
      </c>
      <c r="I205" s="26">
        <v>5000</v>
      </c>
      <c r="J205" s="26">
        <v>1200</v>
      </c>
      <c r="K205" s="26">
        <v>550</v>
      </c>
      <c r="L205" s="26">
        <v>0</v>
      </c>
      <c r="M205" s="26">
        <v>0</v>
      </c>
      <c r="N205" s="26">
        <v>650</v>
      </c>
      <c r="O205" s="26">
        <f t="shared" si="3"/>
        <v>334897.09999999998</v>
      </c>
    </row>
    <row r="206" spans="2:15" ht="25.5">
      <c r="B206" s="24" t="s">
        <v>4168</v>
      </c>
      <c r="C206" s="24" t="s">
        <v>712</v>
      </c>
      <c r="D206" s="25" t="s">
        <v>4169</v>
      </c>
      <c r="E206" s="26">
        <v>42271618.399999999</v>
      </c>
      <c r="F206" s="26">
        <v>38646939.600000001</v>
      </c>
      <c r="G206" s="26">
        <v>22430036.699999999</v>
      </c>
      <c r="H206" s="26">
        <v>1543905.1</v>
      </c>
      <c r="I206" s="26">
        <v>3624678.8</v>
      </c>
      <c r="J206" s="26">
        <v>342241</v>
      </c>
      <c r="K206" s="26">
        <v>281836.2</v>
      </c>
      <c r="L206" s="26">
        <v>41261.800000000003</v>
      </c>
      <c r="M206" s="26">
        <v>58100</v>
      </c>
      <c r="N206" s="26">
        <v>60404.800000000003</v>
      </c>
      <c r="O206" s="26">
        <f t="shared" si="3"/>
        <v>42613859.399999999</v>
      </c>
    </row>
    <row r="207" spans="2:15" ht="63.75">
      <c r="B207" s="24" t="s">
        <v>4170</v>
      </c>
      <c r="C207" s="24" t="s">
        <v>4171</v>
      </c>
      <c r="D207" s="25" t="s">
        <v>4172</v>
      </c>
      <c r="E207" s="26">
        <v>1341870.1000000001</v>
      </c>
      <c r="F207" s="26">
        <v>1311870.1000000001</v>
      </c>
      <c r="G207" s="26">
        <v>881887.1</v>
      </c>
      <c r="H207" s="26">
        <v>10448.799999999999</v>
      </c>
      <c r="I207" s="26">
        <v>30000</v>
      </c>
      <c r="J207" s="26">
        <v>191451.7</v>
      </c>
      <c r="K207" s="26">
        <v>150960.6</v>
      </c>
      <c r="L207" s="26">
        <v>27005.599999999999</v>
      </c>
      <c r="M207" s="26">
        <v>7811.3</v>
      </c>
      <c r="N207" s="26">
        <v>40491.1</v>
      </c>
      <c r="O207" s="26">
        <f t="shared" si="3"/>
        <v>1533321.8</v>
      </c>
    </row>
    <row r="208" spans="2:15" ht="89.25">
      <c r="B208" s="24" t="s">
        <v>4173</v>
      </c>
      <c r="C208" s="24" t="s">
        <v>4174</v>
      </c>
      <c r="D208" s="25" t="s">
        <v>3650</v>
      </c>
      <c r="E208" s="26">
        <v>1897681.6</v>
      </c>
      <c r="F208" s="26">
        <v>1874705.3</v>
      </c>
      <c r="G208" s="26">
        <v>1408009.8</v>
      </c>
      <c r="H208" s="26">
        <v>0</v>
      </c>
      <c r="I208" s="26">
        <v>22976.3</v>
      </c>
      <c r="J208" s="26">
        <v>125000</v>
      </c>
      <c r="K208" s="26">
        <v>103181.2</v>
      </c>
      <c r="L208" s="26">
        <v>47838.5</v>
      </c>
      <c r="M208" s="26">
        <v>0</v>
      </c>
      <c r="N208" s="26">
        <v>21818.799999999999</v>
      </c>
      <c r="O208" s="26">
        <f t="shared" si="3"/>
        <v>2022681.6000000001</v>
      </c>
    </row>
    <row r="209" spans="2:15" ht="25.5">
      <c r="B209" s="24" t="s">
        <v>4175</v>
      </c>
      <c r="C209" s="24" t="s">
        <v>712</v>
      </c>
      <c r="D209" s="25" t="s">
        <v>4176</v>
      </c>
      <c r="E209" s="26">
        <v>4477332.8</v>
      </c>
      <c r="F209" s="26">
        <v>0</v>
      </c>
      <c r="G209" s="26">
        <v>0</v>
      </c>
      <c r="H209" s="26">
        <v>0</v>
      </c>
      <c r="I209" s="26">
        <v>4477332.8</v>
      </c>
      <c r="J209" s="26">
        <v>130036.6</v>
      </c>
      <c r="K209" s="26">
        <v>0</v>
      </c>
      <c r="L209" s="26">
        <v>0</v>
      </c>
      <c r="M209" s="26">
        <v>0</v>
      </c>
      <c r="N209" s="26">
        <v>130036.6</v>
      </c>
      <c r="O209" s="26">
        <f t="shared" si="3"/>
        <v>4607369.3999999994</v>
      </c>
    </row>
    <row r="210" spans="2:15" ht="38.25">
      <c r="B210" s="24" t="s">
        <v>4177</v>
      </c>
      <c r="C210" s="24" t="s">
        <v>1071</v>
      </c>
      <c r="D210" s="25" t="s">
        <v>4178</v>
      </c>
      <c r="E210" s="26">
        <v>600000</v>
      </c>
      <c r="F210" s="26">
        <v>0</v>
      </c>
      <c r="G210" s="26">
        <v>0</v>
      </c>
      <c r="H210" s="26">
        <v>0</v>
      </c>
      <c r="I210" s="26">
        <v>600000</v>
      </c>
      <c r="J210" s="26">
        <v>87315.6</v>
      </c>
      <c r="K210" s="26">
        <v>0</v>
      </c>
      <c r="L210" s="26">
        <v>0</v>
      </c>
      <c r="M210" s="26">
        <v>0</v>
      </c>
      <c r="N210" s="26">
        <v>87315.6</v>
      </c>
      <c r="O210" s="26">
        <f t="shared" si="3"/>
        <v>687315.6</v>
      </c>
    </row>
    <row r="211" spans="2:15" ht="89.25">
      <c r="B211" s="24" t="s">
        <v>4179</v>
      </c>
      <c r="C211" s="24" t="s">
        <v>4180</v>
      </c>
      <c r="D211" s="25" t="s">
        <v>4181</v>
      </c>
      <c r="E211" s="26">
        <v>57800</v>
      </c>
      <c r="F211" s="26">
        <v>12528.1</v>
      </c>
      <c r="G211" s="26">
        <v>0</v>
      </c>
      <c r="H211" s="26">
        <v>0</v>
      </c>
      <c r="I211" s="26">
        <v>45271.9</v>
      </c>
      <c r="J211" s="26">
        <v>42755.1</v>
      </c>
      <c r="K211" s="26">
        <v>12103.9</v>
      </c>
      <c r="L211" s="26">
        <v>0</v>
      </c>
      <c r="M211" s="26">
        <v>0</v>
      </c>
      <c r="N211" s="26">
        <v>30651.200000000001</v>
      </c>
      <c r="O211" s="26">
        <f t="shared" si="3"/>
        <v>100555.1</v>
      </c>
    </row>
    <row r="212" spans="2:15" ht="51">
      <c r="B212" s="24" t="s">
        <v>4182</v>
      </c>
      <c r="C212" s="24" t="s">
        <v>712</v>
      </c>
      <c r="D212" s="25" t="s">
        <v>4183</v>
      </c>
      <c r="E212" s="26">
        <v>0</v>
      </c>
      <c r="F212" s="26">
        <v>0</v>
      </c>
      <c r="G212" s="26">
        <v>0</v>
      </c>
      <c r="H212" s="26">
        <v>0</v>
      </c>
      <c r="I212" s="26">
        <v>0</v>
      </c>
      <c r="J212" s="26">
        <v>3600000</v>
      </c>
      <c r="K212" s="26">
        <v>0</v>
      </c>
      <c r="L212" s="26">
        <v>0</v>
      </c>
      <c r="M212" s="26">
        <v>0</v>
      </c>
      <c r="N212" s="26">
        <v>3600000</v>
      </c>
      <c r="O212" s="26">
        <f t="shared" si="3"/>
        <v>3600000</v>
      </c>
    </row>
    <row r="213" spans="2:15" ht="13.5">
      <c r="B213" s="18" t="s">
        <v>4184</v>
      </c>
      <c r="C213" s="19"/>
      <c r="D213" s="20" t="s">
        <v>4185</v>
      </c>
      <c r="E213" s="21">
        <v>17432212.300000001</v>
      </c>
      <c r="F213" s="21">
        <v>16812108.300000004</v>
      </c>
      <c r="G213" s="21">
        <v>347717.60000000003</v>
      </c>
      <c r="H213" s="21">
        <v>34055.399999999994</v>
      </c>
      <c r="I213" s="21">
        <v>620104</v>
      </c>
      <c r="J213" s="21">
        <v>8532853.6999999974</v>
      </c>
      <c r="K213" s="21">
        <v>7614405.2000000002</v>
      </c>
      <c r="L213" s="21">
        <v>23082.899999999998</v>
      </c>
      <c r="M213" s="21">
        <v>6430.7</v>
      </c>
      <c r="N213" s="21">
        <v>918448.49999999988</v>
      </c>
      <c r="O213" s="21">
        <f t="shared" si="3"/>
        <v>25965066</v>
      </c>
    </row>
    <row r="214" spans="2:15" ht="27">
      <c r="B214" s="19" t="s">
        <v>4186</v>
      </c>
      <c r="C214" s="19"/>
      <c r="D214" s="22" t="s">
        <v>4187</v>
      </c>
      <c r="E214" s="23">
        <v>17428317.199999999</v>
      </c>
      <c r="F214" s="23">
        <v>16808213.200000003</v>
      </c>
      <c r="G214" s="23">
        <v>344792.60000000003</v>
      </c>
      <c r="H214" s="23">
        <v>33856.399999999994</v>
      </c>
      <c r="I214" s="23">
        <v>620104</v>
      </c>
      <c r="J214" s="23">
        <v>8532853.6999999974</v>
      </c>
      <c r="K214" s="23">
        <v>7614405.2000000002</v>
      </c>
      <c r="L214" s="23">
        <v>23082.899999999998</v>
      </c>
      <c r="M214" s="23">
        <v>6430.7</v>
      </c>
      <c r="N214" s="23">
        <v>918448.49999999988</v>
      </c>
      <c r="O214" s="23">
        <f t="shared" si="3"/>
        <v>25961170.899999999</v>
      </c>
    </row>
    <row r="215" spans="2:15" ht="25.5">
      <c r="B215" s="24" t="s">
        <v>4188</v>
      </c>
      <c r="C215" s="24" t="s">
        <v>4189</v>
      </c>
      <c r="D215" s="25" t="s">
        <v>4190</v>
      </c>
      <c r="E215" s="26">
        <v>37080.800000000003</v>
      </c>
      <c r="F215" s="26">
        <v>37080.800000000003</v>
      </c>
      <c r="G215" s="26">
        <v>25524.2</v>
      </c>
      <c r="H215" s="26">
        <v>3263.6</v>
      </c>
      <c r="I215" s="26">
        <v>0</v>
      </c>
      <c r="J215" s="26">
        <v>200</v>
      </c>
      <c r="K215" s="26">
        <v>200</v>
      </c>
      <c r="L215" s="26">
        <v>0</v>
      </c>
      <c r="M215" s="26">
        <v>0</v>
      </c>
      <c r="N215" s="26">
        <v>0</v>
      </c>
      <c r="O215" s="26">
        <f t="shared" si="3"/>
        <v>37280.800000000003</v>
      </c>
    </row>
    <row r="216" spans="2:15" ht="38.25">
      <c r="B216" s="24" t="s">
        <v>4191</v>
      </c>
      <c r="C216" s="24" t="s">
        <v>4189</v>
      </c>
      <c r="D216" s="25" t="s">
        <v>2791</v>
      </c>
      <c r="E216" s="26">
        <v>2576.1999999999998</v>
      </c>
      <c r="F216" s="26">
        <v>2576.1999999999998</v>
      </c>
      <c r="G216" s="26">
        <v>2029.7</v>
      </c>
      <c r="H216" s="26">
        <v>100</v>
      </c>
      <c r="I216" s="26">
        <v>0</v>
      </c>
      <c r="J216" s="26">
        <v>100</v>
      </c>
      <c r="K216" s="26">
        <v>100</v>
      </c>
      <c r="L216" s="26">
        <v>73.400000000000006</v>
      </c>
      <c r="M216" s="26">
        <v>4.7</v>
      </c>
      <c r="N216" s="26">
        <v>0</v>
      </c>
      <c r="O216" s="26">
        <f t="shared" si="3"/>
        <v>2676.2</v>
      </c>
    </row>
    <row r="217" spans="2:15" ht="127.5">
      <c r="B217" s="24" t="s">
        <v>2792</v>
      </c>
      <c r="C217" s="24" t="s">
        <v>2793</v>
      </c>
      <c r="D217" s="25" t="s">
        <v>4116</v>
      </c>
      <c r="E217" s="26">
        <v>445926.9</v>
      </c>
      <c r="F217" s="26">
        <v>12094.7</v>
      </c>
      <c r="G217" s="26">
        <v>4930.5</v>
      </c>
      <c r="H217" s="26">
        <v>291.8</v>
      </c>
      <c r="I217" s="26">
        <v>433832.2</v>
      </c>
      <c r="J217" s="26">
        <v>224401.2</v>
      </c>
      <c r="K217" s="26">
        <v>4112.3</v>
      </c>
      <c r="L217" s="26">
        <v>112</v>
      </c>
      <c r="M217" s="26">
        <v>38</v>
      </c>
      <c r="N217" s="26">
        <v>220288.9</v>
      </c>
      <c r="O217" s="26">
        <f t="shared" si="3"/>
        <v>670328.10000000009</v>
      </c>
    </row>
    <row r="218" spans="2:15" ht="54" customHeight="1">
      <c r="B218" s="24" t="s">
        <v>2794</v>
      </c>
      <c r="C218" s="24" t="s">
        <v>1496</v>
      </c>
      <c r="D218" s="25" t="s">
        <v>2795</v>
      </c>
      <c r="E218" s="26">
        <v>23232.400000000001</v>
      </c>
      <c r="F218" s="26">
        <v>23232.400000000001</v>
      </c>
      <c r="G218" s="26">
        <v>142.4</v>
      </c>
      <c r="H218" s="26">
        <v>0</v>
      </c>
      <c r="I218" s="26">
        <v>0</v>
      </c>
      <c r="J218" s="26">
        <v>0</v>
      </c>
      <c r="K218" s="26">
        <v>0</v>
      </c>
      <c r="L218" s="26">
        <v>0</v>
      </c>
      <c r="M218" s="26">
        <v>0</v>
      </c>
      <c r="N218" s="26">
        <v>0</v>
      </c>
      <c r="O218" s="26">
        <f t="shared" si="3"/>
        <v>23232.400000000001</v>
      </c>
    </row>
    <row r="219" spans="2:15" ht="89.25">
      <c r="B219" s="24" t="s">
        <v>2796</v>
      </c>
      <c r="C219" s="24" t="s">
        <v>2797</v>
      </c>
      <c r="D219" s="25" t="s">
        <v>2798</v>
      </c>
      <c r="E219" s="26">
        <v>103354.4</v>
      </c>
      <c r="F219" s="26">
        <v>103354.4</v>
      </c>
      <c r="G219" s="26">
        <v>51948.1</v>
      </c>
      <c r="H219" s="26">
        <v>14858.4</v>
      </c>
      <c r="I219" s="26">
        <v>0</v>
      </c>
      <c r="J219" s="26">
        <v>2168.5</v>
      </c>
      <c r="K219" s="26">
        <v>1968.5</v>
      </c>
      <c r="L219" s="26">
        <v>156.4</v>
      </c>
      <c r="M219" s="26">
        <v>660</v>
      </c>
      <c r="N219" s="26">
        <v>200</v>
      </c>
      <c r="O219" s="26">
        <f t="shared" si="3"/>
        <v>105522.9</v>
      </c>
    </row>
    <row r="220" spans="2:15" ht="89.25">
      <c r="B220" s="24" t="s">
        <v>2799</v>
      </c>
      <c r="C220" s="24" t="s">
        <v>2800</v>
      </c>
      <c r="D220" s="25" t="s">
        <v>2801</v>
      </c>
      <c r="E220" s="26">
        <v>33402.300000000003</v>
      </c>
      <c r="F220" s="26">
        <v>33402.300000000003</v>
      </c>
      <c r="G220" s="26">
        <v>19237.7</v>
      </c>
      <c r="H220" s="26">
        <v>2556.1</v>
      </c>
      <c r="I220" s="26">
        <v>0</v>
      </c>
      <c r="J220" s="26">
        <v>7262.2</v>
      </c>
      <c r="K220" s="26">
        <v>6902.2</v>
      </c>
      <c r="L220" s="26">
        <v>1334.4</v>
      </c>
      <c r="M220" s="26">
        <v>890</v>
      </c>
      <c r="N220" s="26">
        <v>360</v>
      </c>
      <c r="O220" s="26">
        <f t="shared" si="3"/>
        <v>40664.5</v>
      </c>
    </row>
    <row r="221" spans="2:15" ht="63.75">
      <c r="B221" s="24" t="s">
        <v>2802</v>
      </c>
      <c r="C221" s="24" t="s">
        <v>2803</v>
      </c>
      <c r="D221" s="25" t="s">
        <v>2804</v>
      </c>
      <c r="E221" s="26">
        <v>129076.1</v>
      </c>
      <c r="F221" s="26">
        <v>129076.1</v>
      </c>
      <c r="G221" s="26">
        <v>101521.3</v>
      </c>
      <c r="H221" s="26">
        <v>3344.7</v>
      </c>
      <c r="I221" s="26">
        <v>0</v>
      </c>
      <c r="J221" s="26">
        <v>5383.6</v>
      </c>
      <c r="K221" s="26">
        <v>5074.5</v>
      </c>
      <c r="L221" s="26">
        <v>1751.2</v>
      </c>
      <c r="M221" s="26">
        <v>692</v>
      </c>
      <c r="N221" s="26">
        <v>309.10000000000002</v>
      </c>
      <c r="O221" s="26">
        <f t="shared" si="3"/>
        <v>134459.70000000001</v>
      </c>
    </row>
    <row r="222" spans="2:15" ht="51">
      <c r="B222" s="24" t="s">
        <v>2805</v>
      </c>
      <c r="C222" s="24" t="s">
        <v>245</v>
      </c>
      <c r="D222" s="25" t="s">
        <v>2806</v>
      </c>
      <c r="E222" s="26">
        <v>4012705.5</v>
      </c>
      <c r="F222" s="26">
        <v>4010305.5</v>
      </c>
      <c r="G222" s="26">
        <v>0</v>
      </c>
      <c r="H222" s="26">
        <v>0</v>
      </c>
      <c r="I222" s="26">
        <v>2400</v>
      </c>
      <c r="J222" s="26">
        <v>1040637.8</v>
      </c>
      <c r="K222" s="26">
        <v>988567.7</v>
      </c>
      <c r="L222" s="26">
        <v>0</v>
      </c>
      <c r="M222" s="26">
        <v>0</v>
      </c>
      <c r="N222" s="26">
        <v>52070.1</v>
      </c>
      <c r="O222" s="26">
        <f t="shared" si="3"/>
        <v>5053343.3</v>
      </c>
    </row>
    <row r="223" spans="2:15" ht="51">
      <c r="B223" s="24" t="s">
        <v>2807</v>
      </c>
      <c r="C223" s="24" t="s">
        <v>1059</v>
      </c>
      <c r="D223" s="25" t="s">
        <v>2808</v>
      </c>
      <c r="E223" s="26">
        <v>11398041.4</v>
      </c>
      <c r="F223" s="26">
        <v>11398041.4</v>
      </c>
      <c r="G223" s="26">
        <v>0</v>
      </c>
      <c r="H223" s="26">
        <v>0</v>
      </c>
      <c r="I223" s="26">
        <v>0</v>
      </c>
      <c r="J223" s="26">
        <v>6765103.2999999998</v>
      </c>
      <c r="K223" s="26">
        <v>6248260.4000000004</v>
      </c>
      <c r="L223" s="26">
        <v>0</v>
      </c>
      <c r="M223" s="26">
        <v>0</v>
      </c>
      <c r="N223" s="26">
        <v>516842.9</v>
      </c>
      <c r="O223" s="26">
        <f t="shared" si="3"/>
        <v>18163144.699999999</v>
      </c>
    </row>
    <row r="224" spans="2:15" ht="38.25">
      <c r="B224" s="24" t="s">
        <v>2809</v>
      </c>
      <c r="C224" s="24" t="s">
        <v>2810</v>
      </c>
      <c r="D224" s="25" t="s">
        <v>2811</v>
      </c>
      <c r="E224" s="26">
        <v>125894</v>
      </c>
      <c r="F224" s="26">
        <v>80262.399999999994</v>
      </c>
      <c r="G224" s="26">
        <v>37611.5</v>
      </c>
      <c r="H224" s="26">
        <v>2601.4</v>
      </c>
      <c r="I224" s="26">
        <v>45631.6</v>
      </c>
      <c r="J224" s="26">
        <v>8865.7999999999993</v>
      </c>
      <c r="K224" s="26">
        <v>8660.7999999999993</v>
      </c>
      <c r="L224" s="26">
        <v>1431.3</v>
      </c>
      <c r="M224" s="26">
        <v>495</v>
      </c>
      <c r="N224" s="26">
        <v>205</v>
      </c>
      <c r="O224" s="26">
        <f t="shared" si="3"/>
        <v>134759.79999999999</v>
      </c>
    </row>
    <row r="225" spans="2:15" ht="51">
      <c r="B225" s="24" t="s">
        <v>2812</v>
      </c>
      <c r="C225" s="24" t="s">
        <v>4189</v>
      </c>
      <c r="D225" s="25" t="s">
        <v>2813</v>
      </c>
      <c r="E225" s="26">
        <v>3000</v>
      </c>
      <c r="F225" s="26">
        <v>3000</v>
      </c>
      <c r="G225" s="26">
        <v>0</v>
      </c>
      <c r="H225" s="26">
        <v>0</v>
      </c>
      <c r="I225" s="26">
        <v>0</v>
      </c>
      <c r="J225" s="26">
        <v>0</v>
      </c>
      <c r="K225" s="26">
        <v>0</v>
      </c>
      <c r="L225" s="26">
        <v>0</v>
      </c>
      <c r="M225" s="26">
        <v>0</v>
      </c>
      <c r="N225" s="26">
        <v>0</v>
      </c>
      <c r="O225" s="26">
        <f t="shared" si="3"/>
        <v>3000</v>
      </c>
    </row>
    <row r="226" spans="2:15" ht="63.75">
      <c r="B226" s="24" t="s">
        <v>2814</v>
      </c>
      <c r="C226" s="24" t="s">
        <v>4189</v>
      </c>
      <c r="D226" s="25" t="s">
        <v>2815</v>
      </c>
      <c r="E226" s="26">
        <v>18000</v>
      </c>
      <c r="F226" s="26">
        <v>18000</v>
      </c>
      <c r="G226" s="26">
        <v>0</v>
      </c>
      <c r="H226" s="26">
        <v>0</v>
      </c>
      <c r="I226" s="26">
        <v>0</v>
      </c>
      <c r="J226" s="26">
        <v>0</v>
      </c>
      <c r="K226" s="26">
        <v>0</v>
      </c>
      <c r="L226" s="26">
        <v>0</v>
      </c>
      <c r="M226" s="26">
        <v>0</v>
      </c>
      <c r="N226" s="26">
        <v>0</v>
      </c>
      <c r="O226" s="26">
        <f t="shared" si="3"/>
        <v>18000</v>
      </c>
    </row>
    <row r="227" spans="2:15" ht="127.5">
      <c r="B227" s="24" t="s">
        <v>2816</v>
      </c>
      <c r="C227" s="24" t="s">
        <v>2580</v>
      </c>
      <c r="D227" s="25" t="s">
        <v>4117</v>
      </c>
      <c r="E227" s="26">
        <v>14871.8</v>
      </c>
      <c r="F227" s="26">
        <v>14871.8</v>
      </c>
      <c r="G227" s="26">
        <v>10681</v>
      </c>
      <c r="H227" s="26">
        <v>728.1</v>
      </c>
      <c r="I227" s="26">
        <v>0</v>
      </c>
      <c r="J227" s="26">
        <v>11434.8</v>
      </c>
      <c r="K227" s="26">
        <v>10409.799999999999</v>
      </c>
      <c r="L227" s="26">
        <v>4104.1000000000004</v>
      </c>
      <c r="M227" s="26">
        <v>2166.6999999999998</v>
      </c>
      <c r="N227" s="26">
        <v>1025</v>
      </c>
      <c r="O227" s="26">
        <f t="shared" si="3"/>
        <v>26306.6</v>
      </c>
    </row>
    <row r="228" spans="2:15" ht="38.25">
      <c r="B228" s="24" t="s">
        <v>2817</v>
      </c>
      <c r="C228" s="24" t="s">
        <v>1059</v>
      </c>
      <c r="D228" s="25" t="s">
        <v>2818</v>
      </c>
      <c r="E228" s="26">
        <v>610765.6</v>
      </c>
      <c r="F228" s="26">
        <v>610765.6</v>
      </c>
      <c r="G228" s="26">
        <v>0</v>
      </c>
      <c r="H228" s="26">
        <v>0</v>
      </c>
      <c r="I228" s="26">
        <v>0</v>
      </c>
      <c r="J228" s="26">
        <v>332972.2</v>
      </c>
      <c r="K228" s="26">
        <v>308612.5</v>
      </c>
      <c r="L228" s="26">
        <v>0</v>
      </c>
      <c r="M228" s="26">
        <v>0</v>
      </c>
      <c r="N228" s="26">
        <v>24359.7</v>
      </c>
      <c r="O228" s="26">
        <f t="shared" si="3"/>
        <v>943737.8</v>
      </c>
    </row>
    <row r="229" spans="2:15" ht="89.25">
      <c r="B229" s="24" t="s">
        <v>2819</v>
      </c>
      <c r="C229" s="24" t="s">
        <v>2793</v>
      </c>
      <c r="D229" s="25" t="s">
        <v>2089</v>
      </c>
      <c r="E229" s="26">
        <v>74668.100000000006</v>
      </c>
      <c r="F229" s="26">
        <v>70</v>
      </c>
      <c r="G229" s="26">
        <v>0</v>
      </c>
      <c r="H229" s="26">
        <v>0</v>
      </c>
      <c r="I229" s="26">
        <v>74598.100000000006</v>
      </c>
      <c r="J229" s="26">
        <v>17552.2</v>
      </c>
      <c r="K229" s="26">
        <v>0</v>
      </c>
      <c r="L229" s="26">
        <v>0</v>
      </c>
      <c r="M229" s="26">
        <v>0</v>
      </c>
      <c r="N229" s="26">
        <v>17552.2</v>
      </c>
      <c r="O229" s="26">
        <f t="shared" si="3"/>
        <v>92220.3</v>
      </c>
    </row>
    <row r="230" spans="2:15" ht="25.5">
      <c r="B230" s="24" t="s">
        <v>2090</v>
      </c>
      <c r="C230" s="24" t="s">
        <v>695</v>
      </c>
      <c r="D230" s="25" t="s">
        <v>2091</v>
      </c>
      <c r="E230" s="26">
        <v>42935.9</v>
      </c>
      <c r="F230" s="26">
        <v>42935.9</v>
      </c>
      <c r="G230" s="26">
        <v>31663.5</v>
      </c>
      <c r="H230" s="26">
        <v>3889.6</v>
      </c>
      <c r="I230" s="26">
        <v>0</v>
      </c>
      <c r="J230" s="26">
        <v>3027.9</v>
      </c>
      <c r="K230" s="26">
        <v>2809.9</v>
      </c>
      <c r="L230" s="26">
        <v>243</v>
      </c>
      <c r="M230" s="26">
        <v>915</v>
      </c>
      <c r="N230" s="26">
        <v>218</v>
      </c>
      <c r="O230" s="26">
        <f t="shared" si="3"/>
        <v>45963.8</v>
      </c>
    </row>
    <row r="231" spans="2:15" ht="38.25">
      <c r="B231" s="24" t="s">
        <v>2092</v>
      </c>
      <c r="C231" s="24" t="s">
        <v>1496</v>
      </c>
      <c r="D231" s="25" t="s">
        <v>2093</v>
      </c>
      <c r="E231" s="26">
        <v>13047.4</v>
      </c>
      <c r="F231" s="26">
        <v>8352.7999999999993</v>
      </c>
      <c r="G231" s="26">
        <v>83.2</v>
      </c>
      <c r="H231" s="26">
        <v>178.2</v>
      </c>
      <c r="I231" s="26">
        <v>4694.6000000000004</v>
      </c>
      <c r="J231" s="26">
        <v>0</v>
      </c>
      <c r="K231" s="26">
        <v>0</v>
      </c>
      <c r="L231" s="26">
        <v>0</v>
      </c>
      <c r="M231" s="26">
        <v>0</v>
      </c>
      <c r="N231" s="26">
        <v>0</v>
      </c>
      <c r="O231" s="26">
        <f t="shared" si="3"/>
        <v>13047.4</v>
      </c>
    </row>
    <row r="232" spans="2:15" ht="25.5">
      <c r="B232" s="24" t="s">
        <v>2094</v>
      </c>
      <c r="C232" s="24" t="s">
        <v>4464</v>
      </c>
      <c r="D232" s="25" t="s">
        <v>2095</v>
      </c>
      <c r="E232" s="26">
        <v>48947.5</v>
      </c>
      <c r="F232" s="26">
        <v>0</v>
      </c>
      <c r="G232" s="26">
        <v>0</v>
      </c>
      <c r="H232" s="26">
        <v>0</v>
      </c>
      <c r="I232" s="26">
        <v>48947.5</v>
      </c>
      <c r="J232" s="26">
        <v>55</v>
      </c>
      <c r="K232" s="26">
        <v>0</v>
      </c>
      <c r="L232" s="26">
        <v>0</v>
      </c>
      <c r="M232" s="26">
        <v>0</v>
      </c>
      <c r="N232" s="26">
        <v>55</v>
      </c>
      <c r="O232" s="26">
        <f t="shared" si="3"/>
        <v>49002.5</v>
      </c>
    </row>
    <row r="233" spans="2:15" ht="63.75">
      <c r="B233" s="24" t="s">
        <v>2096</v>
      </c>
      <c r="C233" s="24" t="s">
        <v>4189</v>
      </c>
      <c r="D233" s="25" t="s">
        <v>2097</v>
      </c>
      <c r="E233" s="26">
        <v>122264</v>
      </c>
      <c r="F233" s="26">
        <v>112264</v>
      </c>
      <c r="G233" s="26">
        <v>59419.5</v>
      </c>
      <c r="H233" s="26">
        <v>2044.5</v>
      </c>
      <c r="I233" s="26">
        <v>10000</v>
      </c>
      <c r="J233" s="26">
        <v>24725.7</v>
      </c>
      <c r="K233" s="26">
        <v>24156.6</v>
      </c>
      <c r="L233" s="26">
        <v>11501.9</v>
      </c>
      <c r="M233" s="26">
        <v>223.3</v>
      </c>
      <c r="N233" s="26">
        <v>569.1</v>
      </c>
      <c r="O233" s="26">
        <f t="shared" si="3"/>
        <v>146989.70000000001</v>
      </c>
    </row>
    <row r="234" spans="2:15" ht="51">
      <c r="B234" s="24" t="s">
        <v>2098</v>
      </c>
      <c r="C234" s="24" t="s">
        <v>4189</v>
      </c>
      <c r="D234" s="25" t="s">
        <v>2099</v>
      </c>
      <c r="E234" s="26">
        <v>0</v>
      </c>
      <c r="F234" s="26">
        <v>0</v>
      </c>
      <c r="G234" s="26">
        <v>0</v>
      </c>
      <c r="H234" s="26">
        <v>0</v>
      </c>
      <c r="I234" s="26">
        <v>0</v>
      </c>
      <c r="J234" s="26">
        <v>4700</v>
      </c>
      <c r="K234" s="26">
        <v>4570</v>
      </c>
      <c r="L234" s="26">
        <v>2375.1999999999998</v>
      </c>
      <c r="M234" s="26">
        <v>346</v>
      </c>
      <c r="N234" s="26">
        <v>130</v>
      </c>
      <c r="O234" s="26">
        <f t="shared" si="3"/>
        <v>4700</v>
      </c>
    </row>
    <row r="235" spans="2:15" ht="51">
      <c r="B235" s="24" t="s">
        <v>2100</v>
      </c>
      <c r="C235" s="24" t="s">
        <v>4461</v>
      </c>
      <c r="D235" s="25" t="s">
        <v>2101</v>
      </c>
      <c r="E235" s="26">
        <v>168526.9</v>
      </c>
      <c r="F235" s="26">
        <v>168526.9</v>
      </c>
      <c r="G235" s="26">
        <v>0</v>
      </c>
      <c r="H235" s="26">
        <v>0</v>
      </c>
      <c r="I235" s="26">
        <v>0</v>
      </c>
      <c r="J235" s="26">
        <v>84263.5</v>
      </c>
      <c r="K235" s="26">
        <v>0</v>
      </c>
      <c r="L235" s="26">
        <v>0</v>
      </c>
      <c r="M235" s="26">
        <v>0</v>
      </c>
      <c r="N235" s="26">
        <v>84263.5</v>
      </c>
      <c r="O235" s="26">
        <f t="shared" si="3"/>
        <v>252790.39999999999</v>
      </c>
    </row>
    <row r="236" spans="2:15" ht="27">
      <c r="B236" s="19" t="s">
        <v>2102</v>
      </c>
      <c r="C236" s="19"/>
      <c r="D236" s="22" t="s">
        <v>2103</v>
      </c>
      <c r="E236" s="23">
        <v>3895.1</v>
      </c>
      <c r="F236" s="23">
        <v>3895.1</v>
      </c>
      <c r="G236" s="23">
        <v>2925</v>
      </c>
      <c r="H236" s="23">
        <v>199</v>
      </c>
      <c r="I236" s="23">
        <v>0</v>
      </c>
      <c r="J236" s="23">
        <v>0</v>
      </c>
      <c r="K236" s="23">
        <v>0</v>
      </c>
      <c r="L236" s="23">
        <v>0</v>
      </c>
      <c r="M236" s="23">
        <v>0</v>
      </c>
      <c r="N236" s="23">
        <v>0</v>
      </c>
      <c r="O236" s="23">
        <f t="shared" si="3"/>
        <v>3895.1</v>
      </c>
    </row>
    <row r="237" spans="2:15" ht="25.5">
      <c r="B237" s="24" t="s">
        <v>2104</v>
      </c>
      <c r="C237" s="24" t="s">
        <v>4189</v>
      </c>
      <c r="D237" s="25" t="s">
        <v>2105</v>
      </c>
      <c r="E237" s="26">
        <v>3895.1</v>
      </c>
      <c r="F237" s="26">
        <v>3895.1</v>
      </c>
      <c r="G237" s="26">
        <v>2925</v>
      </c>
      <c r="H237" s="26">
        <v>199</v>
      </c>
      <c r="I237" s="26">
        <v>0</v>
      </c>
      <c r="J237" s="26">
        <v>0</v>
      </c>
      <c r="K237" s="26">
        <v>0</v>
      </c>
      <c r="L237" s="26">
        <v>0</v>
      </c>
      <c r="M237" s="26">
        <v>0</v>
      </c>
      <c r="N237" s="26">
        <v>0</v>
      </c>
      <c r="O237" s="26">
        <f t="shared" si="3"/>
        <v>3895.1</v>
      </c>
    </row>
    <row r="238" spans="2:15" ht="25.5">
      <c r="B238" s="18" t="s">
        <v>2106</v>
      </c>
      <c r="C238" s="19"/>
      <c r="D238" s="20" t="s">
        <v>2107</v>
      </c>
      <c r="E238" s="21">
        <v>44783977.200000003</v>
      </c>
      <c r="F238" s="21">
        <v>44783977.200000003</v>
      </c>
      <c r="G238" s="21">
        <v>0</v>
      </c>
      <c r="H238" s="21">
        <v>0</v>
      </c>
      <c r="I238" s="21">
        <v>0</v>
      </c>
      <c r="J238" s="21">
        <v>0</v>
      </c>
      <c r="K238" s="21">
        <v>0</v>
      </c>
      <c r="L238" s="21">
        <v>0</v>
      </c>
      <c r="M238" s="21">
        <v>0</v>
      </c>
      <c r="N238" s="21">
        <v>0</v>
      </c>
      <c r="O238" s="21">
        <f t="shared" si="3"/>
        <v>44783977.200000003</v>
      </c>
    </row>
    <row r="239" spans="2:15" ht="40.5">
      <c r="B239" s="19" t="s">
        <v>2108</v>
      </c>
      <c r="C239" s="19"/>
      <c r="D239" s="22" t="s">
        <v>2107</v>
      </c>
      <c r="E239" s="23">
        <v>44783977.200000003</v>
      </c>
      <c r="F239" s="23">
        <v>44783977.200000003</v>
      </c>
      <c r="G239" s="23">
        <v>0</v>
      </c>
      <c r="H239" s="23">
        <v>0</v>
      </c>
      <c r="I239" s="23">
        <v>0</v>
      </c>
      <c r="J239" s="23">
        <v>0</v>
      </c>
      <c r="K239" s="23">
        <v>0</v>
      </c>
      <c r="L239" s="23">
        <v>0</v>
      </c>
      <c r="M239" s="23">
        <v>0</v>
      </c>
      <c r="N239" s="23">
        <v>0</v>
      </c>
      <c r="O239" s="23">
        <f t="shared" si="3"/>
        <v>44783977.200000003</v>
      </c>
    </row>
    <row r="240" spans="2:15" ht="25.5">
      <c r="B240" s="24" t="s">
        <v>2109</v>
      </c>
      <c r="C240" s="24" t="s">
        <v>2110</v>
      </c>
      <c r="D240" s="25" t="s">
        <v>2111</v>
      </c>
      <c r="E240" s="26">
        <v>44783977.200000003</v>
      </c>
      <c r="F240" s="26">
        <v>44783977.200000003</v>
      </c>
      <c r="G240" s="26">
        <v>0</v>
      </c>
      <c r="H240" s="26">
        <v>0</v>
      </c>
      <c r="I240" s="26">
        <v>0</v>
      </c>
      <c r="J240" s="26">
        <v>0</v>
      </c>
      <c r="K240" s="26">
        <v>0</v>
      </c>
      <c r="L240" s="26">
        <v>0</v>
      </c>
      <c r="M240" s="26">
        <v>0</v>
      </c>
      <c r="N240" s="26">
        <v>0</v>
      </c>
      <c r="O240" s="26">
        <f t="shared" si="3"/>
        <v>44783977.200000003</v>
      </c>
    </row>
    <row r="241" spans="2:15" ht="25.5">
      <c r="B241" s="18" t="s">
        <v>2112</v>
      </c>
      <c r="C241" s="19"/>
      <c r="D241" s="20" t="s">
        <v>2113</v>
      </c>
      <c r="E241" s="21">
        <v>9418113.6999999993</v>
      </c>
      <c r="F241" s="21">
        <v>8663643.4000000004</v>
      </c>
      <c r="G241" s="21">
        <v>1834533.5000000002</v>
      </c>
      <c r="H241" s="21">
        <v>262039.90000000002</v>
      </c>
      <c r="I241" s="21">
        <v>754470.29999999993</v>
      </c>
      <c r="J241" s="21">
        <v>2700030.0999999996</v>
      </c>
      <c r="K241" s="21">
        <v>2275394.9</v>
      </c>
      <c r="L241" s="21">
        <v>114274.6</v>
      </c>
      <c r="M241" s="21">
        <v>59783.5</v>
      </c>
      <c r="N241" s="21">
        <v>424635.20000000007</v>
      </c>
      <c r="O241" s="21">
        <f t="shared" si="3"/>
        <v>12118143.799999999</v>
      </c>
    </row>
    <row r="242" spans="2:15" ht="27">
      <c r="B242" s="19" t="s">
        <v>2114</v>
      </c>
      <c r="C242" s="19"/>
      <c r="D242" s="22" t="s">
        <v>2115</v>
      </c>
      <c r="E242" s="23">
        <v>8441986.5</v>
      </c>
      <c r="F242" s="23">
        <v>7687698.7999999998</v>
      </c>
      <c r="G242" s="23">
        <v>1099497.4000000001</v>
      </c>
      <c r="H242" s="23">
        <v>210506.80000000002</v>
      </c>
      <c r="I242" s="23">
        <v>754287.7</v>
      </c>
      <c r="J242" s="23">
        <v>2456841.3999999994</v>
      </c>
      <c r="K242" s="23">
        <v>2038386.1999999997</v>
      </c>
      <c r="L242" s="23">
        <v>50089.2</v>
      </c>
      <c r="M242" s="23">
        <v>18833.5</v>
      </c>
      <c r="N242" s="23">
        <v>418455.20000000007</v>
      </c>
      <c r="O242" s="23">
        <f t="shared" si="3"/>
        <v>10898827.899999999</v>
      </c>
    </row>
    <row r="243" spans="2:15" ht="25.5">
      <c r="B243" s="24" t="s">
        <v>2116</v>
      </c>
      <c r="C243" s="24" t="s">
        <v>2117</v>
      </c>
      <c r="D243" s="25" t="s">
        <v>2118</v>
      </c>
      <c r="E243" s="26">
        <v>28729.200000000001</v>
      </c>
      <c r="F243" s="26">
        <v>28729.200000000001</v>
      </c>
      <c r="G243" s="26">
        <v>20262.599999999999</v>
      </c>
      <c r="H243" s="26">
        <v>1664.5</v>
      </c>
      <c r="I243" s="26">
        <v>0</v>
      </c>
      <c r="J243" s="26">
        <v>1477.3</v>
      </c>
      <c r="K243" s="26">
        <v>1477.3</v>
      </c>
      <c r="L243" s="26">
        <v>0</v>
      </c>
      <c r="M243" s="26">
        <v>600</v>
      </c>
      <c r="N243" s="26">
        <v>0</v>
      </c>
      <c r="O243" s="26">
        <f t="shared" si="3"/>
        <v>30206.5</v>
      </c>
    </row>
    <row r="244" spans="2:15" ht="114.75">
      <c r="B244" s="24" t="s">
        <v>2119</v>
      </c>
      <c r="C244" s="24" t="s">
        <v>1496</v>
      </c>
      <c r="D244" s="25" t="s">
        <v>4118</v>
      </c>
      <c r="E244" s="26">
        <v>42067.3</v>
      </c>
      <c r="F244" s="26">
        <v>0</v>
      </c>
      <c r="G244" s="26">
        <v>0</v>
      </c>
      <c r="H244" s="26">
        <v>0</v>
      </c>
      <c r="I244" s="26">
        <v>42067.3</v>
      </c>
      <c r="J244" s="26">
        <v>43297</v>
      </c>
      <c r="K244" s="26">
        <v>0</v>
      </c>
      <c r="L244" s="26">
        <v>0</v>
      </c>
      <c r="M244" s="26">
        <v>0</v>
      </c>
      <c r="N244" s="26">
        <v>43297</v>
      </c>
      <c r="O244" s="26">
        <f t="shared" si="3"/>
        <v>85364.3</v>
      </c>
    </row>
    <row r="245" spans="2:15" ht="63.75">
      <c r="B245" s="24" t="s">
        <v>2120</v>
      </c>
      <c r="C245" s="24" t="s">
        <v>1059</v>
      </c>
      <c r="D245" s="25" t="s">
        <v>2121</v>
      </c>
      <c r="E245" s="26">
        <v>800737.6</v>
      </c>
      <c r="F245" s="26">
        <v>800737.6</v>
      </c>
      <c r="G245" s="26">
        <v>0</v>
      </c>
      <c r="H245" s="26">
        <v>0</v>
      </c>
      <c r="I245" s="26">
        <v>0</v>
      </c>
      <c r="J245" s="26">
        <v>2198315.2999999998</v>
      </c>
      <c r="K245" s="26">
        <v>1839964.3</v>
      </c>
      <c r="L245" s="26">
        <v>0</v>
      </c>
      <c r="M245" s="26">
        <v>0</v>
      </c>
      <c r="N245" s="26">
        <v>358351</v>
      </c>
      <c r="O245" s="26">
        <f t="shared" si="3"/>
        <v>2999052.9</v>
      </c>
    </row>
    <row r="246" spans="2:15" ht="51">
      <c r="B246" s="24" t="s">
        <v>2122</v>
      </c>
      <c r="C246" s="24" t="s">
        <v>2580</v>
      </c>
      <c r="D246" s="25" t="s">
        <v>2123</v>
      </c>
      <c r="E246" s="26">
        <v>160078.20000000001</v>
      </c>
      <c r="F246" s="26">
        <v>160078.20000000001</v>
      </c>
      <c r="G246" s="26">
        <v>118731.1</v>
      </c>
      <c r="H246" s="26">
        <v>4236.8999999999996</v>
      </c>
      <c r="I246" s="26">
        <v>0</v>
      </c>
      <c r="J246" s="26">
        <v>75784.100000000006</v>
      </c>
      <c r="K246" s="26">
        <v>72551.199999999997</v>
      </c>
      <c r="L246" s="26">
        <v>36438.6</v>
      </c>
      <c r="M246" s="26">
        <v>11226</v>
      </c>
      <c r="N246" s="26">
        <v>3232.9</v>
      </c>
      <c r="O246" s="26">
        <f t="shared" si="3"/>
        <v>235862.30000000002</v>
      </c>
    </row>
    <row r="247" spans="2:15" ht="51">
      <c r="B247" s="24" t="s">
        <v>2124</v>
      </c>
      <c r="C247" s="24" t="s">
        <v>4189</v>
      </c>
      <c r="D247" s="25" t="s">
        <v>2125</v>
      </c>
      <c r="E247" s="26">
        <v>1339.8</v>
      </c>
      <c r="F247" s="26">
        <v>1339.8</v>
      </c>
      <c r="G247" s="26">
        <v>1097.0999999999999</v>
      </c>
      <c r="H247" s="26">
        <v>0</v>
      </c>
      <c r="I247" s="26">
        <v>0</v>
      </c>
      <c r="J247" s="26">
        <v>0</v>
      </c>
      <c r="K247" s="26">
        <v>0</v>
      </c>
      <c r="L247" s="26">
        <v>0</v>
      </c>
      <c r="M247" s="26">
        <v>0</v>
      </c>
      <c r="N247" s="26">
        <v>0</v>
      </c>
      <c r="O247" s="26">
        <f t="shared" si="3"/>
        <v>1339.8</v>
      </c>
    </row>
    <row r="248" spans="2:15" ht="63.75">
      <c r="B248" s="24" t="s">
        <v>2126</v>
      </c>
      <c r="C248" s="24" t="s">
        <v>2127</v>
      </c>
      <c r="D248" s="25" t="s">
        <v>2128</v>
      </c>
      <c r="E248" s="26">
        <v>768403.6</v>
      </c>
      <c r="F248" s="26">
        <v>768403.6</v>
      </c>
      <c r="G248" s="26">
        <v>387847.4</v>
      </c>
      <c r="H248" s="26">
        <v>77201</v>
      </c>
      <c r="I248" s="26">
        <v>0</v>
      </c>
      <c r="J248" s="26">
        <v>11816.9</v>
      </c>
      <c r="K248" s="26">
        <v>10869.2</v>
      </c>
      <c r="L248" s="26">
        <v>3259.1</v>
      </c>
      <c r="M248" s="26">
        <v>1731.4</v>
      </c>
      <c r="N248" s="26">
        <v>947.7</v>
      </c>
      <c r="O248" s="26">
        <f t="shared" si="3"/>
        <v>780220.5</v>
      </c>
    </row>
    <row r="249" spans="2:15" ht="51">
      <c r="B249" s="24" t="s">
        <v>2129</v>
      </c>
      <c r="C249" s="24" t="s">
        <v>245</v>
      </c>
      <c r="D249" s="25" t="s">
        <v>2130</v>
      </c>
      <c r="E249" s="26">
        <v>5169</v>
      </c>
      <c r="F249" s="26">
        <v>5169</v>
      </c>
      <c r="G249" s="26">
        <v>0</v>
      </c>
      <c r="H249" s="26">
        <v>0</v>
      </c>
      <c r="I249" s="26">
        <v>0</v>
      </c>
      <c r="J249" s="26">
        <v>57362.8</v>
      </c>
      <c r="K249" s="26">
        <v>54299.4</v>
      </c>
      <c r="L249" s="26">
        <v>0</v>
      </c>
      <c r="M249" s="26">
        <v>0</v>
      </c>
      <c r="N249" s="26">
        <v>3063.4</v>
      </c>
      <c r="O249" s="26">
        <f t="shared" si="3"/>
        <v>62531.8</v>
      </c>
    </row>
    <row r="250" spans="2:15" ht="102">
      <c r="B250" s="24" t="s">
        <v>2131</v>
      </c>
      <c r="C250" s="24" t="s">
        <v>2127</v>
      </c>
      <c r="D250" s="25" t="s">
        <v>2132</v>
      </c>
      <c r="E250" s="26">
        <v>791500.4</v>
      </c>
      <c r="F250" s="26">
        <v>791500.4</v>
      </c>
      <c r="G250" s="26">
        <v>317384.90000000002</v>
      </c>
      <c r="H250" s="26">
        <v>65519.1</v>
      </c>
      <c r="I250" s="26">
        <v>0</v>
      </c>
      <c r="J250" s="26">
        <v>12363.4</v>
      </c>
      <c r="K250" s="26">
        <v>10828</v>
      </c>
      <c r="L250" s="26">
        <v>3097.5</v>
      </c>
      <c r="M250" s="26">
        <v>1529.5</v>
      </c>
      <c r="N250" s="26">
        <v>1535.4</v>
      </c>
      <c r="O250" s="26">
        <f t="shared" si="3"/>
        <v>803863.8</v>
      </c>
    </row>
    <row r="251" spans="2:15" ht="38.25">
      <c r="B251" s="24" t="s">
        <v>2133</v>
      </c>
      <c r="C251" s="24" t="s">
        <v>1493</v>
      </c>
      <c r="D251" s="25" t="s">
        <v>2134</v>
      </c>
      <c r="E251" s="26">
        <v>312921.5</v>
      </c>
      <c r="F251" s="26">
        <v>312921.5</v>
      </c>
      <c r="G251" s="26">
        <v>144771.6</v>
      </c>
      <c r="H251" s="26">
        <v>52148.5</v>
      </c>
      <c r="I251" s="26">
        <v>0</v>
      </c>
      <c r="J251" s="26">
        <v>6615.6</v>
      </c>
      <c r="K251" s="26">
        <v>5845.3</v>
      </c>
      <c r="L251" s="26">
        <v>370.4</v>
      </c>
      <c r="M251" s="26">
        <v>1824.6</v>
      </c>
      <c r="N251" s="26">
        <v>770.3</v>
      </c>
      <c r="O251" s="26">
        <f t="shared" si="3"/>
        <v>319537.09999999998</v>
      </c>
    </row>
    <row r="252" spans="2:15" ht="89.25">
      <c r="B252" s="24" t="s">
        <v>2135</v>
      </c>
      <c r="C252" s="24" t="s">
        <v>2136</v>
      </c>
      <c r="D252" s="25" t="s">
        <v>2137</v>
      </c>
      <c r="E252" s="26">
        <v>87326.2</v>
      </c>
      <c r="F252" s="26">
        <v>87326.2</v>
      </c>
      <c r="G252" s="26">
        <v>63957.9</v>
      </c>
      <c r="H252" s="26">
        <v>5631.2</v>
      </c>
      <c r="I252" s="26">
        <v>0</v>
      </c>
      <c r="J252" s="26">
        <v>11857.4</v>
      </c>
      <c r="K252" s="26">
        <v>11682.4</v>
      </c>
      <c r="L252" s="26">
        <v>6013.3</v>
      </c>
      <c r="M252" s="26">
        <v>655.5</v>
      </c>
      <c r="N252" s="26">
        <v>175</v>
      </c>
      <c r="O252" s="26">
        <f t="shared" si="3"/>
        <v>99183.599999999991</v>
      </c>
    </row>
    <row r="253" spans="2:15" ht="102">
      <c r="B253" s="24" t="s">
        <v>2138</v>
      </c>
      <c r="C253" s="24" t="s">
        <v>2117</v>
      </c>
      <c r="D253" s="25" t="s">
        <v>4363</v>
      </c>
      <c r="E253" s="26">
        <v>358198.3</v>
      </c>
      <c r="F253" s="26">
        <v>358198.3</v>
      </c>
      <c r="G253" s="26">
        <v>0</v>
      </c>
      <c r="H253" s="26">
        <v>0</v>
      </c>
      <c r="I253" s="26">
        <v>0</v>
      </c>
      <c r="J253" s="26">
        <v>0</v>
      </c>
      <c r="K253" s="26">
        <v>0</v>
      </c>
      <c r="L253" s="26">
        <v>0</v>
      </c>
      <c r="M253" s="26">
        <v>0</v>
      </c>
      <c r="N253" s="26">
        <v>0</v>
      </c>
      <c r="O253" s="26">
        <f t="shared" si="3"/>
        <v>358198.3</v>
      </c>
    </row>
    <row r="254" spans="2:15" ht="38.25">
      <c r="B254" s="24" t="s">
        <v>4364</v>
      </c>
      <c r="C254" s="24" t="s">
        <v>2117</v>
      </c>
      <c r="D254" s="25" t="s">
        <v>4365</v>
      </c>
      <c r="E254" s="26">
        <v>131838.20000000001</v>
      </c>
      <c r="F254" s="26">
        <v>131838.20000000001</v>
      </c>
      <c r="G254" s="26">
        <v>30841.200000000001</v>
      </c>
      <c r="H254" s="26">
        <v>2906.2</v>
      </c>
      <c r="I254" s="26">
        <v>0</v>
      </c>
      <c r="J254" s="26">
        <v>3192.4</v>
      </c>
      <c r="K254" s="26">
        <v>3192.4</v>
      </c>
      <c r="L254" s="26">
        <v>697.6</v>
      </c>
      <c r="M254" s="26">
        <v>1071.2</v>
      </c>
      <c r="N254" s="26">
        <v>0</v>
      </c>
      <c r="O254" s="26">
        <f t="shared" si="3"/>
        <v>135030.6</v>
      </c>
    </row>
    <row r="255" spans="2:15" ht="25.5">
      <c r="B255" s="24" t="s">
        <v>4366</v>
      </c>
      <c r="C255" s="24" t="s">
        <v>2117</v>
      </c>
      <c r="D255" s="25" t="s">
        <v>4367</v>
      </c>
      <c r="E255" s="26">
        <v>203948.9</v>
      </c>
      <c r="F255" s="26">
        <v>203948.9</v>
      </c>
      <c r="G255" s="26">
        <v>0</v>
      </c>
      <c r="H255" s="26">
        <v>0</v>
      </c>
      <c r="I255" s="26">
        <v>0</v>
      </c>
      <c r="J255" s="26">
        <v>0</v>
      </c>
      <c r="K255" s="26">
        <v>0</v>
      </c>
      <c r="L255" s="26">
        <v>0</v>
      </c>
      <c r="M255" s="26">
        <v>0</v>
      </c>
      <c r="N255" s="26">
        <v>0</v>
      </c>
      <c r="O255" s="26">
        <f t="shared" si="3"/>
        <v>203948.9</v>
      </c>
    </row>
    <row r="256" spans="2:15" ht="51">
      <c r="B256" s="24" t="s">
        <v>4368</v>
      </c>
      <c r="C256" s="24" t="s">
        <v>2117</v>
      </c>
      <c r="D256" s="25" t="s">
        <v>4369</v>
      </c>
      <c r="E256" s="26">
        <v>4149019</v>
      </c>
      <c r="F256" s="26">
        <v>3949019</v>
      </c>
      <c r="G256" s="26">
        <v>0</v>
      </c>
      <c r="H256" s="26">
        <v>0</v>
      </c>
      <c r="I256" s="26">
        <v>200000</v>
      </c>
      <c r="J256" s="26">
        <v>0</v>
      </c>
      <c r="K256" s="26">
        <v>0</v>
      </c>
      <c r="L256" s="26">
        <v>0</v>
      </c>
      <c r="M256" s="26">
        <v>0</v>
      </c>
      <c r="N256" s="26">
        <v>0</v>
      </c>
      <c r="O256" s="26">
        <f t="shared" si="3"/>
        <v>4149019</v>
      </c>
    </row>
    <row r="257" spans="2:15" ht="45">
      <c r="B257" s="24"/>
      <c r="C257" s="19"/>
      <c r="D257" s="27" t="s">
        <v>4370</v>
      </c>
      <c r="E257" s="28">
        <v>200000</v>
      </c>
      <c r="F257" s="28">
        <v>0</v>
      </c>
      <c r="G257" s="28">
        <v>0</v>
      </c>
      <c r="H257" s="28">
        <v>0</v>
      </c>
      <c r="I257" s="28">
        <v>200000</v>
      </c>
      <c r="J257" s="28">
        <v>0</v>
      </c>
      <c r="K257" s="28">
        <v>0</v>
      </c>
      <c r="L257" s="28">
        <v>0</v>
      </c>
      <c r="M257" s="28">
        <v>0</v>
      </c>
      <c r="N257" s="28">
        <v>0</v>
      </c>
      <c r="O257" s="28">
        <f t="shared" si="3"/>
        <v>200000</v>
      </c>
    </row>
    <row r="258" spans="2:15" ht="51">
      <c r="B258" s="24" t="s">
        <v>4371</v>
      </c>
      <c r="C258" s="24" t="s">
        <v>3592</v>
      </c>
      <c r="D258" s="25" t="s">
        <v>4372</v>
      </c>
      <c r="E258" s="26">
        <v>19116.599999999999</v>
      </c>
      <c r="F258" s="26">
        <v>19116.599999999999</v>
      </c>
      <c r="G258" s="26">
        <v>14603.6</v>
      </c>
      <c r="H258" s="26">
        <v>1199.4000000000001</v>
      </c>
      <c r="I258" s="26">
        <v>0</v>
      </c>
      <c r="J258" s="26">
        <v>1590</v>
      </c>
      <c r="K258" s="26">
        <v>1130</v>
      </c>
      <c r="L258" s="26">
        <v>212.7</v>
      </c>
      <c r="M258" s="26">
        <v>195.3</v>
      </c>
      <c r="N258" s="26">
        <v>460</v>
      </c>
      <c r="O258" s="26">
        <f t="shared" si="3"/>
        <v>20706.599999999999</v>
      </c>
    </row>
    <row r="259" spans="2:15" ht="83.65" customHeight="1">
      <c r="B259" s="24" t="s">
        <v>4373</v>
      </c>
      <c r="C259" s="24" t="s">
        <v>2117</v>
      </c>
      <c r="D259" s="25" t="s">
        <v>4374</v>
      </c>
      <c r="E259" s="26">
        <v>60438.7</v>
      </c>
      <c r="F259" s="26">
        <v>58218.3</v>
      </c>
      <c r="G259" s="26">
        <v>0</v>
      </c>
      <c r="H259" s="26">
        <v>0</v>
      </c>
      <c r="I259" s="26">
        <v>2220.4</v>
      </c>
      <c r="J259" s="26">
        <v>0</v>
      </c>
      <c r="K259" s="26">
        <v>0</v>
      </c>
      <c r="L259" s="26">
        <v>0</v>
      </c>
      <c r="M259" s="26">
        <v>0</v>
      </c>
      <c r="N259" s="26">
        <v>0</v>
      </c>
      <c r="O259" s="26">
        <f t="shared" si="3"/>
        <v>60438.7</v>
      </c>
    </row>
    <row r="260" spans="2:15" ht="51">
      <c r="B260" s="24" t="s">
        <v>4375</v>
      </c>
      <c r="C260" s="24" t="s">
        <v>2117</v>
      </c>
      <c r="D260" s="25" t="s">
        <v>4376</v>
      </c>
      <c r="E260" s="26">
        <v>11154</v>
      </c>
      <c r="F260" s="26">
        <v>11154</v>
      </c>
      <c r="G260" s="26">
        <v>0</v>
      </c>
      <c r="H260" s="26">
        <v>0</v>
      </c>
      <c r="I260" s="26">
        <v>0</v>
      </c>
      <c r="J260" s="26">
        <v>0</v>
      </c>
      <c r="K260" s="26">
        <v>0</v>
      </c>
      <c r="L260" s="26">
        <v>0</v>
      </c>
      <c r="M260" s="26">
        <v>0</v>
      </c>
      <c r="N260" s="26">
        <v>0</v>
      </c>
      <c r="O260" s="26">
        <f t="shared" si="3"/>
        <v>11154</v>
      </c>
    </row>
    <row r="261" spans="2:15" ht="25.5">
      <c r="B261" s="24" t="s">
        <v>4377</v>
      </c>
      <c r="C261" s="24" t="s">
        <v>2117</v>
      </c>
      <c r="D261" s="25" t="s">
        <v>4378</v>
      </c>
      <c r="E261" s="26">
        <v>0</v>
      </c>
      <c r="F261" s="26">
        <v>0</v>
      </c>
      <c r="G261" s="26">
        <v>0</v>
      </c>
      <c r="H261" s="26">
        <v>0</v>
      </c>
      <c r="I261" s="26">
        <v>0</v>
      </c>
      <c r="J261" s="26">
        <v>33169.199999999997</v>
      </c>
      <c r="K261" s="26">
        <v>26546.7</v>
      </c>
      <c r="L261" s="26">
        <v>0</v>
      </c>
      <c r="M261" s="26">
        <v>0</v>
      </c>
      <c r="N261" s="26">
        <v>6622.5</v>
      </c>
      <c r="O261" s="26">
        <f t="shared" si="3"/>
        <v>33169.199999999997</v>
      </c>
    </row>
    <row r="262" spans="2:15" ht="51">
      <c r="B262" s="24" t="s">
        <v>4379</v>
      </c>
      <c r="C262" s="24" t="s">
        <v>2127</v>
      </c>
      <c r="D262" s="25" t="s">
        <v>4380</v>
      </c>
      <c r="E262" s="26">
        <v>395000</v>
      </c>
      <c r="F262" s="26">
        <v>0</v>
      </c>
      <c r="G262" s="26">
        <v>0</v>
      </c>
      <c r="H262" s="26">
        <v>0</v>
      </c>
      <c r="I262" s="26">
        <v>395000</v>
      </c>
      <c r="J262" s="26">
        <v>0</v>
      </c>
      <c r="K262" s="26">
        <v>0</v>
      </c>
      <c r="L262" s="26">
        <v>0</v>
      </c>
      <c r="M262" s="26">
        <v>0</v>
      </c>
      <c r="N262" s="26">
        <v>0</v>
      </c>
      <c r="O262" s="26">
        <f t="shared" si="3"/>
        <v>395000</v>
      </c>
    </row>
    <row r="263" spans="2:15" ht="25.5">
      <c r="B263" s="24" t="s">
        <v>4381</v>
      </c>
      <c r="C263" s="24" t="s">
        <v>2586</v>
      </c>
      <c r="D263" s="25" t="s">
        <v>4382</v>
      </c>
      <c r="E263" s="26">
        <v>115000</v>
      </c>
      <c r="F263" s="26">
        <v>0</v>
      </c>
      <c r="G263" s="26">
        <v>0</v>
      </c>
      <c r="H263" s="26">
        <v>0</v>
      </c>
      <c r="I263" s="26">
        <v>115000</v>
      </c>
      <c r="J263" s="26">
        <v>0</v>
      </c>
      <c r="K263" s="26">
        <v>0</v>
      </c>
      <c r="L263" s="26">
        <v>0</v>
      </c>
      <c r="M263" s="26">
        <v>0</v>
      </c>
      <c r="N263" s="26">
        <v>0</v>
      </c>
      <c r="O263" s="26">
        <f t="shared" ref="O263:O326" si="4">J263+E263</f>
        <v>115000</v>
      </c>
    </row>
    <row r="264" spans="2:15" ht="27">
      <c r="B264" s="19" t="s">
        <v>4383</v>
      </c>
      <c r="C264" s="19"/>
      <c r="D264" s="22" t="s">
        <v>4384</v>
      </c>
      <c r="E264" s="23">
        <v>6730.1</v>
      </c>
      <c r="F264" s="23">
        <v>6730.1</v>
      </c>
      <c r="G264" s="23">
        <v>4419</v>
      </c>
      <c r="H264" s="23">
        <v>330.9</v>
      </c>
      <c r="I264" s="23">
        <v>0</v>
      </c>
      <c r="J264" s="23">
        <v>0</v>
      </c>
      <c r="K264" s="23">
        <v>0</v>
      </c>
      <c r="L264" s="23">
        <v>0</v>
      </c>
      <c r="M264" s="23">
        <v>0</v>
      </c>
      <c r="N264" s="23">
        <v>0</v>
      </c>
      <c r="O264" s="23">
        <f t="shared" si="4"/>
        <v>6730.1</v>
      </c>
    </row>
    <row r="265" spans="2:15" ht="25.5">
      <c r="B265" s="24" t="s">
        <v>4385</v>
      </c>
      <c r="C265" s="24" t="s">
        <v>2117</v>
      </c>
      <c r="D265" s="25" t="s">
        <v>4386</v>
      </c>
      <c r="E265" s="26">
        <v>6730.1</v>
      </c>
      <c r="F265" s="26">
        <v>6730.1</v>
      </c>
      <c r="G265" s="26">
        <v>4419</v>
      </c>
      <c r="H265" s="26">
        <v>330.9</v>
      </c>
      <c r="I265" s="26">
        <v>0</v>
      </c>
      <c r="J265" s="26">
        <v>0</v>
      </c>
      <c r="K265" s="26">
        <v>0</v>
      </c>
      <c r="L265" s="26">
        <v>0</v>
      </c>
      <c r="M265" s="26">
        <v>0</v>
      </c>
      <c r="N265" s="26">
        <v>0</v>
      </c>
      <c r="O265" s="26">
        <f t="shared" si="4"/>
        <v>6730.1</v>
      </c>
    </row>
    <row r="266" spans="2:15" ht="27">
      <c r="B266" s="19" t="s">
        <v>4387</v>
      </c>
      <c r="C266" s="19"/>
      <c r="D266" s="22" t="s">
        <v>4388</v>
      </c>
      <c r="E266" s="23">
        <v>919.2</v>
      </c>
      <c r="F266" s="23">
        <v>919.2</v>
      </c>
      <c r="G266" s="23">
        <v>607.1</v>
      </c>
      <c r="H266" s="23">
        <v>66.5</v>
      </c>
      <c r="I266" s="23">
        <v>0</v>
      </c>
      <c r="J266" s="23">
        <v>0</v>
      </c>
      <c r="K266" s="23">
        <v>0</v>
      </c>
      <c r="L266" s="23">
        <v>0</v>
      </c>
      <c r="M266" s="23">
        <v>0</v>
      </c>
      <c r="N266" s="23">
        <v>0</v>
      </c>
      <c r="O266" s="23">
        <f t="shared" si="4"/>
        <v>919.2</v>
      </c>
    </row>
    <row r="267" spans="2:15" ht="25.5">
      <c r="B267" s="24" t="s">
        <v>4389</v>
      </c>
      <c r="C267" s="24" t="s">
        <v>2117</v>
      </c>
      <c r="D267" s="25" t="s">
        <v>4390</v>
      </c>
      <c r="E267" s="26">
        <v>919.2</v>
      </c>
      <c r="F267" s="26">
        <v>919.2</v>
      </c>
      <c r="G267" s="26">
        <v>607.1</v>
      </c>
      <c r="H267" s="26">
        <v>66.5</v>
      </c>
      <c r="I267" s="26">
        <v>0</v>
      </c>
      <c r="J267" s="26">
        <v>0</v>
      </c>
      <c r="K267" s="26">
        <v>0</v>
      </c>
      <c r="L267" s="26">
        <v>0</v>
      </c>
      <c r="M267" s="26">
        <v>0</v>
      </c>
      <c r="N267" s="26">
        <v>0</v>
      </c>
      <c r="O267" s="26">
        <f t="shared" si="4"/>
        <v>919.2</v>
      </c>
    </row>
    <row r="268" spans="2:15" ht="27">
      <c r="B268" s="19" t="s">
        <v>4391</v>
      </c>
      <c r="C268" s="19"/>
      <c r="D268" s="22" t="s">
        <v>4392</v>
      </c>
      <c r="E268" s="23">
        <v>968477.9</v>
      </c>
      <c r="F268" s="23">
        <v>968295.3</v>
      </c>
      <c r="G268" s="23">
        <v>730010</v>
      </c>
      <c r="H268" s="23">
        <v>51135.700000000004</v>
      </c>
      <c r="I268" s="23">
        <v>182.6</v>
      </c>
      <c r="J268" s="23">
        <v>243188.7</v>
      </c>
      <c r="K268" s="23">
        <v>237008.7</v>
      </c>
      <c r="L268" s="23">
        <v>64185.4</v>
      </c>
      <c r="M268" s="23">
        <v>40950</v>
      </c>
      <c r="N268" s="23">
        <v>6180</v>
      </c>
      <c r="O268" s="23">
        <f t="shared" si="4"/>
        <v>1211666.6000000001</v>
      </c>
    </row>
    <row r="269" spans="2:15" ht="25.5">
      <c r="B269" s="24" t="s">
        <v>4393</v>
      </c>
      <c r="C269" s="24" t="s">
        <v>2117</v>
      </c>
      <c r="D269" s="25" t="s">
        <v>4394</v>
      </c>
      <c r="E269" s="26">
        <v>55544.800000000003</v>
      </c>
      <c r="F269" s="26">
        <v>55544.800000000003</v>
      </c>
      <c r="G269" s="26">
        <v>40484</v>
      </c>
      <c r="H269" s="26">
        <v>942.3</v>
      </c>
      <c r="I269" s="26">
        <v>0</v>
      </c>
      <c r="J269" s="26">
        <v>0</v>
      </c>
      <c r="K269" s="26">
        <v>0</v>
      </c>
      <c r="L269" s="26">
        <v>0</v>
      </c>
      <c r="M269" s="26">
        <v>0</v>
      </c>
      <c r="N269" s="26">
        <v>0</v>
      </c>
      <c r="O269" s="26">
        <f t="shared" si="4"/>
        <v>55544.800000000003</v>
      </c>
    </row>
    <row r="270" spans="2:15" ht="63.75">
      <c r="B270" s="24" t="s">
        <v>4395</v>
      </c>
      <c r="C270" s="24" t="s">
        <v>4396</v>
      </c>
      <c r="D270" s="25" t="s">
        <v>4397</v>
      </c>
      <c r="E270" s="26">
        <v>912933.1</v>
      </c>
      <c r="F270" s="26">
        <v>912750.5</v>
      </c>
      <c r="G270" s="26">
        <v>689526</v>
      </c>
      <c r="H270" s="26">
        <v>50193.4</v>
      </c>
      <c r="I270" s="26">
        <v>182.6</v>
      </c>
      <c r="J270" s="26">
        <v>243188.7</v>
      </c>
      <c r="K270" s="26">
        <v>237008.7</v>
      </c>
      <c r="L270" s="26">
        <v>64185.4</v>
      </c>
      <c r="M270" s="26">
        <v>40950</v>
      </c>
      <c r="N270" s="26">
        <v>6180</v>
      </c>
      <c r="O270" s="26">
        <f t="shared" si="4"/>
        <v>1156121.8</v>
      </c>
    </row>
    <row r="271" spans="2:15" ht="25.5">
      <c r="B271" s="18" t="s">
        <v>4398</v>
      </c>
      <c r="C271" s="19"/>
      <c r="D271" s="20" t="s">
        <v>4399</v>
      </c>
      <c r="E271" s="21">
        <v>44473551.100000001</v>
      </c>
      <c r="F271" s="21">
        <v>44473551.100000001</v>
      </c>
      <c r="G271" s="21">
        <v>0</v>
      </c>
      <c r="H271" s="21">
        <v>0</v>
      </c>
      <c r="I271" s="21">
        <v>0</v>
      </c>
      <c r="J271" s="21">
        <v>179715.4</v>
      </c>
      <c r="K271" s="21">
        <v>56624.1</v>
      </c>
      <c r="L271" s="21">
        <v>0</v>
      </c>
      <c r="M271" s="21">
        <v>0</v>
      </c>
      <c r="N271" s="21">
        <v>123091.3</v>
      </c>
      <c r="O271" s="21">
        <f t="shared" si="4"/>
        <v>44653266.5</v>
      </c>
    </row>
    <row r="272" spans="2:15" ht="40.5">
      <c r="B272" s="19" t="s">
        <v>4400</v>
      </c>
      <c r="C272" s="19"/>
      <c r="D272" s="22" t="s">
        <v>4399</v>
      </c>
      <c r="E272" s="23">
        <v>44473551.100000001</v>
      </c>
      <c r="F272" s="23">
        <v>44473551.100000001</v>
      </c>
      <c r="G272" s="23">
        <v>0</v>
      </c>
      <c r="H272" s="23">
        <v>0</v>
      </c>
      <c r="I272" s="23">
        <v>0</v>
      </c>
      <c r="J272" s="23">
        <v>179715.4</v>
      </c>
      <c r="K272" s="23">
        <v>56624.1</v>
      </c>
      <c r="L272" s="23">
        <v>0</v>
      </c>
      <c r="M272" s="23">
        <v>0</v>
      </c>
      <c r="N272" s="23">
        <v>123091.3</v>
      </c>
      <c r="O272" s="23">
        <f t="shared" si="4"/>
        <v>44653266.5</v>
      </c>
    </row>
    <row r="273" spans="2:15" ht="63.75">
      <c r="B273" s="24" t="s">
        <v>4401</v>
      </c>
      <c r="C273" s="24" t="s">
        <v>2110</v>
      </c>
      <c r="D273" s="25" t="s">
        <v>4402</v>
      </c>
      <c r="E273" s="26">
        <v>18972.599999999999</v>
      </c>
      <c r="F273" s="26">
        <v>18972.599999999999</v>
      </c>
      <c r="G273" s="26">
        <v>0</v>
      </c>
      <c r="H273" s="26">
        <v>0</v>
      </c>
      <c r="I273" s="26">
        <v>0</v>
      </c>
      <c r="J273" s="26">
        <v>0</v>
      </c>
      <c r="K273" s="26">
        <v>0</v>
      </c>
      <c r="L273" s="26">
        <v>0</v>
      </c>
      <c r="M273" s="26">
        <v>0</v>
      </c>
      <c r="N273" s="26">
        <v>0</v>
      </c>
      <c r="O273" s="26">
        <f t="shared" si="4"/>
        <v>18972.599999999999</v>
      </c>
    </row>
    <row r="274" spans="2:15" ht="63.75">
      <c r="B274" s="24" t="s">
        <v>4403</v>
      </c>
      <c r="C274" s="24" t="s">
        <v>2110</v>
      </c>
      <c r="D274" s="25" t="s">
        <v>4404</v>
      </c>
      <c r="E274" s="26">
        <v>137992.29999999999</v>
      </c>
      <c r="F274" s="26">
        <v>137992.29999999999</v>
      </c>
      <c r="G274" s="26">
        <v>0</v>
      </c>
      <c r="H274" s="26">
        <v>0</v>
      </c>
      <c r="I274" s="26">
        <v>0</v>
      </c>
      <c r="J274" s="26">
        <v>0</v>
      </c>
      <c r="K274" s="26">
        <v>0</v>
      </c>
      <c r="L274" s="26">
        <v>0</v>
      </c>
      <c r="M274" s="26">
        <v>0</v>
      </c>
      <c r="N274" s="26">
        <v>0</v>
      </c>
      <c r="O274" s="26">
        <f t="shared" si="4"/>
        <v>137992.29999999999</v>
      </c>
    </row>
    <row r="275" spans="2:15" ht="25.5">
      <c r="B275" s="24" t="s">
        <v>4405</v>
      </c>
      <c r="C275" s="24" t="s">
        <v>2110</v>
      </c>
      <c r="D275" s="25" t="s">
        <v>4406</v>
      </c>
      <c r="E275" s="26">
        <v>44316586.200000003</v>
      </c>
      <c r="F275" s="26">
        <v>44316586.200000003</v>
      </c>
      <c r="G275" s="26">
        <v>0</v>
      </c>
      <c r="H275" s="26">
        <v>0</v>
      </c>
      <c r="I275" s="26">
        <v>0</v>
      </c>
      <c r="J275" s="26">
        <v>0</v>
      </c>
      <c r="K275" s="26">
        <v>0</v>
      </c>
      <c r="L275" s="26">
        <v>0</v>
      </c>
      <c r="M275" s="26">
        <v>0</v>
      </c>
      <c r="N275" s="26">
        <v>0</v>
      </c>
      <c r="O275" s="26">
        <f t="shared" si="4"/>
        <v>44316586.200000003</v>
      </c>
    </row>
    <row r="276" spans="2:15" ht="102">
      <c r="B276" s="24" t="s">
        <v>4407</v>
      </c>
      <c r="C276" s="24" t="s">
        <v>2110</v>
      </c>
      <c r="D276" s="25" t="s">
        <v>4408</v>
      </c>
      <c r="E276" s="26">
        <v>0</v>
      </c>
      <c r="F276" s="26">
        <v>0</v>
      </c>
      <c r="G276" s="26">
        <v>0</v>
      </c>
      <c r="H276" s="26">
        <v>0</v>
      </c>
      <c r="I276" s="26">
        <v>0</v>
      </c>
      <c r="J276" s="26">
        <v>179715.4</v>
      </c>
      <c r="K276" s="26">
        <v>56624.1</v>
      </c>
      <c r="L276" s="26">
        <v>0</v>
      </c>
      <c r="M276" s="26">
        <v>0</v>
      </c>
      <c r="N276" s="26">
        <v>123091.3</v>
      </c>
      <c r="O276" s="26">
        <f t="shared" si="4"/>
        <v>179715.4</v>
      </c>
    </row>
    <row r="277" spans="2:15" ht="25.5">
      <c r="B277" s="18" t="s">
        <v>4409</v>
      </c>
      <c r="C277" s="19"/>
      <c r="D277" s="20" t="s">
        <v>4410</v>
      </c>
      <c r="E277" s="21">
        <v>3692143.0999999996</v>
      </c>
      <c r="F277" s="21">
        <v>2999311.6999999997</v>
      </c>
      <c r="G277" s="21">
        <v>916670.8</v>
      </c>
      <c r="H277" s="21">
        <v>274279.90000000002</v>
      </c>
      <c r="I277" s="21">
        <v>692831.4</v>
      </c>
      <c r="J277" s="21">
        <v>891080.60000000009</v>
      </c>
      <c r="K277" s="21">
        <v>803081</v>
      </c>
      <c r="L277" s="21">
        <v>75946.8</v>
      </c>
      <c r="M277" s="21">
        <v>490806.69999999995</v>
      </c>
      <c r="N277" s="21">
        <v>87999.6</v>
      </c>
      <c r="O277" s="21">
        <f t="shared" si="4"/>
        <v>4583223.6999999993</v>
      </c>
    </row>
    <row r="278" spans="2:15" ht="27">
      <c r="B278" s="19" t="s">
        <v>4411</v>
      </c>
      <c r="C278" s="19"/>
      <c r="D278" s="22" t="s">
        <v>4412</v>
      </c>
      <c r="E278" s="23">
        <v>403809.8</v>
      </c>
      <c r="F278" s="23">
        <v>184558</v>
      </c>
      <c r="G278" s="23">
        <v>125260.09999999999</v>
      </c>
      <c r="H278" s="23">
        <v>4435.8</v>
      </c>
      <c r="I278" s="23">
        <v>219251.80000000002</v>
      </c>
      <c r="J278" s="23">
        <v>56603.9</v>
      </c>
      <c r="K278" s="23">
        <v>31914.9</v>
      </c>
      <c r="L278" s="23">
        <v>7758.7</v>
      </c>
      <c r="M278" s="23">
        <v>4537.6000000000004</v>
      </c>
      <c r="N278" s="23">
        <v>24689</v>
      </c>
      <c r="O278" s="23">
        <f t="shared" si="4"/>
        <v>460413.7</v>
      </c>
    </row>
    <row r="279" spans="2:15" ht="25.5">
      <c r="B279" s="24" t="s">
        <v>4413</v>
      </c>
      <c r="C279" s="24" t="s">
        <v>4414</v>
      </c>
      <c r="D279" s="25" t="s">
        <v>4415</v>
      </c>
      <c r="E279" s="26">
        <v>23521.200000000001</v>
      </c>
      <c r="F279" s="26">
        <v>23521.200000000001</v>
      </c>
      <c r="G279" s="26">
        <v>18680.099999999999</v>
      </c>
      <c r="H279" s="26">
        <v>354</v>
      </c>
      <c r="I279" s="26">
        <v>0</v>
      </c>
      <c r="J279" s="26">
        <v>18102.8</v>
      </c>
      <c r="K279" s="26">
        <v>17602.8</v>
      </c>
      <c r="L279" s="26">
        <v>2000</v>
      </c>
      <c r="M279" s="26">
        <v>3711.8</v>
      </c>
      <c r="N279" s="26">
        <v>500</v>
      </c>
      <c r="O279" s="26">
        <f t="shared" si="4"/>
        <v>41624</v>
      </c>
    </row>
    <row r="280" spans="2:15" ht="89.25">
      <c r="B280" s="24" t="s">
        <v>4416</v>
      </c>
      <c r="C280" s="24" t="s">
        <v>751</v>
      </c>
      <c r="D280" s="25" t="s">
        <v>4417</v>
      </c>
      <c r="E280" s="26">
        <v>13810.2</v>
      </c>
      <c r="F280" s="26">
        <v>0</v>
      </c>
      <c r="G280" s="26">
        <v>0</v>
      </c>
      <c r="H280" s="26">
        <v>0</v>
      </c>
      <c r="I280" s="26">
        <v>13810.2</v>
      </c>
      <c r="J280" s="26">
        <v>5300</v>
      </c>
      <c r="K280" s="26">
        <v>0</v>
      </c>
      <c r="L280" s="26">
        <v>0</v>
      </c>
      <c r="M280" s="26">
        <v>0</v>
      </c>
      <c r="N280" s="26">
        <v>5300</v>
      </c>
      <c r="O280" s="26">
        <f t="shared" si="4"/>
        <v>19110.2</v>
      </c>
    </row>
    <row r="281" spans="2:15" ht="63.75">
      <c r="B281" s="24" t="s">
        <v>4418</v>
      </c>
      <c r="C281" s="24" t="s">
        <v>2580</v>
      </c>
      <c r="D281" s="25" t="s">
        <v>4419</v>
      </c>
      <c r="E281" s="26">
        <v>9895.2999999999993</v>
      </c>
      <c r="F281" s="26">
        <v>9895.2999999999993</v>
      </c>
      <c r="G281" s="26">
        <v>7535</v>
      </c>
      <c r="H281" s="26">
        <v>559.5</v>
      </c>
      <c r="I281" s="26">
        <v>0</v>
      </c>
      <c r="J281" s="26">
        <v>7784.5</v>
      </c>
      <c r="K281" s="26">
        <v>5821.5</v>
      </c>
      <c r="L281" s="26">
        <v>2982</v>
      </c>
      <c r="M281" s="26">
        <v>465</v>
      </c>
      <c r="N281" s="26">
        <v>1963</v>
      </c>
      <c r="O281" s="26">
        <f t="shared" si="4"/>
        <v>17679.8</v>
      </c>
    </row>
    <row r="282" spans="2:15" ht="25.5">
      <c r="B282" s="24" t="s">
        <v>4420</v>
      </c>
      <c r="C282" s="24" t="s">
        <v>2583</v>
      </c>
      <c r="D282" s="25" t="s">
        <v>3559</v>
      </c>
      <c r="E282" s="26">
        <v>133525.1</v>
      </c>
      <c r="F282" s="26">
        <v>133506.6</v>
      </c>
      <c r="G282" s="26">
        <v>98023.8</v>
      </c>
      <c r="H282" s="26">
        <v>3470.8</v>
      </c>
      <c r="I282" s="26">
        <v>18.5</v>
      </c>
      <c r="J282" s="26">
        <v>8788.6</v>
      </c>
      <c r="K282" s="26">
        <v>8490.6</v>
      </c>
      <c r="L282" s="26">
        <v>2776.7</v>
      </c>
      <c r="M282" s="26">
        <v>360.8</v>
      </c>
      <c r="N282" s="26">
        <v>298</v>
      </c>
      <c r="O282" s="26">
        <f t="shared" si="4"/>
        <v>142313.70000000001</v>
      </c>
    </row>
    <row r="283" spans="2:15">
      <c r="B283" s="24" t="s">
        <v>3560</v>
      </c>
      <c r="C283" s="24" t="s">
        <v>4414</v>
      </c>
      <c r="D283" s="25" t="s">
        <v>3802</v>
      </c>
      <c r="E283" s="26">
        <v>221727</v>
      </c>
      <c r="F283" s="26">
        <v>16303.9</v>
      </c>
      <c r="G283" s="26">
        <v>0</v>
      </c>
      <c r="H283" s="26">
        <v>0</v>
      </c>
      <c r="I283" s="26">
        <v>205423.1</v>
      </c>
      <c r="J283" s="26">
        <v>10628</v>
      </c>
      <c r="K283" s="26">
        <v>0</v>
      </c>
      <c r="L283" s="26">
        <v>0</v>
      </c>
      <c r="M283" s="26">
        <v>0</v>
      </c>
      <c r="N283" s="26">
        <v>10628</v>
      </c>
      <c r="O283" s="26">
        <f t="shared" si="4"/>
        <v>232355</v>
      </c>
    </row>
    <row r="284" spans="2:15" ht="51">
      <c r="B284" s="24" t="s">
        <v>3803</v>
      </c>
      <c r="C284" s="24" t="s">
        <v>4414</v>
      </c>
      <c r="D284" s="25" t="s">
        <v>3804</v>
      </c>
      <c r="E284" s="26">
        <v>0</v>
      </c>
      <c r="F284" s="26">
        <v>0</v>
      </c>
      <c r="G284" s="26">
        <v>0</v>
      </c>
      <c r="H284" s="26">
        <v>0</v>
      </c>
      <c r="I284" s="26">
        <v>0</v>
      </c>
      <c r="J284" s="26">
        <v>1000</v>
      </c>
      <c r="K284" s="26">
        <v>0</v>
      </c>
      <c r="L284" s="26">
        <v>0</v>
      </c>
      <c r="M284" s="26">
        <v>0</v>
      </c>
      <c r="N284" s="26">
        <v>1000</v>
      </c>
      <c r="O284" s="26">
        <f t="shared" si="4"/>
        <v>1000</v>
      </c>
    </row>
    <row r="285" spans="2:15" ht="38.25">
      <c r="B285" s="24" t="s">
        <v>3805</v>
      </c>
      <c r="C285" s="24" t="s">
        <v>4414</v>
      </c>
      <c r="D285" s="25" t="s">
        <v>3806</v>
      </c>
      <c r="E285" s="26">
        <v>1331</v>
      </c>
      <c r="F285" s="26">
        <v>1331</v>
      </c>
      <c r="G285" s="26">
        <v>1021.2</v>
      </c>
      <c r="H285" s="26">
        <v>51.5</v>
      </c>
      <c r="I285" s="26">
        <v>0</v>
      </c>
      <c r="J285" s="26">
        <v>0</v>
      </c>
      <c r="K285" s="26">
        <v>0</v>
      </c>
      <c r="L285" s="26">
        <v>0</v>
      </c>
      <c r="M285" s="26">
        <v>0</v>
      </c>
      <c r="N285" s="26">
        <v>0</v>
      </c>
      <c r="O285" s="26">
        <f t="shared" si="4"/>
        <v>1331</v>
      </c>
    </row>
    <row r="286" spans="2:15" ht="114.2" customHeight="1">
      <c r="B286" s="24" t="s">
        <v>3807</v>
      </c>
      <c r="C286" s="24" t="s">
        <v>748</v>
      </c>
      <c r="D286" s="25" t="s">
        <v>1143</v>
      </c>
      <c r="E286" s="26">
        <v>0</v>
      </c>
      <c r="F286" s="26">
        <v>0</v>
      </c>
      <c r="G286" s="26">
        <v>0</v>
      </c>
      <c r="H286" s="26">
        <v>0</v>
      </c>
      <c r="I286" s="26">
        <v>0</v>
      </c>
      <c r="J286" s="26">
        <v>5000</v>
      </c>
      <c r="K286" s="26">
        <v>0</v>
      </c>
      <c r="L286" s="26">
        <v>0</v>
      </c>
      <c r="M286" s="26">
        <v>0</v>
      </c>
      <c r="N286" s="26">
        <v>5000</v>
      </c>
      <c r="O286" s="26">
        <f t="shared" si="4"/>
        <v>5000</v>
      </c>
    </row>
    <row r="287" spans="2:15" ht="27">
      <c r="B287" s="19" t="s">
        <v>1144</v>
      </c>
      <c r="C287" s="19"/>
      <c r="D287" s="22" t="s">
        <v>1145</v>
      </c>
      <c r="E287" s="23">
        <v>143.1</v>
      </c>
      <c r="F287" s="23">
        <v>143.1</v>
      </c>
      <c r="G287" s="23">
        <v>98.4</v>
      </c>
      <c r="H287" s="23">
        <v>18.3</v>
      </c>
      <c r="I287" s="23">
        <v>0</v>
      </c>
      <c r="J287" s="23">
        <v>0</v>
      </c>
      <c r="K287" s="23">
        <v>0</v>
      </c>
      <c r="L287" s="23">
        <v>0</v>
      </c>
      <c r="M287" s="23">
        <v>0</v>
      </c>
      <c r="N287" s="23">
        <v>0</v>
      </c>
      <c r="O287" s="23">
        <f t="shared" si="4"/>
        <v>143.1</v>
      </c>
    </row>
    <row r="288" spans="2:15" ht="25.5">
      <c r="B288" s="24" t="s">
        <v>1146</v>
      </c>
      <c r="C288" s="24" t="s">
        <v>4414</v>
      </c>
      <c r="D288" s="25" t="s">
        <v>1147</v>
      </c>
      <c r="E288" s="26">
        <v>143.1</v>
      </c>
      <c r="F288" s="26">
        <v>143.1</v>
      </c>
      <c r="G288" s="26">
        <v>98.4</v>
      </c>
      <c r="H288" s="26">
        <v>18.3</v>
      </c>
      <c r="I288" s="26">
        <v>0</v>
      </c>
      <c r="J288" s="26">
        <v>0</v>
      </c>
      <c r="K288" s="26">
        <v>0</v>
      </c>
      <c r="L288" s="26">
        <v>0</v>
      </c>
      <c r="M288" s="26">
        <v>0</v>
      </c>
      <c r="N288" s="26">
        <v>0</v>
      </c>
      <c r="O288" s="26">
        <f t="shared" si="4"/>
        <v>143.1</v>
      </c>
    </row>
    <row r="289" spans="2:15" ht="27">
      <c r="B289" s="19" t="s">
        <v>1148</v>
      </c>
      <c r="C289" s="19"/>
      <c r="D289" s="22" t="s">
        <v>1149</v>
      </c>
      <c r="E289" s="23">
        <v>110887.3</v>
      </c>
      <c r="F289" s="23">
        <v>10887.3</v>
      </c>
      <c r="G289" s="23">
        <v>8893.2999999999993</v>
      </c>
      <c r="H289" s="23">
        <v>37.5</v>
      </c>
      <c r="I289" s="23">
        <v>100000</v>
      </c>
      <c r="J289" s="23">
        <v>9050</v>
      </c>
      <c r="K289" s="23">
        <v>8700</v>
      </c>
      <c r="L289" s="23">
        <v>0</v>
      </c>
      <c r="M289" s="23">
        <v>433</v>
      </c>
      <c r="N289" s="23">
        <v>350</v>
      </c>
      <c r="O289" s="23">
        <f t="shared" si="4"/>
        <v>119937.3</v>
      </c>
    </row>
    <row r="290" spans="2:15" ht="39.200000000000003" customHeight="1">
      <c r="B290" s="24" t="s">
        <v>1150</v>
      </c>
      <c r="C290" s="24" t="s">
        <v>2888</v>
      </c>
      <c r="D290" s="25" t="s">
        <v>1151</v>
      </c>
      <c r="E290" s="26">
        <v>10887.3</v>
      </c>
      <c r="F290" s="26">
        <v>10887.3</v>
      </c>
      <c r="G290" s="26">
        <v>8893.2999999999993</v>
      </c>
      <c r="H290" s="26">
        <v>37.5</v>
      </c>
      <c r="I290" s="26">
        <v>0</v>
      </c>
      <c r="J290" s="26">
        <v>9050</v>
      </c>
      <c r="K290" s="26">
        <v>8700</v>
      </c>
      <c r="L290" s="26">
        <v>0</v>
      </c>
      <c r="M290" s="26">
        <v>433</v>
      </c>
      <c r="N290" s="26">
        <v>350</v>
      </c>
      <c r="O290" s="26">
        <f t="shared" si="4"/>
        <v>19937.3</v>
      </c>
    </row>
    <row r="291" spans="2:15">
      <c r="B291" s="24" t="s">
        <v>1152</v>
      </c>
      <c r="C291" s="24" t="s">
        <v>1153</v>
      </c>
      <c r="D291" s="25" t="s">
        <v>1154</v>
      </c>
      <c r="E291" s="26">
        <v>100000</v>
      </c>
      <c r="F291" s="26">
        <v>0</v>
      </c>
      <c r="G291" s="26">
        <v>0</v>
      </c>
      <c r="H291" s="26">
        <v>0</v>
      </c>
      <c r="I291" s="26">
        <v>100000</v>
      </c>
      <c r="J291" s="26">
        <v>0</v>
      </c>
      <c r="K291" s="26">
        <v>0</v>
      </c>
      <c r="L291" s="26">
        <v>0</v>
      </c>
      <c r="M291" s="26">
        <v>0</v>
      </c>
      <c r="N291" s="26">
        <v>0</v>
      </c>
      <c r="O291" s="26">
        <f t="shared" si="4"/>
        <v>100000</v>
      </c>
    </row>
    <row r="292" spans="2:15" ht="27">
      <c r="B292" s="19" t="s">
        <v>1155</v>
      </c>
      <c r="C292" s="19"/>
      <c r="D292" s="22" t="s">
        <v>1156</v>
      </c>
      <c r="E292" s="23">
        <v>138714.79999999999</v>
      </c>
      <c r="F292" s="23">
        <v>138714.79999999999</v>
      </c>
      <c r="G292" s="23">
        <v>100447.6</v>
      </c>
      <c r="H292" s="23">
        <v>4967.6000000000004</v>
      </c>
      <c r="I292" s="23">
        <v>0</v>
      </c>
      <c r="J292" s="23">
        <v>0</v>
      </c>
      <c r="K292" s="23">
        <v>0</v>
      </c>
      <c r="L292" s="23">
        <v>0</v>
      </c>
      <c r="M292" s="23">
        <v>0</v>
      </c>
      <c r="N292" s="23">
        <v>0</v>
      </c>
      <c r="O292" s="23">
        <f t="shared" si="4"/>
        <v>138714.79999999999</v>
      </c>
    </row>
    <row r="293" spans="2:15" ht="25.5">
      <c r="B293" s="24" t="s">
        <v>1157</v>
      </c>
      <c r="C293" s="24" t="s">
        <v>4414</v>
      </c>
      <c r="D293" s="25" t="s">
        <v>1158</v>
      </c>
      <c r="E293" s="26">
        <v>138714.79999999999</v>
      </c>
      <c r="F293" s="26">
        <v>138714.79999999999</v>
      </c>
      <c r="G293" s="26">
        <v>100447.6</v>
      </c>
      <c r="H293" s="26">
        <v>4967.6000000000004</v>
      </c>
      <c r="I293" s="26">
        <v>0</v>
      </c>
      <c r="J293" s="26">
        <v>0</v>
      </c>
      <c r="K293" s="26">
        <v>0</v>
      </c>
      <c r="L293" s="26">
        <v>0</v>
      </c>
      <c r="M293" s="26">
        <v>0</v>
      </c>
      <c r="N293" s="26">
        <v>0</v>
      </c>
      <c r="O293" s="26">
        <f t="shared" si="4"/>
        <v>138714.79999999999</v>
      </c>
    </row>
    <row r="294" spans="2:15" ht="27">
      <c r="B294" s="19" t="s">
        <v>1159</v>
      </c>
      <c r="C294" s="19"/>
      <c r="D294" s="22" t="s">
        <v>1160</v>
      </c>
      <c r="E294" s="23">
        <v>686.7</v>
      </c>
      <c r="F294" s="23">
        <v>686.7</v>
      </c>
      <c r="G294" s="23">
        <v>529.70000000000005</v>
      </c>
      <c r="H294" s="23">
        <v>21.5</v>
      </c>
      <c r="I294" s="23">
        <v>0</v>
      </c>
      <c r="J294" s="23">
        <v>0</v>
      </c>
      <c r="K294" s="23">
        <v>0</v>
      </c>
      <c r="L294" s="23">
        <v>0</v>
      </c>
      <c r="M294" s="23">
        <v>0</v>
      </c>
      <c r="N294" s="23">
        <v>0</v>
      </c>
      <c r="O294" s="23">
        <f t="shared" si="4"/>
        <v>686.7</v>
      </c>
    </row>
    <row r="295" spans="2:15" ht="25.5">
      <c r="B295" s="24" t="s">
        <v>1161</v>
      </c>
      <c r="C295" s="24" t="s">
        <v>4414</v>
      </c>
      <c r="D295" s="25" t="s">
        <v>1162</v>
      </c>
      <c r="E295" s="26">
        <v>686.7</v>
      </c>
      <c r="F295" s="26">
        <v>686.7</v>
      </c>
      <c r="G295" s="26">
        <v>529.70000000000005</v>
      </c>
      <c r="H295" s="26">
        <v>21.5</v>
      </c>
      <c r="I295" s="26">
        <v>0</v>
      </c>
      <c r="J295" s="26">
        <v>0</v>
      </c>
      <c r="K295" s="26">
        <v>0</v>
      </c>
      <c r="L295" s="26">
        <v>0</v>
      </c>
      <c r="M295" s="26">
        <v>0</v>
      </c>
      <c r="N295" s="26">
        <v>0</v>
      </c>
      <c r="O295" s="26">
        <f t="shared" si="4"/>
        <v>686.7</v>
      </c>
    </row>
    <row r="296" spans="2:15" ht="27">
      <c r="B296" s="19" t="s">
        <v>1163</v>
      </c>
      <c r="C296" s="19"/>
      <c r="D296" s="22" t="s">
        <v>1164</v>
      </c>
      <c r="E296" s="23">
        <v>1155324.0999999999</v>
      </c>
      <c r="F296" s="23">
        <v>1099545.8999999999</v>
      </c>
      <c r="G296" s="23">
        <v>674645.9</v>
      </c>
      <c r="H296" s="23">
        <v>264567.3</v>
      </c>
      <c r="I296" s="23">
        <v>55778.2</v>
      </c>
      <c r="J296" s="23">
        <v>825426.70000000007</v>
      </c>
      <c r="K296" s="23">
        <v>762466.1</v>
      </c>
      <c r="L296" s="23">
        <v>68188.100000000006</v>
      </c>
      <c r="M296" s="23">
        <v>485836.1</v>
      </c>
      <c r="N296" s="23">
        <v>62960.6</v>
      </c>
      <c r="O296" s="23">
        <f t="shared" si="4"/>
        <v>1980750.7999999998</v>
      </c>
    </row>
    <row r="297" spans="2:15" ht="25.5">
      <c r="B297" s="24" t="s">
        <v>1165</v>
      </c>
      <c r="C297" s="24" t="s">
        <v>1166</v>
      </c>
      <c r="D297" s="25" t="s">
        <v>1167</v>
      </c>
      <c r="E297" s="26">
        <v>10568.3</v>
      </c>
      <c r="F297" s="26">
        <v>10568.3</v>
      </c>
      <c r="G297" s="26">
        <v>8241.2000000000007</v>
      </c>
      <c r="H297" s="26">
        <v>255</v>
      </c>
      <c r="I297" s="26">
        <v>0</v>
      </c>
      <c r="J297" s="26">
        <v>0</v>
      </c>
      <c r="K297" s="26">
        <v>0</v>
      </c>
      <c r="L297" s="26">
        <v>0</v>
      </c>
      <c r="M297" s="26">
        <v>0</v>
      </c>
      <c r="N297" s="26">
        <v>0</v>
      </c>
      <c r="O297" s="26">
        <f t="shared" si="4"/>
        <v>10568.3</v>
      </c>
    </row>
    <row r="298" spans="2:15" ht="51">
      <c r="B298" s="24" t="s">
        <v>1168</v>
      </c>
      <c r="C298" s="24" t="s">
        <v>1169</v>
      </c>
      <c r="D298" s="25" t="s">
        <v>919</v>
      </c>
      <c r="E298" s="26">
        <v>168.2</v>
      </c>
      <c r="F298" s="26">
        <v>0</v>
      </c>
      <c r="G298" s="26">
        <v>0</v>
      </c>
      <c r="H298" s="26">
        <v>0</v>
      </c>
      <c r="I298" s="26">
        <v>168.2</v>
      </c>
      <c r="J298" s="26">
        <v>0</v>
      </c>
      <c r="K298" s="26">
        <v>0</v>
      </c>
      <c r="L298" s="26">
        <v>0</v>
      </c>
      <c r="M298" s="26">
        <v>0</v>
      </c>
      <c r="N298" s="26">
        <v>0</v>
      </c>
      <c r="O298" s="26">
        <f t="shared" si="4"/>
        <v>168.2</v>
      </c>
    </row>
    <row r="299" spans="2:15" ht="25.5">
      <c r="B299" s="24" t="s">
        <v>920</v>
      </c>
      <c r="C299" s="24" t="s">
        <v>2580</v>
      </c>
      <c r="D299" s="25" t="s">
        <v>921</v>
      </c>
      <c r="E299" s="26">
        <v>2705.7</v>
      </c>
      <c r="F299" s="26">
        <v>2705.7</v>
      </c>
      <c r="G299" s="26">
        <v>2038.7</v>
      </c>
      <c r="H299" s="26">
        <v>208.6</v>
      </c>
      <c r="I299" s="26">
        <v>0</v>
      </c>
      <c r="J299" s="26">
        <v>1593.9</v>
      </c>
      <c r="K299" s="26">
        <v>1578.9</v>
      </c>
      <c r="L299" s="26">
        <v>465</v>
      </c>
      <c r="M299" s="26">
        <v>467</v>
      </c>
      <c r="N299" s="26">
        <v>15</v>
      </c>
      <c r="O299" s="26">
        <f t="shared" si="4"/>
        <v>4299.6000000000004</v>
      </c>
    </row>
    <row r="300" spans="2:15" ht="38.25">
      <c r="B300" s="24" t="s">
        <v>922</v>
      </c>
      <c r="C300" s="24" t="s">
        <v>1166</v>
      </c>
      <c r="D300" s="25" t="s">
        <v>923</v>
      </c>
      <c r="E300" s="26">
        <v>1086371.8999999999</v>
      </c>
      <c r="F300" s="26">
        <v>1086271.8999999999</v>
      </c>
      <c r="G300" s="26">
        <v>664366</v>
      </c>
      <c r="H300" s="26">
        <v>264103.7</v>
      </c>
      <c r="I300" s="26">
        <v>100</v>
      </c>
      <c r="J300" s="26">
        <v>823832.8</v>
      </c>
      <c r="K300" s="26">
        <v>760887.2</v>
      </c>
      <c r="L300" s="26">
        <v>67723.100000000006</v>
      </c>
      <c r="M300" s="26">
        <v>485369.1</v>
      </c>
      <c r="N300" s="26">
        <v>62945.599999999999</v>
      </c>
      <c r="O300" s="26">
        <f t="shared" si="4"/>
        <v>1910204.7</v>
      </c>
    </row>
    <row r="301" spans="2:15" ht="63.75">
      <c r="B301" s="24" t="s">
        <v>924</v>
      </c>
      <c r="C301" s="24" t="s">
        <v>748</v>
      </c>
      <c r="D301" s="25" t="s">
        <v>925</v>
      </c>
      <c r="E301" s="26">
        <v>200</v>
      </c>
      <c r="F301" s="26">
        <v>0</v>
      </c>
      <c r="G301" s="26">
        <v>0</v>
      </c>
      <c r="H301" s="26">
        <v>0</v>
      </c>
      <c r="I301" s="26">
        <v>200</v>
      </c>
      <c r="J301" s="26">
        <v>0</v>
      </c>
      <c r="K301" s="26">
        <v>0</v>
      </c>
      <c r="L301" s="26">
        <v>0</v>
      </c>
      <c r="M301" s="26">
        <v>0</v>
      </c>
      <c r="N301" s="26">
        <v>0</v>
      </c>
      <c r="O301" s="26">
        <f t="shared" si="4"/>
        <v>200</v>
      </c>
    </row>
    <row r="302" spans="2:15" ht="38.25">
      <c r="B302" s="24" t="s">
        <v>926</v>
      </c>
      <c r="C302" s="24" t="s">
        <v>748</v>
      </c>
      <c r="D302" s="25" t="s">
        <v>927</v>
      </c>
      <c r="E302" s="26">
        <v>55310</v>
      </c>
      <c r="F302" s="26">
        <v>0</v>
      </c>
      <c r="G302" s="26">
        <v>0</v>
      </c>
      <c r="H302" s="26">
        <v>0</v>
      </c>
      <c r="I302" s="26">
        <v>55310</v>
      </c>
      <c r="J302" s="26">
        <v>0</v>
      </c>
      <c r="K302" s="26">
        <v>0</v>
      </c>
      <c r="L302" s="26">
        <v>0</v>
      </c>
      <c r="M302" s="26">
        <v>0</v>
      </c>
      <c r="N302" s="26">
        <v>0</v>
      </c>
      <c r="O302" s="26">
        <f t="shared" si="4"/>
        <v>55310</v>
      </c>
    </row>
    <row r="303" spans="2:15" ht="27">
      <c r="B303" s="19" t="s">
        <v>928</v>
      </c>
      <c r="C303" s="19"/>
      <c r="D303" s="22" t="s">
        <v>929</v>
      </c>
      <c r="E303" s="23">
        <v>1882577.3</v>
      </c>
      <c r="F303" s="23">
        <v>1564775.9</v>
      </c>
      <c r="G303" s="23">
        <v>6795.7999999999993</v>
      </c>
      <c r="H303" s="23">
        <v>231.9</v>
      </c>
      <c r="I303" s="23">
        <v>317801.39999999997</v>
      </c>
      <c r="J303" s="23">
        <v>0</v>
      </c>
      <c r="K303" s="23">
        <v>0</v>
      </c>
      <c r="L303" s="23">
        <v>0</v>
      </c>
      <c r="M303" s="23">
        <v>0</v>
      </c>
      <c r="N303" s="23">
        <v>0</v>
      </c>
      <c r="O303" s="23">
        <f t="shared" si="4"/>
        <v>1882577.3</v>
      </c>
    </row>
    <row r="304" spans="2:15" ht="25.5">
      <c r="B304" s="24" t="s">
        <v>930</v>
      </c>
      <c r="C304" s="24" t="s">
        <v>931</v>
      </c>
      <c r="D304" s="25" t="s">
        <v>932</v>
      </c>
      <c r="E304" s="26">
        <v>5755.2</v>
      </c>
      <c r="F304" s="26">
        <v>5755.2</v>
      </c>
      <c r="G304" s="26">
        <v>4556.8999999999996</v>
      </c>
      <c r="H304" s="26">
        <v>163.5</v>
      </c>
      <c r="I304" s="26">
        <v>0</v>
      </c>
      <c r="J304" s="26">
        <v>0</v>
      </c>
      <c r="K304" s="26">
        <v>0</v>
      </c>
      <c r="L304" s="26">
        <v>0</v>
      </c>
      <c r="M304" s="26">
        <v>0</v>
      </c>
      <c r="N304" s="26">
        <v>0</v>
      </c>
      <c r="O304" s="26">
        <f t="shared" si="4"/>
        <v>5755.2</v>
      </c>
    </row>
    <row r="305" spans="2:15" ht="38.25">
      <c r="B305" s="24" t="s">
        <v>933</v>
      </c>
      <c r="C305" s="24" t="s">
        <v>931</v>
      </c>
      <c r="D305" s="25" t="s">
        <v>934</v>
      </c>
      <c r="E305" s="26">
        <v>601189.6</v>
      </c>
      <c r="F305" s="26">
        <v>601189.6</v>
      </c>
      <c r="G305" s="26">
        <v>0</v>
      </c>
      <c r="H305" s="26">
        <v>0</v>
      </c>
      <c r="I305" s="26">
        <v>0</v>
      </c>
      <c r="J305" s="26">
        <v>0</v>
      </c>
      <c r="K305" s="26">
        <v>0</v>
      </c>
      <c r="L305" s="26">
        <v>0</v>
      </c>
      <c r="M305" s="26">
        <v>0</v>
      </c>
      <c r="N305" s="26">
        <v>0</v>
      </c>
      <c r="O305" s="26">
        <f t="shared" si="4"/>
        <v>601189.6</v>
      </c>
    </row>
    <row r="306" spans="2:15" ht="51">
      <c r="B306" s="24" t="s">
        <v>935</v>
      </c>
      <c r="C306" s="24" t="s">
        <v>931</v>
      </c>
      <c r="D306" s="25" t="s">
        <v>936</v>
      </c>
      <c r="E306" s="26">
        <v>2103.6</v>
      </c>
      <c r="F306" s="26">
        <v>0</v>
      </c>
      <c r="G306" s="26">
        <v>0</v>
      </c>
      <c r="H306" s="26">
        <v>0</v>
      </c>
      <c r="I306" s="26">
        <v>2103.6</v>
      </c>
      <c r="J306" s="26">
        <v>0</v>
      </c>
      <c r="K306" s="26">
        <v>0</v>
      </c>
      <c r="L306" s="26">
        <v>0</v>
      </c>
      <c r="M306" s="26">
        <v>0</v>
      </c>
      <c r="N306" s="26">
        <v>0</v>
      </c>
      <c r="O306" s="26">
        <f t="shared" si="4"/>
        <v>2103.6</v>
      </c>
    </row>
    <row r="307" spans="2:15" ht="38.25">
      <c r="B307" s="24" t="s">
        <v>937</v>
      </c>
      <c r="C307" s="24" t="s">
        <v>751</v>
      </c>
      <c r="D307" s="25" t="s">
        <v>3323</v>
      </c>
      <c r="E307" s="26">
        <v>3600.9</v>
      </c>
      <c r="F307" s="26">
        <v>3057.5</v>
      </c>
      <c r="G307" s="26">
        <v>2238.9</v>
      </c>
      <c r="H307" s="26">
        <v>68.400000000000006</v>
      </c>
      <c r="I307" s="26">
        <v>543.4</v>
      </c>
      <c r="J307" s="26">
        <v>0</v>
      </c>
      <c r="K307" s="26">
        <v>0</v>
      </c>
      <c r="L307" s="26">
        <v>0</v>
      </c>
      <c r="M307" s="26">
        <v>0</v>
      </c>
      <c r="N307" s="26">
        <v>0</v>
      </c>
      <c r="O307" s="26">
        <f t="shared" si="4"/>
        <v>3600.9</v>
      </c>
    </row>
    <row r="308" spans="2:15" ht="63.75">
      <c r="B308" s="24" t="s">
        <v>3324</v>
      </c>
      <c r="C308" s="24" t="s">
        <v>4180</v>
      </c>
      <c r="D308" s="25" t="s">
        <v>3325</v>
      </c>
      <c r="E308" s="26">
        <v>56049.4</v>
      </c>
      <c r="F308" s="26">
        <v>56049.4</v>
      </c>
      <c r="G308" s="26">
        <v>0</v>
      </c>
      <c r="H308" s="26">
        <v>0</v>
      </c>
      <c r="I308" s="26">
        <v>0</v>
      </c>
      <c r="J308" s="26">
        <v>0</v>
      </c>
      <c r="K308" s="26">
        <v>0</v>
      </c>
      <c r="L308" s="26">
        <v>0</v>
      </c>
      <c r="M308" s="26">
        <v>0</v>
      </c>
      <c r="N308" s="26">
        <v>0</v>
      </c>
      <c r="O308" s="26">
        <f t="shared" si="4"/>
        <v>56049.4</v>
      </c>
    </row>
    <row r="309" spans="2:15" ht="51">
      <c r="B309" s="24" t="s">
        <v>3326</v>
      </c>
      <c r="C309" s="24" t="s">
        <v>931</v>
      </c>
      <c r="D309" s="25" t="s">
        <v>3327</v>
      </c>
      <c r="E309" s="26">
        <v>208016.6</v>
      </c>
      <c r="F309" s="26">
        <v>0</v>
      </c>
      <c r="G309" s="26">
        <v>0</v>
      </c>
      <c r="H309" s="26">
        <v>0</v>
      </c>
      <c r="I309" s="26">
        <v>208016.6</v>
      </c>
      <c r="J309" s="26">
        <v>0</v>
      </c>
      <c r="K309" s="26">
        <v>0</v>
      </c>
      <c r="L309" s="26">
        <v>0</v>
      </c>
      <c r="M309" s="26">
        <v>0</v>
      </c>
      <c r="N309" s="26">
        <v>0</v>
      </c>
      <c r="O309" s="26">
        <f t="shared" si="4"/>
        <v>208016.6</v>
      </c>
    </row>
    <row r="310" spans="2:15" ht="51">
      <c r="B310" s="24" t="s">
        <v>3328</v>
      </c>
      <c r="C310" s="24" t="s">
        <v>931</v>
      </c>
      <c r="D310" s="25" t="s">
        <v>3329</v>
      </c>
      <c r="E310" s="26">
        <v>998224.2</v>
      </c>
      <c r="F310" s="26">
        <v>898724.2</v>
      </c>
      <c r="G310" s="26">
        <v>0</v>
      </c>
      <c r="H310" s="26">
        <v>0</v>
      </c>
      <c r="I310" s="26">
        <v>99500</v>
      </c>
      <c r="J310" s="26">
        <v>0</v>
      </c>
      <c r="K310" s="26">
        <v>0</v>
      </c>
      <c r="L310" s="26">
        <v>0</v>
      </c>
      <c r="M310" s="26">
        <v>0</v>
      </c>
      <c r="N310" s="26">
        <v>0</v>
      </c>
      <c r="O310" s="26">
        <f t="shared" si="4"/>
        <v>998224.2</v>
      </c>
    </row>
    <row r="311" spans="2:15" ht="54.75" customHeight="1">
      <c r="B311" s="24" t="s">
        <v>3330</v>
      </c>
      <c r="C311" s="24" t="s">
        <v>931</v>
      </c>
      <c r="D311" s="25" t="s">
        <v>3331</v>
      </c>
      <c r="E311" s="26">
        <v>7637.8</v>
      </c>
      <c r="F311" s="26">
        <v>0</v>
      </c>
      <c r="G311" s="26">
        <v>0</v>
      </c>
      <c r="H311" s="26">
        <v>0</v>
      </c>
      <c r="I311" s="26">
        <v>7637.8</v>
      </c>
      <c r="J311" s="26">
        <v>0</v>
      </c>
      <c r="K311" s="26">
        <v>0</v>
      </c>
      <c r="L311" s="26">
        <v>0</v>
      </c>
      <c r="M311" s="26">
        <v>0</v>
      </c>
      <c r="N311" s="26">
        <v>0</v>
      </c>
      <c r="O311" s="26">
        <f t="shared" si="4"/>
        <v>7637.8</v>
      </c>
    </row>
    <row r="312" spans="2:15" ht="25.5">
      <c r="B312" s="18" t="s">
        <v>3332</v>
      </c>
      <c r="C312" s="19"/>
      <c r="D312" s="20" t="s">
        <v>3333</v>
      </c>
      <c r="E312" s="21">
        <v>152742300.60000002</v>
      </c>
      <c r="F312" s="21">
        <v>152599959.00000003</v>
      </c>
      <c r="G312" s="21">
        <v>297500.3</v>
      </c>
      <c r="H312" s="21">
        <v>39362.200000000004</v>
      </c>
      <c r="I312" s="21">
        <v>142341.6</v>
      </c>
      <c r="J312" s="21">
        <v>423498.9</v>
      </c>
      <c r="K312" s="21">
        <v>213301.90000000002</v>
      </c>
      <c r="L312" s="21">
        <v>27850.2</v>
      </c>
      <c r="M312" s="21">
        <v>8250.7999999999993</v>
      </c>
      <c r="N312" s="21">
        <v>210197</v>
      </c>
      <c r="O312" s="21">
        <f t="shared" si="4"/>
        <v>153165799.50000003</v>
      </c>
    </row>
    <row r="313" spans="2:15" ht="27">
      <c r="B313" s="19" t="s">
        <v>3334</v>
      </c>
      <c r="C313" s="19"/>
      <c r="D313" s="22" t="s">
        <v>1720</v>
      </c>
      <c r="E313" s="23">
        <v>6207929.3000000007</v>
      </c>
      <c r="F313" s="23">
        <v>6138629.4000000004</v>
      </c>
      <c r="G313" s="23">
        <v>89711.2</v>
      </c>
      <c r="H313" s="23">
        <v>30828.5</v>
      </c>
      <c r="I313" s="23">
        <v>69299.899999999994</v>
      </c>
      <c r="J313" s="23">
        <v>278833.30000000005</v>
      </c>
      <c r="K313" s="23">
        <v>112784.1</v>
      </c>
      <c r="L313" s="23">
        <v>967.9</v>
      </c>
      <c r="M313" s="23">
        <v>1943.9</v>
      </c>
      <c r="N313" s="23">
        <v>166049.19999999998</v>
      </c>
      <c r="O313" s="23">
        <f t="shared" si="4"/>
        <v>6486762.6000000006</v>
      </c>
    </row>
    <row r="314" spans="2:15" ht="25.5">
      <c r="B314" s="24" t="s">
        <v>1721</v>
      </c>
      <c r="C314" s="24" t="s">
        <v>4437</v>
      </c>
      <c r="D314" s="25" t="s">
        <v>1722</v>
      </c>
      <c r="E314" s="26">
        <v>60330.6</v>
      </c>
      <c r="F314" s="26">
        <v>60330.6</v>
      </c>
      <c r="G314" s="26">
        <v>45188.800000000003</v>
      </c>
      <c r="H314" s="26">
        <v>2729.5</v>
      </c>
      <c r="I314" s="26">
        <v>0</v>
      </c>
      <c r="J314" s="26">
        <v>1856.4</v>
      </c>
      <c r="K314" s="26">
        <v>1856.4</v>
      </c>
      <c r="L314" s="26">
        <v>0</v>
      </c>
      <c r="M314" s="26">
        <v>1479.4</v>
      </c>
      <c r="N314" s="26">
        <v>0</v>
      </c>
      <c r="O314" s="26">
        <f t="shared" si="4"/>
        <v>62187</v>
      </c>
    </row>
    <row r="315" spans="2:15" ht="38.25">
      <c r="B315" s="24" t="s">
        <v>1723</v>
      </c>
      <c r="C315" s="24" t="s">
        <v>1724</v>
      </c>
      <c r="D315" s="25" t="s">
        <v>1725</v>
      </c>
      <c r="E315" s="26">
        <v>9299.9</v>
      </c>
      <c r="F315" s="26">
        <v>0</v>
      </c>
      <c r="G315" s="26">
        <v>0</v>
      </c>
      <c r="H315" s="26">
        <v>0</v>
      </c>
      <c r="I315" s="26">
        <v>9299.9</v>
      </c>
      <c r="J315" s="26">
        <v>250</v>
      </c>
      <c r="K315" s="26">
        <v>0</v>
      </c>
      <c r="L315" s="26">
        <v>0</v>
      </c>
      <c r="M315" s="26">
        <v>0</v>
      </c>
      <c r="N315" s="26">
        <v>250</v>
      </c>
      <c r="O315" s="26">
        <f t="shared" si="4"/>
        <v>9549.9</v>
      </c>
    </row>
    <row r="316" spans="2:15" ht="25.5">
      <c r="B316" s="24" t="s">
        <v>1726</v>
      </c>
      <c r="C316" s="24" t="s">
        <v>2580</v>
      </c>
      <c r="D316" s="25" t="s">
        <v>1727</v>
      </c>
      <c r="E316" s="26">
        <v>0</v>
      </c>
      <c r="F316" s="26">
        <v>0</v>
      </c>
      <c r="G316" s="26">
        <v>0</v>
      </c>
      <c r="H316" s="26">
        <v>0</v>
      </c>
      <c r="I316" s="26">
        <v>0</v>
      </c>
      <c r="J316" s="26">
        <v>1828.5</v>
      </c>
      <c r="K316" s="26">
        <v>1828.5</v>
      </c>
      <c r="L316" s="26">
        <v>927.9</v>
      </c>
      <c r="M316" s="26">
        <v>408.8</v>
      </c>
      <c r="N316" s="26">
        <v>0</v>
      </c>
      <c r="O316" s="26">
        <f t="shared" si="4"/>
        <v>1828.5</v>
      </c>
    </row>
    <row r="317" spans="2:15" ht="76.5">
      <c r="B317" s="24" t="s">
        <v>1728</v>
      </c>
      <c r="C317" s="24" t="s">
        <v>2127</v>
      </c>
      <c r="D317" s="25" t="s">
        <v>1729</v>
      </c>
      <c r="E317" s="26">
        <v>14020.4</v>
      </c>
      <c r="F317" s="26">
        <v>14020.4</v>
      </c>
      <c r="G317" s="26">
        <v>6788.2</v>
      </c>
      <c r="H317" s="26">
        <v>3509.9</v>
      </c>
      <c r="I317" s="26">
        <v>0</v>
      </c>
      <c r="J317" s="26">
        <v>84</v>
      </c>
      <c r="K317" s="26">
        <v>61.6</v>
      </c>
      <c r="L317" s="26">
        <v>0</v>
      </c>
      <c r="M317" s="26">
        <v>15.7</v>
      </c>
      <c r="N317" s="26">
        <v>22.4</v>
      </c>
      <c r="O317" s="26">
        <f t="shared" si="4"/>
        <v>14104.4</v>
      </c>
    </row>
    <row r="318" spans="2:15" ht="89.25">
      <c r="B318" s="24" t="s">
        <v>1730</v>
      </c>
      <c r="C318" s="24" t="s">
        <v>512</v>
      </c>
      <c r="D318" s="25" t="s">
        <v>1731</v>
      </c>
      <c r="E318" s="26">
        <v>3793</v>
      </c>
      <c r="F318" s="26">
        <v>3793</v>
      </c>
      <c r="G318" s="26">
        <v>0</v>
      </c>
      <c r="H318" s="26">
        <v>0</v>
      </c>
      <c r="I318" s="26">
        <v>0</v>
      </c>
      <c r="J318" s="26">
        <v>0</v>
      </c>
      <c r="K318" s="26">
        <v>0</v>
      </c>
      <c r="L318" s="26">
        <v>0</v>
      </c>
      <c r="M318" s="26">
        <v>0</v>
      </c>
      <c r="N318" s="26">
        <v>0</v>
      </c>
      <c r="O318" s="26">
        <f t="shared" si="4"/>
        <v>3793</v>
      </c>
    </row>
    <row r="319" spans="2:15" ht="51">
      <c r="B319" s="24" t="s">
        <v>1732</v>
      </c>
      <c r="C319" s="24" t="s">
        <v>1733</v>
      </c>
      <c r="D319" s="25" t="s">
        <v>1734</v>
      </c>
      <c r="E319" s="26">
        <v>60340</v>
      </c>
      <c r="F319" s="26">
        <v>340</v>
      </c>
      <c r="G319" s="26">
        <v>0</v>
      </c>
      <c r="H319" s="26">
        <v>0</v>
      </c>
      <c r="I319" s="26">
        <v>60000</v>
      </c>
      <c r="J319" s="26">
        <v>0</v>
      </c>
      <c r="K319" s="26">
        <v>0</v>
      </c>
      <c r="L319" s="26">
        <v>0</v>
      </c>
      <c r="M319" s="26">
        <v>0</v>
      </c>
      <c r="N319" s="26">
        <v>0</v>
      </c>
      <c r="O319" s="26">
        <f t="shared" si="4"/>
        <v>60340</v>
      </c>
    </row>
    <row r="320" spans="2:15" ht="76.5">
      <c r="B320" s="24" t="s">
        <v>1735</v>
      </c>
      <c r="C320" s="24" t="s">
        <v>1736</v>
      </c>
      <c r="D320" s="25" t="s">
        <v>4192</v>
      </c>
      <c r="E320" s="26">
        <v>50513.5</v>
      </c>
      <c r="F320" s="26">
        <v>50513.5</v>
      </c>
      <c r="G320" s="26">
        <v>0</v>
      </c>
      <c r="H320" s="26">
        <v>0</v>
      </c>
      <c r="I320" s="26">
        <v>0</v>
      </c>
      <c r="J320" s="26">
        <v>0</v>
      </c>
      <c r="K320" s="26">
        <v>0</v>
      </c>
      <c r="L320" s="26">
        <v>0</v>
      </c>
      <c r="M320" s="26">
        <v>0</v>
      </c>
      <c r="N320" s="26">
        <v>0</v>
      </c>
      <c r="O320" s="26">
        <f t="shared" si="4"/>
        <v>50513.5</v>
      </c>
    </row>
    <row r="321" spans="2:15" ht="76.5">
      <c r="B321" s="24" t="s">
        <v>4193</v>
      </c>
      <c r="C321" s="24" t="s">
        <v>4194</v>
      </c>
      <c r="D321" s="25" t="s">
        <v>4195</v>
      </c>
      <c r="E321" s="26">
        <v>874860.5</v>
      </c>
      <c r="F321" s="26">
        <v>874860.5</v>
      </c>
      <c r="G321" s="26">
        <v>0</v>
      </c>
      <c r="H321" s="26">
        <v>0</v>
      </c>
      <c r="I321" s="26">
        <v>0</v>
      </c>
      <c r="J321" s="26">
        <v>0</v>
      </c>
      <c r="K321" s="26">
        <v>0</v>
      </c>
      <c r="L321" s="26">
        <v>0</v>
      </c>
      <c r="M321" s="26">
        <v>0</v>
      </c>
      <c r="N321" s="26">
        <v>0</v>
      </c>
      <c r="O321" s="26">
        <f t="shared" si="4"/>
        <v>874860.5</v>
      </c>
    </row>
    <row r="322" spans="2:15">
      <c r="B322" s="24" t="s">
        <v>4196</v>
      </c>
      <c r="C322" s="24" t="s">
        <v>4194</v>
      </c>
      <c r="D322" s="25" t="s">
        <v>4197</v>
      </c>
      <c r="E322" s="26">
        <v>3366.9</v>
      </c>
      <c r="F322" s="26">
        <v>3366.9</v>
      </c>
      <c r="G322" s="26">
        <v>0</v>
      </c>
      <c r="H322" s="26">
        <v>0</v>
      </c>
      <c r="I322" s="26">
        <v>0</v>
      </c>
      <c r="J322" s="26">
        <v>0</v>
      </c>
      <c r="K322" s="26">
        <v>0</v>
      </c>
      <c r="L322" s="26">
        <v>0</v>
      </c>
      <c r="M322" s="26">
        <v>0</v>
      </c>
      <c r="N322" s="26">
        <v>0</v>
      </c>
      <c r="O322" s="26">
        <f t="shared" si="4"/>
        <v>3366.9</v>
      </c>
    </row>
    <row r="323" spans="2:15" ht="38.25">
      <c r="B323" s="24" t="s">
        <v>4198</v>
      </c>
      <c r="C323" s="24" t="s">
        <v>1733</v>
      </c>
      <c r="D323" s="25" t="s">
        <v>4199</v>
      </c>
      <c r="E323" s="26">
        <v>1919662.5</v>
      </c>
      <c r="F323" s="26">
        <v>1919662.5</v>
      </c>
      <c r="G323" s="26">
        <v>0</v>
      </c>
      <c r="H323" s="26">
        <v>0</v>
      </c>
      <c r="I323" s="26">
        <v>0</v>
      </c>
      <c r="J323" s="26">
        <v>0</v>
      </c>
      <c r="K323" s="26">
        <v>0</v>
      </c>
      <c r="L323" s="26">
        <v>0</v>
      </c>
      <c r="M323" s="26">
        <v>0</v>
      </c>
      <c r="N323" s="26">
        <v>0</v>
      </c>
      <c r="O323" s="26">
        <f t="shared" si="4"/>
        <v>1919662.5</v>
      </c>
    </row>
    <row r="324" spans="2:15" ht="76.5">
      <c r="B324" s="24" t="s">
        <v>4200</v>
      </c>
      <c r="C324" s="24" t="s">
        <v>4194</v>
      </c>
      <c r="D324" s="25" t="s">
        <v>4201</v>
      </c>
      <c r="E324" s="26">
        <v>81134.100000000006</v>
      </c>
      <c r="F324" s="26">
        <v>81134.100000000006</v>
      </c>
      <c r="G324" s="26">
        <v>0</v>
      </c>
      <c r="H324" s="26">
        <v>0</v>
      </c>
      <c r="I324" s="26">
        <v>0</v>
      </c>
      <c r="J324" s="26">
        <v>0</v>
      </c>
      <c r="K324" s="26">
        <v>0</v>
      </c>
      <c r="L324" s="26">
        <v>0</v>
      </c>
      <c r="M324" s="26">
        <v>0</v>
      </c>
      <c r="N324" s="26">
        <v>0</v>
      </c>
      <c r="O324" s="26">
        <f t="shared" si="4"/>
        <v>81134.100000000006</v>
      </c>
    </row>
    <row r="325" spans="2:15" ht="56.25">
      <c r="B325" s="24"/>
      <c r="C325" s="19"/>
      <c r="D325" s="27" t="s">
        <v>4202</v>
      </c>
      <c r="E325" s="28">
        <v>43341.5</v>
      </c>
      <c r="F325" s="28">
        <v>43341.5</v>
      </c>
      <c r="G325" s="28">
        <v>0</v>
      </c>
      <c r="H325" s="28">
        <v>0</v>
      </c>
      <c r="I325" s="28">
        <v>0</v>
      </c>
      <c r="J325" s="28">
        <v>0</v>
      </c>
      <c r="K325" s="28">
        <v>0</v>
      </c>
      <c r="L325" s="28">
        <v>0</v>
      </c>
      <c r="M325" s="28">
        <v>0</v>
      </c>
      <c r="N325" s="28">
        <v>0</v>
      </c>
      <c r="O325" s="28">
        <f t="shared" si="4"/>
        <v>43341.5</v>
      </c>
    </row>
    <row r="326" spans="2:15" ht="25.5">
      <c r="B326" s="24" t="s">
        <v>4203</v>
      </c>
      <c r="C326" s="24" t="s">
        <v>4204</v>
      </c>
      <c r="D326" s="25" t="s">
        <v>4205</v>
      </c>
      <c r="E326" s="26">
        <v>640.70000000000005</v>
      </c>
      <c r="F326" s="26">
        <v>640.70000000000005</v>
      </c>
      <c r="G326" s="26">
        <v>0</v>
      </c>
      <c r="H326" s="26">
        <v>0</v>
      </c>
      <c r="I326" s="26">
        <v>0</v>
      </c>
      <c r="J326" s="26">
        <v>0</v>
      </c>
      <c r="K326" s="26">
        <v>0</v>
      </c>
      <c r="L326" s="26">
        <v>0</v>
      </c>
      <c r="M326" s="26">
        <v>0</v>
      </c>
      <c r="N326" s="26">
        <v>0</v>
      </c>
      <c r="O326" s="26">
        <f t="shared" si="4"/>
        <v>640.70000000000005</v>
      </c>
    </row>
    <row r="327" spans="2:15" ht="63.75">
      <c r="B327" s="24" t="s">
        <v>4206</v>
      </c>
      <c r="C327" s="24" t="s">
        <v>2800</v>
      </c>
      <c r="D327" s="25" t="s">
        <v>4207</v>
      </c>
      <c r="E327" s="26">
        <v>88833.5</v>
      </c>
      <c r="F327" s="26">
        <v>88833.5</v>
      </c>
      <c r="G327" s="26">
        <v>0</v>
      </c>
      <c r="H327" s="26">
        <v>0</v>
      </c>
      <c r="I327" s="26">
        <v>0</v>
      </c>
      <c r="J327" s="26">
        <v>0</v>
      </c>
      <c r="K327" s="26">
        <v>0</v>
      </c>
      <c r="L327" s="26">
        <v>0</v>
      </c>
      <c r="M327" s="26">
        <v>0</v>
      </c>
      <c r="N327" s="26">
        <v>0</v>
      </c>
      <c r="O327" s="26">
        <f t="shared" ref="O327:O390" si="5">J327+E327</f>
        <v>88833.5</v>
      </c>
    </row>
    <row r="328" spans="2:15" ht="89.25">
      <c r="B328" s="24" t="s">
        <v>4208</v>
      </c>
      <c r="C328" s="24" t="s">
        <v>1493</v>
      </c>
      <c r="D328" s="25" t="s">
        <v>4209</v>
      </c>
      <c r="E328" s="26">
        <v>94026.6</v>
      </c>
      <c r="F328" s="26">
        <v>94026.6</v>
      </c>
      <c r="G328" s="26">
        <v>37734.199999999997</v>
      </c>
      <c r="H328" s="26">
        <v>24589.1</v>
      </c>
      <c r="I328" s="26">
        <v>0</v>
      </c>
      <c r="J328" s="26">
        <v>128</v>
      </c>
      <c r="K328" s="26">
        <v>88</v>
      </c>
      <c r="L328" s="26">
        <v>40</v>
      </c>
      <c r="M328" s="26">
        <v>40</v>
      </c>
      <c r="N328" s="26">
        <v>40</v>
      </c>
      <c r="O328" s="26">
        <f t="shared" si="5"/>
        <v>94154.6</v>
      </c>
    </row>
    <row r="329" spans="2:15" ht="102">
      <c r="B329" s="24" t="s">
        <v>4210</v>
      </c>
      <c r="C329" s="24" t="s">
        <v>1733</v>
      </c>
      <c r="D329" s="25" t="s">
        <v>4211</v>
      </c>
      <c r="E329" s="26">
        <v>2886992.7</v>
      </c>
      <c r="F329" s="26">
        <v>2886992.7</v>
      </c>
      <c r="G329" s="26">
        <v>0</v>
      </c>
      <c r="H329" s="26">
        <v>0</v>
      </c>
      <c r="I329" s="26">
        <v>0</v>
      </c>
      <c r="J329" s="26">
        <v>0</v>
      </c>
      <c r="K329" s="26">
        <v>0</v>
      </c>
      <c r="L329" s="26">
        <v>0</v>
      </c>
      <c r="M329" s="26">
        <v>0</v>
      </c>
      <c r="N329" s="26">
        <v>0</v>
      </c>
      <c r="O329" s="26">
        <f t="shared" si="5"/>
        <v>2886992.7</v>
      </c>
    </row>
    <row r="330" spans="2:15" ht="46.15" customHeight="1">
      <c r="B330" s="24" t="s">
        <v>4212</v>
      </c>
      <c r="C330" s="24" t="s">
        <v>1733</v>
      </c>
      <c r="D330" s="25" t="s">
        <v>4213</v>
      </c>
      <c r="E330" s="26">
        <v>58714.400000000001</v>
      </c>
      <c r="F330" s="26">
        <v>58714.400000000001</v>
      </c>
      <c r="G330" s="26">
        <v>0</v>
      </c>
      <c r="H330" s="26">
        <v>0</v>
      </c>
      <c r="I330" s="26">
        <v>0</v>
      </c>
      <c r="J330" s="26">
        <v>0</v>
      </c>
      <c r="K330" s="26">
        <v>0</v>
      </c>
      <c r="L330" s="26">
        <v>0</v>
      </c>
      <c r="M330" s="26">
        <v>0</v>
      </c>
      <c r="N330" s="26">
        <v>0</v>
      </c>
      <c r="O330" s="26">
        <f t="shared" si="5"/>
        <v>58714.400000000001</v>
      </c>
    </row>
    <row r="331" spans="2:15" ht="63.75">
      <c r="B331" s="24" t="s">
        <v>4214</v>
      </c>
      <c r="C331" s="24" t="s">
        <v>512</v>
      </c>
      <c r="D331" s="25" t="s">
        <v>4215</v>
      </c>
      <c r="E331" s="26">
        <v>1400</v>
      </c>
      <c r="F331" s="26">
        <v>1400</v>
      </c>
      <c r="G331" s="26">
        <v>0</v>
      </c>
      <c r="H331" s="26">
        <v>0</v>
      </c>
      <c r="I331" s="26">
        <v>0</v>
      </c>
      <c r="J331" s="26">
        <v>0</v>
      </c>
      <c r="K331" s="26">
        <v>0</v>
      </c>
      <c r="L331" s="26">
        <v>0</v>
      </c>
      <c r="M331" s="26">
        <v>0</v>
      </c>
      <c r="N331" s="26">
        <v>0</v>
      </c>
      <c r="O331" s="26">
        <f t="shared" si="5"/>
        <v>1400</v>
      </c>
    </row>
    <row r="332" spans="2:15" ht="25.5">
      <c r="B332" s="24" t="s">
        <v>4216</v>
      </c>
      <c r="C332" s="24" t="s">
        <v>512</v>
      </c>
      <c r="D332" s="25" t="s">
        <v>4217</v>
      </c>
      <c r="E332" s="26">
        <v>0</v>
      </c>
      <c r="F332" s="26">
        <v>0</v>
      </c>
      <c r="G332" s="26">
        <v>0</v>
      </c>
      <c r="H332" s="26">
        <v>0</v>
      </c>
      <c r="I332" s="26">
        <v>0</v>
      </c>
      <c r="J332" s="26">
        <v>274686.40000000002</v>
      </c>
      <c r="K332" s="26">
        <v>108949.6</v>
      </c>
      <c r="L332" s="26">
        <v>0</v>
      </c>
      <c r="M332" s="26">
        <v>0</v>
      </c>
      <c r="N332" s="26">
        <v>165736.79999999999</v>
      </c>
      <c r="O332" s="26">
        <f t="shared" si="5"/>
        <v>274686.40000000002</v>
      </c>
    </row>
    <row r="333" spans="2:15" ht="13.5">
      <c r="B333" s="19" t="s">
        <v>4218</v>
      </c>
      <c r="C333" s="19"/>
      <c r="D333" s="22" t="s">
        <v>4219</v>
      </c>
      <c r="E333" s="23">
        <v>238464</v>
      </c>
      <c r="F333" s="23">
        <v>235152.9</v>
      </c>
      <c r="G333" s="23">
        <v>175676.79999999999</v>
      </c>
      <c r="H333" s="23">
        <v>6460.8</v>
      </c>
      <c r="I333" s="23">
        <v>3311.1</v>
      </c>
      <c r="J333" s="23">
        <v>4002.2</v>
      </c>
      <c r="K333" s="23">
        <v>2.2000000000000002</v>
      </c>
      <c r="L333" s="23">
        <v>0</v>
      </c>
      <c r="M333" s="23">
        <v>0</v>
      </c>
      <c r="N333" s="23">
        <v>4000</v>
      </c>
      <c r="O333" s="23">
        <f t="shared" si="5"/>
        <v>242466.2</v>
      </c>
    </row>
    <row r="334" spans="2:15" ht="51">
      <c r="B334" s="24" t="s">
        <v>4220</v>
      </c>
      <c r="C334" s="24" t="s">
        <v>4437</v>
      </c>
      <c r="D334" s="25" t="s">
        <v>4221</v>
      </c>
      <c r="E334" s="26">
        <v>235152.9</v>
      </c>
      <c r="F334" s="26">
        <v>235152.9</v>
      </c>
      <c r="G334" s="26">
        <v>175676.79999999999</v>
      </c>
      <c r="H334" s="26">
        <v>6460.8</v>
      </c>
      <c r="I334" s="26">
        <v>0</v>
      </c>
      <c r="J334" s="26">
        <v>2.2000000000000002</v>
      </c>
      <c r="K334" s="26">
        <v>2.2000000000000002</v>
      </c>
      <c r="L334" s="26">
        <v>0</v>
      </c>
      <c r="M334" s="26">
        <v>0</v>
      </c>
      <c r="N334" s="26">
        <v>0</v>
      </c>
      <c r="O334" s="26">
        <f t="shared" si="5"/>
        <v>235155.1</v>
      </c>
    </row>
    <row r="335" spans="2:15" ht="51">
      <c r="B335" s="24" t="s">
        <v>4222</v>
      </c>
      <c r="C335" s="24" t="s">
        <v>4223</v>
      </c>
      <c r="D335" s="25" t="s">
        <v>4224</v>
      </c>
      <c r="E335" s="26">
        <v>3311.1</v>
      </c>
      <c r="F335" s="26">
        <v>0</v>
      </c>
      <c r="G335" s="26">
        <v>0</v>
      </c>
      <c r="H335" s="26">
        <v>0</v>
      </c>
      <c r="I335" s="26">
        <v>3311.1</v>
      </c>
      <c r="J335" s="26">
        <v>4000</v>
      </c>
      <c r="K335" s="26">
        <v>0</v>
      </c>
      <c r="L335" s="26">
        <v>0</v>
      </c>
      <c r="M335" s="26">
        <v>0</v>
      </c>
      <c r="N335" s="26">
        <v>4000</v>
      </c>
      <c r="O335" s="26">
        <f t="shared" si="5"/>
        <v>7311.1</v>
      </c>
    </row>
    <row r="336" spans="2:15" ht="54">
      <c r="B336" s="19" t="s">
        <v>4225</v>
      </c>
      <c r="C336" s="19"/>
      <c r="D336" s="22" t="s">
        <v>4226</v>
      </c>
      <c r="E336" s="23">
        <v>331911.09999999998</v>
      </c>
      <c r="F336" s="23">
        <v>262180.5</v>
      </c>
      <c r="G336" s="23">
        <v>7594.6</v>
      </c>
      <c r="H336" s="23">
        <v>904.6</v>
      </c>
      <c r="I336" s="23">
        <v>69730.600000000006</v>
      </c>
      <c r="J336" s="23">
        <v>0</v>
      </c>
      <c r="K336" s="23">
        <v>0</v>
      </c>
      <c r="L336" s="23">
        <v>0</v>
      </c>
      <c r="M336" s="23">
        <v>0</v>
      </c>
      <c r="N336" s="23">
        <v>0</v>
      </c>
      <c r="O336" s="23">
        <f t="shared" si="5"/>
        <v>331911.09999999998</v>
      </c>
    </row>
    <row r="337" spans="2:15" ht="38.25">
      <c r="B337" s="24" t="s">
        <v>4227</v>
      </c>
      <c r="C337" s="24" t="s">
        <v>4228</v>
      </c>
      <c r="D337" s="25" t="s">
        <v>2821</v>
      </c>
      <c r="E337" s="26">
        <v>12180.7</v>
      </c>
      <c r="F337" s="26">
        <v>12180.7</v>
      </c>
      <c r="G337" s="26">
        <v>7594.6</v>
      </c>
      <c r="H337" s="26">
        <v>904.6</v>
      </c>
      <c r="I337" s="26">
        <v>0</v>
      </c>
      <c r="J337" s="26">
        <v>0</v>
      </c>
      <c r="K337" s="26">
        <v>0</v>
      </c>
      <c r="L337" s="26">
        <v>0</v>
      </c>
      <c r="M337" s="26">
        <v>0</v>
      </c>
      <c r="N337" s="26">
        <v>0</v>
      </c>
      <c r="O337" s="26">
        <f t="shared" si="5"/>
        <v>12180.7</v>
      </c>
    </row>
    <row r="338" spans="2:15" ht="140.25">
      <c r="B338" s="24" t="s">
        <v>2822</v>
      </c>
      <c r="C338" s="24" t="s">
        <v>4194</v>
      </c>
      <c r="D338" s="25" t="s">
        <v>4119</v>
      </c>
      <c r="E338" s="26">
        <v>150000</v>
      </c>
      <c r="F338" s="26">
        <v>150000</v>
      </c>
      <c r="G338" s="26">
        <v>0</v>
      </c>
      <c r="H338" s="26">
        <v>0</v>
      </c>
      <c r="I338" s="26">
        <v>0</v>
      </c>
      <c r="J338" s="26">
        <v>0</v>
      </c>
      <c r="K338" s="26">
        <v>0</v>
      </c>
      <c r="L338" s="26">
        <v>0</v>
      </c>
      <c r="M338" s="26">
        <v>0</v>
      </c>
      <c r="N338" s="26">
        <v>0</v>
      </c>
      <c r="O338" s="26">
        <f t="shared" si="5"/>
        <v>150000</v>
      </c>
    </row>
    <row r="339" spans="2:15" ht="76.5">
      <c r="B339" s="24" t="s">
        <v>2823</v>
      </c>
      <c r="C339" s="24" t="s">
        <v>4194</v>
      </c>
      <c r="D339" s="25" t="s">
        <v>2824</v>
      </c>
      <c r="E339" s="26">
        <v>63949</v>
      </c>
      <c r="F339" s="26">
        <v>0</v>
      </c>
      <c r="G339" s="26">
        <v>0</v>
      </c>
      <c r="H339" s="26">
        <v>0</v>
      </c>
      <c r="I339" s="26">
        <v>63949</v>
      </c>
      <c r="J339" s="26">
        <v>0</v>
      </c>
      <c r="K339" s="26">
        <v>0</v>
      </c>
      <c r="L339" s="26">
        <v>0</v>
      </c>
      <c r="M339" s="26">
        <v>0</v>
      </c>
      <c r="N339" s="26">
        <v>0</v>
      </c>
      <c r="O339" s="26">
        <f t="shared" si="5"/>
        <v>63949</v>
      </c>
    </row>
    <row r="340" spans="2:15" ht="76.5">
      <c r="B340" s="24" t="s">
        <v>2825</v>
      </c>
      <c r="C340" s="24" t="s">
        <v>4194</v>
      </c>
      <c r="D340" s="25" t="s">
        <v>2826</v>
      </c>
      <c r="E340" s="26">
        <v>105781.4</v>
      </c>
      <c r="F340" s="26">
        <v>99999.8</v>
      </c>
      <c r="G340" s="26">
        <v>0</v>
      </c>
      <c r="H340" s="26">
        <v>0</v>
      </c>
      <c r="I340" s="26">
        <v>5781.6</v>
      </c>
      <c r="J340" s="26">
        <v>0</v>
      </c>
      <c r="K340" s="26">
        <v>0</v>
      </c>
      <c r="L340" s="26">
        <v>0</v>
      </c>
      <c r="M340" s="26">
        <v>0</v>
      </c>
      <c r="N340" s="26">
        <v>0</v>
      </c>
      <c r="O340" s="26">
        <f t="shared" si="5"/>
        <v>105781.4</v>
      </c>
    </row>
    <row r="341" spans="2:15" ht="13.5">
      <c r="B341" s="19" t="s">
        <v>2827</v>
      </c>
      <c r="C341" s="19"/>
      <c r="D341" s="22" t="s">
        <v>2828</v>
      </c>
      <c r="E341" s="23">
        <v>144888609.40000001</v>
      </c>
      <c r="F341" s="23">
        <v>144888609.40000001</v>
      </c>
      <c r="G341" s="23">
        <v>0</v>
      </c>
      <c r="H341" s="23">
        <v>0</v>
      </c>
      <c r="I341" s="23">
        <v>0</v>
      </c>
      <c r="J341" s="23">
        <v>0</v>
      </c>
      <c r="K341" s="23">
        <v>0</v>
      </c>
      <c r="L341" s="23">
        <v>0</v>
      </c>
      <c r="M341" s="23">
        <v>0</v>
      </c>
      <c r="N341" s="23">
        <v>0</v>
      </c>
      <c r="O341" s="23">
        <f t="shared" si="5"/>
        <v>144888609.40000001</v>
      </c>
    </row>
    <row r="342" spans="2:15" ht="63.75">
      <c r="B342" s="24" t="s">
        <v>2829</v>
      </c>
      <c r="C342" s="24" t="s">
        <v>2830</v>
      </c>
      <c r="D342" s="25" t="s">
        <v>2831</v>
      </c>
      <c r="E342" s="26">
        <v>144888609.40000001</v>
      </c>
      <c r="F342" s="26">
        <v>144888609.40000001</v>
      </c>
      <c r="G342" s="26">
        <v>0</v>
      </c>
      <c r="H342" s="26">
        <v>0</v>
      </c>
      <c r="I342" s="26">
        <v>0</v>
      </c>
      <c r="J342" s="26">
        <v>0</v>
      </c>
      <c r="K342" s="26">
        <v>0</v>
      </c>
      <c r="L342" s="26">
        <v>0</v>
      </c>
      <c r="M342" s="26">
        <v>0</v>
      </c>
      <c r="N342" s="26">
        <v>0</v>
      </c>
      <c r="O342" s="26">
        <f t="shared" si="5"/>
        <v>144888609.40000001</v>
      </c>
    </row>
    <row r="343" spans="2:15" ht="13.5">
      <c r="B343" s="19" t="s">
        <v>2832</v>
      </c>
      <c r="C343" s="19"/>
      <c r="D343" s="22" t="s">
        <v>2833</v>
      </c>
      <c r="E343" s="23">
        <v>1075386.8</v>
      </c>
      <c r="F343" s="23">
        <v>1075386.8</v>
      </c>
      <c r="G343" s="23">
        <v>24517.7</v>
      </c>
      <c r="H343" s="23">
        <v>1168.3</v>
      </c>
      <c r="I343" s="23">
        <v>0</v>
      </c>
      <c r="J343" s="23">
        <v>140663.4</v>
      </c>
      <c r="K343" s="23">
        <v>100515.6</v>
      </c>
      <c r="L343" s="23">
        <v>26882.3</v>
      </c>
      <c r="M343" s="23">
        <v>6306.9</v>
      </c>
      <c r="N343" s="23">
        <v>40147.800000000003</v>
      </c>
      <c r="O343" s="23">
        <f t="shared" si="5"/>
        <v>1216050.2</v>
      </c>
    </row>
    <row r="344" spans="2:15" ht="25.5">
      <c r="B344" s="24" t="s">
        <v>2834</v>
      </c>
      <c r="C344" s="24" t="s">
        <v>4228</v>
      </c>
      <c r="D344" s="25" t="s">
        <v>4332</v>
      </c>
      <c r="E344" s="26">
        <v>1041979.1</v>
      </c>
      <c r="F344" s="26">
        <v>1041979.1</v>
      </c>
      <c r="G344" s="26">
        <v>0</v>
      </c>
      <c r="H344" s="26">
        <v>0</v>
      </c>
      <c r="I344" s="26">
        <v>0</v>
      </c>
      <c r="J344" s="26">
        <v>140603.79999999999</v>
      </c>
      <c r="K344" s="26">
        <v>100456</v>
      </c>
      <c r="L344" s="26">
        <v>26882.3</v>
      </c>
      <c r="M344" s="26">
        <v>6299.7</v>
      </c>
      <c r="N344" s="26">
        <v>40147.800000000003</v>
      </c>
      <c r="O344" s="26">
        <f t="shared" si="5"/>
        <v>1182582.8999999999</v>
      </c>
    </row>
    <row r="345" spans="2:15" ht="33.75">
      <c r="B345" s="24"/>
      <c r="C345" s="19"/>
      <c r="D345" s="27" t="s">
        <v>4333</v>
      </c>
      <c r="E345" s="28">
        <v>0</v>
      </c>
      <c r="F345" s="28">
        <v>0</v>
      </c>
      <c r="G345" s="28">
        <v>0</v>
      </c>
      <c r="H345" s="28">
        <v>0</v>
      </c>
      <c r="I345" s="28">
        <v>0</v>
      </c>
      <c r="J345" s="28">
        <v>15000</v>
      </c>
      <c r="K345" s="28">
        <v>0</v>
      </c>
      <c r="L345" s="28">
        <v>0</v>
      </c>
      <c r="M345" s="28">
        <v>0</v>
      </c>
      <c r="N345" s="28">
        <v>15000</v>
      </c>
      <c r="O345" s="28">
        <f t="shared" si="5"/>
        <v>15000</v>
      </c>
    </row>
    <row r="346" spans="2:15" ht="25.5">
      <c r="B346" s="24" t="s">
        <v>4334</v>
      </c>
      <c r="C346" s="24" t="s">
        <v>4228</v>
      </c>
      <c r="D346" s="25" t="s">
        <v>4335</v>
      </c>
      <c r="E346" s="26">
        <v>32732.7</v>
      </c>
      <c r="F346" s="26">
        <v>32732.7</v>
      </c>
      <c r="G346" s="26">
        <v>24517.7</v>
      </c>
      <c r="H346" s="26">
        <v>1168.3</v>
      </c>
      <c r="I346" s="26">
        <v>0</v>
      </c>
      <c r="J346" s="26">
        <v>59.6</v>
      </c>
      <c r="K346" s="26">
        <v>59.6</v>
      </c>
      <c r="L346" s="26">
        <v>0</v>
      </c>
      <c r="M346" s="26">
        <v>7.2</v>
      </c>
      <c r="N346" s="26">
        <v>0</v>
      </c>
      <c r="O346" s="26">
        <f t="shared" si="5"/>
        <v>32792.300000000003</v>
      </c>
    </row>
    <row r="347" spans="2:15">
      <c r="B347" s="24" t="s">
        <v>4336</v>
      </c>
      <c r="C347" s="24" t="s">
        <v>4228</v>
      </c>
      <c r="D347" s="25" t="s">
        <v>4337</v>
      </c>
      <c r="E347" s="26">
        <v>675</v>
      </c>
      <c r="F347" s="26">
        <v>675</v>
      </c>
      <c r="G347" s="26">
        <v>0</v>
      </c>
      <c r="H347" s="26">
        <v>0</v>
      </c>
      <c r="I347" s="26">
        <v>0</v>
      </c>
      <c r="J347" s="26">
        <v>0</v>
      </c>
      <c r="K347" s="26">
        <v>0</v>
      </c>
      <c r="L347" s="26">
        <v>0</v>
      </c>
      <c r="M347" s="26">
        <v>0</v>
      </c>
      <c r="N347" s="26">
        <v>0</v>
      </c>
      <c r="O347" s="26">
        <f t="shared" si="5"/>
        <v>675</v>
      </c>
    </row>
    <row r="348" spans="2:15" ht="25.5">
      <c r="B348" s="18" t="s">
        <v>4338</v>
      </c>
      <c r="C348" s="19"/>
      <c r="D348" s="20" t="s">
        <v>4339</v>
      </c>
      <c r="E348" s="21">
        <v>1069328.1000000001</v>
      </c>
      <c r="F348" s="21">
        <v>769358.1</v>
      </c>
      <c r="G348" s="21">
        <v>0</v>
      </c>
      <c r="H348" s="21">
        <v>0</v>
      </c>
      <c r="I348" s="21">
        <v>299970</v>
      </c>
      <c r="J348" s="21">
        <v>0</v>
      </c>
      <c r="K348" s="21">
        <v>0</v>
      </c>
      <c r="L348" s="21">
        <v>0</v>
      </c>
      <c r="M348" s="21">
        <v>0</v>
      </c>
      <c r="N348" s="21">
        <v>0</v>
      </c>
      <c r="O348" s="21">
        <f t="shared" si="5"/>
        <v>1069328.1000000001</v>
      </c>
    </row>
    <row r="349" spans="2:15" ht="40.5">
      <c r="B349" s="19" t="s">
        <v>4340</v>
      </c>
      <c r="C349" s="19"/>
      <c r="D349" s="22" t="s">
        <v>4339</v>
      </c>
      <c r="E349" s="23">
        <v>1069328.1000000001</v>
      </c>
      <c r="F349" s="23">
        <v>769358.1</v>
      </c>
      <c r="G349" s="23">
        <v>0</v>
      </c>
      <c r="H349" s="23">
        <v>0</v>
      </c>
      <c r="I349" s="23">
        <v>299970</v>
      </c>
      <c r="J349" s="23">
        <v>0</v>
      </c>
      <c r="K349" s="23">
        <v>0</v>
      </c>
      <c r="L349" s="23">
        <v>0</v>
      </c>
      <c r="M349" s="23">
        <v>0</v>
      </c>
      <c r="N349" s="23">
        <v>0</v>
      </c>
      <c r="O349" s="23">
        <f t="shared" si="5"/>
        <v>1069328.1000000001</v>
      </c>
    </row>
    <row r="350" spans="2:15" ht="140.25">
      <c r="B350" s="24" t="s">
        <v>4341</v>
      </c>
      <c r="C350" s="24" t="s">
        <v>2110</v>
      </c>
      <c r="D350" s="25" t="s">
        <v>4120</v>
      </c>
      <c r="E350" s="26">
        <v>769358.1</v>
      </c>
      <c r="F350" s="26">
        <v>769358.1</v>
      </c>
      <c r="G350" s="26">
        <v>0</v>
      </c>
      <c r="H350" s="26">
        <v>0</v>
      </c>
      <c r="I350" s="26">
        <v>0</v>
      </c>
      <c r="J350" s="26">
        <v>0</v>
      </c>
      <c r="K350" s="26">
        <v>0</v>
      </c>
      <c r="L350" s="26">
        <v>0</v>
      </c>
      <c r="M350" s="26">
        <v>0</v>
      </c>
      <c r="N350" s="26">
        <v>0</v>
      </c>
      <c r="O350" s="26">
        <f t="shared" si="5"/>
        <v>769358.1</v>
      </c>
    </row>
    <row r="351" spans="2:15" ht="127.5">
      <c r="B351" s="24" t="s">
        <v>4342</v>
      </c>
      <c r="C351" s="24" t="s">
        <v>2110</v>
      </c>
      <c r="D351" s="25" t="s">
        <v>4121</v>
      </c>
      <c r="E351" s="26">
        <v>299970</v>
      </c>
      <c r="F351" s="26">
        <v>0</v>
      </c>
      <c r="G351" s="26">
        <v>0</v>
      </c>
      <c r="H351" s="26">
        <v>0</v>
      </c>
      <c r="I351" s="26">
        <v>299970</v>
      </c>
      <c r="J351" s="26">
        <v>0</v>
      </c>
      <c r="K351" s="26">
        <v>0</v>
      </c>
      <c r="L351" s="26">
        <v>0</v>
      </c>
      <c r="M351" s="26">
        <v>0</v>
      </c>
      <c r="N351" s="26">
        <v>0</v>
      </c>
      <c r="O351" s="26">
        <f t="shared" si="5"/>
        <v>299970</v>
      </c>
    </row>
    <row r="352" spans="2:15" ht="38.25">
      <c r="B352" s="18" t="s">
        <v>4343</v>
      </c>
      <c r="C352" s="19"/>
      <c r="D352" s="20" t="s">
        <v>4344</v>
      </c>
      <c r="E352" s="21">
        <v>1678015.5000000002</v>
      </c>
      <c r="F352" s="21">
        <v>1544755.2000000002</v>
      </c>
      <c r="G352" s="21">
        <v>473591.9</v>
      </c>
      <c r="H352" s="21">
        <v>37152.199999999997</v>
      </c>
      <c r="I352" s="21">
        <v>133260.29999999999</v>
      </c>
      <c r="J352" s="21">
        <v>203439.3</v>
      </c>
      <c r="K352" s="21">
        <v>140789.1</v>
      </c>
      <c r="L352" s="21">
        <v>1022</v>
      </c>
      <c r="M352" s="21">
        <v>76.5</v>
      </c>
      <c r="N352" s="21">
        <v>62650.2</v>
      </c>
      <c r="O352" s="21">
        <f t="shared" si="5"/>
        <v>1881454.8000000003</v>
      </c>
    </row>
    <row r="353" spans="2:15" ht="67.5">
      <c r="B353" s="19" t="s">
        <v>4345</v>
      </c>
      <c r="C353" s="19"/>
      <c r="D353" s="22" t="s">
        <v>4346</v>
      </c>
      <c r="E353" s="23">
        <v>272322.3</v>
      </c>
      <c r="F353" s="23">
        <v>205161.4</v>
      </c>
      <c r="G353" s="23">
        <v>34979.700000000004</v>
      </c>
      <c r="H353" s="23">
        <v>3957.3</v>
      </c>
      <c r="I353" s="23">
        <v>67160.899999999994</v>
      </c>
      <c r="J353" s="23">
        <v>112933.2</v>
      </c>
      <c r="K353" s="23">
        <v>61383</v>
      </c>
      <c r="L353" s="23">
        <v>1022</v>
      </c>
      <c r="M353" s="23">
        <v>1</v>
      </c>
      <c r="N353" s="23">
        <v>51550.2</v>
      </c>
      <c r="O353" s="23">
        <f t="shared" si="5"/>
        <v>385255.5</v>
      </c>
    </row>
    <row r="354" spans="2:15" ht="43.5" customHeight="1">
      <c r="B354" s="24" t="s">
        <v>4347</v>
      </c>
      <c r="C354" s="24" t="s">
        <v>4348</v>
      </c>
      <c r="D354" s="25" t="s">
        <v>4349</v>
      </c>
      <c r="E354" s="26">
        <v>49453</v>
      </c>
      <c r="F354" s="26">
        <v>49453</v>
      </c>
      <c r="G354" s="26">
        <v>32002.9</v>
      </c>
      <c r="H354" s="26">
        <v>3247.4</v>
      </c>
      <c r="I354" s="26">
        <v>0</v>
      </c>
      <c r="J354" s="26">
        <v>0</v>
      </c>
      <c r="K354" s="26">
        <v>0</v>
      </c>
      <c r="L354" s="26">
        <v>0</v>
      </c>
      <c r="M354" s="26">
        <v>0</v>
      </c>
      <c r="N354" s="26">
        <v>0</v>
      </c>
      <c r="O354" s="26">
        <f t="shared" si="5"/>
        <v>49453</v>
      </c>
    </row>
    <row r="355" spans="2:15" ht="165.2" customHeight="1">
      <c r="B355" s="24" t="s">
        <v>4350</v>
      </c>
      <c r="C355" s="24" t="s">
        <v>4351</v>
      </c>
      <c r="D355" s="25" t="s">
        <v>4122</v>
      </c>
      <c r="E355" s="26">
        <v>5072.3999999999996</v>
      </c>
      <c r="F355" s="26">
        <v>1011.5</v>
      </c>
      <c r="G355" s="26">
        <v>620.5</v>
      </c>
      <c r="H355" s="26">
        <v>254.5</v>
      </c>
      <c r="I355" s="26">
        <v>4060.9</v>
      </c>
      <c r="J355" s="26">
        <v>80</v>
      </c>
      <c r="K355" s="26">
        <v>80</v>
      </c>
      <c r="L355" s="26">
        <v>40</v>
      </c>
      <c r="M355" s="26">
        <v>1</v>
      </c>
      <c r="N355" s="26">
        <v>0</v>
      </c>
      <c r="O355" s="26">
        <f t="shared" si="5"/>
        <v>5152.3999999999996</v>
      </c>
    </row>
    <row r="356" spans="2:15" ht="25.5">
      <c r="B356" s="24" t="s">
        <v>4352</v>
      </c>
      <c r="C356" s="24" t="s">
        <v>3592</v>
      </c>
      <c r="D356" s="25" t="s">
        <v>4353</v>
      </c>
      <c r="E356" s="26">
        <v>5338</v>
      </c>
      <c r="F356" s="26">
        <v>5338</v>
      </c>
      <c r="G356" s="26">
        <v>2356.3000000000002</v>
      </c>
      <c r="H356" s="26">
        <v>455.4</v>
      </c>
      <c r="I356" s="26">
        <v>0</v>
      </c>
      <c r="J356" s="26">
        <v>124.2</v>
      </c>
      <c r="K356" s="26">
        <v>121.7</v>
      </c>
      <c r="L356" s="26">
        <v>61.8</v>
      </c>
      <c r="M356" s="26">
        <v>0</v>
      </c>
      <c r="N356" s="26">
        <v>2.5</v>
      </c>
      <c r="O356" s="26">
        <f t="shared" si="5"/>
        <v>5462.2</v>
      </c>
    </row>
    <row r="357" spans="2:15" ht="38.25">
      <c r="B357" s="24" t="s">
        <v>4354</v>
      </c>
      <c r="C357" s="24" t="s">
        <v>1071</v>
      </c>
      <c r="D357" s="25" t="s">
        <v>4355</v>
      </c>
      <c r="E357" s="26">
        <v>6850</v>
      </c>
      <c r="F357" s="26">
        <v>6850</v>
      </c>
      <c r="G357" s="26">
        <v>0</v>
      </c>
      <c r="H357" s="26">
        <v>0</v>
      </c>
      <c r="I357" s="26">
        <v>0</v>
      </c>
      <c r="J357" s="26">
        <v>0</v>
      </c>
      <c r="K357" s="26">
        <v>0</v>
      </c>
      <c r="L357" s="26">
        <v>0</v>
      </c>
      <c r="M357" s="26">
        <v>0</v>
      </c>
      <c r="N357" s="26">
        <v>0</v>
      </c>
      <c r="O357" s="26">
        <f t="shared" si="5"/>
        <v>6850</v>
      </c>
    </row>
    <row r="358" spans="2:15" ht="63.75">
      <c r="B358" s="24" t="s">
        <v>4356</v>
      </c>
      <c r="C358" s="24" t="s">
        <v>1071</v>
      </c>
      <c r="D358" s="25" t="s">
        <v>4357</v>
      </c>
      <c r="E358" s="26">
        <v>61406.400000000001</v>
      </c>
      <c r="F358" s="26">
        <v>61406.400000000001</v>
      </c>
      <c r="G358" s="26">
        <v>0</v>
      </c>
      <c r="H358" s="26">
        <v>0</v>
      </c>
      <c r="I358" s="26">
        <v>0</v>
      </c>
      <c r="J358" s="26">
        <v>0</v>
      </c>
      <c r="K358" s="26">
        <v>0</v>
      </c>
      <c r="L358" s="26">
        <v>0</v>
      </c>
      <c r="M358" s="26">
        <v>0</v>
      </c>
      <c r="N358" s="26">
        <v>0</v>
      </c>
      <c r="O358" s="26">
        <f t="shared" si="5"/>
        <v>61406.400000000001</v>
      </c>
    </row>
    <row r="359" spans="2:15" ht="102">
      <c r="B359" s="24" t="s">
        <v>4358</v>
      </c>
      <c r="C359" s="24" t="s">
        <v>1071</v>
      </c>
      <c r="D359" s="25" t="s">
        <v>4359</v>
      </c>
      <c r="E359" s="26">
        <v>0</v>
      </c>
      <c r="F359" s="26">
        <v>0</v>
      </c>
      <c r="G359" s="26">
        <v>0</v>
      </c>
      <c r="H359" s="26">
        <v>0</v>
      </c>
      <c r="I359" s="26">
        <v>0</v>
      </c>
      <c r="J359" s="26">
        <v>24000</v>
      </c>
      <c r="K359" s="26">
        <v>24000</v>
      </c>
      <c r="L359" s="26">
        <v>0</v>
      </c>
      <c r="M359" s="26">
        <v>0</v>
      </c>
      <c r="N359" s="26">
        <v>0</v>
      </c>
      <c r="O359" s="26">
        <f t="shared" si="5"/>
        <v>24000</v>
      </c>
    </row>
    <row r="360" spans="2:15" ht="55.7" customHeight="1">
      <c r="B360" s="24" t="s">
        <v>4360</v>
      </c>
      <c r="C360" s="24" t="s">
        <v>1071</v>
      </c>
      <c r="D360" s="25" t="s">
        <v>4361</v>
      </c>
      <c r="E360" s="26">
        <v>81102.5</v>
      </c>
      <c r="F360" s="26">
        <v>81102.5</v>
      </c>
      <c r="G360" s="26">
        <v>0</v>
      </c>
      <c r="H360" s="26">
        <v>0</v>
      </c>
      <c r="I360" s="26">
        <v>0</v>
      </c>
      <c r="J360" s="26">
        <v>0</v>
      </c>
      <c r="K360" s="26">
        <v>0</v>
      </c>
      <c r="L360" s="26">
        <v>0</v>
      </c>
      <c r="M360" s="26">
        <v>0</v>
      </c>
      <c r="N360" s="26">
        <v>0</v>
      </c>
      <c r="O360" s="26">
        <f t="shared" si="5"/>
        <v>81102.5</v>
      </c>
    </row>
    <row r="361" spans="2:15" ht="75.75" customHeight="1">
      <c r="B361" s="24" t="s">
        <v>4362</v>
      </c>
      <c r="C361" s="24" t="s">
        <v>931</v>
      </c>
      <c r="D361" s="25" t="s">
        <v>1828</v>
      </c>
      <c r="E361" s="26">
        <v>63100</v>
      </c>
      <c r="F361" s="26">
        <v>0</v>
      </c>
      <c r="G361" s="26">
        <v>0</v>
      </c>
      <c r="H361" s="26">
        <v>0</v>
      </c>
      <c r="I361" s="26">
        <v>63100</v>
      </c>
      <c r="J361" s="26">
        <v>0</v>
      </c>
      <c r="K361" s="26">
        <v>0</v>
      </c>
      <c r="L361" s="26">
        <v>0</v>
      </c>
      <c r="M361" s="26">
        <v>0</v>
      </c>
      <c r="N361" s="26">
        <v>0</v>
      </c>
      <c r="O361" s="26">
        <f t="shared" si="5"/>
        <v>63100</v>
      </c>
    </row>
    <row r="362" spans="2:15" ht="127.15" customHeight="1">
      <c r="B362" s="24" t="s">
        <v>1829</v>
      </c>
      <c r="C362" s="24" t="s">
        <v>1830</v>
      </c>
      <c r="D362" s="25" t="s">
        <v>4123</v>
      </c>
      <c r="E362" s="26">
        <v>0</v>
      </c>
      <c r="F362" s="26">
        <v>0</v>
      </c>
      <c r="G362" s="26">
        <v>0</v>
      </c>
      <c r="H362" s="26">
        <v>0</v>
      </c>
      <c r="I362" s="26">
        <v>0</v>
      </c>
      <c r="J362" s="26">
        <v>38729</v>
      </c>
      <c r="K362" s="26">
        <v>37181.300000000003</v>
      </c>
      <c r="L362" s="26">
        <v>920.2</v>
      </c>
      <c r="M362" s="26">
        <v>0</v>
      </c>
      <c r="N362" s="26">
        <v>1547.7</v>
      </c>
      <c r="O362" s="26">
        <f t="shared" si="5"/>
        <v>38729</v>
      </c>
    </row>
    <row r="363" spans="2:15" ht="25.5">
      <c r="B363" s="24" t="s">
        <v>1831</v>
      </c>
      <c r="C363" s="24" t="s">
        <v>4464</v>
      </c>
      <c r="D363" s="25" t="s">
        <v>1832</v>
      </c>
      <c r="E363" s="26">
        <v>0</v>
      </c>
      <c r="F363" s="26">
        <v>0</v>
      </c>
      <c r="G363" s="26">
        <v>0</v>
      </c>
      <c r="H363" s="26">
        <v>0</v>
      </c>
      <c r="I363" s="26">
        <v>0</v>
      </c>
      <c r="J363" s="26">
        <v>50000</v>
      </c>
      <c r="K363" s="26">
        <v>0</v>
      </c>
      <c r="L363" s="26">
        <v>0</v>
      </c>
      <c r="M363" s="26">
        <v>0</v>
      </c>
      <c r="N363" s="26">
        <v>50000</v>
      </c>
      <c r="O363" s="26">
        <f t="shared" si="5"/>
        <v>50000</v>
      </c>
    </row>
    <row r="364" spans="2:15" ht="27">
      <c r="B364" s="19" t="s">
        <v>1833</v>
      </c>
      <c r="C364" s="19"/>
      <c r="D364" s="22" t="s">
        <v>2512</v>
      </c>
      <c r="E364" s="23">
        <v>74793.2</v>
      </c>
      <c r="F364" s="23">
        <v>74793.2</v>
      </c>
      <c r="G364" s="23">
        <v>52594.6</v>
      </c>
      <c r="H364" s="23">
        <v>4112.8</v>
      </c>
      <c r="I364" s="23">
        <v>0</v>
      </c>
      <c r="J364" s="23">
        <v>0</v>
      </c>
      <c r="K364" s="23">
        <v>0</v>
      </c>
      <c r="L364" s="23">
        <v>0</v>
      </c>
      <c r="M364" s="23">
        <v>0</v>
      </c>
      <c r="N364" s="23">
        <v>0</v>
      </c>
      <c r="O364" s="23">
        <f t="shared" si="5"/>
        <v>74793.2</v>
      </c>
    </row>
    <row r="365" spans="2:15" ht="38.25">
      <c r="B365" s="24" t="s">
        <v>2513</v>
      </c>
      <c r="C365" s="24" t="s">
        <v>4348</v>
      </c>
      <c r="D365" s="25" t="s">
        <v>2514</v>
      </c>
      <c r="E365" s="26">
        <v>74793.2</v>
      </c>
      <c r="F365" s="26">
        <v>74793.2</v>
      </c>
      <c r="G365" s="26">
        <v>52594.6</v>
      </c>
      <c r="H365" s="26">
        <v>4112.8</v>
      </c>
      <c r="I365" s="26">
        <v>0</v>
      </c>
      <c r="J365" s="26">
        <v>0</v>
      </c>
      <c r="K365" s="26">
        <v>0</v>
      </c>
      <c r="L365" s="26">
        <v>0</v>
      </c>
      <c r="M365" s="26">
        <v>0</v>
      </c>
      <c r="N365" s="26">
        <v>0</v>
      </c>
      <c r="O365" s="26">
        <f t="shared" si="5"/>
        <v>74793.2</v>
      </c>
    </row>
    <row r="366" spans="2:15" ht="27">
      <c r="B366" s="19" t="s">
        <v>2515</v>
      </c>
      <c r="C366" s="19"/>
      <c r="D366" s="22" t="s">
        <v>2516</v>
      </c>
      <c r="E366" s="23">
        <v>4992.6000000000004</v>
      </c>
      <c r="F366" s="23">
        <v>2992.6</v>
      </c>
      <c r="G366" s="23">
        <v>2214.9</v>
      </c>
      <c r="H366" s="23">
        <v>212.3</v>
      </c>
      <c r="I366" s="23">
        <v>2000</v>
      </c>
      <c r="J366" s="23">
        <v>0</v>
      </c>
      <c r="K366" s="23">
        <v>0</v>
      </c>
      <c r="L366" s="23">
        <v>0</v>
      </c>
      <c r="M366" s="23">
        <v>0</v>
      </c>
      <c r="N366" s="23">
        <v>0</v>
      </c>
      <c r="O366" s="23">
        <f t="shared" si="5"/>
        <v>4992.6000000000004</v>
      </c>
    </row>
    <row r="367" spans="2:15" ht="25.5">
      <c r="B367" s="24" t="s">
        <v>2517</v>
      </c>
      <c r="C367" s="24" t="s">
        <v>4464</v>
      </c>
      <c r="D367" s="25" t="s">
        <v>2518</v>
      </c>
      <c r="E367" s="26">
        <v>2992.6</v>
      </c>
      <c r="F367" s="26">
        <v>2992.6</v>
      </c>
      <c r="G367" s="26">
        <v>2214.9</v>
      </c>
      <c r="H367" s="26">
        <v>212.3</v>
      </c>
      <c r="I367" s="26">
        <v>0</v>
      </c>
      <c r="J367" s="26">
        <v>0</v>
      </c>
      <c r="K367" s="26">
        <v>0</v>
      </c>
      <c r="L367" s="26">
        <v>0</v>
      </c>
      <c r="M367" s="26">
        <v>0</v>
      </c>
      <c r="N367" s="26">
        <v>0</v>
      </c>
      <c r="O367" s="26">
        <f t="shared" si="5"/>
        <v>2992.6</v>
      </c>
    </row>
    <row r="368" spans="2:15" ht="25.5">
      <c r="B368" s="24" t="s">
        <v>2519</v>
      </c>
      <c r="C368" s="24" t="s">
        <v>4464</v>
      </c>
      <c r="D368" s="25" t="s">
        <v>2520</v>
      </c>
      <c r="E368" s="26">
        <v>2000</v>
      </c>
      <c r="F368" s="26">
        <v>0</v>
      </c>
      <c r="G368" s="26">
        <v>0</v>
      </c>
      <c r="H368" s="26">
        <v>0</v>
      </c>
      <c r="I368" s="26">
        <v>2000</v>
      </c>
      <c r="J368" s="26">
        <v>0</v>
      </c>
      <c r="K368" s="26">
        <v>0</v>
      </c>
      <c r="L368" s="26">
        <v>0</v>
      </c>
      <c r="M368" s="26">
        <v>0</v>
      </c>
      <c r="N368" s="26">
        <v>0</v>
      </c>
      <c r="O368" s="26">
        <f t="shared" si="5"/>
        <v>2000</v>
      </c>
    </row>
    <row r="369" spans="2:15" ht="40.5">
      <c r="B369" s="19" t="s">
        <v>2521</v>
      </c>
      <c r="C369" s="19"/>
      <c r="D369" s="22" t="s">
        <v>2522</v>
      </c>
      <c r="E369" s="23">
        <v>721185.5</v>
      </c>
      <c r="F369" s="23">
        <v>703035.4</v>
      </c>
      <c r="G369" s="23">
        <v>16538</v>
      </c>
      <c r="H369" s="23">
        <v>619.29999999999995</v>
      </c>
      <c r="I369" s="23">
        <v>18150.099999999999</v>
      </c>
      <c r="J369" s="23">
        <v>90402.9</v>
      </c>
      <c r="K369" s="23">
        <v>79302.899999999994</v>
      </c>
      <c r="L369" s="23">
        <v>0</v>
      </c>
      <c r="M369" s="23">
        <v>0</v>
      </c>
      <c r="N369" s="23">
        <v>11100</v>
      </c>
      <c r="O369" s="23">
        <f t="shared" si="5"/>
        <v>811588.4</v>
      </c>
    </row>
    <row r="370" spans="2:15" ht="38.25">
      <c r="B370" s="24" t="s">
        <v>2523</v>
      </c>
      <c r="C370" s="24" t="s">
        <v>2847</v>
      </c>
      <c r="D370" s="25" t="s">
        <v>2524</v>
      </c>
      <c r="E370" s="26">
        <v>21185.5</v>
      </c>
      <c r="F370" s="26">
        <v>21185.5</v>
      </c>
      <c r="G370" s="26">
        <v>16538</v>
      </c>
      <c r="H370" s="26">
        <v>619.29999999999995</v>
      </c>
      <c r="I370" s="26">
        <v>0</v>
      </c>
      <c r="J370" s="26">
        <v>0</v>
      </c>
      <c r="K370" s="26">
        <v>0</v>
      </c>
      <c r="L370" s="26">
        <v>0</v>
      </c>
      <c r="M370" s="26">
        <v>0</v>
      </c>
      <c r="N370" s="26">
        <v>0</v>
      </c>
      <c r="O370" s="26">
        <f t="shared" si="5"/>
        <v>21185.5</v>
      </c>
    </row>
    <row r="371" spans="2:15" ht="51">
      <c r="B371" s="24" t="s">
        <v>2525</v>
      </c>
      <c r="C371" s="24" t="s">
        <v>4464</v>
      </c>
      <c r="D371" s="25" t="s">
        <v>2526</v>
      </c>
      <c r="E371" s="26">
        <v>700000</v>
      </c>
      <c r="F371" s="26">
        <v>681849.9</v>
      </c>
      <c r="G371" s="26">
        <v>0</v>
      </c>
      <c r="H371" s="26">
        <v>0</v>
      </c>
      <c r="I371" s="26">
        <v>18150.099999999999</v>
      </c>
      <c r="J371" s="26">
        <v>90402.9</v>
      </c>
      <c r="K371" s="26">
        <v>79302.899999999994</v>
      </c>
      <c r="L371" s="26">
        <v>0</v>
      </c>
      <c r="M371" s="26">
        <v>0</v>
      </c>
      <c r="N371" s="26">
        <v>11100</v>
      </c>
      <c r="O371" s="26">
        <f t="shared" si="5"/>
        <v>790402.9</v>
      </c>
    </row>
    <row r="372" spans="2:15" ht="29.25" customHeight="1">
      <c r="B372" s="19" t="s">
        <v>2527</v>
      </c>
      <c r="C372" s="19"/>
      <c r="D372" s="22" t="s">
        <v>2528</v>
      </c>
      <c r="E372" s="23">
        <v>597550.30000000005</v>
      </c>
      <c r="F372" s="23">
        <v>551601</v>
      </c>
      <c r="G372" s="23">
        <v>362096.2</v>
      </c>
      <c r="H372" s="23">
        <v>27720.5</v>
      </c>
      <c r="I372" s="23">
        <v>45949.3</v>
      </c>
      <c r="J372" s="23">
        <v>103.2</v>
      </c>
      <c r="K372" s="23">
        <v>103.2</v>
      </c>
      <c r="L372" s="23">
        <v>0</v>
      </c>
      <c r="M372" s="23">
        <v>75.5</v>
      </c>
      <c r="N372" s="23">
        <v>0</v>
      </c>
      <c r="O372" s="23">
        <f t="shared" si="5"/>
        <v>597653.5</v>
      </c>
    </row>
    <row r="373" spans="2:15" ht="25.5">
      <c r="B373" s="24" t="s">
        <v>2529</v>
      </c>
      <c r="C373" s="24" t="s">
        <v>1166</v>
      </c>
      <c r="D373" s="25" t="s">
        <v>2530</v>
      </c>
      <c r="E373" s="26">
        <v>547716</v>
      </c>
      <c r="F373" s="26">
        <v>547716</v>
      </c>
      <c r="G373" s="26">
        <v>362096.2</v>
      </c>
      <c r="H373" s="26">
        <v>27720.5</v>
      </c>
      <c r="I373" s="26">
        <v>0</v>
      </c>
      <c r="J373" s="26">
        <v>103.2</v>
      </c>
      <c r="K373" s="26">
        <v>103.2</v>
      </c>
      <c r="L373" s="26">
        <v>0</v>
      </c>
      <c r="M373" s="26">
        <v>75.5</v>
      </c>
      <c r="N373" s="26">
        <v>0</v>
      </c>
      <c r="O373" s="26">
        <f t="shared" si="5"/>
        <v>547819.19999999995</v>
      </c>
    </row>
    <row r="374" spans="2:15">
      <c r="B374" s="24" t="s">
        <v>2531</v>
      </c>
      <c r="C374" s="24" t="s">
        <v>1166</v>
      </c>
      <c r="D374" s="25" t="s">
        <v>2532</v>
      </c>
      <c r="E374" s="26">
        <v>44800</v>
      </c>
      <c r="F374" s="26">
        <v>3885</v>
      </c>
      <c r="G374" s="26">
        <v>0</v>
      </c>
      <c r="H374" s="26">
        <v>0</v>
      </c>
      <c r="I374" s="26">
        <v>40915</v>
      </c>
      <c r="J374" s="26">
        <v>0</v>
      </c>
      <c r="K374" s="26">
        <v>0</v>
      </c>
      <c r="L374" s="26">
        <v>0</v>
      </c>
      <c r="M374" s="26">
        <v>0</v>
      </c>
      <c r="N374" s="26">
        <v>0</v>
      </c>
      <c r="O374" s="26">
        <f t="shared" si="5"/>
        <v>44800</v>
      </c>
    </row>
    <row r="375" spans="2:15" ht="51">
      <c r="B375" s="24" t="s">
        <v>2533</v>
      </c>
      <c r="C375" s="24" t="s">
        <v>2876</v>
      </c>
      <c r="D375" s="25" t="s">
        <v>2534</v>
      </c>
      <c r="E375" s="26">
        <v>5034.3</v>
      </c>
      <c r="F375" s="26">
        <v>0</v>
      </c>
      <c r="G375" s="26">
        <v>0</v>
      </c>
      <c r="H375" s="26">
        <v>0</v>
      </c>
      <c r="I375" s="26">
        <v>5034.3</v>
      </c>
      <c r="J375" s="26">
        <v>0</v>
      </c>
      <c r="K375" s="26">
        <v>0</v>
      </c>
      <c r="L375" s="26">
        <v>0</v>
      </c>
      <c r="M375" s="26">
        <v>0</v>
      </c>
      <c r="N375" s="26">
        <v>0</v>
      </c>
      <c r="O375" s="26">
        <f t="shared" si="5"/>
        <v>5034.3</v>
      </c>
    </row>
    <row r="376" spans="2:15" ht="27">
      <c r="B376" s="19" t="s">
        <v>2535</v>
      </c>
      <c r="C376" s="19"/>
      <c r="D376" s="22" t="s">
        <v>2536</v>
      </c>
      <c r="E376" s="23">
        <v>7171.6</v>
      </c>
      <c r="F376" s="23">
        <v>7171.6</v>
      </c>
      <c r="G376" s="23">
        <v>5168.5</v>
      </c>
      <c r="H376" s="23">
        <v>530</v>
      </c>
      <c r="I376" s="23">
        <v>0</v>
      </c>
      <c r="J376" s="23">
        <v>0</v>
      </c>
      <c r="K376" s="23">
        <v>0</v>
      </c>
      <c r="L376" s="23">
        <v>0</v>
      </c>
      <c r="M376" s="23">
        <v>0</v>
      </c>
      <c r="N376" s="23">
        <v>0</v>
      </c>
      <c r="O376" s="23">
        <f t="shared" si="5"/>
        <v>7171.6</v>
      </c>
    </row>
    <row r="377" spans="2:15" ht="25.5">
      <c r="B377" s="24" t="s">
        <v>2537</v>
      </c>
      <c r="C377" s="24" t="s">
        <v>4348</v>
      </c>
      <c r="D377" s="25" t="s">
        <v>2538</v>
      </c>
      <c r="E377" s="26">
        <v>7171.6</v>
      </c>
      <c r="F377" s="26">
        <v>7171.6</v>
      </c>
      <c r="G377" s="26">
        <v>5168.5</v>
      </c>
      <c r="H377" s="26">
        <v>530</v>
      </c>
      <c r="I377" s="26">
        <v>0</v>
      </c>
      <c r="J377" s="26">
        <v>0</v>
      </c>
      <c r="K377" s="26">
        <v>0</v>
      </c>
      <c r="L377" s="26">
        <v>0</v>
      </c>
      <c r="M377" s="26">
        <v>0</v>
      </c>
      <c r="N377" s="26">
        <v>0</v>
      </c>
      <c r="O377" s="26">
        <f t="shared" si="5"/>
        <v>7171.6</v>
      </c>
    </row>
    <row r="378" spans="2:15" ht="51">
      <c r="B378" s="18" t="s">
        <v>2539</v>
      </c>
      <c r="C378" s="19"/>
      <c r="D378" s="20" t="s">
        <v>2540</v>
      </c>
      <c r="E378" s="21">
        <v>4115893.5</v>
      </c>
      <c r="F378" s="21">
        <v>11589.3</v>
      </c>
      <c r="G378" s="21">
        <v>0</v>
      </c>
      <c r="H378" s="21">
        <v>0</v>
      </c>
      <c r="I378" s="21">
        <v>4104304.2</v>
      </c>
      <c r="J378" s="21">
        <v>350000</v>
      </c>
      <c r="K378" s="21">
        <v>0</v>
      </c>
      <c r="L378" s="21">
        <v>0</v>
      </c>
      <c r="M378" s="21">
        <v>0</v>
      </c>
      <c r="N378" s="21">
        <v>350000</v>
      </c>
      <c r="O378" s="21">
        <f t="shared" si="5"/>
        <v>4465893.5</v>
      </c>
    </row>
    <row r="379" spans="2:15" ht="56.45" customHeight="1">
      <c r="B379" s="19" t="s">
        <v>2541</v>
      </c>
      <c r="C379" s="19"/>
      <c r="D379" s="22" t="s">
        <v>2540</v>
      </c>
      <c r="E379" s="23">
        <v>4115893.5</v>
      </c>
      <c r="F379" s="23">
        <v>11589.3</v>
      </c>
      <c r="G379" s="23">
        <v>0</v>
      </c>
      <c r="H379" s="23">
        <v>0</v>
      </c>
      <c r="I379" s="23">
        <v>4104304.2</v>
      </c>
      <c r="J379" s="23">
        <v>350000</v>
      </c>
      <c r="K379" s="23">
        <v>0</v>
      </c>
      <c r="L379" s="23">
        <v>0</v>
      </c>
      <c r="M379" s="23">
        <v>0</v>
      </c>
      <c r="N379" s="23">
        <v>350000</v>
      </c>
      <c r="O379" s="23">
        <f t="shared" si="5"/>
        <v>4465893.5</v>
      </c>
    </row>
    <row r="380" spans="2:15" ht="16.350000000000001" customHeight="1">
      <c r="B380" s="24" t="s">
        <v>2542</v>
      </c>
      <c r="C380" s="24" t="s">
        <v>4464</v>
      </c>
      <c r="D380" s="25" t="s">
        <v>2543</v>
      </c>
      <c r="E380" s="26">
        <v>3000000</v>
      </c>
      <c r="F380" s="26">
        <v>0</v>
      </c>
      <c r="G380" s="26">
        <v>0</v>
      </c>
      <c r="H380" s="26">
        <v>0</v>
      </c>
      <c r="I380" s="26">
        <v>3000000</v>
      </c>
      <c r="J380" s="26">
        <v>0</v>
      </c>
      <c r="K380" s="26">
        <v>0</v>
      </c>
      <c r="L380" s="26">
        <v>0</v>
      </c>
      <c r="M380" s="26">
        <v>0</v>
      </c>
      <c r="N380" s="26">
        <v>0</v>
      </c>
      <c r="O380" s="26">
        <f t="shared" si="5"/>
        <v>3000000</v>
      </c>
    </row>
    <row r="381" spans="2:15" ht="51">
      <c r="B381" s="24" t="s">
        <v>2544</v>
      </c>
      <c r="C381" s="24" t="s">
        <v>2110</v>
      </c>
      <c r="D381" s="25" t="s">
        <v>2545</v>
      </c>
      <c r="E381" s="26">
        <v>1000000</v>
      </c>
      <c r="F381" s="26">
        <v>0</v>
      </c>
      <c r="G381" s="26">
        <v>0</v>
      </c>
      <c r="H381" s="26">
        <v>0</v>
      </c>
      <c r="I381" s="26">
        <v>1000000</v>
      </c>
      <c r="J381" s="26">
        <v>0</v>
      </c>
      <c r="K381" s="26">
        <v>0</v>
      </c>
      <c r="L381" s="26">
        <v>0</v>
      </c>
      <c r="M381" s="26">
        <v>0</v>
      </c>
      <c r="N381" s="26">
        <v>0</v>
      </c>
      <c r="O381" s="26">
        <f t="shared" si="5"/>
        <v>1000000</v>
      </c>
    </row>
    <row r="382" spans="2:15" ht="76.5">
      <c r="B382" s="24" t="s">
        <v>2546</v>
      </c>
      <c r="C382" s="24" t="s">
        <v>2110</v>
      </c>
      <c r="D382" s="25" t="s">
        <v>2547</v>
      </c>
      <c r="E382" s="26">
        <v>115893.5</v>
      </c>
      <c r="F382" s="26">
        <v>11589.3</v>
      </c>
      <c r="G382" s="26">
        <v>0</v>
      </c>
      <c r="H382" s="26">
        <v>0</v>
      </c>
      <c r="I382" s="26">
        <v>104304.2</v>
      </c>
      <c r="J382" s="26">
        <v>0</v>
      </c>
      <c r="K382" s="26">
        <v>0</v>
      </c>
      <c r="L382" s="26">
        <v>0</v>
      </c>
      <c r="M382" s="26">
        <v>0</v>
      </c>
      <c r="N382" s="26">
        <v>0</v>
      </c>
      <c r="O382" s="26">
        <f t="shared" si="5"/>
        <v>115893.5</v>
      </c>
    </row>
    <row r="383" spans="2:15" ht="63.75">
      <c r="B383" s="24" t="s">
        <v>2548</v>
      </c>
      <c r="C383" s="24" t="s">
        <v>2110</v>
      </c>
      <c r="D383" s="25" t="s">
        <v>2549</v>
      </c>
      <c r="E383" s="26">
        <v>0</v>
      </c>
      <c r="F383" s="26">
        <v>0</v>
      </c>
      <c r="G383" s="26">
        <v>0</v>
      </c>
      <c r="H383" s="26">
        <v>0</v>
      </c>
      <c r="I383" s="26">
        <v>0</v>
      </c>
      <c r="J383" s="26">
        <v>350000</v>
      </c>
      <c r="K383" s="26">
        <v>0</v>
      </c>
      <c r="L383" s="26">
        <v>0</v>
      </c>
      <c r="M383" s="26">
        <v>0</v>
      </c>
      <c r="N383" s="26">
        <v>350000</v>
      </c>
      <c r="O383" s="26">
        <f t="shared" si="5"/>
        <v>350000</v>
      </c>
    </row>
    <row r="384" spans="2:15" ht="25.5">
      <c r="B384" s="18" t="s">
        <v>2550</v>
      </c>
      <c r="C384" s="19"/>
      <c r="D384" s="20" t="s">
        <v>2551</v>
      </c>
      <c r="E384" s="21">
        <v>1028584.1</v>
      </c>
      <c r="F384" s="21">
        <v>617672.4</v>
      </c>
      <c r="G384" s="21">
        <v>379589.69999999995</v>
      </c>
      <c r="H384" s="21">
        <v>18471</v>
      </c>
      <c r="I384" s="21">
        <v>410911.7</v>
      </c>
      <c r="J384" s="21">
        <v>459645.1</v>
      </c>
      <c r="K384" s="21">
        <v>366344.70000000007</v>
      </c>
      <c r="L384" s="21">
        <v>104806.7</v>
      </c>
      <c r="M384" s="21">
        <v>13707.9</v>
      </c>
      <c r="N384" s="21">
        <v>93300.400000000009</v>
      </c>
      <c r="O384" s="21">
        <f t="shared" si="5"/>
        <v>1488229.2</v>
      </c>
    </row>
    <row r="385" spans="2:15" ht="40.5">
      <c r="B385" s="19" t="s">
        <v>2552</v>
      </c>
      <c r="C385" s="19"/>
      <c r="D385" s="22" t="s">
        <v>2553</v>
      </c>
      <c r="E385" s="23">
        <v>509700.60000000003</v>
      </c>
      <c r="F385" s="23">
        <v>109362.09999999999</v>
      </c>
      <c r="G385" s="23">
        <v>40571.800000000003</v>
      </c>
      <c r="H385" s="23">
        <v>2903.3999999999996</v>
      </c>
      <c r="I385" s="23">
        <v>400338.5</v>
      </c>
      <c r="J385" s="23">
        <v>148825.1</v>
      </c>
      <c r="K385" s="23">
        <v>106535.1</v>
      </c>
      <c r="L385" s="23">
        <v>2372</v>
      </c>
      <c r="M385" s="23">
        <v>1000</v>
      </c>
      <c r="N385" s="23">
        <v>42290</v>
      </c>
      <c r="O385" s="23">
        <f t="shared" si="5"/>
        <v>658525.70000000007</v>
      </c>
    </row>
    <row r="386" spans="2:15" ht="25.5">
      <c r="B386" s="24" t="s">
        <v>2554</v>
      </c>
      <c r="C386" s="24" t="s">
        <v>1166</v>
      </c>
      <c r="D386" s="25" t="s">
        <v>2555</v>
      </c>
      <c r="E386" s="26">
        <v>85353.5</v>
      </c>
      <c r="F386" s="26">
        <v>85353.5</v>
      </c>
      <c r="G386" s="26">
        <v>28002.799999999999</v>
      </c>
      <c r="H386" s="26">
        <v>1742.2</v>
      </c>
      <c r="I386" s="26">
        <v>0</v>
      </c>
      <c r="J386" s="26">
        <v>0</v>
      </c>
      <c r="K386" s="26">
        <v>0</v>
      </c>
      <c r="L386" s="26">
        <v>0</v>
      </c>
      <c r="M386" s="26">
        <v>0</v>
      </c>
      <c r="N386" s="26">
        <v>0</v>
      </c>
      <c r="O386" s="26">
        <f t="shared" si="5"/>
        <v>85353.5</v>
      </c>
    </row>
    <row r="387" spans="2:15" ht="38.25">
      <c r="B387" s="24" t="s">
        <v>2556</v>
      </c>
      <c r="C387" s="24" t="s">
        <v>1166</v>
      </c>
      <c r="D387" s="25" t="s">
        <v>2557</v>
      </c>
      <c r="E387" s="26">
        <v>300000</v>
      </c>
      <c r="F387" s="26">
        <v>0</v>
      </c>
      <c r="G387" s="26">
        <v>0</v>
      </c>
      <c r="H387" s="26">
        <v>0</v>
      </c>
      <c r="I387" s="26">
        <v>300000</v>
      </c>
      <c r="J387" s="26">
        <v>0</v>
      </c>
      <c r="K387" s="26">
        <v>0</v>
      </c>
      <c r="L387" s="26">
        <v>0</v>
      </c>
      <c r="M387" s="26">
        <v>0</v>
      </c>
      <c r="N387" s="26">
        <v>0</v>
      </c>
      <c r="O387" s="26">
        <f t="shared" si="5"/>
        <v>300000</v>
      </c>
    </row>
    <row r="388" spans="2:15" ht="152.85" customHeight="1">
      <c r="B388" s="24" t="s">
        <v>2558</v>
      </c>
      <c r="C388" s="24" t="s">
        <v>1169</v>
      </c>
      <c r="D388" s="25" t="s">
        <v>1072</v>
      </c>
      <c r="E388" s="26">
        <v>50338.5</v>
      </c>
      <c r="F388" s="26">
        <v>0</v>
      </c>
      <c r="G388" s="26">
        <v>0</v>
      </c>
      <c r="H388" s="26">
        <v>0</v>
      </c>
      <c r="I388" s="26">
        <v>50338.5</v>
      </c>
      <c r="J388" s="26">
        <v>37190</v>
      </c>
      <c r="K388" s="26">
        <v>0</v>
      </c>
      <c r="L388" s="26">
        <v>0</v>
      </c>
      <c r="M388" s="26">
        <v>0</v>
      </c>
      <c r="N388" s="26">
        <v>37190</v>
      </c>
      <c r="O388" s="26">
        <f t="shared" si="5"/>
        <v>87528.5</v>
      </c>
    </row>
    <row r="389" spans="2:15" ht="25.5">
      <c r="B389" s="24" t="s">
        <v>2559</v>
      </c>
      <c r="C389" s="24" t="s">
        <v>2580</v>
      </c>
      <c r="D389" s="25" t="s">
        <v>882</v>
      </c>
      <c r="E389" s="26">
        <v>7755.4</v>
      </c>
      <c r="F389" s="26">
        <v>7755.4</v>
      </c>
      <c r="G389" s="26">
        <v>3029</v>
      </c>
      <c r="H389" s="26">
        <v>539.4</v>
      </c>
      <c r="I389" s="26">
        <v>0</v>
      </c>
      <c r="J389" s="26">
        <v>6633</v>
      </c>
      <c r="K389" s="26">
        <v>6533</v>
      </c>
      <c r="L389" s="26">
        <v>2372</v>
      </c>
      <c r="M389" s="26">
        <v>1000</v>
      </c>
      <c r="N389" s="26">
        <v>100</v>
      </c>
      <c r="O389" s="26">
        <f t="shared" si="5"/>
        <v>14388.4</v>
      </c>
    </row>
    <row r="390" spans="2:15" ht="76.5">
      <c r="B390" s="24" t="s">
        <v>883</v>
      </c>
      <c r="C390" s="24" t="s">
        <v>931</v>
      </c>
      <c r="D390" s="25" t="s">
        <v>884</v>
      </c>
      <c r="E390" s="26">
        <v>3024</v>
      </c>
      <c r="F390" s="26">
        <v>3024</v>
      </c>
      <c r="G390" s="26">
        <v>0</v>
      </c>
      <c r="H390" s="26">
        <v>0</v>
      </c>
      <c r="I390" s="26">
        <v>0</v>
      </c>
      <c r="J390" s="26">
        <v>0</v>
      </c>
      <c r="K390" s="26">
        <v>0</v>
      </c>
      <c r="L390" s="26">
        <v>0</v>
      </c>
      <c r="M390" s="26">
        <v>0</v>
      </c>
      <c r="N390" s="26">
        <v>0</v>
      </c>
      <c r="O390" s="26">
        <f t="shared" si="5"/>
        <v>3024</v>
      </c>
    </row>
    <row r="391" spans="2:15" ht="25.5">
      <c r="B391" s="24" t="s">
        <v>885</v>
      </c>
      <c r="C391" s="24" t="s">
        <v>1166</v>
      </c>
      <c r="D391" s="25" t="s">
        <v>886</v>
      </c>
      <c r="E391" s="26">
        <v>0</v>
      </c>
      <c r="F391" s="26">
        <v>0</v>
      </c>
      <c r="G391" s="26">
        <v>0</v>
      </c>
      <c r="H391" s="26">
        <v>0</v>
      </c>
      <c r="I391" s="26">
        <v>0</v>
      </c>
      <c r="J391" s="26">
        <v>5000</v>
      </c>
      <c r="K391" s="26">
        <v>0</v>
      </c>
      <c r="L391" s="26">
        <v>0</v>
      </c>
      <c r="M391" s="26">
        <v>0</v>
      </c>
      <c r="N391" s="26">
        <v>5000</v>
      </c>
      <c r="O391" s="26">
        <f t="shared" ref="O391:O454" si="6">J391+E391</f>
        <v>5000</v>
      </c>
    </row>
    <row r="392" spans="2:15" ht="76.5">
      <c r="B392" s="24" t="s">
        <v>887</v>
      </c>
      <c r="C392" s="24" t="s">
        <v>1166</v>
      </c>
      <c r="D392" s="25" t="s">
        <v>888</v>
      </c>
      <c r="E392" s="26">
        <v>0</v>
      </c>
      <c r="F392" s="26">
        <v>0</v>
      </c>
      <c r="G392" s="26">
        <v>0</v>
      </c>
      <c r="H392" s="26">
        <v>0</v>
      </c>
      <c r="I392" s="26">
        <v>0</v>
      </c>
      <c r="J392" s="26">
        <v>100000</v>
      </c>
      <c r="K392" s="26">
        <v>100000</v>
      </c>
      <c r="L392" s="26">
        <v>0</v>
      </c>
      <c r="M392" s="26">
        <v>0</v>
      </c>
      <c r="N392" s="26">
        <v>0</v>
      </c>
      <c r="O392" s="26">
        <f t="shared" si="6"/>
        <v>100000</v>
      </c>
    </row>
    <row r="393" spans="2:15" ht="51">
      <c r="B393" s="24" t="s">
        <v>889</v>
      </c>
      <c r="C393" s="24" t="s">
        <v>1166</v>
      </c>
      <c r="D393" s="25" t="s">
        <v>890</v>
      </c>
      <c r="E393" s="26">
        <v>13229.2</v>
      </c>
      <c r="F393" s="26">
        <v>13229.2</v>
      </c>
      <c r="G393" s="26">
        <v>9540</v>
      </c>
      <c r="H393" s="26">
        <v>621.79999999999995</v>
      </c>
      <c r="I393" s="26">
        <v>0</v>
      </c>
      <c r="J393" s="26">
        <v>2.1</v>
      </c>
      <c r="K393" s="26">
        <v>2.1</v>
      </c>
      <c r="L393" s="26">
        <v>0</v>
      </c>
      <c r="M393" s="26">
        <v>0</v>
      </c>
      <c r="N393" s="26">
        <v>0</v>
      </c>
      <c r="O393" s="26">
        <f t="shared" si="6"/>
        <v>13231.300000000001</v>
      </c>
    </row>
    <row r="394" spans="2:15" ht="25.5">
      <c r="B394" s="24" t="s">
        <v>891</v>
      </c>
      <c r="C394" s="24" t="s">
        <v>1166</v>
      </c>
      <c r="D394" s="25" t="s">
        <v>892</v>
      </c>
      <c r="E394" s="26">
        <v>50000</v>
      </c>
      <c r="F394" s="26">
        <v>0</v>
      </c>
      <c r="G394" s="26">
        <v>0</v>
      </c>
      <c r="H394" s="26">
        <v>0</v>
      </c>
      <c r="I394" s="26">
        <v>50000</v>
      </c>
      <c r="J394" s="26">
        <v>0</v>
      </c>
      <c r="K394" s="26">
        <v>0</v>
      </c>
      <c r="L394" s="26">
        <v>0</v>
      </c>
      <c r="M394" s="26">
        <v>0</v>
      </c>
      <c r="N394" s="26">
        <v>0</v>
      </c>
      <c r="O394" s="26">
        <f t="shared" si="6"/>
        <v>50000</v>
      </c>
    </row>
    <row r="395" spans="2:15" ht="27">
      <c r="B395" s="19" t="s">
        <v>893</v>
      </c>
      <c r="C395" s="19"/>
      <c r="D395" s="22" t="s">
        <v>1893</v>
      </c>
      <c r="E395" s="23">
        <v>255136.4</v>
      </c>
      <c r="F395" s="23">
        <v>252136.4</v>
      </c>
      <c r="G395" s="23">
        <v>154918.70000000001</v>
      </c>
      <c r="H395" s="23">
        <v>3049.6</v>
      </c>
      <c r="I395" s="23">
        <v>3000</v>
      </c>
      <c r="J395" s="23">
        <v>294158.5</v>
      </c>
      <c r="K395" s="23">
        <v>247018.2</v>
      </c>
      <c r="L395" s="23">
        <v>99420.2</v>
      </c>
      <c r="M395" s="23">
        <v>12323.3</v>
      </c>
      <c r="N395" s="23">
        <v>47140.3</v>
      </c>
      <c r="O395" s="23">
        <f t="shared" si="6"/>
        <v>549294.9</v>
      </c>
    </row>
    <row r="396" spans="2:15" ht="38.25">
      <c r="B396" s="24" t="s">
        <v>1894</v>
      </c>
      <c r="C396" s="24" t="s">
        <v>1166</v>
      </c>
      <c r="D396" s="25" t="s">
        <v>1895</v>
      </c>
      <c r="E396" s="26">
        <v>47856.2</v>
      </c>
      <c r="F396" s="26">
        <v>47856.2</v>
      </c>
      <c r="G396" s="26">
        <v>34719.599999999999</v>
      </c>
      <c r="H396" s="26">
        <v>1057.3</v>
      </c>
      <c r="I396" s="26">
        <v>0</v>
      </c>
      <c r="J396" s="26">
        <v>0</v>
      </c>
      <c r="K396" s="26">
        <v>0</v>
      </c>
      <c r="L396" s="26">
        <v>0</v>
      </c>
      <c r="M396" s="26">
        <v>0</v>
      </c>
      <c r="N396" s="26">
        <v>0</v>
      </c>
      <c r="O396" s="26">
        <f t="shared" si="6"/>
        <v>47856.2</v>
      </c>
    </row>
    <row r="397" spans="2:15" ht="25.5">
      <c r="B397" s="24" t="s">
        <v>1896</v>
      </c>
      <c r="C397" s="24" t="s">
        <v>1166</v>
      </c>
      <c r="D397" s="25" t="s">
        <v>1897</v>
      </c>
      <c r="E397" s="26">
        <v>56856.7</v>
      </c>
      <c r="F397" s="26">
        <v>53856.7</v>
      </c>
      <c r="G397" s="26">
        <v>0</v>
      </c>
      <c r="H397" s="26">
        <v>0</v>
      </c>
      <c r="I397" s="26">
        <v>3000</v>
      </c>
      <c r="J397" s="26">
        <v>0</v>
      </c>
      <c r="K397" s="26">
        <v>0</v>
      </c>
      <c r="L397" s="26">
        <v>0</v>
      </c>
      <c r="M397" s="26">
        <v>0</v>
      </c>
      <c r="N397" s="26">
        <v>0</v>
      </c>
      <c r="O397" s="26">
        <f t="shared" si="6"/>
        <v>56856.7</v>
      </c>
    </row>
    <row r="398" spans="2:15" ht="38.25">
      <c r="B398" s="24" t="s">
        <v>1898</v>
      </c>
      <c r="C398" s="24" t="s">
        <v>1166</v>
      </c>
      <c r="D398" s="25" t="s">
        <v>1899</v>
      </c>
      <c r="E398" s="26">
        <v>150423.5</v>
      </c>
      <c r="F398" s="26">
        <v>150423.5</v>
      </c>
      <c r="G398" s="26">
        <v>120199.1</v>
      </c>
      <c r="H398" s="26">
        <v>1992.3</v>
      </c>
      <c r="I398" s="26">
        <v>0</v>
      </c>
      <c r="J398" s="26">
        <v>294158.5</v>
      </c>
      <c r="K398" s="26">
        <v>247018.2</v>
      </c>
      <c r="L398" s="26">
        <v>99420.2</v>
      </c>
      <c r="M398" s="26">
        <v>12323.3</v>
      </c>
      <c r="N398" s="26">
        <v>47140.3</v>
      </c>
      <c r="O398" s="26">
        <f t="shared" si="6"/>
        <v>444582</v>
      </c>
    </row>
    <row r="399" spans="2:15" ht="27">
      <c r="B399" s="19" t="s">
        <v>1900</v>
      </c>
      <c r="C399" s="19"/>
      <c r="D399" s="22" t="s">
        <v>1901</v>
      </c>
      <c r="E399" s="23">
        <v>136509.69999999998</v>
      </c>
      <c r="F399" s="23">
        <v>135763.4</v>
      </c>
      <c r="G399" s="23">
        <v>90985.5</v>
      </c>
      <c r="H399" s="23">
        <v>8391.4</v>
      </c>
      <c r="I399" s="23">
        <v>746.3</v>
      </c>
      <c r="J399" s="23">
        <v>70</v>
      </c>
      <c r="K399" s="23">
        <v>70</v>
      </c>
      <c r="L399" s="23">
        <v>0</v>
      </c>
      <c r="M399" s="23">
        <v>0</v>
      </c>
      <c r="N399" s="23">
        <v>0</v>
      </c>
      <c r="O399" s="23">
        <f t="shared" si="6"/>
        <v>136579.69999999998</v>
      </c>
    </row>
    <row r="400" spans="2:15" ht="25.5">
      <c r="B400" s="24" t="s">
        <v>1902</v>
      </c>
      <c r="C400" s="24" t="s">
        <v>1903</v>
      </c>
      <c r="D400" s="25" t="s">
        <v>1904</v>
      </c>
      <c r="E400" s="26">
        <v>92996.7</v>
      </c>
      <c r="F400" s="26">
        <v>92996.7</v>
      </c>
      <c r="G400" s="26">
        <v>67832.5</v>
      </c>
      <c r="H400" s="26">
        <v>2591.4</v>
      </c>
      <c r="I400" s="26">
        <v>0</v>
      </c>
      <c r="J400" s="26">
        <v>50</v>
      </c>
      <c r="K400" s="26">
        <v>50</v>
      </c>
      <c r="L400" s="26">
        <v>0</v>
      </c>
      <c r="M400" s="26">
        <v>0</v>
      </c>
      <c r="N400" s="26">
        <v>0</v>
      </c>
      <c r="O400" s="26">
        <f t="shared" si="6"/>
        <v>93046.7</v>
      </c>
    </row>
    <row r="401" spans="2:15" ht="51">
      <c r="B401" s="24" t="s">
        <v>1905</v>
      </c>
      <c r="C401" s="24" t="s">
        <v>1903</v>
      </c>
      <c r="D401" s="25" t="s">
        <v>1951</v>
      </c>
      <c r="E401" s="26">
        <v>38266.699999999997</v>
      </c>
      <c r="F401" s="26">
        <v>38266.699999999997</v>
      </c>
      <c r="G401" s="26">
        <v>23153</v>
      </c>
      <c r="H401" s="26">
        <v>5800</v>
      </c>
      <c r="I401" s="26">
        <v>0</v>
      </c>
      <c r="J401" s="26">
        <v>20</v>
      </c>
      <c r="K401" s="26">
        <v>20</v>
      </c>
      <c r="L401" s="26">
        <v>0</v>
      </c>
      <c r="M401" s="26">
        <v>0</v>
      </c>
      <c r="N401" s="26">
        <v>0</v>
      </c>
      <c r="O401" s="26">
        <f t="shared" si="6"/>
        <v>38286.699999999997</v>
      </c>
    </row>
    <row r="402" spans="2:15" ht="51">
      <c r="B402" s="24" t="s">
        <v>1952</v>
      </c>
      <c r="C402" s="24" t="s">
        <v>1169</v>
      </c>
      <c r="D402" s="25" t="s">
        <v>4129</v>
      </c>
      <c r="E402" s="26">
        <v>746.3</v>
      </c>
      <c r="F402" s="26">
        <v>0</v>
      </c>
      <c r="G402" s="26">
        <v>0</v>
      </c>
      <c r="H402" s="26">
        <v>0</v>
      </c>
      <c r="I402" s="26">
        <v>746.3</v>
      </c>
      <c r="J402" s="26">
        <v>0</v>
      </c>
      <c r="K402" s="26">
        <v>0</v>
      </c>
      <c r="L402" s="26">
        <v>0</v>
      </c>
      <c r="M402" s="26">
        <v>0</v>
      </c>
      <c r="N402" s="26">
        <v>0</v>
      </c>
      <c r="O402" s="26">
        <f t="shared" si="6"/>
        <v>746.3</v>
      </c>
    </row>
    <row r="403" spans="2:15" ht="25.5">
      <c r="B403" s="24" t="s">
        <v>4130</v>
      </c>
      <c r="C403" s="24" t="s">
        <v>1903</v>
      </c>
      <c r="D403" s="25" t="s">
        <v>4131</v>
      </c>
      <c r="E403" s="26">
        <v>4500</v>
      </c>
      <c r="F403" s="26">
        <v>4500</v>
      </c>
      <c r="G403" s="26">
        <v>0</v>
      </c>
      <c r="H403" s="26">
        <v>0</v>
      </c>
      <c r="I403" s="26">
        <v>0</v>
      </c>
      <c r="J403" s="26">
        <v>0</v>
      </c>
      <c r="K403" s="26">
        <v>0</v>
      </c>
      <c r="L403" s="26">
        <v>0</v>
      </c>
      <c r="M403" s="26">
        <v>0</v>
      </c>
      <c r="N403" s="26">
        <v>0</v>
      </c>
      <c r="O403" s="26">
        <f t="shared" si="6"/>
        <v>4500</v>
      </c>
    </row>
    <row r="404" spans="2:15" ht="27">
      <c r="B404" s="19" t="s">
        <v>4132</v>
      </c>
      <c r="C404" s="19"/>
      <c r="D404" s="22" t="s">
        <v>4133</v>
      </c>
      <c r="E404" s="23">
        <v>115102.5</v>
      </c>
      <c r="F404" s="23">
        <v>108275.6</v>
      </c>
      <c r="G404" s="23">
        <v>85261.1</v>
      </c>
      <c r="H404" s="23">
        <v>2568.9</v>
      </c>
      <c r="I404" s="23">
        <v>6826.9000000000005</v>
      </c>
      <c r="J404" s="23">
        <v>16591.5</v>
      </c>
      <c r="K404" s="23">
        <v>12721.4</v>
      </c>
      <c r="L404" s="23">
        <v>3014.5</v>
      </c>
      <c r="M404" s="23">
        <v>384.6</v>
      </c>
      <c r="N404" s="23">
        <v>3870.1</v>
      </c>
      <c r="O404" s="23">
        <f t="shared" si="6"/>
        <v>131694</v>
      </c>
    </row>
    <row r="405" spans="2:15" ht="25.5">
      <c r="B405" s="24" t="s">
        <v>4134</v>
      </c>
      <c r="C405" s="24" t="s">
        <v>4135</v>
      </c>
      <c r="D405" s="25" t="s">
        <v>4136</v>
      </c>
      <c r="E405" s="26">
        <v>43967.4</v>
      </c>
      <c r="F405" s="26">
        <v>43967.4</v>
      </c>
      <c r="G405" s="26">
        <v>33393.699999999997</v>
      </c>
      <c r="H405" s="26">
        <v>2000.7</v>
      </c>
      <c r="I405" s="26">
        <v>0</v>
      </c>
      <c r="J405" s="26">
        <v>15.8</v>
      </c>
      <c r="K405" s="26">
        <v>15.8</v>
      </c>
      <c r="L405" s="26">
        <v>0</v>
      </c>
      <c r="M405" s="26">
        <v>10.8</v>
      </c>
      <c r="N405" s="26">
        <v>0</v>
      </c>
      <c r="O405" s="26">
        <f t="shared" si="6"/>
        <v>43983.200000000004</v>
      </c>
    </row>
    <row r="406" spans="2:15" ht="38.25">
      <c r="B406" s="24" t="s">
        <v>4137</v>
      </c>
      <c r="C406" s="24" t="s">
        <v>1496</v>
      </c>
      <c r="D406" s="25" t="s">
        <v>2723</v>
      </c>
      <c r="E406" s="26">
        <v>5106.1000000000004</v>
      </c>
      <c r="F406" s="26">
        <v>0</v>
      </c>
      <c r="G406" s="26">
        <v>0</v>
      </c>
      <c r="H406" s="26">
        <v>0</v>
      </c>
      <c r="I406" s="26">
        <v>5106.1000000000004</v>
      </c>
      <c r="J406" s="26">
        <v>2970</v>
      </c>
      <c r="K406" s="26">
        <v>0</v>
      </c>
      <c r="L406" s="26">
        <v>0</v>
      </c>
      <c r="M406" s="26">
        <v>0</v>
      </c>
      <c r="N406" s="26">
        <v>2970</v>
      </c>
      <c r="O406" s="26">
        <f t="shared" si="6"/>
        <v>8076.1</v>
      </c>
    </row>
    <row r="407" spans="2:15" ht="38.25">
      <c r="B407" s="24" t="s">
        <v>2724</v>
      </c>
      <c r="C407" s="24" t="s">
        <v>4135</v>
      </c>
      <c r="D407" s="25" t="s">
        <v>2725</v>
      </c>
      <c r="E407" s="26">
        <v>66029</v>
      </c>
      <c r="F407" s="26">
        <v>64308.2</v>
      </c>
      <c r="G407" s="26">
        <v>51867.4</v>
      </c>
      <c r="H407" s="26">
        <v>568.20000000000005</v>
      </c>
      <c r="I407" s="26">
        <v>1720.8</v>
      </c>
      <c r="J407" s="26">
        <v>13605.7</v>
      </c>
      <c r="K407" s="26">
        <v>12705.6</v>
      </c>
      <c r="L407" s="26">
        <v>3014.5</v>
      </c>
      <c r="M407" s="26">
        <v>373.8</v>
      </c>
      <c r="N407" s="26">
        <v>900.1</v>
      </c>
      <c r="O407" s="26">
        <f t="shared" si="6"/>
        <v>79634.7</v>
      </c>
    </row>
    <row r="408" spans="2:15" ht="27">
      <c r="B408" s="19" t="s">
        <v>2726</v>
      </c>
      <c r="C408" s="19"/>
      <c r="D408" s="22" t="s">
        <v>2727</v>
      </c>
      <c r="E408" s="23">
        <v>12134.9</v>
      </c>
      <c r="F408" s="23">
        <v>12134.9</v>
      </c>
      <c r="G408" s="23">
        <v>7852.6</v>
      </c>
      <c r="H408" s="23">
        <v>1557.7</v>
      </c>
      <c r="I408" s="23">
        <v>0</v>
      </c>
      <c r="J408" s="23">
        <v>0</v>
      </c>
      <c r="K408" s="23">
        <v>0</v>
      </c>
      <c r="L408" s="23">
        <v>0</v>
      </c>
      <c r="M408" s="23">
        <v>0</v>
      </c>
      <c r="N408" s="23">
        <v>0</v>
      </c>
      <c r="O408" s="23">
        <f t="shared" si="6"/>
        <v>12134.9</v>
      </c>
    </row>
    <row r="409" spans="2:15" ht="25.5">
      <c r="B409" s="24" t="s">
        <v>2728</v>
      </c>
      <c r="C409" s="24" t="s">
        <v>1166</v>
      </c>
      <c r="D409" s="25" t="s">
        <v>2729</v>
      </c>
      <c r="E409" s="26">
        <v>12134.9</v>
      </c>
      <c r="F409" s="26">
        <v>12134.9</v>
      </c>
      <c r="G409" s="26">
        <v>7852.6</v>
      </c>
      <c r="H409" s="26">
        <v>1557.7</v>
      </c>
      <c r="I409" s="26">
        <v>0</v>
      </c>
      <c r="J409" s="26">
        <v>0</v>
      </c>
      <c r="K409" s="26">
        <v>0</v>
      </c>
      <c r="L409" s="26">
        <v>0</v>
      </c>
      <c r="M409" s="26">
        <v>0</v>
      </c>
      <c r="N409" s="26">
        <v>0</v>
      </c>
      <c r="O409" s="26">
        <f t="shared" si="6"/>
        <v>12134.9</v>
      </c>
    </row>
    <row r="410" spans="2:15" ht="25.5">
      <c r="B410" s="18" t="s">
        <v>2730</v>
      </c>
      <c r="C410" s="19"/>
      <c r="D410" s="20" t="s">
        <v>2731</v>
      </c>
      <c r="E410" s="21">
        <v>571616.20000000007</v>
      </c>
      <c r="F410" s="21">
        <v>515551.5</v>
      </c>
      <c r="G410" s="21">
        <v>298133.09999999998</v>
      </c>
      <c r="H410" s="21">
        <v>21792.2</v>
      </c>
      <c r="I410" s="21">
        <v>56064.7</v>
      </c>
      <c r="J410" s="21">
        <v>120935</v>
      </c>
      <c r="K410" s="21">
        <v>43089.9</v>
      </c>
      <c r="L410" s="21">
        <v>900</v>
      </c>
      <c r="M410" s="21">
        <v>6300</v>
      </c>
      <c r="N410" s="21">
        <v>77845.100000000006</v>
      </c>
      <c r="O410" s="21">
        <f t="shared" si="6"/>
        <v>692551.20000000007</v>
      </c>
    </row>
    <row r="411" spans="2:15" ht="27">
      <c r="B411" s="19" t="s">
        <v>2732</v>
      </c>
      <c r="C411" s="19"/>
      <c r="D411" s="22" t="s">
        <v>2733</v>
      </c>
      <c r="E411" s="23">
        <v>75200.5</v>
      </c>
      <c r="F411" s="23">
        <v>36160.800000000003</v>
      </c>
      <c r="G411" s="23">
        <v>20567.400000000001</v>
      </c>
      <c r="H411" s="23">
        <v>4210.2</v>
      </c>
      <c r="I411" s="23">
        <v>39039.699999999997</v>
      </c>
      <c r="J411" s="23">
        <v>1000</v>
      </c>
      <c r="K411" s="23">
        <v>0</v>
      </c>
      <c r="L411" s="23">
        <v>0</v>
      </c>
      <c r="M411" s="23">
        <v>0</v>
      </c>
      <c r="N411" s="23">
        <v>1000</v>
      </c>
      <c r="O411" s="23">
        <f t="shared" si="6"/>
        <v>76200.5</v>
      </c>
    </row>
    <row r="412" spans="2:15" ht="25.5">
      <c r="B412" s="24" t="s">
        <v>2734</v>
      </c>
      <c r="C412" s="24" t="s">
        <v>2735</v>
      </c>
      <c r="D412" s="25" t="s">
        <v>2736</v>
      </c>
      <c r="E412" s="26">
        <v>36160.800000000003</v>
      </c>
      <c r="F412" s="26">
        <v>36160.800000000003</v>
      </c>
      <c r="G412" s="26">
        <v>20567.400000000001</v>
      </c>
      <c r="H412" s="26">
        <v>4210.2</v>
      </c>
      <c r="I412" s="26">
        <v>0</v>
      </c>
      <c r="J412" s="26">
        <v>0</v>
      </c>
      <c r="K412" s="26">
        <v>0</v>
      </c>
      <c r="L412" s="26">
        <v>0</v>
      </c>
      <c r="M412" s="26">
        <v>0</v>
      </c>
      <c r="N412" s="26">
        <v>0</v>
      </c>
      <c r="O412" s="26">
        <f t="shared" si="6"/>
        <v>36160.800000000003</v>
      </c>
    </row>
    <row r="413" spans="2:15" ht="63.75">
      <c r="B413" s="24" t="s">
        <v>2737</v>
      </c>
      <c r="C413" s="24" t="s">
        <v>2738</v>
      </c>
      <c r="D413" s="25" t="s">
        <v>2739</v>
      </c>
      <c r="E413" s="26">
        <v>39039.699999999997</v>
      </c>
      <c r="F413" s="26">
        <v>0</v>
      </c>
      <c r="G413" s="26">
        <v>0</v>
      </c>
      <c r="H413" s="26">
        <v>0</v>
      </c>
      <c r="I413" s="26">
        <v>39039.699999999997</v>
      </c>
      <c r="J413" s="26">
        <v>0</v>
      </c>
      <c r="K413" s="26">
        <v>0</v>
      </c>
      <c r="L413" s="26">
        <v>0</v>
      </c>
      <c r="M413" s="26">
        <v>0</v>
      </c>
      <c r="N413" s="26">
        <v>0</v>
      </c>
      <c r="O413" s="26">
        <f t="shared" si="6"/>
        <v>39039.699999999997</v>
      </c>
    </row>
    <row r="414" spans="2:15" ht="38.25">
      <c r="B414" s="24" t="s">
        <v>2740</v>
      </c>
      <c r="C414" s="24" t="s">
        <v>4461</v>
      </c>
      <c r="D414" s="25" t="s">
        <v>2741</v>
      </c>
      <c r="E414" s="26">
        <v>0</v>
      </c>
      <c r="F414" s="26">
        <v>0</v>
      </c>
      <c r="G414" s="26">
        <v>0</v>
      </c>
      <c r="H414" s="26">
        <v>0</v>
      </c>
      <c r="I414" s="26">
        <v>0</v>
      </c>
      <c r="J414" s="26">
        <v>1000</v>
      </c>
      <c r="K414" s="26">
        <v>0</v>
      </c>
      <c r="L414" s="26">
        <v>0</v>
      </c>
      <c r="M414" s="26">
        <v>0</v>
      </c>
      <c r="N414" s="26">
        <v>1000</v>
      </c>
      <c r="O414" s="26">
        <f t="shared" si="6"/>
        <v>1000</v>
      </c>
    </row>
    <row r="415" spans="2:15" ht="27">
      <c r="B415" s="19" t="s">
        <v>2742</v>
      </c>
      <c r="C415" s="19"/>
      <c r="D415" s="22" t="s">
        <v>2743</v>
      </c>
      <c r="E415" s="23">
        <v>330000</v>
      </c>
      <c r="F415" s="23">
        <v>314975</v>
      </c>
      <c r="G415" s="23">
        <v>194972.5</v>
      </c>
      <c r="H415" s="23">
        <v>11028.9</v>
      </c>
      <c r="I415" s="23">
        <v>15025</v>
      </c>
      <c r="J415" s="23">
        <v>119935</v>
      </c>
      <c r="K415" s="23">
        <v>43089.9</v>
      </c>
      <c r="L415" s="23">
        <v>900</v>
      </c>
      <c r="M415" s="23">
        <v>6300</v>
      </c>
      <c r="N415" s="23">
        <v>76845.100000000006</v>
      </c>
      <c r="O415" s="23">
        <f t="shared" si="6"/>
        <v>449935</v>
      </c>
    </row>
    <row r="416" spans="2:15" ht="25.5">
      <c r="B416" s="24" t="s">
        <v>2744</v>
      </c>
      <c r="C416" s="24" t="s">
        <v>2902</v>
      </c>
      <c r="D416" s="25" t="s">
        <v>2745</v>
      </c>
      <c r="E416" s="26">
        <v>330000</v>
      </c>
      <c r="F416" s="26">
        <v>314975</v>
      </c>
      <c r="G416" s="26">
        <v>194972.5</v>
      </c>
      <c r="H416" s="26">
        <v>11028.9</v>
      </c>
      <c r="I416" s="26">
        <v>15025</v>
      </c>
      <c r="J416" s="26">
        <v>69935</v>
      </c>
      <c r="K416" s="26">
        <v>31189.9</v>
      </c>
      <c r="L416" s="26">
        <v>900</v>
      </c>
      <c r="M416" s="26">
        <v>6300</v>
      </c>
      <c r="N416" s="26">
        <v>38745.1</v>
      </c>
      <c r="O416" s="26">
        <f t="shared" si="6"/>
        <v>399935</v>
      </c>
    </row>
    <row r="417" spans="2:15" ht="51">
      <c r="B417" s="24" t="s">
        <v>2746</v>
      </c>
      <c r="C417" s="24" t="s">
        <v>712</v>
      </c>
      <c r="D417" s="25" t="s">
        <v>2747</v>
      </c>
      <c r="E417" s="26">
        <v>0</v>
      </c>
      <c r="F417" s="26">
        <v>0</v>
      </c>
      <c r="G417" s="26">
        <v>0</v>
      </c>
      <c r="H417" s="26">
        <v>0</v>
      </c>
      <c r="I417" s="26">
        <v>0</v>
      </c>
      <c r="J417" s="26">
        <v>50000</v>
      </c>
      <c r="K417" s="26">
        <v>11900</v>
      </c>
      <c r="L417" s="26">
        <v>0</v>
      </c>
      <c r="M417" s="26">
        <v>0</v>
      </c>
      <c r="N417" s="26">
        <v>38100</v>
      </c>
      <c r="O417" s="26">
        <f t="shared" si="6"/>
        <v>50000</v>
      </c>
    </row>
    <row r="418" spans="2:15" ht="81">
      <c r="B418" s="19" t="s">
        <v>2748</v>
      </c>
      <c r="C418" s="19"/>
      <c r="D418" s="22" t="s">
        <v>2749</v>
      </c>
      <c r="E418" s="23">
        <v>136.69999999999999</v>
      </c>
      <c r="F418" s="23">
        <v>136.69999999999999</v>
      </c>
      <c r="G418" s="23">
        <v>86.1</v>
      </c>
      <c r="H418" s="23">
        <v>17.7</v>
      </c>
      <c r="I418" s="23">
        <v>0</v>
      </c>
      <c r="J418" s="23">
        <v>0</v>
      </c>
      <c r="K418" s="23">
        <v>0</v>
      </c>
      <c r="L418" s="23">
        <v>0</v>
      </c>
      <c r="M418" s="23">
        <v>0</v>
      </c>
      <c r="N418" s="23">
        <v>0</v>
      </c>
      <c r="O418" s="23">
        <f t="shared" si="6"/>
        <v>136.69999999999999</v>
      </c>
    </row>
    <row r="419" spans="2:15" ht="63.75">
      <c r="B419" s="24" t="s">
        <v>2750</v>
      </c>
      <c r="C419" s="24" t="s">
        <v>695</v>
      </c>
      <c r="D419" s="25" t="s">
        <v>2751</v>
      </c>
      <c r="E419" s="26">
        <v>136.69999999999999</v>
      </c>
      <c r="F419" s="26">
        <v>136.69999999999999</v>
      </c>
      <c r="G419" s="26">
        <v>86.1</v>
      </c>
      <c r="H419" s="26">
        <v>17.7</v>
      </c>
      <c r="I419" s="26">
        <v>0</v>
      </c>
      <c r="J419" s="26">
        <v>0</v>
      </c>
      <c r="K419" s="26">
        <v>0</v>
      </c>
      <c r="L419" s="26">
        <v>0</v>
      </c>
      <c r="M419" s="26">
        <v>0</v>
      </c>
      <c r="N419" s="26">
        <v>0</v>
      </c>
      <c r="O419" s="26">
        <f t="shared" si="6"/>
        <v>136.69999999999999</v>
      </c>
    </row>
    <row r="420" spans="2:15" ht="27">
      <c r="B420" s="19" t="s">
        <v>2752</v>
      </c>
      <c r="C420" s="19"/>
      <c r="D420" s="22" t="s">
        <v>2753</v>
      </c>
      <c r="E420" s="23">
        <v>99855.7</v>
      </c>
      <c r="F420" s="23">
        <v>97855.7</v>
      </c>
      <c r="G420" s="23">
        <v>38291.800000000003</v>
      </c>
      <c r="H420" s="23">
        <v>2109.1999999999998</v>
      </c>
      <c r="I420" s="23">
        <v>2000</v>
      </c>
      <c r="J420" s="23">
        <v>0</v>
      </c>
      <c r="K420" s="23">
        <v>0</v>
      </c>
      <c r="L420" s="23">
        <v>0</v>
      </c>
      <c r="M420" s="23">
        <v>0</v>
      </c>
      <c r="N420" s="23">
        <v>0</v>
      </c>
      <c r="O420" s="23">
        <f t="shared" si="6"/>
        <v>99855.7</v>
      </c>
    </row>
    <row r="421" spans="2:15" ht="25.5">
      <c r="B421" s="24" t="s">
        <v>2754</v>
      </c>
      <c r="C421" s="24" t="s">
        <v>4450</v>
      </c>
      <c r="D421" s="25" t="s">
        <v>2755</v>
      </c>
      <c r="E421" s="26">
        <v>99855.7</v>
      </c>
      <c r="F421" s="26">
        <v>97855.7</v>
      </c>
      <c r="G421" s="26">
        <v>38291.800000000003</v>
      </c>
      <c r="H421" s="26">
        <v>2109.1999999999998</v>
      </c>
      <c r="I421" s="26">
        <v>2000</v>
      </c>
      <c r="J421" s="26">
        <v>0</v>
      </c>
      <c r="K421" s="26">
        <v>0</v>
      </c>
      <c r="L421" s="26">
        <v>0</v>
      </c>
      <c r="M421" s="26">
        <v>0</v>
      </c>
      <c r="N421" s="26">
        <v>0</v>
      </c>
      <c r="O421" s="26">
        <f t="shared" si="6"/>
        <v>99855.7</v>
      </c>
    </row>
    <row r="422" spans="2:15" ht="27">
      <c r="B422" s="19" t="s">
        <v>2756</v>
      </c>
      <c r="C422" s="19"/>
      <c r="D422" s="22" t="s">
        <v>2757</v>
      </c>
      <c r="E422" s="23">
        <v>66423.3</v>
      </c>
      <c r="F422" s="23">
        <v>66423.3</v>
      </c>
      <c r="G422" s="23">
        <v>44215.3</v>
      </c>
      <c r="H422" s="23">
        <v>4426.2</v>
      </c>
      <c r="I422" s="23">
        <v>0</v>
      </c>
      <c r="J422" s="23">
        <v>0</v>
      </c>
      <c r="K422" s="23">
        <v>0</v>
      </c>
      <c r="L422" s="23">
        <v>0</v>
      </c>
      <c r="M422" s="23">
        <v>0</v>
      </c>
      <c r="N422" s="23">
        <v>0</v>
      </c>
      <c r="O422" s="23">
        <f t="shared" si="6"/>
        <v>66423.3</v>
      </c>
    </row>
    <row r="423" spans="2:15" ht="25.5">
      <c r="B423" s="24" t="s">
        <v>2758</v>
      </c>
      <c r="C423" s="24" t="s">
        <v>2759</v>
      </c>
      <c r="D423" s="25" t="s">
        <v>2760</v>
      </c>
      <c r="E423" s="26">
        <v>66423.3</v>
      </c>
      <c r="F423" s="26">
        <v>66423.3</v>
      </c>
      <c r="G423" s="26">
        <v>44215.3</v>
      </c>
      <c r="H423" s="26">
        <v>4426.2</v>
      </c>
      <c r="I423" s="26">
        <v>0</v>
      </c>
      <c r="J423" s="26">
        <v>0</v>
      </c>
      <c r="K423" s="26">
        <v>0</v>
      </c>
      <c r="L423" s="26">
        <v>0</v>
      </c>
      <c r="M423" s="26">
        <v>0</v>
      </c>
      <c r="N423" s="26">
        <v>0</v>
      </c>
      <c r="O423" s="26">
        <f t="shared" si="6"/>
        <v>66423.3</v>
      </c>
    </row>
    <row r="424" spans="2:15" ht="25.5">
      <c r="B424" s="18" t="s">
        <v>2761</v>
      </c>
      <c r="C424" s="19"/>
      <c r="D424" s="20" t="s">
        <v>2762</v>
      </c>
      <c r="E424" s="21">
        <v>18762188.999999996</v>
      </c>
      <c r="F424" s="21">
        <v>11989666.5</v>
      </c>
      <c r="G424" s="21">
        <v>7945.7</v>
      </c>
      <c r="H424" s="21">
        <v>767.9</v>
      </c>
      <c r="I424" s="21">
        <v>6772522.5</v>
      </c>
      <c r="J424" s="21">
        <v>0</v>
      </c>
      <c r="K424" s="21">
        <v>0</v>
      </c>
      <c r="L424" s="21">
        <v>0</v>
      </c>
      <c r="M424" s="21">
        <v>0</v>
      </c>
      <c r="N424" s="21">
        <v>0</v>
      </c>
      <c r="O424" s="21">
        <f t="shared" si="6"/>
        <v>18762188.999999996</v>
      </c>
    </row>
    <row r="425" spans="2:15" ht="27">
      <c r="B425" s="19" t="s">
        <v>2763</v>
      </c>
      <c r="C425" s="19"/>
      <c r="D425" s="22" t="s">
        <v>2764</v>
      </c>
      <c r="E425" s="23">
        <v>18762188.999999996</v>
      </c>
      <c r="F425" s="23">
        <v>11989666.5</v>
      </c>
      <c r="G425" s="23">
        <v>7945.7</v>
      </c>
      <c r="H425" s="23">
        <v>767.9</v>
      </c>
      <c r="I425" s="23">
        <v>6772522.5</v>
      </c>
      <c r="J425" s="23">
        <v>0</v>
      </c>
      <c r="K425" s="23">
        <v>0</v>
      </c>
      <c r="L425" s="23">
        <v>0</v>
      </c>
      <c r="M425" s="23">
        <v>0</v>
      </c>
      <c r="N425" s="23">
        <v>0</v>
      </c>
      <c r="O425" s="23">
        <f t="shared" si="6"/>
        <v>18762188.999999996</v>
      </c>
    </row>
    <row r="426" spans="2:15" ht="38.25">
      <c r="B426" s="24" t="s">
        <v>2765</v>
      </c>
      <c r="C426" s="24" t="s">
        <v>2766</v>
      </c>
      <c r="D426" s="25" t="s">
        <v>2767</v>
      </c>
      <c r="E426" s="26">
        <v>11209.6</v>
      </c>
      <c r="F426" s="26">
        <v>11209.6</v>
      </c>
      <c r="G426" s="26">
        <v>7945.7</v>
      </c>
      <c r="H426" s="26">
        <v>767.9</v>
      </c>
      <c r="I426" s="26">
        <v>0</v>
      </c>
      <c r="J426" s="26">
        <v>0</v>
      </c>
      <c r="K426" s="26">
        <v>0</v>
      </c>
      <c r="L426" s="26">
        <v>0</v>
      </c>
      <c r="M426" s="26">
        <v>0</v>
      </c>
      <c r="N426" s="26">
        <v>0</v>
      </c>
      <c r="O426" s="26">
        <f t="shared" si="6"/>
        <v>11209.6</v>
      </c>
    </row>
    <row r="427" spans="2:15" ht="38.25">
      <c r="B427" s="24" t="s">
        <v>2768</v>
      </c>
      <c r="C427" s="24" t="s">
        <v>2766</v>
      </c>
      <c r="D427" s="25" t="s">
        <v>2769</v>
      </c>
      <c r="E427" s="26">
        <v>6573727.7999999998</v>
      </c>
      <c r="F427" s="26">
        <v>33283.199999999997</v>
      </c>
      <c r="G427" s="26">
        <v>0</v>
      </c>
      <c r="H427" s="26">
        <v>0</v>
      </c>
      <c r="I427" s="26">
        <v>6540444.5999999996</v>
      </c>
      <c r="J427" s="26">
        <v>0</v>
      </c>
      <c r="K427" s="26">
        <v>0</v>
      </c>
      <c r="L427" s="26">
        <v>0</v>
      </c>
      <c r="M427" s="26">
        <v>0</v>
      </c>
      <c r="N427" s="26">
        <v>0</v>
      </c>
      <c r="O427" s="26">
        <f t="shared" si="6"/>
        <v>6573727.7999999998</v>
      </c>
    </row>
    <row r="428" spans="2:15" ht="63.75">
      <c r="B428" s="24" t="s">
        <v>2770</v>
      </c>
      <c r="C428" s="24" t="s">
        <v>2766</v>
      </c>
      <c r="D428" s="25" t="s">
        <v>2771</v>
      </c>
      <c r="E428" s="26">
        <v>11945173.699999999</v>
      </c>
      <c r="F428" s="26">
        <v>11945173.699999999</v>
      </c>
      <c r="G428" s="26">
        <v>0</v>
      </c>
      <c r="H428" s="26">
        <v>0</v>
      </c>
      <c r="I428" s="26">
        <v>0</v>
      </c>
      <c r="J428" s="26">
        <v>0</v>
      </c>
      <c r="K428" s="26">
        <v>0</v>
      </c>
      <c r="L428" s="26">
        <v>0</v>
      </c>
      <c r="M428" s="26">
        <v>0</v>
      </c>
      <c r="N428" s="26">
        <v>0</v>
      </c>
      <c r="O428" s="26">
        <f t="shared" si="6"/>
        <v>11945173.699999999</v>
      </c>
    </row>
    <row r="429" spans="2:15" ht="38.25">
      <c r="B429" s="24" t="s">
        <v>2772</v>
      </c>
      <c r="C429" s="24" t="s">
        <v>2766</v>
      </c>
      <c r="D429" s="25" t="s">
        <v>2773</v>
      </c>
      <c r="E429" s="26">
        <v>232077.9</v>
      </c>
      <c r="F429" s="26">
        <v>0</v>
      </c>
      <c r="G429" s="26">
        <v>0</v>
      </c>
      <c r="H429" s="26">
        <v>0</v>
      </c>
      <c r="I429" s="26">
        <v>232077.9</v>
      </c>
      <c r="J429" s="26">
        <v>0</v>
      </c>
      <c r="K429" s="26">
        <v>0</v>
      </c>
      <c r="L429" s="26">
        <v>0</v>
      </c>
      <c r="M429" s="26">
        <v>0</v>
      </c>
      <c r="N429" s="26">
        <v>0</v>
      </c>
      <c r="O429" s="26">
        <f t="shared" si="6"/>
        <v>232077.9</v>
      </c>
    </row>
    <row r="430" spans="2:15" ht="25.5">
      <c r="B430" s="18" t="s">
        <v>2774</v>
      </c>
      <c r="C430" s="19"/>
      <c r="D430" s="20" t="s">
        <v>2775</v>
      </c>
      <c r="E430" s="21">
        <v>1420439.7</v>
      </c>
      <c r="F430" s="21">
        <v>1393515.9000000001</v>
      </c>
      <c r="G430" s="21">
        <v>167107.70000000001</v>
      </c>
      <c r="H430" s="21">
        <v>2362.1999999999998</v>
      </c>
      <c r="I430" s="21">
        <v>26923.8</v>
      </c>
      <c r="J430" s="21">
        <v>250</v>
      </c>
      <c r="K430" s="21">
        <v>0</v>
      </c>
      <c r="L430" s="21">
        <v>0</v>
      </c>
      <c r="M430" s="21">
        <v>0</v>
      </c>
      <c r="N430" s="21">
        <v>250</v>
      </c>
      <c r="O430" s="21">
        <f t="shared" si="6"/>
        <v>1420689.7</v>
      </c>
    </row>
    <row r="431" spans="2:15" ht="27">
      <c r="B431" s="19" t="s">
        <v>2776</v>
      </c>
      <c r="C431" s="19"/>
      <c r="D431" s="22" t="s">
        <v>2777</v>
      </c>
      <c r="E431" s="23">
        <v>1420439.7</v>
      </c>
      <c r="F431" s="23">
        <v>1393515.9000000001</v>
      </c>
      <c r="G431" s="23">
        <v>167107.70000000001</v>
      </c>
      <c r="H431" s="23">
        <v>2362.1999999999998</v>
      </c>
      <c r="I431" s="23">
        <v>26923.8</v>
      </c>
      <c r="J431" s="23">
        <v>250</v>
      </c>
      <c r="K431" s="23">
        <v>0</v>
      </c>
      <c r="L431" s="23">
        <v>0</v>
      </c>
      <c r="M431" s="23">
        <v>0</v>
      </c>
      <c r="N431" s="23">
        <v>250</v>
      </c>
      <c r="O431" s="23">
        <f t="shared" si="6"/>
        <v>1420689.7</v>
      </c>
    </row>
    <row r="432" spans="2:15" ht="25.5">
      <c r="B432" s="24" t="s">
        <v>2778</v>
      </c>
      <c r="C432" s="24" t="s">
        <v>4204</v>
      </c>
      <c r="D432" s="25" t="s">
        <v>2779</v>
      </c>
      <c r="E432" s="26">
        <v>21290.3</v>
      </c>
      <c r="F432" s="26">
        <v>21290.3</v>
      </c>
      <c r="G432" s="26">
        <v>15139.1</v>
      </c>
      <c r="H432" s="26">
        <v>642.29999999999995</v>
      </c>
      <c r="I432" s="26">
        <v>0</v>
      </c>
      <c r="J432" s="26">
        <v>0</v>
      </c>
      <c r="K432" s="26">
        <v>0</v>
      </c>
      <c r="L432" s="26">
        <v>0</v>
      </c>
      <c r="M432" s="26">
        <v>0</v>
      </c>
      <c r="N432" s="26">
        <v>0</v>
      </c>
      <c r="O432" s="26">
        <f t="shared" si="6"/>
        <v>21290.3</v>
      </c>
    </row>
    <row r="433" spans="2:15" ht="25.5">
      <c r="B433" s="24" t="s">
        <v>2780</v>
      </c>
      <c r="C433" s="24" t="s">
        <v>1724</v>
      </c>
      <c r="D433" s="25" t="s">
        <v>2781</v>
      </c>
      <c r="E433" s="26">
        <v>4347.8</v>
      </c>
      <c r="F433" s="26">
        <v>0</v>
      </c>
      <c r="G433" s="26">
        <v>0</v>
      </c>
      <c r="H433" s="26">
        <v>0</v>
      </c>
      <c r="I433" s="26">
        <v>4347.8</v>
      </c>
      <c r="J433" s="26">
        <v>250</v>
      </c>
      <c r="K433" s="26">
        <v>0</v>
      </c>
      <c r="L433" s="26">
        <v>0</v>
      </c>
      <c r="M433" s="26">
        <v>0</v>
      </c>
      <c r="N433" s="26">
        <v>250</v>
      </c>
      <c r="O433" s="26">
        <f t="shared" si="6"/>
        <v>4597.8</v>
      </c>
    </row>
    <row r="434" spans="2:15" ht="25.5">
      <c r="B434" s="24" t="s">
        <v>2782</v>
      </c>
      <c r="C434" s="24" t="s">
        <v>4189</v>
      </c>
      <c r="D434" s="25" t="s">
        <v>2783</v>
      </c>
      <c r="E434" s="26">
        <v>691.1</v>
      </c>
      <c r="F434" s="26">
        <v>691.1</v>
      </c>
      <c r="G434" s="26">
        <v>549.29999999999995</v>
      </c>
      <c r="H434" s="26">
        <v>14.5</v>
      </c>
      <c r="I434" s="26">
        <v>0</v>
      </c>
      <c r="J434" s="26">
        <v>0</v>
      </c>
      <c r="K434" s="26">
        <v>0</v>
      </c>
      <c r="L434" s="26">
        <v>0</v>
      </c>
      <c r="M434" s="26">
        <v>0</v>
      </c>
      <c r="N434" s="26">
        <v>0</v>
      </c>
      <c r="O434" s="26">
        <f t="shared" si="6"/>
        <v>691.1</v>
      </c>
    </row>
    <row r="435" spans="2:15" ht="51">
      <c r="B435" s="24" t="s">
        <v>2784</v>
      </c>
      <c r="C435" s="24" t="s">
        <v>4204</v>
      </c>
      <c r="D435" s="25" t="s">
        <v>2785</v>
      </c>
      <c r="E435" s="26">
        <v>22018.1</v>
      </c>
      <c r="F435" s="26">
        <v>22018.1</v>
      </c>
      <c r="G435" s="26">
        <v>0</v>
      </c>
      <c r="H435" s="26">
        <v>0</v>
      </c>
      <c r="I435" s="26">
        <v>0</v>
      </c>
      <c r="J435" s="26">
        <v>0</v>
      </c>
      <c r="K435" s="26">
        <v>0</v>
      </c>
      <c r="L435" s="26">
        <v>0</v>
      </c>
      <c r="M435" s="26">
        <v>0</v>
      </c>
      <c r="N435" s="26">
        <v>0</v>
      </c>
      <c r="O435" s="26">
        <f t="shared" si="6"/>
        <v>22018.1</v>
      </c>
    </row>
    <row r="436" spans="2:15" ht="25.5">
      <c r="B436" s="24" t="s">
        <v>2786</v>
      </c>
      <c r="C436" s="24" t="s">
        <v>695</v>
      </c>
      <c r="D436" s="25" t="s">
        <v>2787</v>
      </c>
      <c r="E436" s="26">
        <v>213107.1</v>
      </c>
      <c r="F436" s="26">
        <v>192946.1</v>
      </c>
      <c r="G436" s="26">
        <v>28049.1</v>
      </c>
      <c r="H436" s="26">
        <v>85</v>
      </c>
      <c r="I436" s="26">
        <v>20161</v>
      </c>
      <c r="J436" s="26">
        <v>0</v>
      </c>
      <c r="K436" s="26">
        <v>0</v>
      </c>
      <c r="L436" s="26">
        <v>0</v>
      </c>
      <c r="M436" s="26">
        <v>0</v>
      </c>
      <c r="N436" s="26">
        <v>0</v>
      </c>
      <c r="O436" s="26">
        <f t="shared" si="6"/>
        <v>213107.1</v>
      </c>
    </row>
    <row r="437" spans="2:15" ht="38.25">
      <c r="B437" s="24" t="s">
        <v>2788</v>
      </c>
      <c r="C437" s="24" t="s">
        <v>695</v>
      </c>
      <c r="D437" s="25" t="s">
        <v>2789</v>
      </c>
      <c r="E437" s="26">
        <v>183921.7</v>
      </c>
      <c r="F437" s="26">
        <v>183921.7</v>
      </c>
      <c r="G437" s="26">
        <v>0</v>
      </c>
      <c r="H437" s="26">
        <v>0</v>
      </c>
      <c r="I437" s="26">
        <v>0</v>
      </c>
      <c r="J437" s="26">
        <v>0</v>
      </c>
      <c r="K437" s="26">
        <v>0</v>
      </c>
      <c r="L437" s="26">
        <v>0</v>
      </c>
      <c r="M437" s="26">
        <v>0</v>
      </c>
      <c r="N437" s="26">
        <v>0</v>
      </c>
      <c r="O437" s="26">
        <f t="shared" si="6"/>
        <v>183921.7</v>
      </c>
    </row>
    <row r="438" spans="2:15" ht="28.5" customHeight="1">
      <c r="B438" s="24" t="s">
        <v>2790</v>
      </c>
      <c r="C438" s="24" t="s">
        <v>695</v>
      </c>
      <c r="D438" s="25" t="s">
        <v>2013</v>
      </c>
      <c r="E438" s="26">
        <v>679234.4</v>
      </c>
      <c r="F438" s="26">
        <v>676819.4</v>
      </c>
      <c r="G438" s="26">
        <v>123370.2</v>
      </c>
      <c r="H438" s="26">
        <v>1620.4</v>
      </c>
      <c r="I438" s="26">
        <v>2415</v>
      </c>
      <c r="J438" s="26">
        <v>0</v>
      </c>
      <c r="K438" s="26">
        <v>0</v>
      </c>
      <c r="L438" s="26">
        <v>0</v>
      </c>
      <c r="M438" s="26">
        <v>0</v>
      </c>
      <c r="N438" s="26">
        <v>0</v>
      </c>
      <c r="O438" s="26">
        <f t="shared" si="6"/>
        <v>679234.4</v>
      </c>
    </row>
    <row r="439" spans="2:15" ht="38.25">
      <c r="B439" s="24" t="s">
        <v>2014</v>
      </c>
      <c r="C439" s="24" t="s">
        <v>695</v>
      </c>
      <c r="D439" s="25" t="s">
        <v>2015</v>
      </c>
      <c r="E439" s="26">
        <v>38386.400000000001</v>
      </c>
      <c r="F439" s="26">
        <v>38386.400000000001</v>
      </c>
      <c r="G439" s="26">
        <v>0</v>
      </c>
      <c r="H439" s="26">
        <v>0</v>
      </c>
      <c r="I439" s="26">
        <v>0</v>
      </c>
      <c r="J439" s="26">
        <v>0</v>
      </c>
      <c r="K439" s="26">
        <v>0</v>
      </c>
      <c r="L439" s="26">
        <v>0</v>
      </c>
      <c r="M439" s="26">
        <v>0</v>
      </c>
      <c r="N439" s="26">
        <v>0</v>
      </c>
      <c r="O439" s="26">
        <f t="shared" si="6"/>
        <v>38386.400000000001</v>
      </c>
    </row>
    <row r="440" spans="2:15" ht="51">
      <c r="B440" s="24" t="s">
        <v>2016</v>
      </c>
      <c r="C440" s="24" t="s">
        <v>695</v>
      </c>
      <c r="D440" s="25" t="s">
        <v>2017</v>
      </c>
      <c r="E440" s="26">
        <v>257442.8</v>
      </c>
      <c r="F440" s="26">
        <v>257442.8</v>
      </c>
      <c r="G440" s="26">
        <v>0</v>
      </c>
      <c r="H440" s="26">
        <v>0</v>
      </c>
      <c r="I440" s="26">
        <v>0</v>
      </c>
      <c r="J440" s="26">
        <v>0</v>
      </c>
      <c r="K440" s="26">
        <v>0</v>
      </c>
      <c r="L440" s="26">
        <v>0</v>
      </c>
      <c r="M440" s="26">
        <v>0</v>
      </c>
      <c r="N440" s="26">
        <v>0</v>
      </c>
      <c r="O440" s="26">
        <f t="shared" si="6"/>
        <v>257442.8</v>
      </c>
    </row>
    <row r="441" spans="2:15" ht="13.5">
      <c r="B441" s="18" t="s">
        <v>2018</v>
      </c>
      <c r="C441" s="19"/>
      <c r="D441" s="20" t="s">
        <v>2019</v>
      </c>
      <c r="E441" s="21">
        <v>7365967.5999999996</v>
      </c>
      <c r="F441" s="21">
        <v>7309504.5999999996</v>
      </c>
      <c r="G441" s="21">
        <v>4391179.7</v>
      </c>
      <c r="H441" s="21">
        <v>326320.3</v>
      </c>
      <c r="I441" s="21">
        <v>56463</v>
      </c>
      <c r="J441" s="21">
        <v>872834.7</v>
      </c>
      <c r="K441" s="21">
        <v>657713.89999999991</v>
      </c>
      <c r="L441" s="21">
        <v>14400.599999999999</v>
      </c>
      <c r="M441" s="21">
        <v>7108.5</v>
      </c>
      <c r="N441" s="21">
        <v>215120.8</v>
      </c>
      <c r="O441" s="21">
        <f t="shared" si="6"/>
        <v>8238802.2999999998</v>
      </c>
    </row>
    <row r="442" spans="2:15" ht="27">
      <c r="B442" s="19" t="s">
        <v>2020</v>
      </c>
      <c r="C442" s="19"/>
      <c r="D442" s="22" t="s">
        <v>2021</v>
      </c>
      <c r="E442" s="23">
        <v>512076.89999999997</v>
      </c>
      <c r="F442" s="23">
        <v>512076.89999999997</v>
      </c>
      <c r="G442" s="23">
        <v>91918.399999999994</v>
      </c>
      <c r="H442" s="23">
        <v>6813.7999999999993</v>
      </c>
      <c r="I442" s="23">
        <v>0</v>
      </c>
      <c r="J442" s="23">
        <v>14879.8</v>
      </c>
      <c r="K442" s="23">
        <v>14384.9</v>
      </c>
      <c r="L442" s="23">
        <v>6654.7</v>
      </c>
      <c r="M442" s="23">
        <v>1552.5</v>
      </c>
      <c r="N442" s="23">
        <v>494.9</v>
      </c>
      <c r="O442" s="23">
        <f t="shared" si="6"/>
        <v>526956.69999999995</v>
      </c>
    </row>
    <row r="443" spans="2:15" ht="25.5">
      <c r="B443" s="24" t="s">
        <v>2022</v>
      </c>
      <c r="C443" s="24" t="s">
        <v>2023</v>
      </c>
      <c r="D443" s="25" t="s">
        <v>2024</v>
      </c>
      <c r="E443" s="26">
        <v>142644.29999999999</v>
      </c>
      <c r="F443" s="26">
        <v>142644.29999999999</v>
      </c>
      <c r="G443" s="26">
        <v>87041.5</v>
      </c>
      <c r="H443" s="26">
        <v>6609.4</v>
      </c>
      <c r="I443" s="26">
        <v>0</v>
      </c>
      <c r="J443" s="26">
        <v>0</v>
      </c>
      <c r="K443" s="26">
        <v>0</v>
      </c>
      <c r="L443" s="26">
        <v>0</v>
      </c>
      <c r="M443" s="26">
        <v>0</v>
      </c>
      <c r="N443" s="26">
        <v>0</v>
      </c>
      <c r="O443" s="26">
        <f t="shared" si="6"/>
        <v>142644.29999999999</v>
      </c>
    </row>
    <row r="444" spans="2:15" ht="100.5" customHeight="1">
      <c r="B444" s="24" t="s">
        <v>2025</v>
      </c>
      <c r="C444" s="24" t="s">
        <v>4461</v>
      </c>
      <c r="D444" s="25" t="s">
        <v>2026</v>
      </c>
      <c r="E444" s="26">
        <v>6471.8</v>
      </c>
      <c r="F444" s="26">
        <v>6471.8</v>
      </c>
      <c r="G444" s="26">
        <v>4876.8999999999996</v>
      </c>
      <c r="H444" s="26">
        <v>204.4</v>
      </c>
      <c r="I444" s="26">
        <v>0</v>
      </c>
      <c r="J444" s="26">
        <v>6310</v>
      </c>
      <c r="K444" s="26">
        <v>6020</v>
      </c>
      <c r="L444" s="26">
        <v>2750</v>
      </c>
      <c r="M444" s="26">
        <v>280.8</v>
      </c>
      <c r="N444" s="26">
        <v>290</v>
      </c>
      <c r="O444" s="26">
        <f t="shared" si="6"/>
        <v>12781.8</v>
      </c>
    </row>
    <row r="445" spans="2:15">
      <c r="B445" s="24" t="s">
        <v>2027</v>
      </c>
      <c r="C445" s="24" t="s">
        <v>738</v>
      </c>
      <c r="D445" s="25" t="s">
        <v>2028</v>
      </c>
      <c r="E445" s="26">
        <v>320878.5</v>
      </c>
      <c r="F445" s="26">
        <v>320878.5</v>
      </c>
      <c r="G445" s="26">
        <v>0</v>
      </c>
      <c r="H445" s="26">
        <v>0</v>
      </c>
      <c r="I445" s="26">
        <v>0</v>
      </c>
      <c r="J445" s="26">
        <v>0</v>
      </c>
      <c r="K445" s="26">
        <v>0</v>
      </c>
      <c r="L445" s="26">
        <v>0</v>
      </c>
      <c r="M445" s="26">
        <v>0</v>
      </c>
      <c r="N445" s="26">
        <v>0</v>
      </c>
      <c r="O445" s="26">
        <f t="shared" si="6"/>
        <v>320878.5</v>
      </c>
    </row>
    <row r="446" spans="2:15" ht="25.5">
      <c r="B446" s="24" t="s">
        <v>2029</v>
      </c>
      <c r="C446" s="24" t="s">
        <v>2592</v>
      </c>
      <c r="D446" s="25" t="s">
        <v>2030</v>
      </c>
      <c r="E446" s="26">
        <v>0</v>
      </c>
      <c r="F446" s="26">
        <v>0</v>
      </c>
      <c r="G446" s="26">
        <v>0</v>
      </c>
      <c r="H446" s="26">
        <v>0</v>
      </c>
      <c r="I446" s="26">
        <v>0</v>
      </c>
      <c r="J446" s="26">
        <v>8569.7999999999993</v>
      </c>
      <c r="K446" s="26">
        <v>8364.9</v>
      </c>
      <c r="L446" s="26">
        <v>3904.7</v>
      </c>
      <c r="M446" s="26">
        <v>1271.7</v>
      </c>
      <c r="N446" s="26">
        <v>204.9</v>
      </c>
      <c r="O446" s="26">
        <f t="shared" si="6"/>
        <v>8569.7999999999993</v>
      </c>
    </row>
    <row r="447" spans="2:15" ht="51">
      <c r="B447" s="24" t="s">
        <v>2031</v>
      </c>
      <c r="C447" s="24" t="s">
        <v>2023</v>
      </c>
      <c r="D447" s="25" t="s">
        <v>2032</v>
      </c>
      <c r="E447" s="26">
        <v>2402</v>
      </c>
      <c r="F447" s="26">
        <v>2402</v>
      </c>
      <c r="G447" s="26">
        <v>0</v>
      </c>
      <c r="H447" s="26">
        <v>0</v>
      </c>
      <c r="I447" s="26">
        <v>0</v>
      </c>
      <c r="J447" s="26">
        <v>0</v>
      </c>
      <c r="K447" s="26">
        <v>0</v>
      </c>
      <c r="L447" s="26">
        <v>0</v>
      </c>
      <c r="M447" s="26">
        <v>0</v>
      </c>
      <c r="N447" s="26">
        <v>0</v>
      </c>
      <c r="O447" s="26">
        <f t="shared" si="6"/>
        <v>2402</v>
      </c>
    </row>
    <row r="448" spans="2:15" ht="51">
      <c r="B448" s="24" t="s">
        <v>2033</v>
      </c>
      <c r="C448" s="24" t="s">
        <v>4461</v>
      </c>
      <c r="D448" s="25" t="s">
        <v>2034</v>
      </c>
      <c r="E448" s="26">
        <v>39680.300000000003</v>
      </c>
      <c r="F448" s="26">
        <v>39680.300000000003</v>
      </c>
      <c r="G448" s="26">
        <v>0</v>
      </c>
      <c r="H448" s="26">
        <v>0</v>
      </c>
      <c r="I448" s="26">
        <v>0</v>
      </c>
      <c r="J448" s="26">
        <v>0</v>
      </c>
      <c r="K448" s="26">
        <v>0</v>
      </c>
      <c r="L448" s="26">
        <v>0</v>
      </c>
      <c r="M448" s="26">
        <v>0</v>
      </c>
      <c r="N448" s="26">
        <v>0</v>
      </c>
      <c r="O448" s="26">
        <f t="shared" si="6"/>
        <v>39680.300000000003</v>
      </c>
    </row>
    <row r="449" spans="2:15" ht="27">
      <c r="B449" s="19" t="s">
        <v>2035</v>
      </c>
      <c r="C449" s="19"/>
      <c r="D449" s="22" t="s">
        <v>2036</v>
      </c>
      <c r="E449" s="23">
        <v>916381.29999999993</v>
      </c>
      <c r="F449" s="23">
        <v>916381.29999999993</v>
      </c>
      <c r="G449" s="23">
        <v>528040.19999999995</v>
      </c>
      <c r="H449" s="23">
        <v>49655.8</v>
      </c>
      <c r="I449" s="23">
        <v>0</v>
      </c>
      <c r="J449" s="23">
        <v>6571.8</v>
      </c>
      <c r="K449" s="23">
        <v>6190.4</v>
      </c>
      <c r="L449" s="23">
        <v>0</v>
      </c>
      <c r="M449" s="23">
        <v>2743.3</v>
      </c>
      <c r="N449" s="23">
        <v>381.4</v>
      </c>
      <c r="O449" s="23">
        <f t="shared" si="6"/>
        <v>922953.1</v>
      </c>
    </row>
    <row r="450" spans="2:15" ht="25.5">
      <c r="B450" s="24" t="s">
        <v>2037</v>
      </c>
      <c r="C450" s="24" t="s">
        <v>2023</v>
      </c>
      <c r="D450" s="25" t="s">
        <v>2038</v>
      </c>
      <c r="E450" s="26">
        <v>753529.1</v>
      </c>
      <c r="F450" s="26">
        <v>753529.1</v>
      </c>
      <c r="G450" s="26">
        <v>528040.19999999995</v>
      </c>
      <c r="H450" s="26">
        <v>49655.8</v>
      </c>
      <c r="I450" s="26">
        <v>0</v>
      </c>
      <c r="J450" s="26">
        <v>6571.8</v>
      </c>
      <c r="K450" s="26">
        <v>6190.4</v>
      </c>
      <c r="L450" s="26">
        <v>0</v>
      </c>
      <c r="M450" s="26">
        <v>2743.3</v>
      </c>
      <c r="N450" s="26">
        <v>381.4</v>
      </c>
      <c r="O450" s="26">
        <f t="shared" si="6"/>
        <v>760100.9</v>
      </c>
    </row>
    <row r="451" spans="2:15" ht="154.9" customHeight="1">
      <c r="B451" s="24" t="s">
        <v>2039</v>
      </c>
      <c r="C451" s="24" t="s">
        <v>1733</v>
      </c>
      <c r="D451" s="25" t="s">
        <v>1073</v>
      </c>
      <c r="E451" s="26">
        <v>18094.7</v>
      </c>
      <c r="F451" s="26">
        <v>18094.7</v>
      </c>
      <c r="G451" s="26">
        <v>0</v>
      </c>
      <c r="H451" s="26">
        <v>0</v>
      </c>
      <c r="I451" s="26">
        <v>0</v>
      </c>
      <c r="J451" s="26">
        <v>0</v>
      </c>
      <c r="K451" s="26">
        <v>0</v>
      </c>
      <c r="L451" s="26">
        <v>0</v>
      </c>
      <c r="M451" s="26">
        <v>0</v>
      </c>
      <c r="N451" s="26">
        <v>0</v>
      </c>
      <c r="O451" s="26">
        <f t="shared" si="6"/>
        <v>18094.7</v>
      </c>
    </row>
    <row r="452" spans="2:15" ht="25.5">
      <c r="B452" s="24" t="s">
        <v>2040</v>
      </c>
      <c r="C452" s="24" t="s">
        <v>1490</v>
      </c>
      <c r="D452" s="25" t="s">
        <v>2041</v>
      </c>
      <c r="E452" s="26">
        <v>144757.5</v>
      </c>
      <c r="F452" s="26">
        <v>144757.5</v>
      </c>
      <c r="G452" s="26">
        <v>0</v>
      </c>
      <c r="H452" s="26">
        <v>0</v>
      </c>
      <c r="I452" s="26">
        <v>0</v>
      </c>
      <c r="J452" s="26">
        <v>0</v>
      </c>
      <c r="K452" s="26">
        <v>0</v>
      </c>
      <c r="L452" s="26">
        <v>0</v>
      </c>
      <c r="M452" s="26">
        <v>0</v>
      </c>
      <c r="N452" s="26">
        <v>0</v>
      </c>
      <c r="O452" s="26">
        <f t="shared" si="6"/>
        <v>144757.5</v>
      </c>
    </row>
    <row r="453" spans="2:15" ht="27">
      <c r="B453" s="19" t="s">
        <v>2042</v>
      </c>
      <c r="C453" s="19"/>
      <c r="D453" s="22" t="s">
        <v>2043</v>
      </c>
      <c r="E453" s="23">
        <v>391622.3</v>
      </c>
      <c r="F453" s="23">
        <v>391622.3</v>
      </c>
      <c r="G453" s="23">
        <v>294244.40000000002</v>
      </c>
      <c r="H453" s="23">
        <v>14654.7</v>
      </c>
      <c r="I453" s="23">
        <v>0</v>
      </c>
      <c r="J453" s="23">
        <v>252.8</v>
      </c>
      <c r="K453" s="23">
        <v>148.80000000000001</v>
      </c>
      <c r="L453" s="23">
        <v>0</v>
      </c>
      <c r="M453" s="23">
        <v>0</v>
      </c>
      <c r="N453" s="23">
        <v>104</v>
      </c>
      <c r="O453" s="23">
        <f t="shared" si="6"/>
        <v>391875.1</v>
      </c>
    </row>
    <row r="454" spans="2:15" ht="38.25">
      <c r="B454" s="24" t="s">
        <v>2044</v>
      </c>
      <c r="C454" s="24" t="s">
        <v>2023</v>
      </c>
      <c r="D454" s="25" t="s">
        <v>2045</v>
      </c>
      <c r="E454" s="26">
        <v>391622.3</v>
      </c>
      <c r="F454" s="26">
        <v>391622.3</v>
      </c>
      <c r="G454" s="26">
        <v>294244.40000000002</v>
      </c>
      <c r="H454" s="26">
        <v>14654.7</v>
      </c>
      <c r="I454" s="26">
        <v>0</v>
      </c>
      <c r="J454" s="26">
        <v>252.8</v>
      </c>
      <c r="K454" s="26">
        <v>148.80000000000001</v>
      </c>
      <c r="L454" s="26">
        <v>0</v>
      </c>
      <c r="M454" s="26">
        <v>0</v>
      </c>
      <c r="N454" s="26">
        <v>104</v>
      </c>
      <c r="O454" s="26">
        <f t="shared" si="6"/>
        <v>391875.1</v>
      </c>
    </row>
    <row r="455" spans="2:15" ht="27">
      <c r="B455" s="19" t="s">
        <v>2046</v>
      </c>
      <c r="C455" s="19"/>
      <c r="D455" s="22" t="s">
        <v>2047</v>
      </c>
      <c r="E455" s="23">
        <v>5518917.2999999998</v>
      </c>
      <c r="F455" s="23">
        <v>5462454.2999999998</v>
      </c>
      <c r="G455" s="23">
        <v>3457898.9</v>
      </c>
      <c r="H455" s="23">
        <v>253813</v>
      </c>
      <c r="I455" s="23">
        <v>56463</v>
      </c>
      <c r="J455" s="23">
        <v>850061.29999999993</v>
      </c>
      <c r="K455" s="23">
        <v>635920.79999999993</v>
      </c>
      <c r="L455" s="23">
        <v>7355.9</v>
      </c>
      <c r="M455" s="23">
        <v>2637.7</v>
      </c>
      <c r="N455" s="23">
        <v>214140.5</v>
      </c>
      <c r="O455" s="23">
        <f t="shared" ref="O455:O518" si="7">J455+E455</f>
        <v>6368978.5999999996</v>
      </c>
    </row>
    <row r="456" spans="2:15" ht="25.5">
      <c r="B456" s="24" t="s">
        <v>2048</v>
      </c>
      <c r="C456" s="24" t="s">
        <v>2023</v>
      </c>
      <c r="D456" s="25" t="s">
        <v>2049</v>
      </c>
      <c r="E456" s="26">
        <v>5386593.7999999998</v>
      </c>
      <c r="F456" s="26">
        <v>5339065.8</v>
      </c>
      <c r="G456" s="26">
        <v>3457898.9</v>
      </c>
      <c r="H456" s="26">
        <v>253813</v>
      </c>
      <c r="I456" s="26">
        <v>47528</v>
      </c>
      <c r="J456" s="26">
        <v>794671.1</v>
      </c>
      <c r="K456" s="26">
        <v>581959.6</v>
      </c>
      <c r="L456" s="26">
        <v>0</v>
      </c>
      <c r="M456" s="26">
        <v>110.1</v>
      </c>
      <c r="N456" s="26">
        <v>212711.5</v>
      </c>
      <c r="O456" s="26">
        <f t="shared" si="7"/>
        <v>6181264.8999999994</v>
      </c>
    </row>
    <row r="457" spans="2:15" ht="25.5">
      <c r="B457" s="24" t="s">
        <v>2050</v>
      </c>
      <c r="C457" s="24" t="s">
        <v>1496</v>
      </c>
      <c r="D457" s="25" t="s">
        <v>2051</v>
      </c>
      <c r="E457" s="26">
        <v>8935</v>
      </c>
      <c r="F457" s="26">
        <v>0</v>
      </c>
      <c r="G457" s="26">
        <v>0</v>
      </c>
      <c r="H457" s="26">
        <v>0</v>
      </c>
      <c r="I457" s="26">
        <v>8935</v>
      </c>
      <c r="J457" s="26">
        <v>169</v>
      </c>
      <c r="K457" s="26">
        <v>0</v>
      </c>
      <c r="L457" s="26">
        <v>0</v>
      </c>
      <c r="M457" s="26">
        <v>0</v>
      </c>
      <c r="N457" s="26">
        <v>169</v>
      </c>
      <c r="O457" s="26">
        <f t="shared" si="7"/>
        <v>9104</v>
      </c>
    </row>
    <row r="458" spans="2:15" ht="25.5">
      <c r="B458" s="24" t="s">
        <v>2052</v>
      </c>
      <c r="C458" s="24" t="s">
        <v>2580</v>
      </c>
      <c r="D458" s="25" t="s">
        <v>2053</v>
      </c>
      <c r="E458" s="26">
        <v>0</v>
      </c>
      <c r="F458" s="26">
        <v>0</v>
      </c>
      <c r="G458" s="26">
        <v>0</v>
      </c>
      <c r="H458" s="26">
        <v>0</v>
      </c>
      <c r="I458" s="26">
        <v>0</v>
      </c>
      <c r="J458" s="26">
        <v>17693</v>
      </c>
      <c r="K458" s="26">
        <v>17633</v>
      </c>
      <c r="L458" s="26">
        <v>7355.9</v>
      </c>
      <c r="M458" s="26">
        <v>2527.6</v>
      </c>
      <c r="N458" s="26">
        <v>60</v>
      </c>
      <c r="O458" s="26">
        <f t="shared" si="7"/>
        <v>17693</v>
      </c>
    </row>
    <row r="459" spans="2:15" ht="38.25">
      <c r="B459" s="24" t="s">
        <v>2054</v>
      </c>
      <c r="C459" s="24" t="s">
        <v>1059</v>
      </c>
      <c r="D459" s="25" t="s">
        <v>2055</v>
      </c>
      <c r="E459" s="26">
        <v>123388.5</v>
      </c>
      <c r="F459" s="26">
        <v>123388.5</v>
      </c>
      <c r="G459" s="26">
        <v>0</v>
      </c>
      <c r="H459" s="26">
        <v>0</v>
      </c>
      <c r="I459" s="26">
        <v>0</v>
      </c>
      <c r="J459" s="26">
        <v>36528.199999999997</v>
      </c>
      <c r="K459" s="26">
        <v>36328.199999999997</v>
      </c>
      <c r="L459" s="26">
        <v>0</v>
      </c>
      <c r="M459" s="26">
        <v>0</v>
      </c>
      <c r="N459" s="26">
        <v>200</v>
      </c>
      <c r="O459" s="26">
        <f t="shared" si="7"/>
        <v>159916.70000000001</v>
      </c>
    </row>
    <row r="460" spans="2:15" ht="51">
      <c r="B460" s="24" t="s">
        <v>2056</v>
      </c>
      <c r="C460" s="24" t="s">
        <v>2023</v>
      </c>
      <c r="D460" s="25" t="s">
        <v>2057</v>
      </c>
      <c r="E460" s="26">
        <v>0</v>
      </c>
      <c r="F460" s="26">
        <v>0</v>
      </c>
      <c r="G460" s="26">
        <v>0</v>
      </c>
      <c r="H460" s="26">
        <v>0</v>
      </c>
      <c r="I460" s="26">
        <v>0</v>
      </c>
      <c r="J460" s="26">
        <v>1000</v>
      </c>
      <c r="K460" s="26">
        <v>0</v>
      </c>
      <c r="L460" s="26">
        <v>0</v>
      </c>
      <c r="M460" s="26">
        <v>0</v>
      </c>
      <c r="N460" s="26">
        <v>1000</v>
      </c>
      <c r="O460" s="26">
        <f t="shared" si="7"/>
        <v>1000</v>
      </c>
    </row>
    <row r="461" spans="2:15" ht="27">
      <c r="B461" s="19" t="s">
        <v>2058</v>
      </c>
      <c r="C461" s="19"/>
      <c r="D461" s="22" t="s">
        <v>2059</v>
      </c>
      <c r="E461" s="23">
        <v>26969.8</v>
      </c>
      <c r="F461" s="23">
        <v>26969.8</v>
      </c>
      <c r="G461" s="23">
        <v>19077.8</v>
      </c>
      <c r="H461" s="23">
        <v>1383</v>
      </c>
      <c r="I461" s="23">
        <v>0</v>
      </c>
      <c r="J461" s="23">
        <v>1069</v>
      </c>
      <c r="K461" s="23">
        <v>1069</v>
      </c>
      <c r="L461" s="23">
        <v>390</v>
      </c>
      <c r="M461" s="23">
        <v>175</v>
      </c>
      <c r="N461" s="23">
        <v>0</v>
      </c>
      <c r="O461" s="23">
        <f t="shared" si="7"/>
        <v>28038.799999999999</v>
      </c>
    </row>
    <row r="462" spans="2:15" ht="25.5">
      <c r="B462" s="24" t="s">
        <v>2060</v>
      </c>
      <c r="C462" s="24" t="s">
        <v>2023</v>
      </c>
      <c r="D462" s="25" t="s">
        <v>2061</v>
      </c>
      <c r="E462" s="26">
        <v>26969.8</v>
      </c>
      <c r="F462" s="26">
        <v>26969.8</v>
      </c>
      <c r="G462" s="26">
        <v>19077.8</v>
      </c>
      <c r="H462" s="26">
        <v>1383</v>
      </c>
      <c r="I462" s="26">
        <v>0</v>
      </c>
      <c r="J462" s="26">
        <v>0</v>
      </c>
      <c r="K462" s="26">
        <v>0</v>
      </c>
      <c r="L462" s="26">
        <v>0</v>
      </c>
      <c r="M462" s="26">
        <v>0</v>
      </c>
      <c r="N462" s="26">
        <v>0</v>
      </c>
      <c r="O462" s="26">
        <f t="shared" si="7"/>
        <v>26969.8</v>
      </c>
    </row>
    <row r="463" spans="2:15" ht="63.75">
      <c r="B463" s="24" t="s">
        <v>2062</v>
      </c>
      <c r="C463" s="24" t="s">
        <v>2580</v>
      </c>
      <c r="D463" s="25" t="s">
        <v>2063</v>
      </c>
      <c r="E463" s="26">
        <v>0</v>
      </c>
      <c r="F463" s="26">
        <v>0</v>
      </c>
      <c r="G463" s="26">
        <v>0</v>
      </c>
      <c r="H463" s="26">
        <v>0</v>
      </c>
      <c r="I463" s="26">
        <v>0</v>
      </c>
      <c r="J463" s="26">
        <v>1069</v>
      </c>
      <c r="K463" s="26">
        <v>1069</v>
      </c>
      <c r="L463" s="26">
        <v>390</v>
      </c>
      <c r="M463" s="26">
        <v>175</v>
      </c>
      <c r="N463" s="26">
        <v>0</v>
      </c>
      <c r="O463" s="26">
        <f t="shared" si="7"/>
        <v>1069</v>
      </c>
    </row>
    <row r="464" spans="2:15" ht="25.5">
      <c r="B464" s="18" t="s">
        <v>2064</v>
      </c>
      <c r="C464" s="19"/>
      <c r="D464" s="20" t="s">
        <v>2065</v>
      </c>
      <c r="E464" s="21">
        <v>191794733.5</v>
      </c>
      <c r="F464" s="21">
        <v>187901875.40000001</v>
      </c>
      <c r="G464" s="21">
        <v>0</v>
      </c>
      <c r="H464" s="21">
        <v>0</v>
      </c>
      <c r="I464" s="21">
        <v>2392858.1</v>
      </c>
      <c r="J464" s="21">
        <v>2275400</v>
      </c>
      <c r="K464" s="21">
        <v>546400</v>
      </c>
      <c r="L464" s="21">
        <v>0</v>
      </c>
      <c r="M464" s="21">
        <v>0</v>
      </c>
      <c r="N464" s="21">
        <v>1729000</v>
      </c>
      <c r="O464" s="21">
        <f t="shared" si="7"/>
        <v>194070133.5</v>
      </c>
    </row>
    <row r="465" spans="2:15" ht="27">
      <c r="B465" s="19" t="s">
        <v>2066</v>
      </c>
      <c r="C465" s="19"/>
      <c r="D465" s="22" t="s">
        <v>2065</v>
      </c>
      <c r="E465" s="23">
        <v>191794733.5</v>
      </c>
      <c r="F465" s="23">
        <v>187901875.40000001</v>
      </c>
      <c r="G465" s="23">
        <v>0</v>
      </c>
      <c r="H465" s="23">
        <v>0</v>
      </c>
      <c r="I465" s="23">
        <v>2392858.1</v>
      </c>
      <c r="J465" s="23">
        <v>2275400</v>
      </c>
      <c r="K465" s="23">
        <v>546400</v>
      </c>
      <c r="L465" s="23">
        <v>0</v>
      </c>
      <c r="M465" s="23">
        <v>0</v>
      </c>
      <c r="N465" s="23">
        <v>1729000</v>
      </c>
      <c r="O465" s="23">
        <f t="shared" si="7"/>
        <v>194070133.5</v>
      </c>
    </row>
    <row r="466" spans="2:15">
      <c r="B466" s="24" t="s">
        <v>2067</v>
      </c>
      <c r="C466" s="24" t="s">
        <v>1490</v>
      </c>
      <c r="D466" s="25" t="s">
        <v>2068</v>
      </c>
      <c r="E466" s="26">
        <v>1500000</v>
      </c>
      <c r="F466" s="26">
        <v>0</v>
      </c>
      <c r="G466" s="26">
        <v>0</v>
      </c>
      <c r="H466" s="26">
        <v>0</v>
      </c>
      <c r="I466" s="26">
        <v>0</v>
      </c>
      <c r="J466" s="26">
        <v>0</v>
      </c>
      <c r="K466" s="26">
        <v>0</v>
      </c>
      <c r="L466" s="26">
        <v>0</v>
      </c>
      <c r="M466" s="26">
        <v>0</v>
      </c>
      <c r="N466" s="26">
        <v>0</v>
      </c>
      <c r="O466" s="26">
        <f t="shared" si="7"/>
        <v>1500000</v>
      </c>
    </row>
    <row r="467" spans="2:15">
      <c r="B467" s="24" t="s">
        <v>2069</v>
      </c>
      <c r="C467" s="24" t="s">
        <v>2110</v>
      </c>
      <c r="D467" s="25" t="s">
        <v>2070</v>
      </c>
      <c r="E467" s="26">
        <v>4840266.7</v>
      </c>
      <c r="F467" s="26">
        <v>4840266.7</v>
      </c>
      <c r="G467" s="26">
        <v>0</v>
      </c>
      <c r="H467" s="26">
        <v>0</v>
      </c>
      <c r="I467" s="26">
        <v>0</v>
      </c>
      <c r="J467" s="26">
        <v>0</v>
      </c>
      <c r="K467" s="26">
        <v>0</v>
      </c>
      <c r="L467" s="26">
        <v>0</v>
      </c>
      <c r="M467" s="26">
        <v>0</v>
      </c>
      <c r="N467" s="26">
        <v>0</v>
      </c>
      <c r="O467" s="26">
        <f t="shared" si="7"/>
        <v>4840266.7</v>
      </c>
    </row>
    <row r="468" spans="2:15" ht="25.5">
      <c r="B468" s="24" t="s">
        <v>2071</v>
      </c>
      <c r="C468" s="24" t="s">
        <v>2110</v>
      </c>
      <c r="D468" s="25" t="s">
        <v>2072</v>
      </c>
      <c r="E468" s="26">
        <v>92420.7</v>
      </c>
      <c r="F468" s="26">
        <v>92420.7</v>
      </c>
      <c r="G468" s="26">
        <v>0</v>
      </c>
      <c r="H468" s="26">
        <v>0</v>
      </c>
      <c r="I468" s="26">
        <v>0</v>
      </c>
      <c r="J468" s="26">
        <v>0</v>
      </c>
      <c r="K468" s="26">
        <v>0</v>
      </c>
      <c r="L468" s="26">
        <v>0</v>
      </c>
      <c r="M468" s="26">
        <v>0</v>
      </c>
      <c r="N468" s="26">
        <v>0</v>
      </c>
      <c r="O468" s="26">
        <f t="shared" si="7"/>
        <v>92420.7</v>
      </c>
    </row>
    <row r="469" spans="2:15">
      <c r="B469" s="24" t="s">
        <v>2073</v>
      </c>
      <c r="C469" s="24" t="s">
        <v>2110</v>
      </c>
      <c r="D469" s="25" t="s">
        <v>2074</v>
      </c>
      <c r="E469" s="26">
        <v>2000000</v>
      </c>
      <c r="F469" s="26">
        <v>2000000</v>
      </c>
      <c r="G469" s="26">
        <v>0</v>
      </c>
      <c r="H469" s="26">
        <v>0</v>
      </c>
      <c r="I469" s="26">
        <v>0</v>
      </c>
      <c r="J469" s="26">
        <v>0</v>
      </c>
      <c r="K469" s="26">
        <v>0</v>
      </c>
      <c r="L469" s="26">
        <v>0</v>
      </c>
      <c r="M469" s="26">
        <v>0</v>
      </c>
      <c r="N469" s="26">
        <v>0</v>
      </c>
      <c r="O469" s="26">
        <f t="shared" si="7"/>
        <v>2000000</v>
      </c>
    </row>
    <row r="470" spans="2:15" ht="125.1" customHeight="1">
      <c r="B470" s="24" t="s">
        <v>2075</v>
      </c>
      <c r="C470" s="24" t="s">
        <v>2110</v>
      </c>
      <c r="D470" s="25" t="s">
        <v>1074</v>
      </c>
      <c r="E470" s="26">
        <v>35000000</v>
      </c>
      <c r="F470" s="26">
        <v>35000000</v>
      </c>
      <c r="G470" s="26">
        <v>0</v>
      </c>
      <c r="H470" s="26">
        <v>0</v>
      </c>
      <c r="I470" s="26">
        <v>0</v>
      </c>
      <c r="J470" s="26">
        <v>0</v>
      </c>
      <c r="K470" s="26">
        <v>0</v>
      </c>
      <c r="L470" s="26">
        <v>0</v>
      </c>
      <c r="M470" s="26">
        <v>0</v>
      </c>
      <c r="N470" s="26">
        <v>0</v>
      </c>
      <c r="O470" s="26">
        <f t="shared" si="7"/>
        <v>35000000</v>
      </c>
    </row>
    <row r="471" spans="2:15" ht="58.5" customHeight="1">
      <c r="B471" s="24" t="s">
        <v>2076</v>
      </c>
      <c r="C471" s="24" t="s">
        <v>2110</v>
      </c>
      <c r="D471" s="25" t="s">
        <v>2077</v>
      </c>
      <c r="E471" s="26">
        <v>1940000</v>
      </c>
      <c r="F471" s="26">
        <v>0</v>
      </c>
      <c r="G471" s="26">
        <v>0</v>
      </c>
      <c r="H471" s="26">
        <v>0</v>
      </c>
      <c r="I471" s="26">
        <v>1940000</v>
      </c>
      <c r="J471" s="26">
        <v>0</v>
      </c>
      <c r="K471" s="26">
        <v>0</v>
      </c>
      <c r="L471" s="26">
        <v>0</v>
      </c>
      <c r="M471" s="26">
        <v>0</v>
      </c>
      <c r="N471" s="26">
        <v>0</v>
      </c>
      <c r="O471" s="26">
        <f t="shared" si="7"/>
        <v>1940000</v>
      </c>
    </row>
    <row r="472" spans="2:15" ht="69.400000000000006" customHeight="1">
      <c r="B472" s="24" t="s">
        <v>2078</v>
      </c>
      <c r="C472" s="24" t="s">
        <v>2110</v>
      </c>
      <c r="D472" s="25" t="s">
        <v>2079</v>
      </c>
      <c r="E472" s="26">
        <v>1205172.8</v>
      </c>
      <c r="F472" s="26">
        <v>1205172.8</v>
      </c>
      <c r="G472" s="26">
        <v>0</v>
      </c>
      <c r="H472" s="26">
        <v>0</v>
      </c>
      <c r="I472" s="26">
        <v>0</v>
      </c>
      <c r="J472" s="26">
        <v>0</v>
      </c>
      <c r="K472" s="26">
        <v>0</v>
      </c>
      <c r="L472" s="26">
        <v>0</v>
      </c>
      <c r="M472" s="26">
        <v>0</v>
      </c>
      <c r="N472" s="26">
        <v>0</v>
      </c>
      <c r="O472" s="26">
        <f t="shared" si="7"/>
        <v>1205172.8</v>
      </c>
    </row>
    <row r="473" spans="2:15" ht="63.75">
      <c r="B473" s="24" t="s">
        <v>2080</v>
      </c>
      <c r="C473" s="24" t="s">
        <v>2110</v>
      </c>
      <c r="D473" s="25" t="s">
        <v>2081</v>
      </c>
      <c r="E473" s="26">
        <v>300000</v>
      </c>
      <c r="F473" s="26">
        <v>300000</v>
      </c>
      <c r="G473" s="26">
        <v>0</v>
      </c>
      <c r="H473" s="26">
        <v>0</v>
      </c>
      <c r="I473" s="26">
        <v>0</v>
      </c>
      <c r="J473" s="26">
        <v>0</v>
      </c>
      <c r="K473" s="26">
        <v>0</v>
      </c>
      <c r="L473" s="26">
        <v>0</v>
      </c>
      <c r="M473" s="26">
        <v>0</v>
      </c>
      <c r="N473" s="26">
        <v>0</v>
      </c>
      <c r="O473" s="26">
        <f t="shared" si="7"/>
        <v>300000</v>
      </c>
    </row>
    <row r="474" spans="2:15" ht="112.15" customHeight="1">
      <c r="B474" s="24" t="s">
        <v>2082</v>
      </c>
      <c r="C474" s="24" t="s">
        <v>2110</v>
      </c>
      <c r="D474" s="25" t="s">
        <v>1075</v>
      </c>
      <c r="E474" s="26">
        <v>45343615.100000001</v>
      </c>
      <c r="F474" s="26">
        <v>45343615.100000001</v>
      </c>
      <c r="G474" s="26">
        <v>0</v>
      </c>
      <c r="H474" s="26">
        <v>0</v>
      </c>
      <c r="I474" s="26">
        <v>0</v>
      </c>
      <c r="J474" s="26">
        <v>0</v>
      </c>
      <c r="K474" s="26">
        <v>0</v>
      </c>
      <c r="L474" s="26">
        <v>0</v>
      </c>
      <c r="M474" s="26">
        <v>0</v>
      </c>
      <c r="N474" s="26">
        <v>0</v>
      </c>
      <c r="O474" s="26">
        <f t="shared" si="7"/>
        <v>45343615.100000001</v>
      </c>
    </row>
    <row r="475" spans="2:15" ht="21.75" customHeight="1">
      <c r="B475" s="24" t="s">
        <v>2083</v>
      </c>
      <c r="C475" s="24" t="s">
        <v>2084</v>
      </c>
      <c r="D475" s="25" t="s">
        <v>2085</v>
      </c>
      <c r="E475" s="26">
        <v>99056331.200000003</v>
      </c>
      <c r="F475" s="26">
        <v>99056331.200000003</v>
      </c>
      <c r="G475" s="26">
        <v>0</v>
      </c>
      <c r="H475" s="26">
        <v>0</v>
      </c>
      <c r="I475" s="26">
        <v>0</v>
      </c>
      <c r="J475" s="26">
        <v>0</v>
      </c>
      <c r="K475" s="26">
        <v>0</v>
      </c>
      <c r="L475" s="26">
        <v>0</v>
      </c>
      <c r="M475" s="26">
        <v>0</v>
      </c>
      <c r="N475" s="26">
        <v>0</v>
      </c>
      <c r="O475" s="26">
        <f t="shared" si="7"/>
        <v>99056331.200000003</v>
      </c>
    </row>
    <row r="476" spans="2:15" ht="63.75">
      <c r="B476" s="24" t="s">
        <v>2086</v>
      </c>
      <c r="C476" s="24" t="s">
        <v>2110</v>
      </c>
      <c r="D476" s="25" t="s">
        <v>2087</v>
      </c>
      <c r="E476" s="26">
        <v>8480.1</v>
      </c>
      <c r="F476" s="26">
        <v>5622</v>
      </c>
      <c r="G476" s="26">
        <v>0</v>
      </c>
      <c r="H476" s="26">
        <v>0</v>
      </c>
      <c r="I476" s="26">
        <v>2858.1</v>
      </c>
      <c r="J476" s="26">
        <v>0</v>
      </c>
      <c r="K476" s="26">
        <v>0</v>
      </c>
      <c r="L476" s="26">
        <v>0</v>
      </c>
      <c r="M476" s="26">
        <v>0</v>
      </c>
      <c r="N476" s="26">
        <v>0</v>
      </c>
      <c r="O476" s="26">
        <f t="shared" si="7"/>
        <v>8480.1</v>
      </c>
    </row>
    <row r="477" spans="2:15" ht="63.75">
      <c r="B477" s="24" t="s">
        <v>2088</v>
      </c>
      <c r="C477" s="24" t="s">
        <v>1490</v>
      </c>
      <c r="D477" s="25" t="s">
        <v>815</v>
      </c>
      <c r="E477" s="26">
        <v>58446.9</v>
      </c>
      <c r="F477" s="26">
        <v>58446.9</v>
      </c>
      <c r="G477" s="26">
        <v>0</v>
      </c>
      <c r="H477" s="26">
        <v>0</v>
      </c>
      <c r="I477" s="26">
        <v>0</v>
      </c>
      <c r="J477" s="26">
        <v>0</v>
      </c>
      <c r="K477" s="26">
        <v>0</v>
      </c>
      <c r="L477" s="26">
        <v>0</v>
      </c>
      <c r="M477" s="26">
        <v>0</v>
      </c>
      <c r="N477" s="26">
        <v>0</v>
      </c>
      <c r="O477" s="26">
        <f t="shared" si="7"/>
        <v>58446.9</v>
      </c>
    </row>
    <row r="478" spans="2:15" ht="25.5">
      <c r="B478" s="24" t="s">
        <v>816</v>
      </c>
      <c r="C478" s="24" t="s">
        <v>1476</v>
      </c>
      <c r="D478" s="25" t="s">
        <v>817</v>
      </c>
      <c r="E478" s="26">
        <v>0</v>
      </c>
      <c r="F478" s="26">
        <v>0</v>
      </c>
      <c r="G478" s="26">
        <v>0</v>
      </c>
      <c r="H478" s="26">
        <v>0</v>
      </c>
      <c r="I478" s="26">
        <v>0</v>
      </c>
      <c r="J478" s="26">
        <v>1729000</v>
      </c>
      <c r="K478" s="26">
        <v>0</v>
      </c>
      <c r="L478" s="26">
        <v>0</v>
      </c>
      <c r="M478" s="26">
        <v>0</v>
      </c>
      <c r="N478" s="26">
        <v>1729000</v>
      </c>
      <c r="O478" s="26">
        <f t="shared" si="7"/>
        <v>1729000</v>
      </c>
    </row>
    <row r="479" spans="2:15" ht="63.75">
      <c r="B479" s="24" t="s">
        <v>818</v>
      </c>
      <c r="C479" s="24" t="s">
        <v>2110</v>
      </c>
      <c r="D479" s="25" t="s">
        <v>819</v>
      </c>
      <c r="E479" s="26">
        <v>0</v>
      </c>
      <c r="F479" s="26">
        <v>0</v>
      </c>
      <c r="G479" s="26">
        <v>0</v>
      </c>
      <c r="H479" s="26">
        <v>0</v>
      </c>
      <c r="I479" s="26">
        <v>0</v>
      </c>
      <c r="J479" s="26">
        <v>546400</v>
      </c>
      <c r="K479" s="26">
        <v>546400</v>
      </c>
      <c r="L479" s="26">
        <v>0</v>
      </c>
      <c r="M479" s="26">
        <v>0</v>
      </c>
      <c r="N479" s="26">
        <v>0</v>
      </c>
      <c r="O479" s="26">
        <f t="shared" si="7"/>
        <v>546400</v>
      </c>
    </row>
    <row r="480" spans="2:15" ht="38.25">
      <c r="B480" s="24" t="s">
        <v>820</v>
      </c>
      <c r="C480" s="24" t="s">
        <v>4461</v>
      </c>
      <c r="D480" s="25" t="s">
        <v>821</v>
      </c>
      <c r="E480" s="26">
        <v>450000</v>
      </c>
      <c r="F480" s="26">
        <v>0</v>
      </c>
      <c r="G480" s="26">
        <v>0</v>
      </c>
      <c r="H480" s="26">
        <v>0</v>
      </c>
      <c r="I480" s="26">
        <v>450000</v>
      </c>
      <c r="J480" s="26">
        <v>0</v>
      </c>
      <c r="K480" s="26">
        <v>0</v>
      </c>
      <c r="L480" s="26">
        <v>0</v>
      </c>
      <c r="M480" s="26">
        <v>0</v>
      </c>
      <c r="N480" s="26">
        <v>0</v>
      </c>
      <c r="O480" s="26">
        <f t="shared" si="7"/>
        <v>450000</v>
      </c>
    </row>
    <row r="481" spans="2:15" ht="13.5">
      <c r="B481" s="18" t="s">
        <v>822</v>
      </c>
      <c r="C481" s="19"/>
      <c r="D481" s="20" t="s">
        <v>823</v>
      </c>
      <c r="E481" s="21">
        <v>5610244.0999999996</v>
      </c>
      <c r="F481" s="21">
        <v>5573936.5</v>
      </c>
      <c r="G481" s="21">
        <v>3035158.0000000005</v>
      </c>
      <c r="H481" s="21">
        <v>397839.8</v>
      </c>
      <c r="I481" s="21">
        <v>36307.599999999999</v>
      </c>
      <c r="J481" s="21">
        <v>808676.39999999991</v>
      </c>
      <c r="K481" s="21">
        <v>683365.29999999993</v>
      </c>
      <c r="L481" s="21">
        <v>170855.5</v>
      </c>
      <c r="M481" s="21">
        <v>96408.299999999988</v>
      </c>
      <c r="N481" s="21">
        <v>125311.1</v>
      </c>
      <c r="O481" s="21">
        <f t="shared" si="7"/>
        <v>6418920.5</v>
      </c>
    </row>
    <row r="482" spans="2:15" ht="27">
      <c r="B482" s="19" t="s">
        <v>824</v>
      </c>
      <c r="C482" s="19"/>
      <c r="D482" s="22" t="s">
        <v>825</v>
      </c>
      <c r="E482" s="23">
        <v>1965518.3</v>
      </c>
      <c r="F482" s="23">
        <v>1937018.6</v>
      </c>
      <c r="G482" s="23">
        <v>833881.2</v>
      </c>
      <c r="H482" s="23">
        <v>61572.7</v>
      </c>
      <c r="I482" s="23">
        <v>28499.7</v>
      </c>
      <c r="J482" s="23">
        <v>614484.69999999995</v>
      </c>
      <c r="K482" s="23">
        <v>491345.5</v>
      </c>
      <c r="L482" s="23">
        <v>105522.9</v>
      </c>
      <c r="M482" s="23">
        <v>57403.6</v>
      </c>
      <c r="N482" s="23">
        <v>123139.20000000001</v>
      </c>
      <c r="O482" s="23">
        <f t="shared" si="7"/>
        <v>2580003</v>
      </c>
    </row>
    <row r="483" spans="2:15" ht="25.5">
      <c r="B483" s="24" t="s">
        <v>826</v>
      </c>
      <c r="C483" s="24" t="s">
        <v>733</v>
      </c>
      <c r="D483" s="25" t="s">
        <v>827</v>
      </c>
      <c r="E483" s="26">
        <v>1151640.8</v>
      </c>
      <c r="F483" s="26">
        <v>1151640.8</v>
      </c>
      <c r="G483" s="26">
        <v>833881.2</v>
      </c>
      <c r="H483" s="26">
        <v>61572.7</v>
      </c>
      <c r="I483" s="26">
        <v>0</v>
      </c>
      <c r="J483" s="26">
        <v>563059.6</v>
      </c>
      <c r="K483" s="26">
        <v>484867.5</v>
      </c>
      <c r="L483" s="26">
        <v>102662.5</v>
      </c>
      <c r="M483" s="26">
        <v>55984.4</v>
      </c>
      <c r="N483" s="26">
        <v>78192.100000000006</v>
      </c>
      <c r="O483" s="26">
        <f t="shared" si="7"/>
        <v>1714700.4</v>
      </c>
    </row>
    <row r="484" spans="2:15" ht="51">
      <c r="B484" s="24" t="s">
        <v>828</v>
      </c>
      <c r="C484" s="24" t="s">
        <v>1068</v>
      </c>
      <c r="D484" s="25" t="s">
        <v>829</v>
      </c>
      <c r="E484" s="26">
        <v>28499.7</v>
      </c>
      <c r="F484" s="26">
        <v>0</v>
      </c>
      <c r="G484" s="26">
        <v>0</v>
      </c>
      <c r="H484" s="26">
        <v>0</v>
      </c>
      <c r="I484" s="26">
        <v>28499.7</v>
      </c>
      <c r="J484" s="26">
        <v>44925.1</v>
      </c>
      <c r="K484" s="26">
        <v>0</v>
      </c>
      <c r="L484" s="26">
        <v>0</v>
      </c>
      <c r="M484" s="26">
        <v>0</v>
      </c>
      <c r="N484" s="26">
        <v>44925.1</v>
      </c>
      <c r="O484" s="26">
        <f t="shared" si="7"/>
        <v>73424.800000000003</v>
      </c>
    </row>
    <row r="485" spans="2:15" ht="25.5">
      <c r="B485" s="24" t="s">
        <v>1083</v>
      </c>
      <c r="C485" s="24" t="s">
        <v>2580</v>
      </c>
      <c r="D485" s="25" t="s">
        <v>1084</v>
      </c>
      <c r="E485" s="26">
        <v>0</v>
      </c>
      <c r="F485" s="26">
        <v>0</v>
      </c>
      <c r="G485" s="26">
        <v>0</v>
      </c>
      <c r="H485" s="26">
        <v>0</v>
      </c>
      <c r="I485" s="26">
        <v>0</v>
      </c>
      <c r="J485" s="26">
        <v>6500</v>
      </c>
      <c r="K485" s="26">
        <v>6478</v>
      </c>
      <c r="L485" s="26">
        <v>2860.4</v>
      </c>
      <c r="M485" s="26">
        <v>1419.2</v>
      </c>
      <c r="N485" s="26">
        <v>22</v>
      </c>
      <c r="O485" s="26">
        <f t="shared" si="7"/>
        <v>6500</v>
      </c>
    </row>
    <row r="486" spans="2:15" ht="69.95" customHeight="1">
      <c r="B486" s="24" t="s">
        <v>1085</v>
      </c>
      <c r="C486" s="24" t="s">
        <v>1490</v>
      </c>
      <c r="D486" s="25" t="s">
        <v>1086</v>
      </c>
      <c r="E486" s="26">
        <v>144553</v>
      </c>
      <c r="F486" s="26">
        <v>144553</v>
      </c>
      <c r="G486" s="26">
        <v>0</v>
      </c>
      <c r="H486" s="26">
        <v>0</v>
      </c>
      <c r="I486" s="26">
        <v>0</v>
      </c>
      <c r="J486" s="26">
        <v>0</v>
      </c>
      <c r="K486" s="26">
        <v>0</v>
      </c>
      <c r="L486" s="26">
        <v>0</v>
      </c>
      <c r="M486" s="26">
        <v>0</v>
      </c>
      <c r="N486" s="26">
        <v>0</v>
      </c>
      <c r="O486" s="26">
        <f t="shared" si="7"/>
        <v>144553</v>
      </c>
    </row>
    <row r="487" spans="2:15" ht="51">
      <c r="B487" s="24" t="s">
        <v>1087</v>
      </c>
      <c r="C487" s="24" t="s">
        <v>1490</v>
      </c>
      <c r="D487" s="25" t="s">
        <v>3102</v>
      </c>
      <c r="E487" s="26">
        <v>640824.80000000005</v>
      </c>
      <c r="F487" s="26">
        <v>640824.80000000005</v>
      </c>
      <c r="G487" s="26">
        <v>0</v>
      </c>
      <c r="H487" s="26">
        <v>0</v>
      </c>
      <c r="I487" s="26">
        <v>0</v>
      </c>
      <c r="J487" s="26">
        <v>0</v>
      </c>
      <c r="K487" s="26">
        <v>0</v>
      </c>
      <c r="L487" s="26">
        <v>0</v>
      </c>
      <c r="M487" s="26">
        <v>0</v>
      </c>
      <c r="N487" s="26">
        <v>0</v>
      </c>
      <c r="O487" s="26">
        <f t="shared" si="7"/>
        <v>640824.80000000005</v>
      </c>
    </row>
    <row r="488" spans="2:15" ht="27">
      <c r="B488" s="19" t="s">
        <v>3103</v>
      </c>
      <c r="C488" s="19"/>
      <c r="D488" s="22" t="s">
        <v>3104</v>
      </c>
      <c r="E488" s="23">
        <v>218300.7</v>
      </c>
      <c r="F488" s="23">
        <v>218300.7</v>
      </c>
      <c r="G488" s="23">
        <v>84767.3</v>
      </c>
      <c r="H488" s="23">
        <v>4732.3999999999996</v>
      </c>
      <c r="I488" s="23">
        <v>0</v>
      </c>
      <c r="J488" s="23">
        <v>0</v>
      </c>
      <c r="K488" s="23">
        <v>0</v>
      </c>
      <c r="L488" s="23">
        <v>0</v>
      </c>
      <c r="M488" s="23">
        <v>0</v>
      </c>
      <c r="N488" s="23">
        <v>0</v>
      </c>
      <c r="O488" s="23">
        <f t="shared" si="7"/>
        <v>218300.7</v>
      </c>
    </row>
    <row r="489" spans="2:15" ht="38.25">
      <c r="B489" s="24" t="s">
        <v>3105</v>
      </c>
      <c r="C489" s="24" t="s">
        <v>733</v>
      </c>
      <c r="D489" s="25" t="s">
        <v>3106</v>
      </c>
      <c r="E489" s="26">
        <v>120629.5</v>
      </c>
      <c r="F489" s="26">
        <v>120629.5</v>
      </c>
      <c r="G489" s="26">
        <v>84767.3</v>
      </c>
      <c r="H489" s="26">
        <v>4732.3999999999996</v>
      </c>
      <c r="I489" s="26">
        <v>0</v>
      </c>
      <c r="J489" s="26">
        <v>0</v>
      </c>
      <c r="K489" s="26">
        <v>0</v>
      </c>
      <c r="L489" s="26">
        <v>0</v>
      </c>
      <c r="M489" s="26">
        <v>0</v>
      </c>
      <c r="N489" s="26">
        <v>0</v>
      </c>
      <c r="O489" s="26">
        <f t="shared" si="7"/>
        <v>120629.5</v>
      </c>
    </row>
    <row r="490" spans="2:15" ht="54" customHeight="1">
      <c r="B490" s="24" t="s">
        <v>3107</v>
      </c>
      <c r="C490" s="24" t="s">
        <v>733</v>
      </c>
      <c r="D490" s="25" t="s">
        <v>3108</v>
      </c>
      <c r="E490" s="26">
        <v>97671.2</v>
      </c>
      <c r="F490" s="26">
        <v>97671.2</v>
      </c>
      <c r="G490" s="26">
        <v>0</v>
      </c>
      <c r="H490" s="26">
        <v>0</v>
      </c>
      <c r="I490" s="26">
        <v>0</v>
      </c>
      <c r="J490" s="26">
        <v>0</v>
      </c>
      <c r="K490" s="26">
        <v>0</v>
      </c>
      <c r="L490" s="26">
        <v>0</v>
      </c>
      <c r="M490" s="26">
        <v>0</v>
      </c>
      <c r="N490" s="26">
        <v>0</v>
      </c>
      <c r="O490" s="26">
        <f t="shared" si="7"/>
        <v>97671.2</v>
      </c>
    </row>
    <row r="491" spans="2:15" ht="27">
      <c r="B491" s="19" t="s">
        <v>3109</v>
      </c>
      <c r="C491" s="19"/>
      <c r="D491" s="22" t="s">
        <v>3110</v>
      </c>
      <c r="E491" s="23">
        <v>3332902.1999999997</v>
      </c>
      <c r="F491" s="23">
        <v>3330902.1999999997</v>
      </c>
      <c r="G491" s="23">
        <v>2051448.9000000001</v>
      </c>
      <c r="H491" s="23">
        <v>327813.8</v>
      </c>
      <c r="I491" s="23">
        <v>2000</v>
      </c>
      <c r="J491" s="23">
        <v>180715.1</v>
      </c>
      <c r="K491" s="23">
        <v>178801.6</v>
      </c>
      <c r="L491" s="23">
        <v>59436.1</v>
      </c>
      <c r="M491" s="23">
        <v>38445.699999999997</v>
      </c>
      <c r="N491" s="23">
        <v>1913.5</v>
      </c>
      <c r="O491" s="23">
        <f t="shared" si="7"/>
        <v>3513617.3</v>
      </c>
    </row>
    <row r="492" spans="2:15" ht="25.5">
      <c r="B492" s="24" t="s">
        <v>3111</v>
      </c>
      <c r="C492" s="24" t="s">
        <v>3112</v>
      </c>
      <c r="D492" s="25" t="s">
        <v>3113</v>
      </c>
      <c r="E492" s="26">
        <v>264921</v>
      </c>
      <c r="F492" s="26">
        <v>264921</v>
      </c>
      <c r="G492" s="26">
        <v>200078.3</v>
      </c>
      <c r="H492" s="26">
        <v>9070.6</v>
      </c>
      <c r="I492" s="26">
        <v>0</v>
      </c>
      <c r="J492" s="26">
        <v>70.099999999999994</v>
      </c>
      <c r="K492" s="26">
        <v>70.099999999999994</v>
      </c>
      <c r="L492" s="26">
        <v>0</v>
      </c>
      <c r="M492" s="26">
        <v>12</v>
      </c>
      <c r="N492" s="26">
        <v>0</v>
      </c>
      <c r="O492" s="26">
        <f t="shared" si="7"/>
        <v>264991.09999999998</v>
      </c>
    </row>
    <row r="493" spans="2:15" ht="25.5">
      <c r="B493" s="24" t="s">
        <v>3114</v>
      </c>
      <c r="C493" s="24" t="s">
        <v>3112</v>
      </c>
      <c r="D493" s="25" t="s">
        <v>3115</v>
      </c>
      <c r="E493" s="26">
        <v>3063572.8</v>
      </c>
      <c r="F493" s="26">
        <v>3062572.8</v>
      </c>
      <c r="G493" s="26">
        <v>1851370.6</v>
      </c>
      <c r="H493" s="26">
        <v>316090.5</v>
      </c>
      <c r="I493" s="26">
        <v>1000</v>
      </c>
      <c r="J493" s="26">
        <v>180645</v>
      </c>
      <c r="K493" s="26">
        <v>178731.5</v>
      </c>
      <c r="L493" s="26">
        <v>59436.1</v>
      </c>
      <c r="M493" s="26">
        <v>38433.699999999997</v>
      </c>
      <c r="N493" s="26">
        <v>1913.5</v>
      </c>
      <c r="O493" s="26">
        <f t="shared" si="7"/>
        <v>3244217.8</v>
      </c>
    </row>
    <row r="494" spans="2:15" ht="51">
      <c r="B494" s="24" t="s">
        <v>3116</v>
      </c>
      <c r="C494" s="24" t="s">
        <v>1071</v>
      </c>
      <c r="D494" s="25" t="s">
        <v>3117</v>
      </c>
      <c r="E494" s="26">
        <v>1000</v>
      </c>
      <c r="F494" s="26">
        <v>0</v>
      </c>
      <c r="G494" s="26">
        <v>0</v>
      </c>
      <c r="H494" s="26">
        <v>0</v>
      </c>
      <c r="I494" s="26">
        <v>1000</v>
      </c>
      <c r="J494" s="26">
        <v>0</v>
      </c>
      <c r="K494" s="26">
        <v>0</v>
      </c>
      <c r="L494" s="26">
        <v>0</v>
      </c>
      <c r="M494" s="26">
        <v>0</v>
      </c>
      <c r="N494" s="26">
        <v>0</v>
      </c>
      <c r="O494" s="26">
        <f t="shared" si="7"/>
        <v>1000</v>
      </c>
    </row>
    <row r="495" spans="2:15" ht="51">
      <c r="B495" s="24" t="s">
        <v>3118</v>
      </c>
      <c r="C495" s="24" t="s">
        <v>2803</v>
      </c>
      <c r="D495" s="25" t="s">
        <v>3119</v>
      </c>
      <c r="E495" s="26">
        <v>3408.4</v>
      </c>
      <c r="F495" s="26">
        <v>3408.4</v>
      </c>
      <c r="G495" s="26">
        <v>0</v>
      </c>
      <c r="H495" s="26">
        <v>2652.7</v>
      </c>
      <c r="I495" s="26">
        <v>0</v>
      </c>
      <c r="J495" s="26">
        <v>0</v>
      </c>
      <c r="K495" s="26">
        <v>0</v>
      </c>
      <c r="L495" s="26">
        <v>0</v>
      </c>
      <c r="M495" s="26">
        <v>0</v>
      </c>
      <c r="N495" s="26">
        <v>0</v>
      </c>
      <c r="O495" s="26">
        <f t="shared" si="7"/>
        <v>3408.4</v>
      </c>
    </row>
    <row r="496" spans="2:15" ht="13.5">
      <c r="B496" s="19" t="s">
        <v>3120</v>
      </c>
      <c r="C496" s="19"/>
      <c r="D496" s="22" t="s">
        <v>3395</v>
      </c>
      <c r="E496" s="23">
        <v>93522.900000000009</v>
      </c>
      <c r="F496" s="23">
        <v>87715</v>
      </c>
      <c r="G496" s="23">
        <v>65060.6</v>
      </c>
      <c r="H496" s="23">
        <v>3720.8999999999996</v>
      </c>
      <c r="I496" s="23">
        <v>5807.9</v>
      </c>
      <c r="J496" s="23">
        <v>13476.6</v>
      </c>
      <c r="K496" s="23">
        <v>13218.2</v>
      </c>
      <c r="L496" s="23">
        <v>5896.5</v>
      </c>
      <c r="M496" s="23">
        <v>559</v>
      </c>
      <c r="N496" s="23">
        <v>258.39999999999998</v>
      </c>
      <c r="O496" s="23">
        <f t="shared" si="7"/>
        <v>106999.50000000001</v>
      </c>
    </row>
    <row r="497" spans="2:15" ht="25.5">
      <c r="B497" s="24" t="s">
        <v>3396</v>
      </c>
      <c r="C497" s="24" t="s">
        <v>1490</v>
      </c>
      <c r="D497" s="25" t="s">
        <v>3397</v>
      </c>
      <c r="E497" s="26">
        <v>8772.2000000000007</v>
      </c>
      <c r="F497" s="26">
        <v>8772.2000000000007</v>
      </c>
      <c r="G497" s="26">
        <v>6841.6</v>
      </c>
      <c r="H497" s="26">
        <v>230.7</v>
      </c>
      <c r="I497" s="26">
        <v>0</v>
      </c>
      <c r="J497" s="26">
        <v>0.1</v>
      </c>
      <c r="K497" s="26">
        <v>0.1</v>
      </c>
      <c r="L497" s="26">
        <v>0</v>
      </c>
      <c r="M497" s="26">
        <v>0</v>
      </c>
      <c r="N497" s="26">
        <v>0</v>
      </c>
      <c r="O497" s="26">
        <f t="shared" si="7"/>
        <v>8772.3000000000011</v>
      </c>
    </row>
    <row r="498" spans="2:15" ht="38.25">
      <c r="B498" s="24" t="s">
        <v>3398</v>
      </c>
      <c r="C498" s="24" t="s">
        <v>1496</v>
      </c>
      <c r="D498" s="25" t="s">
        <v>3399</v>
      </c>
      <c r="E498" s="26">
        <v>5807.9</v>
      </c>
      <c r="F498" s="26">
        <v>0</v>
      </c>
      <c r="G498" s="26">
        <v>0</v>
      </c>
      <c r="H498" s="26">
        <v>0</v>
      </c>
      <c r="I498" s="26">
        <v>5807.9</v>
      </c>
      <c r="J498" s="26">
        <v>107.9</v>
      </c>
      <c r="K498" s="26">
        <v>0</v>
      </c>
      <c r="L498" s="26">
        <v>0</v>
      </c>
      <c r="M498" s="26">
        <v>0</v>
      </c>
      <c r="N498" s="26">
        <v>107.9</v>
      </c>
      <c r="O498" s="26">
        <f t="shared" si="7"/>
        <v>5915.7999999999993</v>
      </c>
    </row>
    <row r="499" spans="2:15" ht="38.25">
      <c r="B499" s="24" t="s">
        <v>3400</v>
      </c>
      <c r="C499" s="24" t="s">
        <v>1490</v>
      </c>
      <c r="D499" s="25" t="s">
        <v>3401</v>
      </c>
      <c r="E499" s="26">
        <v>78942.8</v>
      </c>
      <c r="F499" s="26">
        <v>78942.8</v>
      </c>
      <c r="G499" s="26">
        <v>58219</v>
      </c>
      <c r="H499" s="26">
        <v>3490.2</v>
      </c>
      <c r="I499" s="26">
        <v>0</v>
      </c>
      <c r="J499" s="26">
        <v>13368.6</v>
      </c>
      <c r="K499" s="26">
        <v>13218.1</v>
      </c>
      <c r="L499" s="26">
        <v>5896.5</v>
      </c>
      <c r="M499" s="26">
        <v>559</v>
      </c>
      <c r="N499" s="26">
        <v>150.5</v>
      </c>
      <c r="O499" s="26">
        <f t="shared" si="7"/>
        <v>92311.400000000009</v>
      </c>
    </row>
    <row r="500" spans="2:15" ht="25.5">
      <c r="B500" s="18" t="s">
        <v>3402</v>
      </c>
      <c r="C500" s="19"/>
      <c r="D500" s="20" t="s">
        <v>3403</v>
      </c>
      <c r="E500" s="21">
        <v>112370.59999999999</v>
      </c>
      <c r="F500" s="21">
        <v>112370.59999999999</v>
      </c>
      <c r="G500" s="21">
        <v>15693</v>
      </c>
      <c r="H500" s="21">
        <v>1731.1999999999998</v>
      </c>
      <c r="I500" s="21">
        <v>0</v>
      </c>
      <c r="J500" s="21">
        <v>499.5</v>
      </c>
      <c r="K500" s="21">
        <v>394.5</v>
      </c>
      <c r="L500" s="21">
        <v>225</v>
      </c>
      <c r="M500" s="21">
        <v>0</v>
      </c>
      <c r="N500" s="21">
        <v>105</v>
      </c>
      <c r="O500" s="21">
        <f t="shared" si="7"/>
        <v>112870.09999999999</v>
      </c>
    </row>
    <row r="501" spans="2:15" ht="27">
      <c r="B501" s="19" t="s">
        <v>3404</v>
      </c>
      <c r="C501" s="19"/>
      <c r="D501" s="22" t="s">
        <v>3405</v>
      </c>
      <c r="E501" s="23">
        <v>112370.59999999999</v>
      </c>
      <c r="F501" s="23">
        <v>112370.59999999999</v>
      </c>
      <c r="G501" s="23">
        <v>15693</v>
      </c>
      <c r="H501" s="23">
        <v>1731.1999999999998</v>
      </c>
      <c r="I501" s="23">
        <v>0</v>
      </c>
      <c r="J501" s="23">
        <v>499.5</v>
      </c>
      <c r="K501" s="23">
        <v>394.5</v>
      </c>
      <c r="L501" s="23">
        <v>225</v>
      </c>
      <c r="M501" s="23">
        <v>0</v>
      </c>
      <c r="N501" s="23">
        <v>105</v>
      </c>
      <c r="O501" s="23">
        <f t="shared" si="7"/>
        <v>112870.09999999999</v>
      </c>
    </row>
    <row r="502" spans="2:15" ht="25.5">
      <c r="B502" s="24" t="s">
        <v>3406</v>
      </c>
      <c r="C502" s="24" t="s">
        <v>1481</v>
      </c>
      <c r="D502" s="25" t="s">
        <v>3407</v>
      </c>
      <c r="E502" s="26">
        <v>3864.9</v>
      </c>
      <c r="F502" s="26">
        <v>3864.9</v>
      </c>
      <c r="G502" s="26">
        <v>2223.9</v>
      </c>
      <c r="H502" s="26">
        <v>205.6</v>
      </c>
      <c r="I502" s="26">
        <v>0</v>
      </c>
      <c r="J502" s="26">
        <v>0</v>
      </c>
      <c r="K502" s="26">
        <v>0</v>
      </c>
      <c r="L502" s="26">
        <v>0</v>
      </c>
      <c r="M502" s="26">
        <v>0</v>
      </c>
      <c r="N502" s="26">
        <v>0</v>
      </c>
      <c r="O502" s="26">
        <f t="shared" si="7"/>
        <v>3864.9</v>
      </c>
    </row>
    <row r="503" spans="2:15" ht="63.75">
      <c r="B503" s="24" t="s">
        <v>3408</v>
      </c>
      <c r="C503" s="24" t="s">
        <v>1481</v>
      </c>
      <c r="D503" s="25" t="s">
        <v>3409</v>
      </c>
      <c r="E503" s="26">
        <v>108505.7</v>
      </c>
      <c r="F503" s="26">
        <v>108505.7</v>
      </c>
      <c r="G503" s="26">
        <v>13469.1</v>
      </c>
      <c r="H503" s="26">
        <v>1525.6</v>
      </c>
      <c r="I503" s="26">
        <v>0</v>
      </c>
      <c r="J503" s="26">
        <v>499.5</v>
      </c>
      <c r="K503" s="26">
        <v>394.5</v>
      </c>
      <c r="L503" s="26">
        <v>225</v>
      </c>
      <c r="M503" s="26">
        <v>0</v>
      </c>
      <c r="N503" s="26">
        <v>105</v>
      </c>
      <c r="O503" s="26">
        <f t="shared" si="7"/>
        <v>109005.2</v>
      </c>
    </row>
    <row r="504" spans="2:15" ht="25.5">
      <c r="B504" s="18" t="s">
        <v>3410</v>
      </c>
      <c r="C504" s="19"/>
      <c r="D504" s="20" t="s">
        <v>3411</v>
      </c>
      <c r="E504" s="21">
        <v>24906.5</v>
      </c>
      <c r="F504" s="21">
        <v>24492.7</v>
      </c>
      <c r="G504" s="21">
        <v>19412</v>
      </c>
      <c r="H504" s="21">
        <v>313.10000000000002</v>
      </c>
      <c r="I504" s="21">
        <v>413.8</v>
      </c>
      <c r="J504" s="21">
        <v>0</v>
      </c>
      <c r="K504" s="21">
        <v>0</v>
      </c>
      <c r="L504" s="21">
        <v>0</v>
      </c>
      <c r="M504" s="21">
        <v>0</v>
      </c>
      <c r="N504" s="21">
        <v>0</v>
      </c>
      <c r="O504" s="21">
        <f t="shared" si="7"/>
        <v>24906.5</v>
      </c>
    </row>
    <row r="505" spans="2:15" ht="27">
      <c r="B505" s="19" t="s">
        <v>3412</v>
      </c>
      <c r="C505" s="19"/>
      <c r="D505" s="22" t="s">
        <v>3413</v>
      </c>
      <c r="E505" s="23">
        <v>24906.5</v>
      </c>
      <c r="F505" s="23">
        <v>24492.7</v>
      </c>
      <c r="G505" s="23">
        <v>19412</v>
      </c>
      <c r="H505" s="23">
        <v>313.10000000000002</v>
      </c>
      <c r="I505" s="23">
        <v>413.8</v>
      </c>
      <c r="J505" s="23">
        <v>0</v>
      </c>
      <c r="K505" s="23">
        <v>0</v>
      </c>
      <c r="L505" s="23">
        <v>0</v>
      </c>
      <c r="M505" s="23">
        <v>0</v>
      </c>
      <c r="N505" s="23">
        <v>0</v>
      </c>
      <c r="O505" s="23">
        <f t="shared" si="7"/>
        <v>24906.5</v>
      </c>
    </row>
    <row r="506" spans="2:15" ht="25.5">
      <c r="B506" s="24" t="s">
        <v>3414</v>
      </c>
      <c r="C506" s="24" t="s">
        <v>2847</v>
      </c>
      <c r="D506" s="25" t="s">
        <v>3415</v>
      </c>
      <c r="E506" s="26">
        <v>24492.7</v>
      </c>
      <c r="F506" s="26">
        <v>24492.7</v>
      </c>
      <c r="G506" s="26">
        <v>19412</v>
      </c>
      <c r="H506" s="26">
        <v>313.10000000000002</v>
      </c>
      <c r="I506" s="26">
        <v>0</v>
      </c>
      <c r="J506" s="26">
        <v>0</v>
      </c>
      <c r="K506" s="26">
        <v>0</v>
      </c>
      <c r="L506" s="26">
        <v>0</v>
      </c>
      <c r="M506" s="26">
        <v>0</v>
      </c>
      <c r="N506" s="26">
        <v>0</v>
      </c>
      <c r="O506" s="26">
        <f t="shared" si="7"/>
        <v>24492.7</v>
      </c>
    </row>
    <row r="507" spans="2:15" ht="38.25">
      <c r="B507" s="24" t="s">
        <v>3416</v>
      </c>
      <c r="C507" s="24" t="s">
        <v>751</v>
      </c>
      <c r="D507" s="25" t="s">
        <v>3417</v>
      </c>
      <c r="E507" s="26">
        <v>413.8</v>
      </c>
      <c r="F507" s="26">
        <v>0</v>
      </c>
      <c r="G507" s="26">
        <v>0</v>
      </c>
      <c r="H507" s="26">
        <v>0</v>
      </c>
      <c r="I507" s="26">
        <v>413.8</v>
      </c>
      <c r="J507" s="26">
        <v>0</v>
      </c>
      <c r="K507" s="26">
        <v>0</v>
      </c>
      <c r="L507" s="26">
        <v>0</v>
      </c>
      <c r="M507" s="26">
        <v>0</v>
      </c>
      <c r="N507" s="26">
        <v>0</v>
      </c>
      <c r="O507" s="26">
        <f t="shared" si="7"/>
        <v>413.8</v>
      </c>
    </row>
    <row r="508" spans="2:15" ht="38.25">
      <c r="B508" s="18" t="s">
        <v>3418</v>
      </c>
      <c r="C508" s="19"/>
      <c r="D508" s="20" t="s">
        <v>3419</v>
      </c>
      <c r="E508" s="21">
        <v>27276.7</v>
      </c>
      <c r="F508" s="21">
        <v>27276.7</v>
      </c>
      <c r="G508" s="21">
        <v>19653.3</v>
      </c>
      <c r="H508" s="21">
        <v>1230.5999999999999</v>
      </c>
      <c r="I508" s="21">
        <v>0</v>
      </c>
      <c r="J508" s="21">
        <v>0</v>
      </c>
      <c r="K508" s="21">
        <v>0</v>
      </c>
      <c r="L508" s="21">
        <v>0</v>
      </c>
      <c r="M508" s="21">
        <v>0</v>
      </c>
      <c r="N508" s="21">
        <v>0</v>
      </c>
      <c r="O508" s="21">
        <f t="shared" si="7"/>
        <v>27276.7</v>
      </c>
    </row>
    <row r="509" spans="2:15" ht="40.5">
      <c r="B509" s="19" t="s">
        <v>3420</v>
      </c>
      <c r="C509" s="19"/>
      <c r="D509" s="22" t="s">
        <v>3421</v>
      </c>
      <c r="E509" s="23">
        <v>27276.7</v>
      </c>
      <c r="F509" s="23">
        <v>27276.7</v>
      </c>
      <c r="G509" s="23">
        <v>19653.3</v>
      </c>
      <c r="H509" s="23">
        <v>1230.5999999999999</v>
      </c>
      <c r="I509" s="23">
        <v>0</v>
      </c>
      <c r="J509" s="23">
        <v>0</v>
      </c>
      <c r="K509" s="23">
        <v>0</v>
      </c>
      <c r="L509" s="23">
        <v>0</v>
      </c>
      <c r="M509" s="23">
        <v>0</v>
      </c>
      <c r="N509" s="23">
        <v>0</v>
      </c>
      <c r="O509" s="23">
        <f t="shared" si="7"/>
        <v>27276.7</v>
      </c>
    </row>
    <row r="510" spans="2:15" ht="31.9" customHeight="1">
      <c r="B510" s="24" t="s">
        <v>3422</v>
      </c>
      <c r="C510" s="24" t="s">
        <v>2023</v>
      </c>
      <c r="D510" s="25" t="s">
        <v>3423</v>
      </c>
      <c r="E510" s="26">
        <v>27276.7</v>
      </c>
      <c r="F510" s="26">
        <v>27276.7</v>
      </c>
      <c r="G510" s="26">
        <v>19653.3</v>
      </c>
      <c r="H510" s="26">
        <v>1230.5999999999999</v>
      </c>
      <c r="I510" s="26">
        <v>0</v>
      </c>
      <c r="J510" s="26">
        <v>0</v>
      </c>
      <c r="K510" s="26">
        <v>0</v>
      </c>
      <c r="L510" s="26">
        <v>0</v>
      </c>
      <c r="M510" s="26">
        <v>0</v>
      </c>
      <c r="N510" s="26">
        <v>0</v>
      </c>
      <c r="O510" s="26">
        <f t="shared" si="7"/>
        <v>27276.7</v>
      </c>
    </row>
    <row r="511" spans="2:15" ht="41.45" customHeight="1">
      <c r="B511" s="18" t="s">
        <v>3424</v>
      </c>
      <c r="C511" s="19"/>
      <c r="D511" s="20" t="s">
        <v>3425</v>
      </c>
      <c r="E511" s="21">
        <v>31579.599999999999</v>
      </c>
      <c r="F511" s="21">
        <v>31579.599999999999</v>
      </c>
      <c r="G511" s="21">
        <v>22845.4</v>
      </c>
      <c r="H511" s="21">
        <v>1634.2</v>
      </c>
      <c r="I511" s="21">
        <v>0</v>
      </c>
      <c r="J511" s="21">
        <v>0</v>
      </c>
      <c r="K511" s="21">
        <v>0</v>
      </c>
      <c r="L511" s="21">
        <v>0</v>
      </c>
      <c r="M511" s="21">
        <v>0</v>
      </c>
      <c r="N511" s="21">
        <v>0</v>
      </c>
      <c r="O511" s="21">
        <f t="shared" si="7"/>
        <v>31579.599999999999</v>
      </c>
    </row>
    <row r="512" spans="2:15" ht="40.5">
      <c r="B512" s="19" t="s">
        <v>3426</v>
      </c>
      <c r="C512" s="19"/>
      <c r="D512" s="22" t="s">
        <v>3425</v>
      </c>
      <c r="E512" s="23">
        <v>31579.599999999999</v>
      </c>
      <c r="F512" s="23">
        <v>31579.599999999999</v>
      </c>
      <c r="G512" s="23">
        <v>22845.4</v>
      </c>
      <c r="H512" s="23">
        <v>1634.2</v>
      </c>
      <c r="I512" s="23">
        <v>0</v>
      </c>
      <c r="J512" s="23">
        <v>0</v>
      </c>
      <c r="K512" s="23">
        <v>0</v>
      </c>
      <c r="L512" s="23">
        <v>0</v>
      </c>
      <c r="M512" s="23">
        <v>0</v>
      </c>
      <c r="N512" s="23">
        <v>0</v>
      </c>
      <c r="O512" s="23">
        <f t="shared" si="7"/>
        <v>31579.599999999999</v>
      </c>
    </row>
    <row r="513" spans="2:15" ht="25.5">
      <c r="B513" s="24" t="s">
        <v>3427</v>
      </c>
      <c r="C513" s="24" t="s">
        <v>3428</v>
      </c>
      <c r="D513" s="25" t="s">
        <v>3429</v>
      </c>
      <c r="E513" s="26">
        <v>31579.599999999999</v>
      </c>
      <c r="F513" s="26">
        <v>31579.599999999999</v>
      </c>
      <c r="G513" s="26">
        <v>22845.4</v>
      </c>
      <c r="H513" s="26">
        <v>1634.2</v>
      </c>
      <c r="I513" s="26">
        <v>0</v>
      </c>
      <c r="J513" s="26">
        <v>0</v>
      </c>
      <c r="K513" s="26">
        <v>0</v>
      </c>
      <c r="L513" s="26">
        <v>0</v>
      </c>
      <c r="M513" s="26">
        <v>0</v>
      </c>
      <c r="N513" s="26">
        <v>0</v>
      </c>
      <c r="O513" s="26">
        <f t="shared" si="7"/>
        <v>31579.599999999999</v>
      </c>
    </row>
    <row r="514" spans="2:15" ht="25.5">
      <c r="B514" s="18" t="s">
        <v>3430</v>
      </c>
      <c r="C514" s="19"/>
      <c r="D514" s="20" t="s">
        <v>3431</v>
      </c>
      <c r="E514" s="21">
        <v>1000000</v>
      </c>
      <c r="F514" s="21">
        <v>832837.2</v>
      </c>
      <c r="G514" s="21">
        <v>532601.30000000005</v>
      </c>
      <c r="H514" s="21">
        <v>19035.3</v>
      </c>
      <c r="I514" s="21">
        <v>167162.79999999999</v>
      </c>
      <c r="J514" s="21">
        <v>100065</v>
      </c>
      <c r="K514" s="21">
        <v>3</v>
      </c>
      <c r="L514" s="21">
        <v>0</v>
      </c>
      <c r="M514" s="21">
        <v>3</v>
      </c>
      <c r="N514" s="21">
        <v>100062</v>
      </c>
      <c r="O514" s="21">
        <f t="shared" si="7"/>
        <v>1100065</v>
      </c>
    </row>
    <row r="515" spans="2:15" ht="27">
      <c r="B515" s="19" t="s">
        <v>3432</v>
      </c>
      <c r="C515" s="19"/>
      <c r="D515" s="22" t="s">
        <v>3431</v>
      </c>
      <c r="E515" s="23">
        <v>1000000</v>
      </c>
      <c r="F515" s="23">
        <v>832837.2</v>
      </c>
      <c r="G515" s="23">
        <v>532601.30000000005</v>
      </c>
      <c r="H515" s="23">
        <v>19035.3</v>
      </c>
      <c r="I515" s="23">
        <v>167162.79999999999</v>
      </c>
      <c r="J515" s="23">
        <v>100065</v>
      </c>
      <c r="K515" s="23">
        <v>3</v>
      </c>
      <c r="L515" s="23">
        <v>0</v>
      </c>
      <c r="M515" s="23">
        <v>3</v>
      </c>
      <c r="N515" s="23">
        <v>100062</v>
      </c>
      <c r="O515" s="23">
        <f t="shared" si="7"/>
        <v>1100065</v>
      </c>
    </row>
    <row r="516" spans="2:15" ht="25.5">
      <c r="B516" s="24" t="s">
        <v>3433</v>
      </c>
      <c r="C516" s="24" t="s">
        <v>4171</v>
      </c>
      <c r="D516" s="25" t="s">
        <v>3434</v>
      </c>
      <c r="E516" s="26">
        <v>1000000</v>
      </c>
      <c r="F516" s="26">
        <v>832837.2</v>
      </c>
      <c r="G516" s="26">
        <v>532601.30000000005</v>
      </c>
      <c r="H516" s="26">
        <v>19035.3</v>
      </c>
      <c r="I516" s="26">
        <v>167162.79999999999</v>
      </c>
      <c r="J516" s="26">
        <v>65</v>
      </c>
      <c r="K516" s="26">
        <v>3</v>
      </c>
      <c r="L516" s="26">
        <v>0</v>
      </c>
      <c r="M516" s="26">
        <v>3</v>
      </c>
      <c r="N516" s="26">
        <v>62</v>
      </c>
      <c r="O516" s="26">
        <f t="shared" si="7"/>
        <v>1000065</v>
      </c>
    </row>
    <row r="517" spans="2:15" ht="57.2" customHeight="1">
      <c r="B517" s="24" t="s">
        <v>3435</v>
      </c>
      <c r="C517" s="24" t="s">
        <v>712</v>
      </c>
      <c r="D517" s="25" t="s">
        <v>3436</v>
      </c>
      <c r="E517" s="26">
        <v>0</v>
      </c>
      <c r="F517" s="26">
        <v>0</v>
      </c>
      <c r="G517" s="26">
        <v>0</v>
      </c>
      <c r="H517" s="26">
        <v>0</v>
      </c>
      <c r="I517" s="26">
        <v>0</v>
      </c>
      <c r="J517" s="26">
        <v>100000</v>
      </c>
      <c r="K517" s="26">
        <v>0</v>
      </c>
      <c r="L517" s="26">
        <v>0</v>
      </c>
      <c r="M517" s="26">
        <v>0</v>
      </c>
      <c r="N517" s="26">
        <v>100000</v>
      </c>
      <c r="O517" s="26">
        <f t="shared" si="7"/>
        <v>100000</v>
      </c>
    </row>
    <row r="518" spans="2:15" ht="13.5">
      <c r="B518" s="18" t="s">
        <v>3437</v>
      </c>
      <c r="C518" s="19"/>
      <c r="D518" s="20" t="s">
        <v>3438</v>
      </c>
      <c r="E518" s="21">
        <v>29067.9</v>
      </c>
      <c r="F518" s="21">
        <v>29067.9</v>
      </c>
      <c r="G518" s="21">
        <v>21465.599999999999</v>
      </c>
      <c r="H518" s="21">
        <v>1391.6</v>
      </c>
      <c r="I518" s="21">
        <v>0</v>
      </c>
      <c r="J518" s="21">
        <v>0</v>
      </c>
      <c r="K518" s="21">
        <v>0</v>
      </c>
      <c r="L518" s="21">
        <v>0</v>
      </c>
      <c r="M518" s="21">
        <v>0</v>
      </c>
      <c r="N518" s="21">
        <v>0</v>
      </c>
      <c r="O518" s="21">
        <f t="shared" si="7"/>
        <v>29067.9</v>
      </c>
    </row>
    <row r="519" spans="2:15" ht="13.5">
      <c r="B519" s="19" t="s">
        <v>3439</v>
      </c>
      <c r="C519" s="19"/>
      <c r="D519" s="22" t="s">
        <v>3440</v>
      </c>
      <c r="E519" s="23">
        <v>29067.9</v>
      </c>
      <c r="F519" s="23">
        <v>29067.9</v>
      </c>
      <c r="G519" s="23">
        <v>21465.599999999999</v>
      </c>
      <c r="H519" s="23">
        <v>1391.6</v>
      </c>
      <c r="I519" s="23">
        <v>0</v>
      </c>
      <c r="J519" s="23">
        <v>0</v>
      </c>
      <c r="K519" s="23">
        <v>0</v>
      </c>
      <c r="L519" s="23">
        <v>0</v>
      </c>
      <c r="M519" s="23">
        <v>0</v>
      </c>
      <c r="N519" s="23">
        <v>0</v>
      </c>
      <c r="O519" s="23">
        <f t="shared" ref="O519:O582" si="8">J519+E519</f>
        <v>29067.9</v>
      </c>
    </row>
    <row r="520" spans="2:15" ht="25.5">
      <c r="B520" s="24" t="s">
        <v>3441</v>
      </c>
      <c r="C520" s="24" t="s">
        <v>4471</v>
      </c>
      <c r="D520" s="25" t="s">
        <v>4286</v>
      </c>
      <c r="E520" s="26">
        <v>29067.9</v>
      </c>
      <c r="F520" s="26">
        <v>29067.9</v>
      </c>
      <c r="G520" s="26">
        <v>21465.599999999999</v>
      </c>
      <c r="H520" s="26">
        <v>1391.6</v>
      </c>
      <c r="I520" s="26">
        <v>0</v>
      </c>
      <c r="J520" s="26">
        <v>0</v>
      </c>
      <c r="K520" s="26">
        <v>0</v>
      </c>
      <c r="L520" s="26">
        <v>0</v>
      </c>
      <c r="M520" s="26">
        <v>0</v>
      </c>
      <c r="N520" s="26">
        <v>0</v>
      </c>
      <c r="O520" s="26">
        <f t="shared" si="8"/>
        <v>29067.9</v>
      </c>
    </row>
    <row r="521" spans="2:15" ht="38.25">
      <c r="B521" s="18" t="s">
        <v>4287</v>
      </c>
      <c r="C521" s="19"/>
      <c r="D521" s="20" t="s">
        <v>4288</v>
      </c>
      <c r="E521" s="21">
        <v>30641.3</v>
      </c>
      <c r="F521" s="21">
        <v>30641.3</v>
      </c>
      <c r="G521" s="21">
        <v>23900.7</v>
      </c>
      <c r="H521" s="21">
        <v>508.8</v>
      </c>
      <c r="I521" s="21">
        <v>0</v>
      </c>
      <c r="J521" s="21">
        <v>0</v>
      </c>
      <c r="K521" s="21">
        <v>0</v>
      </c>
      <c r="L521" s="21">
        <v>0</v>
      </c>
      <c r="M521" s="21">
        <v>0</v>
      </c>
      <c r="N521" s="21">
        <v>0</v>
      </c>
      <c r="O521" s="21">
        <f t="shared" si="8"/>
        <v>30641.3</v>
      </c>
    </row>
    <row r="522" spans="2:15" ht="40.5">
      <c r="B522" s="19" t="s">
        <v>4289</v>
      </c>
      <c r="C522" s="19"/>
      <c r="D522" s="22" t="s">
        <v>4288</v>
      </c>
      <c r="E522" s="23">
        <v>30641.3</v>
      </c>
      <c r="F522" s="23">
        <v>30641.3</v>
      </c>
      <c r="G522" s="23">
        <v>23900.7</v>
      </c>
      <c r="H522" s="23">
        <v>508.8</v>
      </c>
      <c r="I522" s="23">
        <v>0</v>
      </c>
      <c r="J522" s="23">
        <v>0</v>
      </c>
      <c r="K522" s="23">
        <v>0</v>
      </c>
      <c r="L522" s="23">
        <v>0</v>
      </c>
      <c r="M522" s="23">
        <v>0</v>
      </c>
      <c r="N522" s="23">
        <v>0</v>
      </c>
      <c r="O522" s="23">
        <f t="shared" si="8"/>
        <v>30641.3</v>
      </c>
    </row>
    <row r="523" spans="2:15" ht="38.25">
      <c r="B523" s="24" t="s">
        <v>4290</v>
      </c>
      <c r="C523" s="24" t="s">
        <v>1476</v>
      </c>
      <c r="D523" s="25" t="s">
        <v>4291</v>
      </c>
      <c r="E523" s="26">
        <v>30641.3</v>
      </c>
      <c r="F523" s="26">
        <v>30641.3</v>
      </c>
      <c r="G523" s="26">
        <v>23900.7</v>
      </c>
      <c r="H523" s="26">
        <v>508.8</v>
      </c>
      <c r="I523" s="26">
        <v>0</v>
      </c>
      <c r="J523" s="26">
        <v>0</v>
      </c>
      <c r="K523" s="26">
        <v>0</v>
      </c>
      <c r="L523" s="26">
        <v>0</v>
      </c>
      <c r="M523" s="26">
        <v>0</v>
      </c>
      <c r="N523" s="26">
        <v>0</v>
      </c>
      <c r="O523" s="26">
        <f t="shared" si="8"/>
        <v>30641.3</v>
      </c>
    </row>
    <row r="524" spans="2:15" ht="13.5">
      <c r="B524" s="18" t="s">
        <v>4292</v>
      </c>
      <c r="C524" s="19"/>
      <c r="D524" s="20" t="s">
        <v>4293</v>
      </c>
      <c r="E524" s="21">
        <v>65629.5</v>
      </c>
      <c r="F524" s="21">
        <v>64789.7</v>
      </c>
      <c r="G524" s="21">
        <v>48379.8</v>
      </c>
      <c r="H524" s="21">
        <v>2151.1999999999998</v>
      </c>
      <c r="I524" s="21">
        <v>839.8</v>
      </c>
      <c r="J524" s="21">
        <v>2785.8</v>
      </c>
      <c r="K524" s="21">
        <v>2785.8</v>
      </c>
      <c r="L524" s="21">
        <v>0</v>
      </c>
      <c r="M524" s="21">
        <v>0</v>
      </c>
      <c r="N524" s="21">
        <v>0</v>
      </c>
      <c r="O524" s="21">
        <f t="shared" si="8"/>
        <v>68415.3</v>
      </c>
    </row>
    <row r="525" spans="2:15" ht="27">
      <c r="B525" s="19" t="s">
        <v>4294</v>
      </c>
      <c r="C525" s="19"/>
      <c r="D525" s="22" t="s">
        <v>4295</v>
      </c>
      <c r="E525" s="23">
        <v>65629.5</v>
      </c>
      <c r="F525" s="23">
        <v>64789.7</v>
      </c>
      <c r="G525" s="23">
        <v>48379.8</v>
      </c>
      <c r="H525" s="23">
        <v>2151.1999999999998</v>
      </c>
      <c r="I525" s="23">
        <v>839.8</v>
      </c>
      <c r="J525" s="23">
        <v>2785.8</v>
      </c>
      <c r="K525" s="23">
        <v>2785.8</v>
      </c>
      <c r="L525" s="23">
        <v>0</v>
      </c>
      <c r="M525" s="23">
        <v>0</v>
      </c>
      <c r="N525" s="23">
        <v>0</v>
      </c>
      <c r="O525" s="23">
        <f t="shared" si="8"/>
        <v>68415.3</v>
      </c>
    </row>
    <row r="526" spans="2:15" ht="51">
      <c r="B526" s="24" t="s">
        <v>4296</v>
      </c>
      <c r="C526" s="24" t="s">
        <v>2876</v>
      </c>
      <c r="D526" s="25" t="s">
        <v>4297</v>
      </c>
      <c r="E526" s="26">
        <v>64789.7</v>
      </c>
      <c r="F526" s="26">
        <v>64789.7</v>
      </c>
      <c r="G526" s="26">
        <v>48379.8</v>
      </c>
      <c r="H526" s="26">
        <v>2151.1999999999998</v>
      </c>
      <c r="I526" s="26">
        <v>0</v>
      </c>
      <c r="J526" s="26">
        <v>2785.8</v>
      </c>
      <c r="K526" s="26">
        <v>2785.8</v>
      </c>
      <c r="L526" s="26">
        <v>0</v>
      </c>
      <c r="M526" s="26">
        <v>0</v>
      </c>
      <c r="N526" s="26">
        <v>0</v>
      </c>
      <c r="O526" s="26">
        <f t="shared" si="8"/>
        <v>67575.5</v>
      </c>
    </row>
    <row r="527" spans="2:15" ht="25.5">
      <c r="B527" s="24" t="s">
        <v>4298</v>
      </c>
      <c r="C527" s="24" t="s">
        <v>4223</v>
      </c>
      <c r="D527" s="25" t="s">
        <v>4299</v>
      </c>
      <c r="E527" s="26">
        <v>839.8</v>
      </c>
      <c r="F527" s="26">
        <v>0</v>
      </c>
      <c r="G527" s="26">
        <v>0</v>
      </c>
      <c r="H527" s="26">
        <v>0</v>
      </c>
      <c r="I527" s="26">
        <v>839.8</v>
      </c>
      <c r="J527" s="26">
        <v>0</v>
      </c>
      <c r="K527" s="26">
        <v>0</v>
      </c>
      <c r="L527" s="26">
        <v>0</v>
      </c>
      <c r="M527" s="26">
        <v>0</v>
      </c>
      <c r="N527" s="26">
        <v>0</v>
      </c>
      <c r="O527" s="26">
        <f t="shared" si="8"/>
        <v>839.8</v>
      </c>
    </row>
    <row r="528" spans="2:15" ht="25.5">
      <c r="B528" s="18" t="s">
        <v>4300</v>
      </c>
      <c r="C528" s="19"/>
      <c r="D528" s="20" t="s">
        <v>4301</v>
      </c>
      <c r="E528" s="21">
        <v>74967.199999999997</v>
      </c>
      <c r="F528" s="21">
        <v>74967.199999999997</v>
      </c>
      <c r="G528" s="21">
        <v>17785.8</v>
      </c>
      <c r="H528" s="21">
        <v>2901</v>
      </c>
      <c r="I528" s="21">
        <v>0</v>
      </c>
      <c r="J528" s="21">
        <v>451</v>
      </c>
      <c r="K528" s="21">
        <v>451</v>
      </c>
      <c r="L528" s="21">
        <v>0</v>
      </c>
      <c r="M528" s="21">
        <v>256</v>
      </c>
      <c r="N528" s="21">
        <v>0</v>
      </c>
      <c r="O528" s="21">
        <f t="shared" si="8"/>
        <v>75418.2</v>
      </c>
    </row>
    <row r="529" spans="2:15" ht="31.35" customHeight="1">
      <c r="B529" s="19" t="s">
        <v>4302</v>
      </c>
      <c r="C529" s="19"/>
      <c r="D529" s="22" t="s">
        <v>4303</v>
      </c>
      <c r="E529" s="23">
        <v>74967.199999999997</v>
      </c>
      <c r="F529" s="23">
        <v>74967.199999999997</v>
      </c>
      <c r="G529" s="23">
        <v>17785.8</v>
      </c>
      <c r="H529" s="23">
        <v>2901</v>
      </c>
      <c r="I529" s="23">
        <v>0</v>
      </c>
      <c r="J529" s="23">
        <v>451</v>
      </c>
      <c r="K529" s="23">
        <v>451</v>
      </c>
      <c r="L529" s="23">
        <v>0</v>
      </c>
      <c r="M529" s="23">
        <v>256</v>
      </c>
      <c r="N529" s="23">
        <v>0</v>
      </c>
      <c r="O529" s="23">
        <f t="shared" si="8"/>
        <v>75418.2</v>
      </c>
    </row>
    <row r="530" spans="2:15" ht="30.6" customHeight="1">
      <c r="B530" s="24" t="s">
        <v>4304</v>
      </c>
      <c r="C530" s="24" t="s">
        <v>4305</v>
      </c>
      <c r="D530" s="25" t="s">
        <v>4306</v>
      </c>
      <c r="E530" s="26">
        <v>24123.599999999999</v>
      </c>
      <c r="F530" s="26">
        <v>24123.599999999999</v>
      </c>
      <c r="G530" s="26">
        <v>13800.9</v>
      </c>
      <c r="H530" s="26">
        <v>2508.6999999999998</v>
      </c>
      <c r="I530" s="26">
        <v>0</v>
      </c>
      <c r="J530" s="26">
        <v>451</v>
      </c>
      <c r="K530" s="26">
        <v>451</v>
      </c>
      <c r="L530" s="26">
        <v>0</v>
      </c>
      <c r="M530" s="26">
        <v>256</v>
      </c>
      <c r="N530" s="26">
        <v>0</v>
      </c>
      <c r="O530" s="26">
        <f t="shared" si="8"/>
        <v>24574.6</v>
      </c>
    </row>
    <row r="531" spans="2:15" ht="280.5">
      <c r="B531" s="24" t="s">
        <v>4307</v>
      </c>
      <c r="C531" s="24" t="s">
        <v>2580</v>
      </c>
      <c r="D531" s="25" t="s">
        <v>1076</v>
      </c>
      <c r="E531" s="26">
        <v>50843.6</v>
      </c>
      <c r="F531" s="26">
        <v>50843.6</v>
      </c>
      <c r="G531" s="26">
        <v>3984.9</v>
      </c>
      <c r="H531" s="26">
        <v>392.3</v>
      </c>
      <c r="I531" s="26">
        <v>0</v>
      </c>
      <c r="J531" s="26">
        <v>0</v>
      </c>
      <c r="K531" s="26">
        <v>0</v>
      </c>
      <c r="L531" s="26">
        <v>0</v>
      </c>
      <c r="M531" s="26">
        <v>0</v>
      </c>
      <c r="N531" s="26">
        <v>0</v>
      </c>
      <c r="O531" s="26">
        <f t="shared" si="8"/>
        <v>50843.6</v>
      </c>
    </row>
    <row r="532" spans="2:15" ht="25.5">
      <c r="B532" s="18" t="s">
        <v>4308</v>
      </c>
      <c r="C532" s="19"/>
      <c r="D532" s="20" t="s">
        <v>4309</v>
      </c>
      <c r="E532" s="21">
        <v>52476.2</v>
      </c>
      <c r="F532" s="21">
        <v>51691.199999999997</v>
      </c>
      <c r="G532" s="21">
        <v>32517</v>
      </c>
      <c r="H532" s="21">
        <v>1828</v>
      </c>
      <c r="I532" s="21">
        <v>785</v>
      </c>
      <c r="J532" s="21">
        <v>0</v>
      </c>
      <c r="K532" s="21">
        <v>0</v>
      </c>
      <c r="L532" s="21">
        <v>0</v>
      </c>
      <c r="M532" s="21">
        <v>0</v>
      </c>
      <c r="N532" s="21">
        <v>0</v>
      </c>
      <c r="O532" s="21">
        <f t="shared" si="8"/>
        <v>52476.2</v>
      </c>
    </row>
    <row r="533" spans="2:15" ht="27">
      <c r="B533" s="19" t="s">
        <v>4310</v>
      </c>
      <c r="C533" s="19"/>
      <c r="D533" s="22" t="s">
        <v>4311</v>
      </c>
      <c r="E533" s="23">
        <v>52476.2</v>
      </c>
      <c r="F533" s="23">
        <v>51691.199999999997</v>
      </c>
      <c r="G533" s="23">
        <v>32517</v>
      </c>
      <c r="H533" s="23">
        <v>1828</v>
      </c>
      <c r="I533" s="23">
        <v>785</v>
      </c>
      <c r="J533" s="23">
        <v>0</v>
      </c>
      <c r="K533" s="23">
        <v>0</v>
      </c>
      <c r="L533" s="23">
        <v>0</v>
      </c>
      <c r="M533" s="23">
        <v>0</v>
      </c>
      <c r="N533" s="23">
        <v>0</v>
      </c>
      <c r="O533" s="23">
        <f t="shared" si="8"/>
        <v>52476.2</v>
      </c>
    </row>
    <row r="534" spans="2:15" ht="25.5">
      <c r="B534" s="24" t="s">
        <v>4312</v>
      </c>
      <c r="C534" s="24" t="s">
        <v>2876</v>
      </c>
      <c r="D534" s="25" t="s">
        <v>4313</v>
      </c>
      <c r="E534" s="26">
        <v>52476.2</v>
      </c>
      <c r="F534" s="26">
        <v>51691.199999999997</v>
      </c>
      <c r="G534" s="26">
        <v>32517</v>
      </c>
      <c r="H534" s="26">
        <v>1828</v>
      </c>
      <c r="I534" s="26">
        <v>785</v>
      </c>
      <c r="J534" s="26">
        <v>0</v>
      </c>
      <c r="K534" s="26">
        <v>0</v>
      </c>
      <c r="L534" s="26">
        <v>0</v>
      </c>
      <c r="M534" s="26">
        <v>0</v>
      </c>
      <c r="N534" s="26">
        <v>0</v>
      </c>
      <c r="O534" s="26">
        <f t="shared" si="8"/>
        <v>52476.2</v>
      </c>
    </row>
    <row r="535" spans="2:15" ht="25.5">
      <c r="B535" s="18" t="s">
        <v>4314</v>
      </c>
      <c r="C535" s="19"/>
      <c r="D535" s="20" t="s">
        <v>4315</v>
      </c>
      <c r="E535" s="21">
        <v>486656.2</v>
      </c>
      <c r="F535" s="21">
        <v>372476.2</v>
      </c>
      <c r="G535" s="21">
        <v>201807.3</v>
      </c>
      <c r="H535" s="21">
        <v>3833.8</v>
      </c>
      <c r="I535" s="21">
        <v>114180</v>
      </c>
      <c r="J535" s="21">
        <v>0</v>
      </c>
      <c r="K535" s="21">
        <v>0</v>
      </c>
      <c r="L535" s="21">
        <v>0</v>
      </c>
      <c r="M535" s="21">
        <v>0</v>
      </c>
      <c r="N535" s="21">
        <v>0</v>
      </c>
      <c r="O535" s="21">
        <f t="shared" si="8"/>
        <v>486656.2</v>
      </c>
    </row>
    <row r="536" spans="2:15" ht="27">
      <c r="B536" s="19" t="s">
        <v>4316</v>
      </c>
      <c r="C536" s="19"/>
      <c r="D536" s="22" t="s">
        <v>4315</v>
      </c>
      <c r="E536" s="23">
        <v>486656.2</v>
      </c>
      <c r="F536" s="23">
        <v>372476.2</v>
      </c>
      <c r="G536" s="23">
        <v>201807.3</v>
      </c>
      <c r="H536" s="23">
        <v>3833.8</v>
      </c>
      <c r="I536" s="23">
        <v>114180</v>
      </c>
      <c r="J536" s="23">
        <v>0</v>
      </c>
      <c r="K536" s="23">
        <v>0</v>
      </c>
      <c r="L536" s="23">
        <v>0</v>
      </c>
      <c r="M536" s="23">
        <v>0</v>
      </c>
      <c r="N536" s="23">
        <v>0</v>
      </c>
      <c r="O536" s="23">
        <f t="shared" si="8"/>
        <v>486656.2</v>
      </c>
    </row>
    <row r="537" spans="2:15" ht="38.25">
      <c r="B537" s="24" t="s">
        <v>4317</v>
      </c>
      <c r="C537" s="24" t="s">
        <v>4318</v>
      </c>
      <c r="D537" s="25" t="s">
        <v>4319</v>
      </c>
      <c r="E537" s="26">
        <v>486656.2</v>
      </c>
      <c r="F537" s="26">
        <v>372476.2</v>
      </c>
      <c r="G537" s="26">
        <v>201807.3</v>
      </c>
      <c r="H537" s="26">
        <v>3833.8</v>
      </c>
      <c r="I537" s="26">
        <v>114180</v>
      </c>
      <c r="J537" s="26">
        <v>0</v>
      </c>
      <c r="K537" s="26">
        <v>0</v>
      </c>
      <c r="L537" s="26">
        <v>0</v>
      </c>
      <c r="M537" s="26">
        <v>0</v>
      </c>
      <c r="N537" s="26">
        <v>0</v>
      </c>
      <c r="O537" s="26">
        <f t="shared" si="8"/>
        <v>486656.2</v>
      </c>
    </row>
    <row r="538" spans="2:15" ht="25.5">
      <c r="B538" s="18" t="s">
        <v>4320</v>
      </c>
      <c r="C538" s="19"/>
      <c r="D538" s="20" t="s">
        <v>4321</v>
      </c>
      <c r="E538" s="21">
        <v>486218.19999999995</v>
      </c>
      <c r="F538" s="21">
        <v>486218.19999999995</v>
      </c>
      <c r="G538" s="21">
        <v>63544.3</v>
      </c>
      <c r="H538" s="21">
        <v>0</v>
      </c>
      <c r="I538" s="21">
        <v>0</v>
      </c>
      <c r="J538" s="21">
        <v>0</v>
      </c>
      <c r="K538" s="21">
        <v>0</v>
      </c>
      <c r="L538" s="21">
        <v>0</v>
      </c>
      <c r="M538" s="21">
        <v>0</v>
      </c>
      <c r="N538" s="21">
        <v>0</v>
      </c>
      <c r="O538" s="21">
        <f t="shared" si="8"/>
        <v>486218.19999999995</v>
      </c>
    </row>
    <row r="539" spans="2:15" ht="27">
      <c r="B539" s="19" t="s">
        <v>4322</v>
      </c>
      <c r="C539" s="19"/>
      <c r="D539" s="22" t="s">
        <v>4323</v>
      </c>
      <c r="E539" s="23">
        <v>486218.19999999995</v>
      </c>
      <c r="F539" s="23">
        <v>486218.19999999995</v>
      </c>
      <c r="G539" s="23">
        <v>63544.3</v>
      </c>
      <c r="H539" s="23">
        <v>0</v>
      </c>
      <c r="I539" s="23">
        <v>0</v>
      </c>
      <c r="J539" s="23">
        <v>0</v>
      </c>
      <c r="K539" s="23">
        <v>0</v>
      </c>
      <c r="L539" s="23">
        <v>0</v>
      </c>
      <c r="M539" s="23">
        <v>0</v>
      </c>
      <c r="N539" s="23">
        <v>0</v>
      </c>
      <c r="O539" s="23">
        <f t="shared" si="8"/>
        <v>486218.19999999995</v>
      </c>
    </row>
    <row r="540" spans="2:15" ht="25.5">
      <c r="B540" s="24" t="s">
        <v>4324</v>
      </c>
      <c r="C540" s="24" t="s">
        <v>1476</v>
      </c>
      <c r="D540" s="25" t="s">
        <v>4325</v>
      </c>
      <c r="E540" s="26">
        <v>95185.9</v>
      </c>
      <c r="F540" s="26">
        <v>95185.9</v>
      </c>
      <c r="G540" s="26">
        <v>63544.3</v>
      </c>
      <c r="H540" s="26">
        <v>0</v>
      </c>
      <c r="I540" s="26">
        <v>0</v>
      </c>
      <c r="J540" s="26">
        <v>0</v>
      </c>
      <c r="K540" s="26">
        <v>0</v>
      </c>
      <c r="L540" s="26">
        <v>0</v>
      </c>
      <c r="M540" s="26">
        <v>0</v>
      </c>
      <c r="N540" s="26">
        <v>0</v>
      </c>
      <c r="O540" s="26">
        <f t="shared" si="8"/>
        <v>95185.9</v>
      </c>
    </row>
    <row r="541" spans="2:15" ht="25.5">
      <c r="B541" s="24" t="s">
        <v>4326</v>
      </c>
      <c r="C541" s="24" t="s">
        <v>1476</v>
      </c>
      <c r="D541" s="25" t="s">
        <v>4327</v>
      </c>
      <c r="E541" s="26">
        <v>391032.3</v>
      </c>
      <c r="F541" s="26">
        <v>391032.3</v>
      </c>
      <c r="G541" s="26">
        <v>0</v>
      </c>
      <c r="H541" s="26">
        <v>0</v>
      </c>
      <c r="I541" s="26">
        <v>0</v>
      </c>
      <c r="J541" s="26">
        <v>0</v>
      </c>
      <c r="K541" s="26">
        <v>0</v>
      </c>
      <c r="L541" s="26">
        <v>0</v>
      </c>
      <c r="M541" s="26">
        <v>0</v>
      </c>
      <c r="N541" s="26">
        <v>0</v>
      </c>
      <c r="O541" s="26">
        <f t="shared" si="8"/>
        <v>391032.3</v>
      </c>
    </row>
    <row r="542" spans="2:15" ht="38.25">
      <c r="B542" s="18" t="s">
        <v>4328</v>
      </c>
      <c r="C542" s="19"/>
      <c r="D542" s="20" t="s">
        <v>2560</v>
      </c>
      <c r="E542" s="21">
        <v>53110</v>
      </c>
      <c r="F542" s="21">
        <v>53110</v>
      </c>
      <c r="G542" s="21">
        <v>40139</v>
      </c>
      <c r="H542" s="21">
        <v>2075.4</v>
      </c>
      <c r="I542" s="21">
        <v>0</v>
      </c>
      <c r="J542" s="21">
        <v>140</v>
      </c>
      <c r="K542" s="21">
        <v>140</v>
      </c>
      <c r="L542" s="21">
        <v>0</v>
      </c>
      <c r="M542" s="21">
        <v>20</v>
      </c>
      <c r="N542" s="21">
        <v>0</v>
      </c>
      <c r="O542" s="21">
        <f t="shared" si="8"/>
        <v>53250</v>
      </c>
    </row>
    <row r="543" spans="2:15" ht="54">
      <c r="B543" s="19" t="s">
        <v>2561</v>
      </c>
      <c r="C543" s="19"/>
      <c r="D543" s="22" t="s">
        <v>2562</v>
      </c>
      <c r="E543" s="23">
        <v>53110</v>
      </c>
      <c r="F543" s="23">
        <v>53110</v>
      </c>
      <c r="G543" s="23">
        <v>40139</v>
      </c>
      <c r="H543" s="23">
        <v>2075.4</v>
      </c>
      <c r="I543" s="23">
        <v>0</v>
      </c>
      <c r="J543" s="23">
        <v>140</v>
      </c>
      <c r="K543" s="23">
        <v>140</v>
      </c>
      <c r="L543" s="23">
        <v>0</v>
      </c>
      <c r="M543" s="23">
        <v>20</v>
      </c>
      <c r="N543" s="23">
        <v>0</v>
      </c>
      <c r="O543" s="23">
        <f t="shared" si="8"/>
        <v>53250</v>
      </c>
    </row>
    <row r="544" spans="2:15" ht="38.25">
      <c r="B544" s="24" t="s">
        <v>2563</v>
      </c>
      <c r="C544" s="24" t="s">
        <v>4461</v>
      </c>
      <c r="D544" s="25" t="s">
        <v>2564</v>
      </c>
      <c r="E544" s="26">
        <v>53110</v>
      </c>
      <c r="F544" s="26">
        <v>53110</v>
      </c>
      <c r="G544" s="26">
        <v>40139</v>
      </c>
      <c r="H544" s="26">
        <v>2075.4</v>
      </c>
      <c r="I544" s="26">
        <v>0</v>
      </c>
      <c r="J544" s="26">
        <v>140</v>
      </c>
      <c r="K544" s="26">
        <v>140</v>
      </c>
      <c r="L544" s="26">
        <v>0</v>
      </c>
      <c r="M544" s="26">
        <v>20</v>
      </c>
      <c r="N544" s="26">
        <v>0</v>
      </c>
      <c r="O544" s="26">
        <f t="shared" si="8"/>
        <v>53250</v>
      </c>
    </row>
    <row r="545" spans="2:15" ht="25.5">
      <c r="B545" s="18" t="s">
        <v>2565</v>
      </c>
      <c r="C545" s="19"/>
      <c r="D545" s="20" t="s">
        <v>2566</v>
      </c>
      <c r="E545" s="21">
        <v>2468431.7000000002</v>
      </c>
      <c r="F545" s="21">
        <v>124063</v>
      </c>
      <c r="G545" s="21">
        <v>85871.3</v>
      </c>
      <c r="H545" s="21">
        <v>10906.9</v>
      </c>
      <c r="I545" s="21">
        <v>2344368.7000000002</v>
      </c>
      <c r="J545" s="21">
        <v>929045</v>
      </c>
      <c r="K545" s="21">
        <v>3129.6</v>
      </c>
      <c r="L545" s="21">
        <v>913.6</v>
      </c>
      <c r="M545" s="21">
        <v>450.4</v>
      </c>
      <c r="N545" s="21">
        <v>925915.4</v>
      </c>
      <c r="O545" s="21">
        <f t="shared" si="8"/>
        <v>3397476.7</v>
      </c>
    </row>
    <row r="546" spans="2:15" ht="27">
      <c r="B546" s="19" t="s">
        <v>2567</v>
      </c>
      <c r="C546" s="19"/>
      <c r="D546" s="22" t="s">
        <v>2568</v>
      </c>
      <c r="E546" s="23">
        <v>2468431.7000000002</v>
      </c>
      <c r="F546" s="23">
        <v>124063</v>
      </c>
      <c r="G546" s="23">
        <v>85871.3</v>
      </c>
      <c r="H546" s="23">
        <v>10906.9</v>
      </c>
      <c r="I546" s="23">
        <v>2344368.7000000002</v>
      </c>
      <c r="J546" s="23">
        <v>929045</v>
      </c>
      <c r="K546" s="23">
        <v>3129.6</v>
      </c>
      <c r="L546" s="23">
        <v>913.6</v>
      </c>
      <c r="M546" s="23">
        <v>450.4</v>
      </c>
      <c r="N546" s="23">
        <v>925915.4</v>
      </c>
      <c r="O546" s="23">
        <f t="shared" si="8"/>
        <v>3397476.7</v>
      </c>
    </row>
    <row r="547" spans="2:15" ht="25.5">
      <c r="B547" s="24" t="s">
        <v>2569</v>
      </c>
      <c r="C547" s="24" t="s">
        <v>4464</v>
      </c>
      <c r="D547" s="25" t="s">
        <v>2570</v>
      </c>
      <c r="E547" s="26">
        <v>11940.2</v>
      </c>
      <c r="F547" s="26">
        <v>11940.2</v>
      </c>
      <c r="G547" s="26">
        <v>8610</v>
      </c>
      <c r="H547" s="26">
        <v>1119.2</v>
      </c>
      <c r="I547" s="26">
        <v>0</v>
      </c>
      <c r="J547" s="26">
        <v>50</v>
      </c>
      <c r="K547" s="26">
        <v>50</v>
      </c>
      <c r="L547" s="26">
        <v>0</v>
      </c>
      <c r="M547" s="26">
        <v>0</v>
      </c>
      <c r="N547" s="26">
        <v>0</v>
      </c>
      <c r="O547" s="26">
        <f t="shared" si="8"/>
        <v>11990.2</v>
      </c>
    </row>
    <row r="548" spans="2:15" ht="76.5">
      <c r="B548" s="24" t="s">
        <v>2571</v>
      </c>
      <c r="C548" s="24" t="s">
        <v>2572</v>
      </c>
      <c r="D548" s="25" t="s">
        <v>2573</v>
      </c>
      <c r="E548" s="26">
        <v>223600</v>
      </c>
      <c r="F548" s="26">
        <v>0</v>
      </c>
      <c r="G548" s="26">
        <v>0</v>
      </c>
      <c r="H548" s="26">
        <v>0</v>
      </c>
      <c r="I548" s="26">
        <v>223600</v>
      </c>
      <c r="J548" s="26">
        <v>0</v>
      </c>
      <c r="K548" s="26">
        <v>0</v>
      </c>
      <c r="L548" s="26">
        <v>0</v>
      </c>
      <c r="M548" s="26">
        <v>0</v>
      </c>
      <c r="N548" s="26">
        <v>0</v>
      </c>
      <c r="O548" s="26">
        <f t="shared" si="8"/>
        <v>223600</v>
      </c>
    </row>
    <row r="549" spans="2:15" ht="44.85" customHeight="1">
      <c r="B549" s="24" t="s">
        <v>2574</v>
      </c>
      <c r="C549" s="24" t="s">
        <v>2800</v>
      </c>
      <c r="D549" s="25" t="s">
        <v>251</v>
      </c>
      <c r="E549" s="26">
        <v>5000</v>
      </c>
      <c r="F549" s="26">
        <v>5000</v>
      </c>
      <c r="G549" s="26">
        <v>3109.2</v>
      </c>
      <c r="H549" s="26">
        <v>909.7</v>
      </c>
      <c r="I549" s="26">
        <v>0</v>
      </c>
      <c r="J549" s="26">
        <v>235</v>
      </c>
      <c r="K549" s="26">
        <v>215</v>
      </c>
      <c r="L549" s="26">
        <v>13</v>
      </c>
      <c r="M549" s="26">
        <v>53</v>
      </c>
      <c r="N549" s="26">
        <v>20</v>
      </c>
      <c r="O549" s="26">
        <f t="shared" si="8"/>
        <v>5235</v>
      </c>
    </row>
    <row r="550" spans="2:15" ht="25.5">
      <c r="B550" s="24" t="s">
        <v>2575</v>
      </c>
      <c r="C550" s="24" t="s">
        <v>4464</v>
      </c>
      <c r="D550" s="25" t="s">
        <v>2576</v>
      </c>
      <c r="E550" s="26">
        <v>109122.8</v>
      </c>
      <c r="F550" s="26">
        <v>107122.8</v>
      </c>
      <c r="G550" s="26">
        <v>74152.100000000006</v>
      </c>
      <c r="H550" s="26">
        <v>8878</v>
      </c>
      <c r="I550" s="26">
        <v>2000</v>
      </c>
      <c r="J550" s="26">
        <v>2960</v>
      </c>
      <c r="K550" s="26">
        <v>2864.6</v>
      </c>
      <c r="L550" s="26">
        <v>900.6</v>
      </c>
      <c r="M550" s="26">
        <v>397.4</v>
      </c>
      <c r="N550" s="26">
        <v>95.4</v>
      </c>
      <c r="O550" s="26">
        <f t="shared" si="8"/>
        <v>112082.8</v>
      </c>
    </row>
    <row r="551" spans="2:15" ht="16.350000000000001" customHeight="1">
      <c r="B551" s="24" t="s">
        <v>2577</v>
      </c>
      <c r="C551" s="24" t="s">
        <v>4180</v>
      </c>
      <c r="D551" s="25" t="s">
        <v>3488</v>
      </c>
      <c r="E551" s="26">
        <v>264401</v>
      </c>
      <c r="F551" s="26">
        <v>0</v>
      </c>
      <c r="G551" s="26">
        <v>0</v>
      </c>
      <c r="H551" s="26">
        <v>0</v>
      </c>
      <c r="I551" s="26">
        <v>264401</v>
      </c>
      <c r="J551" s="26">
        <v>0</v>
      </c>
      <c r="K551" s="26">
        <v>0</v>
      </c>
      <c r="L551" s="26">
        <v>0</v>
      </c>
      <c r="M551" s="26">
        <v>0</v>
      </c>
      <c r="N551" s="26">
        <v>0</v>
      </c>
      <c r="O551" s="26">
        <f t="shared" si="8"/>
        <v>264401</v>
      </c>
    </row>
    <row r="552" spans="2:15" ht="72.75" customHeight="1">
      <c r="B552" s="24" t="s">
        <v>3489</v>
      </c>
      <c r="C552" s="24" t="s">
        <v>4464</v>
      </c>
      <c r="D552" s="25" t="s">
        <v>3490</v>
      </c>
      <c r="E552" s="26">
        <v>1854367.7</v>
      </c>
      <c r="F552" s="26">
        <v>0</v>
      </c>
      <c r="G552" s="26">
        <v>0</v>
      </c>
      <c r="H552" s="26">
        <v>0</v>
      </c>
      <c r="I552" s="26">
        <v>1854367.7</v>
      </c>
      <c r="J552" s="26">
        <v>0</v>
      </c>
      <c r="K552" s="26">
        <v>0</v>
      </c>
      <c r="L552" s="26">
        <v>0</v>
      </c>
      <c r="M552" s="26">
        <v>0</v>
      </c>
      <c r="N552" s="26">
        <v>0</v>
      </c>
      <c r="O552" s="26">
        <f t="shared" si="8"/>
        <v>1854367.7</v>
      </c>
    </row>
    <row r="553" spans="2:15" ht="127.15" customHeight="1">
      <c r="B553" s="24" t="s">
        <v>3491</v>
      </c>
      <c r="C553" s="24" t="s">
        <v>2893</v>
      </c>
      <c r="D553" s="25" t="s">
        <v>1967</v>
      </c>
      <c r="E553" s="26">
        <v>0</v>
      </c>
      <c r="F553" s="26">
        <v>0</v>
      </c>
      <c r="G553" s="26">
        <v>0</v>
      </c>
      <c r="H553" s="26">
        <v>0</v>
      </c>
      <c r="I553" s="26">
        <v>0</v>
      </c>
      <c r="J553" s="26">
        <v>925800</v>
      </c>
      <c r="K553" s="26">
        <v>0</v>
      </c>
      <c r="L553" s="26">
        <v>0</v>
      </c>
      <c r="M553" s="26">
        <v>0</v>
      </c>
      <c r="N553" s="26">
        <v>925800</v>
      </c>
      <c r="O553" s="26">
        <f t="shared" si="8"/>
        <v>925800</v>
      </c>
    </row>
    <row r="554" spans="2:15" ht="55.15" customHeight="1">
      <c r="B554" s="18" t="s">
        <v>3492</v>
      </c>
      <c r="C554" s="19"/>
      <c r="D554" s="20" t="s">
        <v>3493</v>
      </c>
      <c r="E554" s="21">
        <v>25295.200000000001</v>
      </c>
      <c r="F554" s="21">
        <v>23295.200000000001</v>
      </c>
      <c r="G554" s="21">
        <v>14760</v>
      </c>
      <c r="H554" s="21">
        <v>488</v>
      </c>
      <c r="I554" s="21">
        <v>2000</v>
      </c>
      <c r="J554" s="21">
        <v>0</v>
      </c>
      <c r="K554" s="21">
        <v>0</v>
      </c>
      <c r="L554" s="21">
        <v>0</v>
      </c>
      <c r="M554" s="21">
        <v>0</v>
      </c>
      <c r="N554" s="21">
        <v>0</v>
      </c>
      <c r="O554" s="21">
        <f t="shared" si="8"/>
        <v>25295.200000000001</v>
      </c>
    </row>
    <row r="555" spans="2:15" ht="67.5">
      <c r="B555" s="19" t="s">
        <v>3494</v>
      </c>
      <c r="C555" s="19"/>
      <c r="D555" s="22" t="s">
        <v>3495</v>
      </c>
      <c r="E555" s="23">
        <v>25295.200000000001</v>
      </c>
      <c r="F555" s="23">
        <v>23295.200000000001</v>
      </c>
      <c r="G555" s="23">
        <v>14760</v>
      </c>
      <c r="H555" s="23">
        <v>488</v>
      </c>
      <c r="I555" s="23">
        <v>2000</v>
      </c>
      <c r="J555" s="23">
        <v>0</v>
      </c>
      <c r="K555" s="23">
        <v>0</v>
      </c>
      <c r="L555" s="23">
        <v>0</v>
      </c>
      <c r="M555" s="23">
        <v>0</v>
      </c>
      <c r="N555" s="23">
        <v>0</v>
      </c>
      <c r="O555" s="23">
        <f t="shared" si="8"/>
        <v>25295.200000000001</v>
      </c>
    </row>
    <row r="556" spans="2:15" ht="51">
      <c r="B556" s="24" t="s">
        <v>3496</v>
      </c>
      <c r="C556" s="24" t="s">
        <v>1476</v>
      </c>
      <c r="D556" s="25" t="s">
        <v>3497</v>
      </c>
      <c r="E556" s="26">
        <v>25295.200000000001</v>
      </c>
      <c r="F556" s="26">
        <v>23295.200000000001</v>
      </c>
      <c r="G556" s="26">
        <v>14760</v>
      </c>
      <c r="H556" s="26">
        <v>488</v>
      </c>
      <c r="I556" s="26">
        <v>2000</v>
      </c>
      <c r="J556" s="26">
        <v>0</v>
      </c>
      <c r="K556" s="26">
        <v>0</v>
      </c>
      <c r="L556" s="26">
        <v>0</v>
      </c>
      <c r="M556" s="26">
        <v>0</v>
      </c>
      <c r="N556" s="26">
        <v>0</v>
      </c>
      <c r="O556" s="26">
        <f t="shared" si="8"/>
        <v>25295.200000000001</v>
      </c>
    </row>
    <row r="557" spans="2:15" ht="25.5">
      <c r="B557" s="18" t="s">
        <v>3498</v>
      </c>
      <c r="C557" s="19"/>
      <c r="D557" s="20" t="s">
        <v>3499</v>
      </c>
      <c r="E557" s="21">
        <v>28528.799999999999</v>
      </c>
      <c r="F557" s="21">
        <v>23726.6</v>
      </c>
      <c r="G557" s="21">
        <v>17432.099999999999</v>
      </c>
      <c r="H557" s="21">
        <v>913.6</v>
      </c>
      <c r="I557" s="21">
        <v>4802.2</v>
      </c>
      <c r="J557" s="21">
        <v>5.0999999999999996</v>
      </c>
      <c r="K557" s="21">
        <v>5.0999999999999996</v>
      </c>
      <c r="L557" s="21">
        <v>0</v>
      </c>
      <c r="M557" s="21">
        <v>3</v>
      </c>
      <c r="N557" s="21">
        <v>0</v>
      </c>
      <c r="O557" s="21">
        <f t="shared" si="8"/>
        <v>28533.899999999998</v>
      </c>
    </row>
    <row r="558" spans="2:15" ht="40.5">
      <c r="B558" s="19" t="s">
        <v>3500</v>
      </c>
      <c r="C558" s="19"/>
      <c r="D558" s="22" t="s">
        <v>3501</v>
      </c>
      <c r="E558" s="23">
        <v>28528.799999999999</v>
      </c>
      <c r="F558" s="23">
        <v>23726.6</v>
      </c>
      <c r="G558" s="23">
        <v>17432.099999999999</v>
      </c>
      <c r="H558" s="23">
        <v>913.6</v>
      </c>
      <c r="I558" s="23">
        <v>4802.2</v>
      </c>
      <c r="J558" s="23">
        <v>5.0999999999999996</v>
      </c>
      <c r="K558" s="23">
        <v>5.0999999999999996</v>
      </c>
      <c r="L558" s="23">
        <v>0</v>
      </c>
      <c r="M558" s="23">
        <v>3</v>
      </c>
      <c r="N558" s="23">
        <v>0</v>
      </c>
      <c r="O558" s="23">
        <f t="shared" si="8"/>
        <v>28533.899999999998</v>
      </c>
    </row>
    <row r="559" spans="2:15" ht="38.25">
      <c r="B559" s="24" t="s">
        <v>3502</v>
      </c>
      <c r="C559" s="24" t="s">
        <v>1481</v>
      </c>
      <c r="D559" s="25" t="s">
        <v>3503</v>
      </c>
      <c r="E559" s="26">
        <v>28528.799999999999</v>
      </c>
      <c r="F559" s="26">
        <v>23726.6</v>
      </c>
      <c r="G559" s="26">
        <v>17432.099999999999</v>
      </c>
      <c r="H559" s="26">
        <v>913.6</v>
      </c>
      <c r="I559" s="26">
        <v>4802.2</v>
      </c>
      <c r="J559" s="26">
        <v>5.0999999999999996</v>
      </c>
      <c r="K559" s="26">
        <v>5.0999999999999996</v>
      </c>
      <c r="L559" s="26">
        <v>0</v>
      </c>
      <c r="M559" s="26">
        <v>3</v>
      </c>
      <c r="N559" s="26">
        <v>0</v>
      </c>
      <c r="O559" s="26">
        <f t="shared" si="8"/>
        <v>28533.899999999998</v>
      </c>
    </row>
    <row r="560" spans="2:15" ht="25.5">
      <c r="B560" s="18" t="s">
        <v>3504</v>
      </c>
      <c r="C560" s="19"/>
      <c r="D560" s="20" t="s">
        <v>3505</v>
      </c>
      <c r="E560" s="21">
        <v>70571</v>
      </c>
      <c r="F560" s="21">
        <v>51344</v>
      </c>
      <c r="G560" s="21">
        <v>28550.6</v>
      </c>
      <c r="H560" s="21">
        <v>0</v>
      </c>
      <c r="I560" s="21">
        <v>19227</v>
      </c>
      <c r="J560" s="21">
        <v>0</v>
      </c>
      <c r="K560" s="21">
        <v>0</v>
      </c>
      <c r="L560" s="21">
        <v>0</v>
      </c>
      <c r="M560" s="21">
        <v>0</v>
      </c>
      <c r="N560" s="21">
        <v>0</v>
      </c>
      <c r="O560" s="21">
        <f t="shared" si="8"/>
        <v>70571</v>
      </c>
    </row>
    <row r="561" spans="2:15" ht="27">
      <c r="B561" s="19" t="s">
        <v>3506</v>
      </c>
      <c r="C561" s="19"/>
      <c r="D561" s="22" t="s">
        <v>3507</v>
      </c>
      <c r="E561" s="23">
        <v>70571</v>
      </c>
      <c r="F561" s="23">
        <v>51344</v>
      </c>
      <c r="G561" s="23">
        <v>28550.6</v>
      </c>
      <c r="H561" s="23">
        <v>0</v>
      </c>
      <c r="I561" s="23">
        <v>19227</v>
      </c>
      <c r="J561" s="23">
        <v>0</v>
      </c>
      <c r="K561" s="23">
        <v>0</v>
      </c>
      <c r="L561" s="23">
        <v>0</v>
      </c>
      <c r="M561" s="23">
        <v>0</v>
      </c>
      <c r="N561" s="23">
        <v>0</v>
      </c>
      <c r="O561" s="23">
        <f t="shared" si="8"/>
        <v>70571</v>
      </c>
    </row>
    <row r="562" spans="2:15" ht="46.9" customHeight="1">
      <c r="B562" s="24" t="s">
        <v>3508</v>
      </c>
      <c r="C562" s="24" t="s">
        <v>4318</v>
      </c>
      <c r="D562" s="25" t="s">
        <v>3509</v>
      </c>
      <c r="E562" s="26">
        <v>70571</v>
      </c>
      <c r="F562" s="26">
        <v>51344</v>
      </c>
      <c r="G562" s="26">
        <v>28550.6</v>
      </c>
      <c r="H562" s="26">
        <v>0</v>
      </c>
      <c r="I562" s="26">
        <v>19227</v>
      </c>
      <c r="J562" s="26">
        <v>0</v>
      </c>
      <c r="K562" s="26">
        <v>0</v>
      </c>
      <c r="L562" s="26">
        <v>0</v>
      </c>
      <c r="M562" s="26">
        <v>0</v>
      </c>
      <c r="N562" s="26">
        <v>0</v>
      </c>
      <c r="O562" s="26">
        <f t="shared" si="8"/>
        <v>70571</v>
      </c>
    </row>
    <row r="563" spans="2:15" ht="13.5">
      <c r="B563" s="18" t="s">
        <v>3510</v>
      </c>
      <c r="C563" s="19"/>
      <c r="D563" s="20" t="s">
        <v>3511</v>
      </c>
      <c r="E563" s="21">
        <v>83402.5</v>
      </c>
      <c r="F563" s="21">
        <v>83402.5</v>
      </c>
      <c r="G563" s="21">
        <v>55507</v>
      </c>
      <c r="H563" s="21">
        <v>3795</v>
      </c>
      <c r="I563" s="21">
        <v>0</v>
      </c>
      <c r="J563" s="21">
        <v>0</v>
      </c>
      <c r="K563" s="21">
        <v>0</v>
      </c>
      <c r="L563" s="21">
        <v>0</v>
      </c>
      <c r="M563" s="21">
        <v>0</v>
      </c>
      <c r="N563" s="21">
        <v>0</v>
      </c>
      <c r="O563" s="21">
        <f t="shared" si="8"/>
        <v>83402.5</v>
      </c>
    </row>
    <row r="564" spans="2:15" ht="13.5">
      <c r="B564" s="19" t="s">
        <v>3512</v>
      </c>
      <c r="C564" s="19"/>
      <c r="D564" s="22" t="s">
        <v>3513</v>
      </c>
      <c r="E564" s="23">
        <v>83402.5</v>
      </c>
      <c r="F564" s="23">
        <v>83402.5</v>
      </c>
      <c r="G564" s="23">
        <v>55507</v>
      </c>
      <c r="H564" s="23">
        <v>3795</v>
      </c>
      <c r="I564" s="23">
        <v>0</v>
      </c>
      <c r="J564" s="23">
        <v>0</v>
      </c>
      <c r="K564" s="23">
        <v>0</v>
      </c>
      <c r="L564" s="23">
        <v>0</v>
      </c>
      <c r="M564" s="23">
        <v>0</v>
      </c>
      <c r="N564" s="23">
        <v>0</v>
      </c>
      <c r="O564" s="23">
        <f t="shared" si="8"/>
        <v>83402.5</v>
      </c>
    </row>
    <row r="565" spans="2:15" ht="38.25">
      <c r="B565" s="24" t="s">
        <v>3514</v>
      </c>
      <c r="C565" s="24" t="s">
        <v>2023</v>
      </c>
      <c r="D565" s="25" t="s">
        <v>3515</v>
      </c>
      <c r="E565" s="26">
        <v>83402.5</v>
      </c>
      <c r="F565" s="26">
        <v>83402.5</v>
      </c>
      <c r="G565" s="26">
        <v>55507</v>
      </c>
      <c r="H565" s="26">
        <v>3795</v>
      </c>
      <c r="I565" s="26">
        <v>0</v>
      </c>
      <c r="J565" s="26">
        <v>0</v>
      </c>
      <c r="K565" s="26">
        <v>0</v>
      </c>
      <c r="L565" s="26">
        <v>0</v>
      </c>
      <c r="M565" s="26">
        <v>0</v>
      </c>
      <c r="N565" s="26">
        <v>0</v>
      </c>
      <c r="O565" s="26">
        <f t="shared" si="8"/>
        <v>83402.5</v>
      </c>
    </row>
    <row r="566" spans="2:15" ht="13.5">
      <c r="B566" s="18" t="s">
        <v>3516</v>
      </c>
      <c r="C566" s="19"/>
      <c r="D566" s="20" t="s">
        <v>3517</v>
      </c>
      <c r="E566" s="21">
        <v>5200000</v>
      </c>
      <c r="F566" s="21">
        <v>4830858.7</v>
      </c>
      <c r="G566" s="21">
        <v>3587265.2</v>
      </c>
      <c r="H566" s="21">
        <v>207563.9</v>
      </c>
      <c r="I566" s="21">
        <v>369141.3</v>
      </c>
      <c r="J566" s="21">
        <v>330000</v>
      </c>
      <c r="K566" s="21">
        <v>95006.400000000009</v>
      </c>
      <c r="L566" s="21">
        <v>22071.399999999998</v>
      </c>
      <c r="M566" s="21">
        <v>20939.099999999999</v>
      </c>
      <c r="N566" s="21">
        <v>234993.6</v>
      </c>
      <c r="O566" s="21">
        <f t="shared" si="8"/>
        <v>5530000</v>
      </c>
    </row>
    <row r="567" spans="2:15" ht="27">
      <c r="B567" s="19" t="s">
        <v>3518</v>
      </c>
      <c r="C567" s="19"/>
      <c r="D567" s="22" t="s">
        <v>3519</v>
      </c>
      <c r="E567" s="23">
        <v>5190379.3</v>
      </c>
      <c r="F567" s="23">
        <v>4829379.3</v>
      </c>
      <c r="G567" s="23">
        <v>3587265.2</v>
      </c>
      <c r="H567" s="23">
        <v>207563.9</v>
      </c>
      <c r="I567" s="23">
        <v>361000</v>
      </c>
      <c r="J567" s="23">
        <v>330000</v>
      </c>
      <c r="K567" s="23">
        <v>95006.400000000009</v>
      </c>
      <c r="L567" s="23">
        <v>22071.399999999998</v>
      </c>
      <c r="M567" s="23">
        <v>20939.099999999999</v>
      </c>
      <c r="N567" s="23">
        <v>234993.6</v>
      </c>
      <c r="O567" s="23">
        <f t="shared" si="8"/>
        <v>5520379.2999999998</v>
      </c>
    </row>
    <row r="568" spans="2:15" ht="38.25">
      <c r="B568" s="24" t="s">
        <v>3520</v>
      </c>
      <c r="C568" s="24" t="s">
        <v>4318</v>
      </c>
      <c r="D568" s="25" t="s">
        <v>3521</v>
      </c>
      <c r="E568" s="26">
        <v>4945504</v>
      </c>
      <c r="F568" s="26">
        <v>4730504</v>
      </c>
      <c r="G568" s="26">
        <v>3587265.2</v>
      </c>
      <c r="H568" s="26">
        <v>169673.4</v>
      </c>
      <c r="I568" s="26">
        <v>215000</v>
      </c>
      <c r="J568" s="26">
        <v>32516.1</v>
      </c>
      <c r="K568" s="26">
        <v>31481.200000000001</v>
      </c>
      <c r="L568" s="26">
        <v>4101.8</v>
      </c>
      <c r="M568" s="26">
        <v>8649.7000000000007</v>
      </c>
      <c r="N568" s="26">
        <v>1034.9000000000001</v>
      </c>
      <c r="O568" s="26">
        <f t="shared" si="8"/>
        <v>4978020.0999999996</v>
      </c>
    </row>
    <row r="569" spans="2:15" ht="51">
      <c r="B569" s="24" t="s">
        <v>3522</v>
      </c>
      <c r="C569" s="24" t="s">
        <v>733</v>
      </c>
      <c r="D569" s="25" t="s">
        <v>3523</v>
      </c>
      <c r="E569" s="26">
        <v>63403.5</v>
      </c>
      <c r="F569" s="26">
        <v>45903.5</v>
      </c>
      <c r="G569" s="26">
        <v>0</v>
      </c>
      <c r="H569" s="26">
        <v>23299.3</v>
      </c>
      <c r="I569" s="26">
        <v>17500</v>
      </c>
      <c r="J569" s="26">
        <v>58967.199999999997</v>
      </c>
      <c r="K569" s="26">
        <v>55870.1</v>
      </c>
      <c r="L569" s="26">
        <v>16132</v>
      </c>
      <c r="M569" s="26">
        <v>11389.4</v>
      </c>
      <c r="N569" s="26">
        <v>3097.1</v>
      </c>
      <c r="O569" s="26">
        <f t="shared" si="8"/>
        <v>122370.7</v>
      </c>
    </row>
    <row r="570" spans="2:15" ht="51">
      <c r="B570" s="24" t="s">
        <v>3524</v>
      </c>
      <c r="C570" s="24" t="s">
        <v>1059</v>
      </c>
      <c r="D570" s="25" t="s">
        <v>3525</v>
      </c>
      <c r="E570" s="26">
        <v>31934</v>
      </c>
      <c r="F570" s="26">
        <v>29434</v>
      </c>
      <c r="G570" s="26">
        <v>0</v>
      </c>
      <c r="H570" s="26">
        <v>14591.2</v>
      </c>
      <c r="I570" s="26">
        <v>2500</v>
      </c>
      <c r="J570" s="26">
        <v>8416.7000000000007</v>
      </c>
      <c r="K570" s="26">
        <v>7655.1</v>
      </c>
      <c r="L570" s="26">
        <v>1837.6</v>
      </c>
      <c r="M570" s="26">
        <v>900</v>
      </c>
      <c r="N570" s="26">
        <v>761.6</v>
      </c>
      <c r="O570" s="26">
        <f t="shared" si="8"/>
        <v>40350.699999999997</v>
      </c>
    </row>
    <row r="571" spans="2:15" ht="38.25">
      <c r="B571" s="24" t="s">
        <v>3526</v>
      </c>
      <c r="C571" s="24" t="s">
        <v>1071</v>
      </c>
      <c r="D571" s="25" t="s">
        <v>3527</v>
      </c>
      <c r="E571" s="26">
        <v>120000</v>
      </c>
      <c r="F571" s="26">
        <v>0</v>
      </c>
      <c r="G571" s="26">
        <v>0</v>
      </c>
      <c r="H571" s="26">
        <v>0</v>
      </c>
      <c r="I571" s="26">
        <v>120000</v>
      </c>
      <c r="J571" s="26">
        <v>100</v>
      </c>
      <c r="K571" s="26">
        <v>0</v>
      </c>
      <c r="L571" s="26">
        <v>0</v>
      </c>
      <c r="M571" s="26">
        <v>0</v>
      </c>
      <c r="N571" s="26">
        <v>100</v>
      </c>
      <c r="O571" s="26">
        <f t="shared" si="8"/>
        <v>120100</v>
      </c>
    </row>
    <row r="572" spans="2:15" ht="51">
      <c r="B572" s="24" t="s">
        <v>3528</v>
      </c>
      <c r="C572" s="24" t="s">
        <v>4318</v>
      </c>
      <c r="D572" s="25" t="s">
        <v>1906</v>
      </c>
      <c r="E572" s="26">
        <v>29537.8</v>
      </c>
      <c r="F572" s="26">
        <v>23537.8</v>
      </c>
      <c r="G572" s="26">
        <v>0</v>
      </c>
      <c r="H572" s="26">
        <v>0</v>
      </c>
      <c r="I572" s="26">
        <v>6000</v>
      </c>
      <c r="J572" s="26">
        <v>0</v>
      </c>
      <c r="K572" s="26">
        <v>0</v>
      </c>
      <c r="L572" s="26">
        <v>0</v>
      </c>
      <c r="M572" s="26">
        <v>0</v>
      </c>
      <c r="N572" s="26">
        <v>0</v>
      </c>
      <c r="O572" s="26">
        <f t="shared" si="8"/>
        <v>29537.8</v>
      </c>
    </row>
    <row r="573" spans="2:15" ht="42.75" customHeight="1">
      <c r="B573" s="24" t="s">
        <v>1907</v>
      </c>
      <c r="C573" s="24" t="s">
        <v>712</v>
      </c>
      <c r="D573" s="25" t="s">
        <v>1908</v>
      </c>
      <c r="E573" s="26">
        <v>0</v>
      </c>
      <c r="F573" s="26">
        <v>0</v>
      </c>
      <c r="G573" s="26">
        <v>0</v>
      </c>
      <c r="H573" s="26">
        <v>0</v>
      </c>
      <c r="I573" s="26">
        <v>0</v>
      </c>
      <c r="J573" s="26">
        <v>230000</v>
      </c>
      <c r="K573" s="26">
        <v>0</v>
      </c>
      <c r="L573" s="26">
        <v>0</v>
      </c>
      <c r="M573" s="26">
        <v>0</v>
      </c>
      <c r="N573" s="26">
        <v>230000</v>
      </c>
      <c r="O573" s="26">
        <f t="shared" si="8"/>
        <v>230000</v>
      </c>
    </row>
    <row r="574" spans="2:15" ht="27">
      <c r="B574" s="19" t="s">
        <v>1909</v>
      </c>
      <c r="C574" s="19"/>
      <c r="D574" s="22" t="s">
        <v>1910</v>
      </c>
      <c r="E574" s="23">
        <v>9620.7000000000007</v>
      </c>
      <c r="F574" s="23">
        <v>1479.4</v>
      </c>
      <c r="G574" s="23">
        <v>0</v>
      </c>
      <c r="H574" s="23">
        <v>0</v>
      </c>
      <c r="I574" s="23">
        <v>8141.3</v>
      </c>
      <c r="J574" s="23">
        <v>0</v>
      </c>
      <c r="K574" s="23">
        <v>0</v>
      </c>
      <c r="L574" s="23">
        <v>0</v>
      </c>
      <c r="M574" s="23">
        <v>0</v>
      </c>
      <c r="N574" s="23">
        <v>0</v>
      </c>
      <c r="O574" s="23">
        <f t="shared" si="8"/>
        <v>9620.7000000000007</v>
      </c>
    </row>
    <row r="575" spans="2:15" ht="38.25">
      <c r="B575" s="24" t="s">
        <v>1911</v>
      </c>
      <c r="C575" s="24" t="s">
        <v>4318</v>
      </c>
      <c r="D575" s="25" t="s">
        <v>1912</v>
      </c>
      <c r="E575" s="26">
        <v>9620.7000000000007</v>
      </c>
      <c r="F575" s="26">
        <v>1479.4</v>
      </c>
      <c r="G575" s="26">
        <v>0</v>
      </c>
      <c r="H575" s="26">
        <v>0</v>
      </c>
      <c r="I575" s="26">
        <v>8141.3</v>
      </c>
      <c r="J575" s="26">
        <v>0</v>
      </c>
      <c r="K575" s="26">
        <v>0</v>
      </c>
      <c r="L575" s="26">
        <v>0</v>
      </c>
      <c r="M575" s="26">
        <v>0</v>
      </c>
      <c r="N575" s="26">
        <v>0</v>
      </c>
      <c r="O575" s="26">
        <f t="shared" si="8"/>
        <v>9620.7000000000007</v>
      </c>
    </row>
    <row r="576" spans="2:15" ht="13.5">
      <c r="B576" s="18" t="s">
        <v>1913</v>
      </c>
      <c r="C576" s="19"/>
      <c r="D576" s="20" t="s">
        <v>1914</v>
      </c>
      <c r="E576" s="21">
        <v>2054197.7</v>
      </c>
      <c r="F576" s="21">
        <v>110919.40000000001</v>
      </c>
      <c r="G576" s="21">
        <v>58088.399999999994</v>
      </c>
      <c r="H576" s="21">
        <v>4744.1000000000004</v>
      </c>
      <c r="I576" s="21">
        <v>1943278.3</v>
      </c>
      <c r="J576" s="21">
        <v>593711.20000000007</v>
      </c>
      <c r="K576" s="21">
        <v>9625.1</v>
      </c>
      <c r="L576" s="21">
        <v>801.3</v>
      </c>
      <c r="M576" s="21">
        <v>2495.7000000000003</v>
      </c>
      <c r="N576" s="21">
        <v>584086.1</v>
      </c>
      <c r="O576" s="21">
        <f t="shared" si="8"/>
        <v>2647908.9</v>
      </c>
    </row>
    <row r="577" spans="2:15" ht="13.5">
      <c r="B577" s="19" t="s">
        <v>1915</v>
      </c>
      <c r="C577" s="19"/>
      <c r="D577" s="22" t="s">
        <v>1914</v>
      </c>
      <c r="E577" s="23">
        <v>2054197.7</v>
      </c>
      <c r="F577" s="23">
        <v>110919.40000000001</v>
      </c>
      <c r="G577" s="23">
        <v>58088.399999999994</v>
      </c>
      <c r="H577" s="23">
        <v>4744.1000000000004</v>
      </c>
      <c r="I577" s="23">
        <v>1943278.3</v>
      </c>
      <c r="J577" s="23">
        <v>593711.20000000007</v>
      </c>
      <c r="K577" s="23">
        <v>9625.1</v>
      </c>
      <c r="L577" s="23">
        <v>801.3</v>
      </c>
      <c r="M577" s="23">
        <v>2495.7000000000003</v>
      </c>
      <c r="N577" s="23">
        <v>584086.1</v>
      </c>
      <c r="O577" s="23">
        <f t="shared" si="8"/>
        <v>2647908.9</v>
      </c>
    </row>
    <row r="578" spans="2:15" ht="38.25">
      <c r="B578" s="24" t="s">
        <v>1916</v>
      </c>
      <c r="C578" s="24" t="s">
        <v>1496</v>
      </c>
      <c r="D578" s="25" t="s">
        <v>1917</v>
      </c>
      <c r="E578" s="26">
        <v>62112.7</v>
      </c>
      <c r="F578" s="26">
        <v>62112.7</v>
      </c>
      <c r="G578" s="26">
        <v>27391.8</v>
      </c>
      <c r="H578" s="26">
        <v>776.1</v>
      </c>
      <c r="I578" s="26">
        <v>0</v>
      </c>
      <c r="J578" s="26">
        <v>8377.2999999999993</v>
      </c>
      <c r="K578" s="26">
        <v>8055.5</v>
      </c>
      <c r="L578" s="26">
        <v>0</v>
      </c>
      <c r="M578" s="26">
        <v>2354.5</v>
      </c>
      <c r="N578" s="26">
        <v>321.8</v>
      </c>
      <c r="O578" s="26">
        <f t="shared" si="8"/>
        <v>70490</v>
      </c>
    </row>
    <row r="579" spans="2:15" ht="138.6" customHeight="1">
      <c r="B579" s="24" t="s">
        <v>1918</v>
      </c>
      <c r="C579" s="24" t="s">
        <v>1496</v>
      </c>
      <c r="D579" s="25" t="s">
        <v>1342</v>
      </c>
      <c r="E579" s="26">
        <v>1913729.6</v>
      </c>
      <c r="F579" s="26">
        <v>0</v>
      </c>
      <c r="G579" s="26">
        <v>0</v>
      </c>
      <c r="H579" s="26">
        <v>0</v>
      </c>
      <c r="I579" s="26">
        <v>1913729.6</v>
      </c>
      <c r="J579" s="26">
        <v>578748.69999999995</v>
      </c>
      <c r="K579" s="26">
        <v>0</v>
      </c>
      <c r="L579" s="26">
        <v>0</v>
      </c>
      <c r="M579" s="26">
        <v>0</v>
      </c>
      <c r="N579" s="26">
        <v>578748.69999999995</v>
      </c>
      <c r="O579" s="26">
        <f t="shared" si="8"/>
        <v>2492478.2999999998</v>
      </c>
    </row>
    <row r="580" spans="2:15" ht="42.2" customHeight="1">
      <c r="B580" s="24" t="s">
        <v>1919</v>
      </c>
      <c r="C580" s="24" t="s">
        <v>1059</v>
      </c>
      <c r="D580" s="25" t="s">
        <v>1920</v>
      </c>
      <c r="E580" s="26">
        <v>2822</v>
      </c>
      <c r="F580" s="26">
        <v>2822</v>
      </c>
      <c r="G580" s="26">
        <v>0</v>
      </c>
      <c r="H580" s="26">
        <v>0</v>
      </c>
      <c r="I580" s="26">
        <v>0</v>
      </c>
      <c r="J580" s="26">
        <v>85.1</v>
      </c>
      <c r="K580" s="26">
        <v>85.1</v>
      </c>
      <c r="L580" s="26">
        <v>0</v>
      </c>
      <c r="M580" s="26">
        <v>0</v>
      </c>
      <c r="N580" s="26">
        <v>0</v>
      </c>
      <c r="O580" s="26">
        <f t="shared" si="8"/>
        <v>2907.1</v>
      </c>
    </row>
    <row r="581" spans="2:15" ht="30.6" customHeight="1">
      <c r="B581" s="24" t="s">
        <v>1921</v>
      </c>
      <c r="C581" s="24" t="s">
        <v>2586</v>
      </c>
      <c r="D581" s="25" t="s">
        <v>1922</v>
      </c>
      <c r="E581" s="26">
        <v>39515.4</v>
      </c>
      <c r="F581" s="26">
        <v>39515.4</v>
      </c>
      <c r="G581" s="26">
        <v>25515.1</v>
      </c>
      <c r="H581" s="26">
        <v>3937.5</v>
      </c>
      <c r="I581" s="26">
        <v>0</v>
      </c>
      <c r="J581" s="26">
        <v>1289.3</v>
      </c>
      <c r="K581" s="26">
        <v>1273.7</v>
      </c>
      <c r="L581" s="26">
        <v>690.3</v>
      </c>
      <c r="M581" s="26">
        <v>130.4</v>
      </c>
      <c r="N581" s="26">
        <v>15.6</v>
      </c>
      <c r="O581" s="26">
        <f t="shared" si="8"/>
        <v>40804.700000000004</v>
      </c>
    </row>
    <row r="582" spans="2:15" ht="63.75">
      <c r="B582" s="24" t="s">
        <v>1923</v>
      </c>
      <c r="C582" s="24" t="s">
        <v>751</v>
      </c>
      <c r="D582" s="25" t="s">
        <v>1924</v>
      </c>
      <c r="E582" s="26">
        <v>29548.7</v>
      </c>
      <c r="F582" s="26">
        <v>0</v>
      </c>
      <c r="G582" s="26">
        <v>0</v>
      </c>
      <c r="H582" s="26">
        <v>0</v>
      </c>
      <c r="I582" s="26">
        <v>29548.7</v>
      </c>
      <c r="J582" s="26">
        <v>5000</v>
      </c>
      <c r="K582" s="26">
        <v>0</v>
      </c>
      <c r="L582" s="26">
        <v>0</v>
      </c>
      <c r="M582" s="26">
        <v>0</v>
      </c>
      <c r="N582" s="26">
        <v>5000</v>
      </c>
      <c r="O582" s="26">
        <f t="shared" si="8"/>
        <v>34548.699999999997</v>
      </c>
    </row>
    <row r="583" spans="2:15" ht="63.75">
      <c r="B583" s="24" t="s">
        <v>1925</v>
      </c>
      <c r="C583" s="24" t="s">
        <v>2580</v>
      </c>
      <c r="D583" s="25" t="s">
        <v>1926</v>
      </c>
      <c r="E583" s="26">
        <v>6469.3</v>
      </c>
      <c r="F583" s="26">
        <v>6469.3</v>
      </c>
      <c r="G583" s="26">
        <v>5181.5</v>
      </c>
      <c r="H583" s="26">
        <v>30.5</v>
      </c>
      <c r="I583" s="26">
        <v>0</v>
      </c>
      <c r="J583" s="26">
        <v>210.8</v>
      </c>
      <c r="K583" s="26">
        <v>210.8</v>
      </c>
      <c r="L583" s="26">
        <v>111</v>
      </c>
      <c r="M583" s="26">
        <v>10.8</v>
      </c>
      <c r="N583" s="26">
        <v>0</v>
      </c>
      <c r="O583" s="26">
        <f t="shared" ref="O583:O646" si="9">J583+E583</f>
        <v>6680.1</v>
      </c>
    </row>
    <row r="584" spans="2:15" ht="25.5">
      <c r="B584" s="18" t="s">
        <v>1927</v>
      </c>
      <c r="C584" s="19"/>
      <c r="D584" s="20" t="s">
        <v>1928</v>
      </c>
      <c r="E584" s="21">
        <v>98539</v>
      </c>
      <c r="F584" s="21">
        <v>26334.5</v>
      </c>
      <c r="G584" s="21">
        <v>14994.9</v>
      </c>
      <c r="H584" s="21">
        <v>1498.6</v>
      </c>
      <c r="I584" s="21">
        <v>72204.5</v>
      </c>
      <c r="J584" s="21">
        <v>16597.900000000001</v>
      </c>
      <c r="K584" s="21">
        <v>12762</v>
      </c>
      <c r="L584" s="21">
        <v>6335.7</v>
      </c>
      <c r="M584" s="21">
        <v>1856.6</v>
      </c>
      <c r="N584" s="21">
        <v>3835.9</v>
      </c>
      <c r="O584" s="21">
        <f t="shared" si="9"/>
        <v>115136.9</v>
      </c>
    </row>
    <row r="585" spans="2:15" ht="27">
      <c r="B585" s="19" t="s">
        <v>1929</v>
      </c>
      <c r="C585" s="19"/>
      <c r="D585" s="22" t="s">
        <v>1928</v>
      </c>
      <c r="E585" s="23">
        <v>98539</v>
      </c>
      <c r="F585" s="23">
        <v>26334.5</v>
      </c>
      <c r="G585" s="23">
        <v>14994.9</v>
      </c>
      <c r="H585" s="23">
        <v>1498.6</v>
      </c>
      <c r="I585" s="23">
        <v>72204.5</v>
      </c>
      <c r="J585" s="23">
        <v>16597.900000000001</v>
      </c>
      <c r="K585" s="23">
        <v>12762</v>
      </c>
      <c r="L585" s="23">
        <v>6335.7</v>
      </c>
      <c r="M585" s="23">
        <v>1856.6</v>
      </c>
      <c r="N585" s="23">
        <v>3835.9</v>
      </c>
      <c r="O585" s="23">
        <f t="shared" si="9"/>
        <v>115136.9</v>
      </c>
    </row>
    <row r="586" spans="2:15" ht="38.25">
      <c r="B586" s="24" t="s">
        <v>1930</v>
      </c>
      <c r="C586" s="24" t="s">
        <v>2793</v>
      </c>
      <c r="D586" s="25" t="s">
        <v>1931</v>
      </c>
      <c r="E586" s="26">
        <v>11821.6</v>
      </c>
      <c r="F586" s="26">
        <v>11821.6</v>
      </c>
      <c r="G586" s="26">
        <v>4367.3999999999996</v>
      </c>
      <c r="H586" s="26">
        <v>496.5</v>
      </c>
      <c r="I586" s="26">
        <v>0</v>
      </c>
      <c r="J586" s="26">
        <v>754.4</v>
      </c>
      <c r="K586" s="26">
        <v>754.4</v>
      </c>
      <c r="L586" s="26">
        <v>210</v>
      </c>
      <c r="M586" s="26">
        <v>118</v>
      </c>
      <c r="N586" s="26">
        <v>0</v>
      </c>
      <c r="O586" s="26">
        <f t="shared" si="9"/>
        <v>12576</v>
      </c>
    </row>
    <row r="587" spans="2:15" ht="125.65" customHeight="1">
      <c r="B587" s="24" t="s">
        <v>1932</v>
      </c>
      <c r="C587" s="24" t="s">
        <v>1496</v>
      </c>
      <c r="D587" s="25" t="s">
        <v>1343</v>
      </c>
      <c r="E587" s="26">
        <v>72204.5</v>
      </c>
      <c r="F587" s="26">
        <v>0</v>
      </c>
      <c r="G587" s="26">
        <v>0</v>
      </c>
      <c r="H587" s="26">
        <v>0</v>
      </c>
      <c r="I587" s="26">
        <v>72204.5</v>
      </c>
      <c r="J587" s="26">
        <v>3635.9</v>
      </c>
      <c r="K587" s="26">
        <v>0</v>
      </c>
      <c r="L587" s="26">
        <v>0</v>
      </c>
      <c r="M587" s="26">
        <v>0</v>
      </c>
      <c r="N587" s="26">
        <v>3635.9</v>
      </c>
      <c r="O587" s="26">
        <f t="shared" si="9"/>
        <v>75840.399999999994</v>
      </c>
    </row>
    <row r="588" spans="2:15" ht="51">
      <c r="B588" s="24" t="s">
        <v>1933</v>
      </c>
      <c r="C588" s="24" t="s">
        <v>2580</v>
      </c>
      <c r="D588" s="25" t="s">
        <v>3561</v>
      </c>
      <c r="E588" s="26">
        <v>14512.9</v>
      </c>
      <c r="F588" s="26">
        <v>14512.9</v>
      </c>
      <c r="G588" s="26">
        <v>10627.5</v>
      </c>
      <c r="H588" s="26">
        <v>1002.1</v>
      </c>
      <c r="I588" s="26">
        <v>0</v>
      </c>
      <c r="J588" s="26">
        <v>12207.6</v>
      </c>
      <c r="K588" s="26">
        <v>12007.6</v>
      </c>
      <c r="L588" s="26">
        <v>6125.7</v>
      </c>
      <c r="M588" s="26">
        <v>1738.6</v>
      </c>
      <c r="N588" s="26">
        <v>200</v>
      </c>
      <c r="O588" s="26">
        <f t="shared" si="9"/>
        <v>26720.5</v>
      </c>
    </row>
    <row r="589" spans="2:15" ht="25.5">
      <c r="B589" s="18" t="s">
        <v>3562</v>
      </c>
      <c r="C589" s="19"/>
      <c r="D589" s="20" t="s">
        <v>3563</v>
      </c>
      <c r="E589" s="21">
        <v>1342578.2</v>
      </c>
      <c r="F589" s="21">
        <v>1071108.8999999999</v>
      </c>
      <c r="G589" s="21">
        <v>480319.3</v>
      </c>
      <c r="H589" s="21">
        <v>108319.4</v>
      </c>
      <c r="I589" s="21">
        <v>271469.3</v>
      </c>
      <c r="J589" s="21">
        <v>89761.200000000012</v>
      </c>
      <c r="K589" s="21">
        <v>41983.3</v>
      </c>
      <c r="L589" s="21">
        <v>5788.6</v>
      </c>
      <c r="M589" s="21">
        <v>9320.4</v>
      </c>
      <c r="N589" s="21">
        <v>47777.9</v>
      </c>
      <c r="O589" s="21">
        <f t="shared" si="9"/>
        <v>1432339.4</v>
      </c>
    </row>
    <row r="590" spans="2:15" ht="27">
      <c r="B590" s="19" t="s">
        <v>3564</v>
      </c>
      <c r="C590" s="19"/>
      <c r="D590" s="22" t="s">
        <v>3563</v>
      </c>
      <c r="E590" s="23">
        <v>1342578.2</v>
      </c>
      <c r="F590" s="23">
        <v>1071108.8999999999</v>
      </c>
      <c r="G590" s="23">
        <v>480319.3</v>
      </c>
      <c r="H590" s="23">
        <v>108319.4</v>
      </c>
      <c r="I590" s="23">
        <v>271469.3</v>
      </c>
      <c r="J590" s="23">
        <v>89761.200000000012</v>
      </c>
      <c r="K590" s="23">
        <v>41983.3</v>
      </c>
      <c r="L590" s="23">
        <v>5788.6</v>
      </c>
      <c r="M590" s="23">
        <v>9320.4</v>
      </c>
      <c r="N590" s="23">
        <v>47777.9</v>
      </c>
      <c r="O590" s="23">
        <f t="shared" si="9"/>
        <v>1432339.4</v>
      </c>
    </row>
    <row r="591" spans="2:15" ht="127.5">
      <c r="B591" s="24" t="s">
        <v>3565</v>
      </c>
      <c r="C591" s="24" t="s">
        <v>3566</v>
      </c>
      <c r="D591" s="25" t="s">
        <v>3913</v>
      </c>
      <c r="E591" s="26">
        <v>196495</v>
      </c>
      <c r="F591" s="26">
        <v>0</v>
      </c>
      <c r="G591" s="26">
        <v>0</v>
      </c>
      <c r="H591" s="26">
        <v>0</v>
      </c>
      <c r="I591" s="26">
        <v>196495</v>
      </c>
      <c r="J591" s="26">
        <v>46758.3</v>
      </c>
      <c r="K591" s="26">
        <v>0</v>
      </c>
      <c r="L591" s="26">
        <v>0</v>
      </c>
      <c r="M591" s="26">
        <v>0</v>
      </c>
      <c r="N591" s="26">
        <v>46758.3</v>
      </c>
      <c r="O591" s="26">
        <f t="shared" si="9"/>
        <v>243253.3</v>
      </c>
    </row>
    <row r="592" spans="2:15" ht="102">
      <c r="B592" s="24" t="s">
        <v>3567</v>
      </c>
      <c r="C592" s="24" t="s">
        <v>2127</v>
      </c>
      <c r="D592" s="25" t="s">
        <v>3568</v>
      </c>
      <c r="E592" s="26">
        <v>1060248</v>
      </c>
      <c r="F592" s="26">
        <v>1060248</v>
      </c>
      <c r="G592" s="26">
        <v>475747.5</v>
      </c>
      <c r="H592" s="26">
        <v>108030.39999999999</v>
      </c>
      <c r="I592" s="26">
        <v>0</v>
      </c>
      <c r="J592" s="26">
        <v>42990.9</v>
      </c>
      <c r="K592" s="26">
        <v>41971.3</v>
      </c>
      <c r="L592" s="26">
        <v>5788.6</v>
      </c>
      <c r="M592" s="26">
        <v>9320.4</v>
      </c>
      <c r="N592" s="26">
        <v>1019.6</v>
      </c>
      <c r="O592" s="26">
        <f t="shared" si="9"/>
        <v>1103238.8999999999</v>
      </c>
    </row>
    <row r="593" spans="2:15" ht="38.25">
      <c r="B593" s="24" t="s">
        <v>3569</v>
      </c>
      <c r="C593" s="24" t="s">
        <v>3566</v>
      </c>
      <c r="D593" s="25" t="s">
        <v>3570</v>
      </c>
      <c r="E593" s="26">
        <v>10860.9</v>
      </c>
      <c r="F593" s="26">
        <v>10860.9</v>
      </c>
      <c r="G593" s="26">
        <v>4571.8</v>
      </c>
      <c r="H593" s="26">
        <v>289</v>
      </c>
      <c r="I593" s="26">
        <v>0</v>
      </c>
      <c r="J593" s="26">
        <v>12</v>
      </c>
      <c r="K593" s="26">
        <v>12</v>
      </c>
      <c r="L593" s="26">
        <v>0</v>
      </c>
      <c r="M593" s="26">
        <v>0</v>
      </c>
      <c r="N593" s="26">
        <v>0</v>
      </c>
      <c r="O593" s="26">
        <f t="shared" si="9"/>
        <v>10872.9</v>
      </c>
    </row>
    <row r="594" spans="2:15" ht="38.25">
      <c r="B594" s="24" t="s">
        <v>3571</v>
      </c>
      <c r="C594" s="24" t="s">
        <v>2127</v>
      </c>
      <c r="D594" s="25" t="s">
        <v>3572</v>
      </c>
      <c r="E594" s="26">
        <v>74974.3</v>
      </c>
      <c r="F594" s="26">
        <v>0</v>
      </c>
      <c r="G594" s="26">
        <v>0</v>
      </c>
      <c r="H594" s="26">
        <v>0</v>
      </c>
      <c r="I594" s="26">
        <v>74974.3</v>
      </c>
      <c r="J594" s="26">
        <v>0</v>
      </c>
      <c r="K594" s="26">
        <v>0</v>
      </c>
      <c r="L594" s="26">
        <v>0</v>
      </c>
      <c r="M594" s="26">
        <v>0</v>
      </c>
      <c r="N594" s="26">
        <v>0</v>
      </c>
      <c r="O594" s="26">
        <f t="shared" si="9"/>
        <v>74974.3</v>
      </c>
    </row>
    <row r="595" spans="2:15" ht="25.5">
      <c r="B595" s="18" t="s">
        <v>3573</v>
      </c>
      <c r="C595" s="19"/>
      <c r="D595" s="20" t="s">
        <v>3574</v>
      </c>
      <c r="E595" s="21">
        <v>16253.5</v>
      </c>
      <c r="F595" s="21">
        <v>9217.9</v>
      </c>
      <c r="G595" s="21">
        <v>4026</v>
      </c>
      <c r="H595" s="21">
        <v>260</v>
      </c>
      <c r="I595" s="21">
        <v>7035.6</v>
      </c>
      <c r="J595" s="21">
        <v>0</v>
      </c>
      <c r="K595" s="21">
        <v>0</v>
      </c>
      <c r="L595" s="21">
        <v>0</v>
      </c>
      <c r="M595" s="21">
        <v>0</v>
      </c>
      <c r="N595" s="21">
        <v>0</v>
      </c>
      <c r="O595" s="21">
        <f t="shared" si="9"/>
        <v>16253.5</v>
      </c>
    </row>
    <row r="596" spans="2:15" ht="27">
      <c r="B596" s="19" t="s">
        <v>3575</v>
      </c>
      <c r="C596" s="19"/>
      <c r="D596" s="22" t="s">
        <v>3574</v>
      </c>
      <c r="E596" s="23">
        <v>16253.5</v>
      </c>
      <c r="F596" s="23">
        <v>9217.9</v>
      </c>
      <c r="G596" s="23">
        <v>4026</v>
      </c>
      <c r="H596" s="23">
        <v>260</v>
      </c>
      <c r="I596" s="23">
        <v>7035.6</v>
      </c>
      <c r="J596" s="23">
        <v>0</v>
      </c>
      <c r="K596" s="23">
        <v>0</v>
      </c>
      <c r="L596" s="23">
        <v>0</v>
      </c>
      <c r="M596" s="23">
        <v>0</v>
      </c>
      <c r="N596" s="23">
        <v>0</v>
      </c>
      <c r="O596" s="23">
        <f t="shared" si="9"/>
        <v>16253.5</v>
      </c>
    </row>
    <row r="597" spans="2:15" ht="38.25">
      <c r="B597" s="24" t="s">
        <v>3576</v>
      </c>
      <c r="C597" s="24" t="s">
        <v>558</v>
      </c>
      <c r="D597" s="25" t="s">
        <v>3812</v>
      </c>
      <c r="E597" s="26">
        <v>9217.9</v>
      </c>
      <c r="F597" s="26">
        <v>9217.9</v>
      </c>
      <c r="G597" s="26">
        <v>4026</v>
      </c>
      <c r="H597" s="26">
        <v>260</v>
      </c>
      <c r="I597" s="26">
        <v>0</v>
      </c>
      <c r="J597" s="26">
        <v>0</v>
      </c>
      <c r="K597" s="26">
        <v>0</v>
      </c>
      <c r="L597" s="26">
        <v>0</v>
      </c>
      <c r="M597" s="26">
        <v>0</v>
      </c>
      <c r="N597" s="26">
        <v>0</v>
      </c>
      <c r="O597" s="26">
        <f t="shared" si="9"/>
        <v>9217.9</v>
      </c>
    </row>
    <row r="598" spans="2:15" ht="38.25">
      <c r="B598" s="24" t="s">
        <v>3813</v>
      </c>
      <c r="C598" s="24" t="s">
        <v>1496</v>
      </c>
      <c r="D598" s="25" t="s">
        <v>3814</v>
      </c>
      <c r="E598" s="26">
        <v>7035.6</v>
      </c>
      <c r="F598" s="26">
        <v>0</v>
      </c>
      <c r="G598" s="26">
        <v>0</v>
      </c>
      <c r="H598" s="26">
        <v>0</v>
      </c>
      <c r="I598" s="26">
        <v>7035.6</v>
      </c>
      <c r="J598" s="26">
        <v>0</v>
      </c>
      <c r="K598" s="26">
        <v>0</v>
      </c>
      <c r="L598" s="26">
        <v>0</v>
      </c>
      <c r="M598" s="26">
        <v>0</v>
      </c>
      <c r="N598" s="26">
        <v>0</v>
      </c>
      <c r="O598" s="26">
        <f t="shared" si="9"/>
        <v>7035.6</v>
      </c>
    </row>
    <row r="599" spans="2:15" ht="25.5">
      <c r="B599" s="18" t="s">
        <v>3815</v>
      </c>
      <c r="C599" s="19"/>
      <c r="D599" s="20" t="s">
        <v>3816</v>
      </c>
      <c r="E599" s="21">
        <v>23750.7</v>
      </c>
      <c r="F599" s="21">
        <v>8944.2000000000007</v>
      </c>
      <c r="G599" s="21">
        <v>2686.8</v>
      </c>
      <c r="H599" s="21">
        <v>319.89999999999998</v>
      </c>
      <c r="I599" s="21">
        <v>14806.5</v>
      </c>
      <c r="J599" s="21">
        <v>4717.1000000000004</v>
      </c>
      <c r="K599" s="21">
        <v>949.7</v>
      </c>
      <c r="L599" s="21">
        <v>210.4</v>
      </c>
      <c r="M599" s="21">
        <v>206.2</v>
      </c>
      <c r="N599" s="21">
        <v>3767.4</v>
      </c>
      <c r="O599" s="21">
        <f t="shared" si="9"/>
        <v>28467.800000000003</v>
      </c>
    </row>
    <row r="600" spans="2:15" ht="27">
      <c r="B600" s="19" t="s">
        <v>3817</v>
      </c>
      <c r="C600" s="19"/>
      <c r="D600" s="22" t="s">
        <v>3816</v>
      </c>
      <c r="E600" s="23">
        <v>23750.7</v>
      </c>
      <c r="F600" s="23">
        <v>8944.2000000000007</v>
      </c>
      <c r="G600" s="23">
        <v>2686.8</v>
      </c>
      <c r="H600" s="23">
        <v>319.89999999999998</v>
      </c>
      <c r="I600" s="23">
        <v>14806.5</v>
      </c>
      <c r="J600" s="23">
        <v>4717.1000000000004</v>
      </c>
      <c r="K600" s="23">
        <v>949.7</v>
      </c>
      <c r="L600" s="23">
        <v>210.4</v>
      </c>
      <c r="M600" s="23">
        <v>206.2</v>
      </c>
      <c r="N600" s="23">
        <v>3767.4</v>
      </c>
      <c r="O600" s="23">
        <f t="shared" si="9"/>
        <v>28467.800000000003</v>
      </c>
    </row>
    <row r="601" spans="2:15" ht="38.25">
      <c r="B601" s="24" t="s">
        <v>3818</v>
      </c>
      <c r="C601" s="24" t="s">
        <v>1068</v>
      </c>
      <c r="D601" s="25" t="s">
        <v>3819</v>
      </c>
      <c r="E601" s="26">
        <v>8944.2000000000007</v>
      </c>
      <c r="F601" s="26">
        <v>8944.2000000000007</v>
      </c>
      <c r="G601" s="26">
        <v>2686.8</v>
      </c>
      <c r="H601" s="26">
        <v>319.89999999999998</v>
      </c>
      <c r="I601" s="26">
        <v>0</v>
      </c>
      <c r="J601" s="26">
        <v>949.7</v>
      </c>
      <c r="K601" s="26">
        <v>949.7</v>
      </c>
      <c r="L601" s="26">
        <v>210.4</v>
      </c>
      <c r="M601" s="26">
        <v>206.2</v>
      </c>
      <c r="N601" s="26">
        <v>0</v>
      </c>
      <c r="O601" s="26">
        <f t="shared" si="9"/>
        <v>9893.9000000000015</v>
      </c>
    </row>
    <row r="602" spans="2:15" ht="102">
      <c r="B602" s="24" t="s">
        <v>3820</v>
      </c>
      <c r="C602" s="24" t="s">
        <v>1068</v>
      </c>
      <c r="D602" s="25" t="s">
        <v>3648</v>
      </c>
      <c r="E602" s="26">
        <v>14806.5</v>
      </c>
      <c r="F602" s="26">
        <v>0</v>
      </c>
      <c r="G602" s="26">
        <v>0</v>
      </c>
      <c r="H602" s="26">
        <v>0</v>
      </c>
      <c r="I602" s="26">
        <v>14806.5</v>
      </c>
      <c r="J602" s="26">
        <v>3767.4</v>
      </c>
      <c r="K602" s="26">
        <v>0</v>
      </c>
      <c r="L602" s="26">
        <v>0</v>
      </c>
      <c r="M602" s="26">
        <v>0</v>
      </c>
      <c r="N602" s="26">
        <v>3767.4</v>
      </c>
      <c r="O602" s="26">
        <f t="shared" si="9"/>
        <v>18573.900000000001</v>
      </c>
    </row>
    <row r="603" spans="2:15" ht="25.5">
      <c r="B603" s="18" t="s">
        <v>3821</v>
      </c>
      <c r="C603" s="19"/>
      <c r="D603" s="20" t="s">
        <v>3822</v>
      </c>
      <c r="E603" s="21">
        <v>297515.20000000007</v>
      </c>
      <c r="F603" s="21">
        <v>30155.100000000002</v>
      </c>
      <c r="G603" s="21">
        <v>15441.8</v>
      </c>
      <c r="H603" s="21">
        <v>1671.1999999999998</v>
      </c>
      <c r="I603" s="21">
        <v>267360.10000000003</v>
      </c>
      <c r="J603" s="21">
        <v>235361.2</v>
      </c>
      <c r="K603" s="21">
        <v>3042.7</v>
      </c>
      <c r="L603" s="21">
        <v>400</v>
      </c>
      <c r="M603" s="21">
        <v>260.8</v>
      </c>
      <c r="N603" s="21">
        <v>232318.5</v>
      </c>
      <c r="O603" s="21">
        <f t="shared" si="9"/>
        <v>532876.40000000014</v>
      </c>
    </row>
    <row r="604" spans="2:15" ht="27">
      <c r="B604" s="19" t="s">
        <v>3823</v>
      </c>
      <c r="C604" s="19"/>
      <c r="D604" s="22" t="s">
        <v>3822</v>
      </c>
      <c r="E604" s="23">
        <v>297515.20000000007</v>
      </c>
      <c r="F604" s="23">
        <v>30155.100000000002</v>
      </c>
      <c r="G604" s="23">
        <v>15441.8</v>
      </c>
      <c r="H604" s="23">
        <v>1671.1999999999998</v>
      </c>
      <c r="I604" s="23">
        <v>267360.10000000003</v>
      </c>
      <c r="J604" s="23">
        <v>235361.2</v>
      </c>
      <c r="K604" s="23">
        <v>3042.7</v>
      </c>
      <c r="L604" s="23">
        <v>400</v>
      </c>
      <c r="M604" s="23">
        <v>260.8</v>
      </c>
      <c r="N604" s="23">
        <v>232318.5</v>
      </c>
      <c r="O604" s="23">
        <f t="shared" si="9"/>
        <v>532876.40000000014</v>
      </c>
    </row>
    <row r="605" spans="2:15" ht="38.25">
      <c r="B605" s="24" t="s">
        <v>3824</v>
      </c>
      <c r="C605" s="24" t="s">
        <v>1169</v>
      </c>
      <c r="D605" s="25" t="s">
        <v>3825</v>
      </c>
      <c r="E605" s="26">
        <v>19159.900000000001</v>
      </c>
      <c r="F605" s="26">
        <v>19159.900000000001</v>
      </c>
      <c r="G605" s="26">
        <v>7262.3</v>
      </c>
      <c r="H605" s="26">
        <v>655.29999999999995</v>
      </c>
      <c r="I605" s="26">
        <v>0</v>
      </c>
      <c r="J605" s="26">
        <v>633.1</v>
      </c>
      <c r="K605" s="26">
        <v>547.70000000000005</v>
      </c>
      <c r="L605" s="26">
        <v>0</v>
      </c>
      <c r="M605" s="26">
        <v>165.8</v>
      </c>
      <c r="N605" s="26">
        <v>85.4</v>
      </c>
      <c r="O605" s="26">
        <f t="shared" si="9"/>
        <v>19793</v>
      </c>
    </row>
    <row r="606" spans="2:15" ht="140.25">
      <c r="B606" s="24" t="s">
        <v>3826</v>
      </c>
      <c r="C606" s="24" t="s">
        <v>1169</v>
      </c>
      <c r="D606" s="25" t="s">
        <v>3649</v>
      </c>
      <c r="E606" s="26">
        <v>264730.2</v>
      </c>
      <c r="F606" s="26">
        <v>0</v>
      </c>
      <c r="G606" s="26">
        <v>0</v>
      </c>
      <c r="H606" s="26">
        <v>0</v>
      </c>
      <c r="I606" s="26">
        <v>264730.2</v>
      </c>
      <c r="J606" s="26">
        <v>232028.1</v>
      </c>
      <c r="K606" s="26">
        <v>0</v>
      </c>
      <c r="L606" s="26">
        <v>0</v>
      </c>
      <c r="M606" s="26">
        <v>0</v>
      </c>
      <c r="N606" s="26">
        <v>232028.1</v>
      </c>
      <c r="O606" s="26">
        <f t="shared" si="9"/>
        <v>496758.30000000005</v>
      </c>
    </row>
    <row r="607" spans="2:15" ht="25.5">
      <c r="B607" s="24" t="s">
        <v>3827</v>
      </c>
      <c r="C607" s="24" t="s">
        <v>1166</v>
      </c>
      <c r="D607" s="25" t="s">
        <v>3828</v>
      </c>
      <c r="E607" s="26">
        <v>2629.9</v>
      </c>
      <c r="F607" s="26">
        <v>0</v>
      </c>
      <c r="G607" s="26">
        <v>0</v>
      </c>
      <c r="H607" s="26">
        <v>0</v>
      </c>
      <c r="I607" s="26">
        <v>2629.9</v>
      </c>
      <c r="J607" s="26">
        <v>0</v>
      </c>
      <c r="K607" s="26">
        <v>0</v>
      </c>
      <c r="L607" s="26">
        <v>0</v>
      </c>
      <c r="M607" s="26">
        <v>0</v>
      </c>
      <c r="N607" s="26">
        <v>0</v>
      </c>
      <c r="O607" s="26">
        <f t="shared" si="9"/>
        <v>2629.9</v>
      </c>
    </row>
    <row r="608" spans="2:15" ht="38.25">
      <c r="B608" s="24" t="s">
        <v>3829</v>
      </c>
      <c r="C608" s="24" t="s">
        <v>2583</v>
      </c>
      <c r="D608" s="25" t="s">
        <v>3830</v>
      </c>
      <c r="E608" s="26">
        <v>10995.2</v>
      </c>
      <c r="F608" s="26">
        <v>10995.2</v>
      </c>
      <c r="G608" s="26">
        <v>8179.5</v>
      </c>
      <c r="H608" s="26">
        <v>1015.9</v>
      </c>
      <c r="I608" s="26">
        <v>0</v>
      </c>
      <c r="J608" s="26">
        <v>2700</v>
      </c>
      <c r="K608" s="26">
        <v>2495</v>
      </c>
      <c r="L608" s="26">
        <v>400</v>
      </c>
      <c r="M608" s="26">
        <v>95</v>
      </c>
      <c r="N608" s="26">
        <v>205</v>
      </c>
      <c r="O608" s="26">
        <f t="shared" si="9"/>
        <v>13695.2</v>
      </c>
    </row>
    <row r="609" spans="2:15" ht="25.5">
      <c r="B609" s="18" t="s">
        <v>3831</v>
      </c>
      <c r="C609" s="19"/>
      <c r="D609" s="20" t="s">
        <v>3832</v>
      </c>
      <c r="E609" s="21">
        <v>580000</v>
      </c>
      <c r="F609" s="21">
        <v>480000</v>
      </c>
      <c r="G609" s="21">
        <v>341048.6</v>
      </c>
      <c r="H609" s="21">
        <v>7000</v>
      </c>
      <c r="I609" s="21">
        <v>100000</v>
      </c>
      <c r="J609" s="21">
        <v>20041</v>
      </c>
      <c r="K609" s="21">
        <v>34</v>
      </c>
      <c r="L609" s="21">
        <v>20</v>
      </c>
      <c r="M609" s="21">
        <v>0</v>
      </c>
      <c r="N609" s="21">
        <v>20007</v>
      </c>
      <c r="O609" s="21">
        <f t="shared" si="9"/>
        <v>600041</v>
      </c>
    </row>
    <row r="610" spans="2:15" ht="27">
      <c r="B610" s="19" t="s">
        <v>3833</v>
      </c>
      <c r="C610" s="19"/>
      <c r="D610" s="22" t="s">
        <v>3832</v>
      </c>
      <c r="E610" s="23">
        <v>580000</v>
      </c>
      <c r="F610" s="23">
        <v>480000</v>
      </c>
      <c r="G610" s="23">
        <v>341048.6</v>
      </c>
      <c r="H610" s="23">
        <v>7000</v>
      </c>
      <c r="I610" s="23">
        <v>100000</v>
      </c>
      <c r="J610" s="23">
        <v>20041</v>
      </c>
      <c r="K610" s="23">
        <v>34</v>
      </c>
      <c r="L610" s="23">
        <v>20</v>
      </c>
      <c r="M610" s="23">
        <v>0</v>
      </c>
      <c r="N610" s="23">
        <v>20007</v>
      </c>
      <c r="O610" s="23">
        <f t="shared" si="9"/>
        <v>600041</v>
      </c>
    </row>
    <row r="611" spans="2:15" ht="25.5">
      <c r="B611" s="24" t="s">
        <v>3834</v>
      </c>
      <c r="C611" s="24" t="s">
        <v>4318</v>
      </c>
      <c r="D611" s="25" t="s">
        <v>3835</v>
      </c>
      <c r="E611" s="26">
        <v>540000</v>
      </c>
      <c r="F611" s="26">
        <v>480000</v>
      </c>
      <c r="G611" s="26">
        <v>341048.6</v>
      </c>
      <c r="H611" s="26">
        <v>7000</v>
      </c>
      <c r="I611" s="26">
        <v>60000</v>
      </c>
      <c r="J611" s="26">
        <v>41</v>
      </c>
      <c r="K611" s="26">
        <v>34</v>
      </c>
      <c r="L611" s="26">
        <v>20</v>
      </c>
      <c r="M611" s="26">
        <v>0</v>
      </c>
      <c r="N611" s="26">
        <v>7</v>
      </c>
      <c r="O611" s="26">
        <f t="shared" si="9"/>
        <v>540041</v>
      </c>
    </row>
    <row r="612" spans="2:15" ht="38.25">
      <c r="B612" s="24" t="s">
        <v>3836</v>
      </c>
      <c r="C612" s="24" t="s">
        <v>1071</v>
      </c>
      <c r="D612" s="25" t="s">
        <v>3837</v>
      </c>
      <c r="E612" s="26">
        <v>40000</v>
      </c>
      <c r="F612" s="26">
        <v>0</v>
      </c>
      <c r="G612" s="26">
        <v>0</v>
      </c>
      <c r="H612" s="26">
        <v>0</v>
      </c>
      <c r="I612" s="26">
        <v>40000</v>
      </c>
      <c r="J612" s="26">
        <v>0</v>
      </c>
      <c r="K612" s="26">
        <v>0</v>
      </c>
      <c r="L612" s="26">
        <v>0</v>
      </c>
      <c r="M612" s="26">
        <v>0</v>
      </c>
      <c r="N612" s="26">
        <v>0</v>
      </c>
      <c r="O612" s="26">
        <f t="shared" si="9"/>
        <v>40000</v>
      </c>
    </row>
    <row r="613" spans="2:15" ht="51">
      <c r="B613" s="24" t="s">
        <v>3838</v>
      </c>
      <c r="C613" s="24" t="s">
        <v>712</v>
      </c>
      <c r="D613" s="25" t="s">
        <v>3839</v>
      </c>
      <c r="E613" s="26">
        <v>0</v>
      </c>
      <c r="F613" s="26">
        <v>0</v>
      </c>
      <c r="G613" s="26">
        <v>0</v>
      </c>
      <c r="H613" s="26">
        <v>0</v>
      </c>
      <c r="I613" s="26">
        <v>0</v>
      </c>
      <c r="J613" s="26">
        <v>20000</v>
      </c>
      <c r="K613" s="26">
        <v>0</v>
      </c>
      <c r="L613" s="26">
        <v>0</v>
      </c>
      <c r="M613" s="26">
        <v>0</v>
      </c>
      <c r="N613" s="26">
        <v>20000</v>
      </c>
      <c r="O613" s="26">
        <f t="shared" si="9"/>
        <v>20000</v>
      </c>
    </row>
    <row r="614" spans="2:15" ht="13.5">
      <c r="B614" s="18" t="s">
        <v>3840</v>
      </c>
      <c r="C614" s="19"/>
      <c r="D614" s="20" t="s">
        <v>3841</v>
      </c>
      <c r="E614" s="21">
        <v>176862.6</v>
      </c>
      <c r="F614" s="21">
        <v>176852.6</v>
      </c>
      <c r="G614" s="21">
        <v>113144.6</v>
      </c>
      <c r="H614" s="21">
        <v>7214</v>
      </c>
      <c r="I614" s="21">
        <v>10</v>
      </c>
      <c r="J614" s="21">
        <v>415</v>
      </c>
      <c r="K614" s="21">
        <v>385</v>
      </c>
      <c r="L614" s="21">
        <v>0</v>
      </c>
      <c r="M614" s="21">
        <v>2.5</v>
      </c>
      <c r="N614" s="21">
        <v>30</v>
      </c>
      <c r="O614" s="21">
        <f t="shared" si="9"/>
        <v>177277.6</v>
      </c>
    </row>
    <row r="615" spans="2:15" ht="27">
      <c r="B615" s="19" t="s">
        <v>3842</v>
      </c>
      <c r="C615" s="19"/>
      <c r="D615" s="22" t="s">
        <v>3843</v>
      </c>
      <c r="E615" s="23">
        <v>176862.6</v>
      </c>
      <c r="F615" s="23">
        <v>176852.6</v>
      </c>
      <c r="G615" s="23">
        <v>113144.6</v>
      </c>
      <c r="H615" s="23">
        <v>7214</v>
      </c>
      <c r="I615" s="23">
        <v>10</v>
      </c>
      <c r="J615" s="23">
        <v>415</v>
      </c>
      <c r="K615" s="23">
        <v>385</v>
      </c>
      <c r="L615" s="23">
        <v>0</v>
      </c>
      <c r="M615" s="23">
        <v>2.5</v>
      </c>
      <c r="N615" s="23">
        <v>30</v>
      </c>
      <c r="O615" s="23">
        <f t="shared" si="9"/>
        <v>177277.6</v>
      </c>
    </row>
    <row r="616" spans="2:15" ht="25.5">
      <c r="B616" s="24" t="s">
        <v>3844</v>
      </c>
      <c r="C616" s="24" t="s">
        <v>2876</v>
      </c>
      <c r="D616" s="25" t="s">
        <v>3845</v>
      </c>
      <c r="E616" s="26">
        <v>156862.6</v>
      </c>
      <c r="F616" s="26">
        <v>156852.6</v>
      </c>
      <c r="G616" s="26">
        <v>113144.6</v>
      </c>
      <c r="H616" s="26">
        <v>7214</v>
      </c>
      <c r="I616" s="26">
        <v>10</v>
      </c>
      <c r="J616" s="26">
        <v>415</v>
      </c>
      <c r="K616" s="26">
        <v>385</v>
      </c>
      <c r="L616" s="26">
        <v>0</v>
      </c>
      <c r="M616" s="26">
        <v>2.5</v>
      </c>
      <c r="N616" s="26">
        <v>30</v>
      </c>
      <c r="O616" s="26">
        <f t="shared" si="9"/>
        <v>157277.6</v>
      </c>
    </row>
    <row r="617" spans="2:15" ht="25.5">
      <c r="B617" s="24" t="s">
        <v>3846</v>
      </c>
      <c r="C617" s="24" t="s">
        <v>2876</v>
      </c>
      <c r="D617" s="25" t="s">
        <v>3847</v>
      </c>
      <c r="E617" s="26">
        <v>20000</v>
      </c>
      <c r="F617" s="26">
        <v>20000</v>
      </c>
      <c r="G617" s="26">
        <v>0</v>
      </c>
      <c r="H617" s="26">
        <v>0</v>
      </c>
      <c r="I617" s="26">
        <v>0</v>
      </c>
      <c r="J617" s="26">
        <v>0</v>
      </c>
      <c r="K617" s="26">
        <v>0</v>
      </c>
      <c r="L617" s="26">
        <v>0</v>
      </c>
      <c r="M617" s="26">
        <v>0</v>
      </c>
      <c r="N617" s="26">
        <v>0</v>
      </c>
      <c r="O617" s="26">
        <f t="shared" si="9"/>
        <v>20000</v>
      </c>
    </row>
    <row r="618" spans="2:15" ht="13.5">
      <c r="B618" s="18" t="s">
        <v>3848</v>
      </c>
      <c r="C618" s="19"/>
      <c r="D618" s="20" t="s">
        <v>3849</v>
      </c>
      <c r="E618" s="21">
        <v>850000</v>
      </c>
      <c r="F618" s="21">
        <v>681769.3</v>
      </c>
      <c r="G618" s="21">
        <v>504838</v>
      </c>
      <c r="H618" s="21">
        <v>18514.399999999998</v>
      </c>
      <c r="I618" s="21">
        <v>168230.7</v>
      </c>
      <c r="J618" s="21">
        <v>100040</v>
      </c>
      <c r="K618" s="21">
        <v>20</v>
      </c>
      <c r="L618" s="21">
        <v>0</v>
      </c>
      <c r="M618" s="21">
        <v>2</v>
      </c>
      <c r="N618" s="21">
        <v>100020</v>
      </c>
      <c r="O618" s="21">
        <f t="shared" si="9"/>
        <v>950040</v>
      </c>
    </row>
    <row r="619" spans="2:15" ht="27">
      <c r="B619" s="19" t="s">
        <v>3850</v>
      </c>
      <c r="C619" s="19"/>
      <c r="D619" s="22" t="s">
        <v>3849</v>
      </c>
      <c r="E619" s="23">
        <v>850000</v>
      </c>
      <c r="F619" s="23">
        <v>681769.3</v>
      </c>
      <c r="G619" s="23">
        <v>504838</v>
      </c>
      <c r="H619" s="23">
        <v>18514.399999999998</v>
      </c>
      <c r="I619" s="23">
        <v>168230.7</v>
      </c>
      <c r="J619" s="23">
        <v>100040</v>
      </c>
      <c r="K619" s="23">
        <v>20</v>
      </c>
      <c r="L619" s="23">
        <v>0</v>
      </c>
      <c r="M619" s="23">
        <v>2</v>
      </c>
      <c r="N619" s="23">
        <v>100020</v>
      </c>
      <c r="O619" s="23">
        <f t="shared" si="9"/>
        <v>950040</v>
      </c>
    </row>
    <row r="620" spans="2:15" ht="42.2" customHeight="1">
      <c r="B620" s="24" t="s">
        <v>3851</v>
      </c>
      <c r="C620" s="24" t="s">
        <v>4318</v>
      </c>
      <c r="D620" s="25" t="s">
        <v>3852</v>
      </c>
      <c r="E620" s="26">
        <v>816574</v>
      </c>
      <c r="F620" s="26">
        <v>658343.30000000005</v>
      </c>
      <c r="G620" s="26">
        <v>485792.5</v>
      </c>
      <c r="H620" s="26">
        <v>17949.8</v>
      </c>
      <c r="I620" s="26">
        <v>158230.70000000001</v>
      </c>
      <c r="J620" s="26">
        <v>40</v>
      </c>
      <c r="K620" s="26">
        <v>20</v>
      </c>
      <c r="L620" s="26">
        <v>0</v>
      </c>
      <c r="M620" s="26">
        <v>2</v>
      </c>
      <c r="N620" s="26">
        <v>20</v>
      </c>
      <c r="O620" s="26">
        <f t="shared" si="9"/>
        <v>816614</v>
      </c>
    </row>
    <row r="621" spans="2:15" ht="38.25">
      <c r="B621" s="24" t="s">
        <v>3853</v>
      </c>
      <c r="C621" s="24" t="s">
        <v>1071</v>
      </c>
      <c r="D621" s="25" t="s">
        <v>3854</v>
      </c>
      <c r="E621" s="26">
        <v>10000</v>
      </c>
      <c r="F621" s="26">
        <v>0</v>
      </c>
      <c r="G621" s="26">
        <v>0</v>
      </c>
      <c r="H621" s="26">
        <v>0</v>
      </c>
      <c r="I621" s="26">
        <v>10000</v>
      </c>
      <c r="J621" s="26">
        <v>0</v>
      </c>
      <c r="K621" s="26">
        <v>0</v>
      </c>
      <c r="L621" s="26">
        <v>0</v>
      </c>
      <c r="M621" s="26">
        <v>0</v>
      </c>
      <c r="N621" s="26">
        <v>0</v>
      </c>
      <c r="O621" s="26">
        <f t="shared" si="9"/>
        <v>10000</v>
      </c>
    </row>
    <row r="622" spans="2:15" ht="51">
      <c r="B622" s="24" t="s">
        <v>3855</v>
      </c>
      <c r="C622" s="24" t="s">
        <v>1059</v>
      </c>
      <c r="D622" s="25" t="s">
        <v>3856</v>
      </c>
      <c r="E622" s="26">
        <v>23426</v>
      </c>
      <c r="F622" s="26">
        <v>23426</v>
      </c>
      <c r="G622" s="26">
        <v>19045.5</v>
      </c>
      <c r="H622" s="26">
        <v>564.6</v>
      </c>
      <c r="I622" s="26">
        <v>0</v>
      </c>
      <c r="J622" s="26">
        <v>0</v>
      </c>
      <c r="K622" s="26">
        <v>0</v>
      </c>
      <c r="L622" s="26">
        <v>0</v>
      </c>
      <c r="M622" s="26">
        <v>0</v>
      </c>
      <c r="N622" s="26">
        <v>0</v>
      </c>
      <c r="O622" s="26">
        <f t="shared" si="9"/>
        <v>23426</v>
      </c>
    </row>
    <row r="623" spans="2:15" ht="51">
      <c r="B623" s="24" t="s">
        <v>3857</v>
      </c>
      <c r="C623" s="24" t="s">
        <v>712</v>
      </c>
      <c r="D623" s="25" t="s">
        <v>3858</v>
      </c>
      <c r="E623" s="26">
        <v>0</v>
      </c>
      <c r="F623" s="26">
        <v>0</v>
      </c>
      <c r="G623" s="26">
        <v>0</v>
      </c>
      <c r="H623" s="26">
        <v>0</v>
      </c>
      <c r="I623" s="26">
        <v>0</v>
      </c>
      <c r="J623" s="26">
        <v>100000</v>
      </c>
      <c r="K623" s="26">
        <v>0</v>
      </c>
      <c r="L623" s="26">
        <v>0</v>
      </c>
      <c r="M623" s="26">
        <v>0</v>
      </c>
      <c r="N623" s="26">
        <v>100000</v>
      </c>
      <c r="O623" s="26">
        <f t="shared" si="9"/>
        <v>100000</v>
      </c>
    </row>
    <row r="624" spans="2:15" ht="38.25">
      <c r="B624" s="18" t="s">
        <v>3859</v>
      </c>
      <c r="C624" s="19"/>
      <c r="D624" s="20" t="s">
        <v>3860</v>
      </c>
      <c r="E624" s="21">
        <v>940442</v>
      </c>
      <c r="F624" s="21">
        <v>749424</v>
      </c>
      <c r="G624" s="21">
        <v>471724</v>
      </c>
      <c r="H624" s="21">
        <v>41272.700000000004</v>
      </c>
      <c r="I624" s="21">
        <v>191018</v>
      </c>
      <c r="J624" s="21">
        <v>559959</v>
      </c>
      <c r="K624" s="21">
        <v>301791.8</v>
      </c>
      <c r="L624" s="21">
        <v>25767.9</v>
      </c>
      <c r="M624" s="21">
        <v>2588.6999999999998</v>
      </c>
      <c r="N624" s="21">
        <v>258167.2</v>
      </c>
      <c r="O624" s="21">
        <f t="shared" si="9"/>
        <v>1500401</v>
      </c>
    </row>
    <row r="625" spans="2:15" ht="40.5">
      <c r="B625" s="19" t="s">
        <v>3861</v>
      </c>
      <c r="C625" s="19"/>
      <c r="D625" s="22" t="s">
        <v>3860</v>
      </c>
      <c r="E625" s="23">
        <v>902076.5</v>
      </c>
      <c r="F625" s="23">
        <v>711058.5</v>
      </c>
      <c r="G625" s="23">
        <v>449631.5</v>
      </c>
      <c r="H625" s="23">
        <v>40793.4</v>
      </c>
      <c r="I625" s="23">
        <v>191018</v>
      </c>
      <c r="J625" s="23">
        <v>508609</v>
      </c>
      <c r="K625" s="23">
        <v>251720.9</v>
      </c>
      <c r="L625" s="23">
        <v>514.20000000000005</v>
      </c>
      <c r="M625" s="23">
        <v>1474.6</v>
      </c>
      <c r="N625" s="23">
        <v>256888.1</v>
      </c>
      <c r="O625" s="23">
        <f t="shared" si="9"/>
        <v>1410685.5</v>
      </c>
    </row>
    <row r="626" spans="2:15" ht="38.25">
      <c r="B626" s="24" t="s">
        <v>3862</v>
      </c>
      <c r="C626" s="24" t="s">
        <v>733</v>
      </c>
      <c r="D626" s="25" t="s">
        <v>3863</v>
      </c>
      <c r="E626" s="26">
        <v>681664.6</v>
      </c>
      <c r="F626" s="26">
        <v>663028.30000000005</v>
      </c>
      <c r="G626" s="26">
        <v>423033.2</v>
      </c>
      <c r="H626" s="26">
        <v>35442.9</v>
      </c>
      <c r="I626" s="26">
        <v>18636.3</v>
      </c>
      <c r="J626" s="26">
        <v>8189</v>
      </c>
      <c r="K626" s="26">
        <v>7403.1</v>
      </c>
      <c r="L626" s="26">
        <v>514.20000000000005</v>
      </c>
      <c r="M626" s="26">
        <v>1474.6</v>
      </c>
      <c r="N626" s="26">
        <v>785.9</v>
      </c>
      <c r="O626" s="26">
        <f t="shared" si="9"/>
        <v>689853.6</v>
      </c>
    </row>
    <row r="627" spans="2:15" ht="38.25">
      <c r="B627" s="24" t="s">
        <v>3864</v>
      </c>
      <c r="C627" s="24" t="s">
        <v>4318</v>
      </c>
      <c r="D627" s="25" t="s">
        <v>3865</v>
      </c>
      <c r="E627" s="26">
        <v>171381.7</v>
      </c>
      <c r="F627" s="26">
        <v>0</v>
      </c>
      <c r="G627" s="26">
        <v>0</v>
      </c>
      <c r="H627" s="26">
        <v>0</v>
      </c>
      <c r="I627" s="26">
        <v>171381.7</v>
      </c>
      <c r="J627" s="26">
        <v>0</v>
      </c>
      <c r="K627" s="26">
        <v>0</v>
      </c>
      <c r="L627" s="26">
        <v>0</v>
      </c>
      <c r="M627" s="26">
        <v>0</v>
      </c>
      <c r="N627" s="26">
        <v>0</v>
      </c>
      <c r="O627" s="26">
        <f t="shared" si="9"/>
        <v>171381.7</v>
      </c>
    </row>
    <row r="628" spans="2:15" ht="38.25">
      <c r="B628" s="24" t="s">
        <v>3866</v>
      </c>
      <c r="C628" s="24" t="s">
        <v>1059</v>
      </c>
      <c r="D628" s="25" t="s">
        <v>3867</v>
      </c>
      <c r="E628" s="26">
        <v>48030.2</v>
      </c>
      <c r="F628" s="26">
        <v>48030.2</v>
      </c>
      <c r="G628" s="26">
        <v>26598.3</v>
      </c>
      <c r="H628" s="26">
        <v>5350.5</v>
      </c>
      <c r="I628" s="26">
        <v>0</v>
      </c>
      <c r="J628" s="26">
        <v>420</v>
      </c>
      <c r="K628" s="26">
        <v>317.8</v>
      </c>
      <c r="L628" s="26">
        <v>0</v>
      </c>
      <c r="M628" s="26">
        <v>0</v>
      </c>
      <c r="N628" s="26">
        <v>102.2</v>
      </c>
      <c r="O628" s="26">
        <f t="shared" si="9"/>
        <v>48450.2</v>
      </c>
    </row>
    <row r="629" spans="2:15" ht="51">
      <c r="B629" s="24" t="s">
        <v>3868</v>
      </c>
      <c r="C629" s="24" t="s">
        <v>1071</v>
      </c>
      <c r="D629" s="25" t="s">
        <v>4269</v>
      </c>
      <c r="E629" s="26">
        <v>1000</v>
      </c>
      <c r="F629" s="26">
        <v>0</v>
      </c>
      <c r="G629" s="26">
        <v>0</v>
      </c>
      <c r="H629" s="26">
        <v>0</v>
      </c>
      <c r="I629" s="26">
        <v>1000</v>
      </c>
      <c r="J629" s="26">
        <v>0</v>
      </c>
      <c r="K629" s="26">
        <v>0</v>
      </c>
      <c r="L629" s="26">
        <v>0</v>
      </c>
      <c r="M629" s="26">
        <v>0</v>
      </c>
      <c r="N629" s="26">
        <v>0</v>
      </c>
      <c r="O629" s="26">
        <f t="shared" si="9"/>
        <v>1000</v>
      </c>
    </row>
    <row r="630" spans="2:15" ht="63.75">
      <c r="B630" s="24" t="s">
        <v>4270</v>
      </c>
      <c r="C630" s="24" t="s">
        <v>712</v>
      </c>
      <c r="D630" s="25" t="s">
        <v>4271</v>
      </c>
      <c r="E630" s="26">
        <v>0</v>
      </c>
      <c r="F630" s="26">
        <v>0</v>
      </c>
      <c r="G630" s="26">
        <v>0</v>
      </c>
      <c r="H630" s="26">
        <v>0</v>
      </c>
      <c r="I630" s="26">
        <v>0</v>
      </c>
      <c r="J630" s="26">
        <v>500000</v>
      </c>
      <c r="K630" s="26">
        <v>244000</v>
      </c>
      <c r="L630" s="26">
        <v>0</v>
      </c>
      <c r="M630" s="26">
        <v>0</v>
      </c>
      <c r="N630" s="26">
        <v>256000</v>
      </c>
      <c r="O630" s="26">
        <f t="shared" si="9"/>
        <v>500000</v>
      </c>
    </row>
    <row r="631" spans="2:15" ht="58.5" customHeight="1">
      <c r="B631" s="19" t="s">
        <v>4272</v>
      </c>
      <c r="C631" s="19"/>
      <c r="D631" s="22" t="s">
        <v>252</v>
      </c>
      <c r="E631" s="23">
        <v>38365.5</v>
      </c>
      <c r="F631" s="23">
        <v>38365.5</v>
      </c>
      <c r="G631" s="23">
        <v>22092.5</v>
      </c>
      <c r="H631" s="23">
        <v>479.3</v>
      </c>
      <c r="I631" s="23">
        <v>0</v>
      </c>
      <c r="J631" s="23">
        <v>51350</v>
      </c>
      <c r="K631" s="23">
        <v>50070.9</v>
      </c>
      <c r="L631" s="23">
        <v>25253.7</v>
      </c>
      <c r="M631" s="23">
        <v>1114.0999999999999</v>
      </c>
      <c r="N631" s="23">
        <v>1279.0999999999999</v>
      </c>
      <c r="O631" s="23">
        <f t="shared" si="9"/>
        <v>89715.5</v>
      </c>
    </row>
    <row r="632" spans="2:15" ht="25.5">
      <c r="B632" s="24" t="s">
        <v>1415</v>
      </c>
      <c r="C632" s="24" t="s">
        <v>738</v>
      </c>
      <c r="D632" s="25" t="s">
        <v>1416</v>
      </c>
      <c r="E632" s="26">
        <v>2056.5</v>
      </c>
      <c r="F632" s="26">
        <v>2056.5</v>
      </c>
      <c r="G632" s="26">
        <v>0</v>
      </c>
      <c r="H632" s="26">
        <v>0</v>
      </c>
      <c r="I632" s="26">
        <v>0</v>
      </c>
      <c r="J632" s="26">
        <v>0</v>
      </c>
      <c r="K632" s="26">
        <v>0</v>
      </c>
      <c r="L632" s="26">
        <v>0</v>
      </c>
      <c r="M632" s="26">
        <v>0</v>
      </c>
      <c r="N632" s="26">
        <v>0</v>
      </c>
      <c r="O632" s="26">
        <f t="shared" si="9"/>
        <v>2056.5</v>
      </c>
    </row>
    <row r="633" spans="2:15" ht="38.25">
      <c r="B633" s="24" t="s">
        <v>1417</v>
      </c>
      <c r="C633" s="24" t="s">
        <v>3428</v>
      </c>
      <c r="D633" s="25" t="s">
        <v>1418</v>
      </c>
      <c r="E633" s="26">
        <v>36309</v>
      </c>
      <c r="F633" s="26">
        <v>36309</v>
      </c>
      <c r="G633" s="26">
        <v>22092.5</v>
      </c>
      <c r="H633" s="26">
        <v>479.3</v>
      </c>
      <c r="I633" s="26">
        <v>0</v>
      </c>
      <c r="J633" s="26">
        <v>51350</v>
      </c>
      <c r="K633" s="26">
        <v>50070.9</v>
      </c>
      <c r="L633" s="26">
        <v>25253.7</v>
      </c>
      <c r="M633" s="26">
        <v>1114.0999999999999</v>
      </c>
      <c r="N633" s="26">
        <v>1279.0999999999999</v>
      </c>
      <c r="O633" s="26">
        <f t="shared" si="9"/>
        <v>87659</v>
      </c>
    </row>
    <row r="634" spans="2:15" ht="13.5">
      <c r="B634" s="18" t="s">
        <v>1419</v>
      </c>
      <c r="C634" s="19"/>
      <c r="D634" s="20" t="s">
        <v>1420</v>
      </c>
      <c r="E634" s="21">
        <v>103297.8</v>
      </c>
      <c r="F634" s="21">
        <v>103297.8</v>
      </c>
      <c r="G634" s="21">
        <v>37740.5</v>
      </c>
      <c r="H634" s="21">
        <v>1996.3</v>
      </c>
      <c r="I634" s="21">
        <v>0</v>
      </c>
      <c r="J634" s="21">
        <v>0</v>
      </c>
      <c r="K634" s="21">
        <v>0</v>
      </c>
      <c r="L634" s="21">
        <v>0</v>
      </c>
      <c r="M634" s="21">
        <v>0</v>
      </c>
      <c r="N634" s="21">
        <v>0</v>
      </c>
      <c r="O634" s="21">
        <f t="shared" si="9"/>
        <v>103297.8</v>
      </c>
    </row>
    <row r="635" spans="2:15" ht="27">
      <c r="B635" s="19" t="s">
        <v>1421</v>
      </c>
      <c r="C635" s="19"/>
      <c r="D635" s="22" t="s">
        <v>1422</v>
      </c>
      <c r="E635" s="23">
        <v>103297.8</v>
      </c>
      <c r="F635" s="23">
        <v>103297.8</v>
      </c>
      <c r="G635" s="23">
        <v>37740.5</v>
      </c>
      <c r="H635" s="23">
        <v>1996.3</v>
      </c>
      <c r="I635" s="23">
        <v>0</v>
      </c>
      <c r="J635" s="23">
        <v>0</v>
      </c>
      <c r="K635" s="23">
        <v>0</v>
      </c>
      <c r="L635" s="23">
        <v>0</v>
      </c>
      <c r="M635" s="23">
        <v>0</v>
      </c>
      <c r="N635" s="23">
        <v>0</v>
      </c>
      <c r="O635" s="23">
        <f t="shared" si="9"/>
        <v>103297.8</v>
      </c>
    </row>
    <row r="636" spans="2:15" ht="25.5">
      <c r="B636" s="24" t="s">
        <v>1423</v>
      </c>
      <c r="C636" s="24" t="s">
        <v>1424</v>
      </c>
      <c r="D636" s="25" t="s">
        <v>1425</v>
      </c>
      <c r="E636" s="26">
        <v>66451.5</v>
      </c>
      <c r="F636" s="26">
        <v>66451.5</v>
      </c>
      <c r="G636" s="26">
        <v>37740.5</v>
      </c>
      <c r="H636" s="26">
        <v>1996.3</v>
      </c>
      <c r="I636" s="26">
        <v>0</v>
      </c>
      <c r="J636" s="26">
        <v>0</v>
      </c>
      <c r="K636" s="26">
        <v>0</v>
      </c>
      <c r="L636" s="26">
        <v>0</v>
      </c>
      <c r="M636" s="26">
        <v>0</v>
      </c>
      <c r="N636" s="26">
        <v>0</v>
      </c>
      <c r="O636" s="26">
        <f t="shared" si="9"/>
        <v>66451.5</v>
      </c>
    </row>
    <row r="637" spans="2:15" ht="25.5">
      <c r="B637" s="24" t="s">
        <v>1426</v>
      </c>
      <c r="C637" s="24" t="s">
        <v>1424</v>
      </c>
      <c r="D637" s="25" t="s">
        <v>1427</v>
      </c>
      <c r="E637" s="26">
        <v>19667.599999999999</v>
      </c>
      <c r="F637" s="26">
        <v>19667.599999999999</v>
      </c>
      <c r="G637" s="26">
        <v>0</v>
      </c>
      <c r="H637" s="26">
        <v>0</v>
      </c>
      <c r="I637" s="26">
        <v>0</v>
      </c>
      <c r="J637" s="26">
        <v>0</v>
      </c>
      <c r="K637" s="26">
        <v>0</v>
      </c>
      <c r="L637" s="26">
        <v>0</v>
      </c>
      <c r="M637" s="26">
        <v>0</v>
      </c>
      <c r="N637" s="26">
        <v>0</v>
      </c>
      <c r="O637" s="26">
        <f t="shared" si="9"/>
        <v>19667.599999999999</v>
      </c>
    </row>
    <row r="638" spans="2:15" ht="25.5">
      <c r="B638" s="24" t="s">
        <v>1428</v>
      </c>
      <c r="C638" s="24" t="s">
        <v>1424</v>
      </c>
      <c r="D638" s="25" t="s">
        <v>1429</v>
      </c>
      <c r="E638" s="26">
        <v>17178.7</v>
      </c>
      <c r="F638" s="26">
        <v>17178.7</v>
      </c>
      <c r="G638" s="26">
        <v>0</v>
      </c>
      <c r="H638" s="26">
        <v>0</v>
      </c>
      <c r="I638" s="26">
        <v>0</v>
      </c>
      <c r="J638" s="26">
        <v>0</v>
      </c>
      <c r="K638" s="26">
        <v>0</v>
      </c>
      <c r="L638" s="26">
        <v>0</v>
      </c>
      <c r="M638" s="26">
        <v>0</v>
      </c>
      <c r="N638" s="26">
        <v>0</v>
      </c>
      <c r="O638" s="26">
        <f t="shared" si="9"/>
        <v>17178.7</v>
      </c>
    </row>
    <row r="639" spans="2:15" ht="25.5">
      <c r="B639" s="18" t="s">
        <v>1430</v>
      </c>
      <c r="C639" s="19"/>
      <c r="D639" s="20" t="s">
        <v>1431</v>
      </c>
      <c r="E639" s="21">
        <v>20000</v>
      </c>
      <c r="F639" s="21">
        <v>20000</v>
      </c>
      <c r="G639" s="21">
        <v>0</v>
      </c>
      <c r="H639" s="21">
        <v>0</v>
      </c>
      <c r="I639" s="21">
        <v>0</v>
      </c>
      <c r="J639" s="21">
        <v>0</v>
      </c>
      <c r="K639" s="21">
        <v>0</v>
      </c>
      <c r="L639" s="21">
        <v>0</v>
      </c>
      <c r="M639" s="21">
        <v>0</v>
      </c>
      <c r="N639" s="21">
        <v>0</v>
      </c>
      <c r="O639" s="21">
        <f t="shared" si="9"/>
        <v>20000</v>
      </c>
    </row>
    <row r="640" spans="2:15" ht="27">
      <c r="B640" s="19" t="s">
        <v>1432</v>
      </c>
      <c r="C640" s="19"/>
      <c r="D640" s="22" t="s">
        <v>1433</v>
      </c>
      <c r="E640" s="23">
        <v>20000</v>
      </c>
      <c r="F640" s="23">
        <v>20000</v>
      </c>
      <c r="G640" s="23">
        <v>0</v>
      </c>
      <c r="H640" s="23">
        <v>0</v>
      </c>
      <c r="I640" s="23">
        <v>0</v>
      </c>
      <c r="J640" s="23">
        <v>0</v>
      </c>
      <c r="K640" s="23">
        <v>0</v>
      </c>
      <c r="L640" s="23">
        <v>0</v>
      </c>
      <c r="M640" s="23">
        <v>0</v>
      </c>
      <c r="N640" s="23">
        <v>0</v>
      </c>
      <c r="O640" s="23">
        <f t="shared" si="9"/>
        <v>20000</v>
      </c>
    </row>
    <row r="641" spans="2:15" ht="51">
      <c r="B641" s="24" t="s">
        <v>1434</v>
      </c>
      <c r="C641" s="24" t="s">
        <v>2110</v>
      </c>
      <c r="D641" s="25" t="s">
        <v>1435</v>
      </c>
      <c r="E641" s="26">
        <v>20000</v>
      </c>
      <c r="F641" s="26">
        <v>20000</v>
      </c>
      <c r="G641" s="26">
        <v>0</v>
      </c>
      <c r="H641" s="26">
        <v>0</v>
      </c>
      <c r="I641" s="26">
        <v>0</v>
      </c>
      <c r="J641" s="26">
        <v>0</v>
      </c>
      <c r="K641" s="26">
        <v>0</v>
      </c>
      <c r="L641" s="26">
        <v>0</v>
      </c>
      <c r="M641" s="26">
        <v>0</v>
      </c>
      <c r="N641" s="26">
        <v>0</v>
      </c>
      <c r="O641" s="26">
        <f t="shared" si="9"/>
        <v>20000</v>
      </c>
    </row>
    <row r="642" spans="2:15" ht="25.5">
      <c r="B642" s="18" t="s">
        <v>1436</v>
      </c>
      <c r="C642" s="19"/>
      <c r="D642" s="20" t="s">
        <v>1437</v>
      </c>
      <c r="E642" s="21">
        <v>169425.2</v>
      </c>
      <c r="F642" s="21">
        <v>169425.2</v>
      </c>
      <c r="G642" s="21">
        <v>128361.7</v>
      </c>
      <c r="H642" s="21">
        <v>9837.2000000000007</v>
      </c>
      <c r="I642" s="21">
        <v>0</v>
      </c>
      <c r="J642" s="21">
        <v>1816.6</v>
      </c>
      <c r="K642" s="21">
        <v>1289.4000000000001</v>
      </c>
      <c r="L642" s="21">
        <v>0</v>
      </c>
      <c r="M642" s="21">
        <v>347.4</v>
      </c>
      <c r="N642" s="21">
        <v>527.20000000000005</v>
      </c>
      <c r="O642" s="21">
        <f t="shared" si="9"/>
        <v>171241.80000000002</v>
      </c>
    </row>
    <row r="643" spans="2:15" ht="27">
      <c r="B643" s="19" t="s">
        <v>1438</v>
      </c>
      <c r="C643" s="19"/>
      <c r="D643" s="22" t="s">
        <v>1439</v>
      </c>
      <c r="E643" s="23">
        <v>169425.2</v>
      </c>
      <c r="F643" s="23">
        <v>169425.2</v>
      </c>
      <c r="G643" s="23">
        <v>128361.7</v>
      </c>
      <c r="H643" s="23">
        <v>9837.2000000000007</v>
      </c>
      <c r="I643" s="23">
        <v>0</v>
      </c>
      <c r="J643" s="23">
        <v>1816.6</v>
      </c>
      <c r="K643" s="23">
        <v>1289.4000000000001</v>
      </c>
      <c r="L643" s="23">
        <v>0</v>
      </c>
      <c r="M643" s="23">
        <v>347.4</v>
      </c>
      <c r="N643" s="23">
        <v>527.20000000000005</v>
      </c>
      <c r="O643" s="23">
        <f t="shared" si="9"/>
        <v>171241.80000000002</v>
      </c>
    </row>
    <row r="644" spans="2:15" ht="25.5">
      <c r="B644" s="24" t="s">
        <v>1440</v>
      </c>
      <c r="C644" s="24" t="s">
        <v>1476</v>
      </c>
      <c r="D644" s="25" t="s">
        <v>1441</v>
      </c>
      <c r="E644" s="26">
        <v>169425.2</v>
      </c>
      <c r="F644" s="26">
        <v>169425.2</v>
      </c>
      <c r="G644" s="26">
        <v>128361.7</v>
      </c>
      <c r="H644" s="26">
        <v>9837.2000000000007</v>
      </c>
      <c r="I644" s="26">
        <v>0</v>
      </c>
      <c r="J644" s="26">
        <v>1816.6</v>
      </c>
      <c r="K644" s="26">
        <v>1289.4000000000001</v>
      </c>
      <c r="L644" s="26">
        <v>0</v>
      </c>
      <c r="M644" s="26">
        <v>347.4</v>
      </c>
      <c r="N644" s="26">
        <v>527.20000000000005</v>
      </c>
      <c r="O644" s="26">
        <f t="shared" si="9"/>
        <v>171241.80000000002</v>
      </c>
    </row>
    <row r="645" spans="2:15" ht="25.5">
      <c r="B645" s="18" t="s">
        <v>1442</v>
      </c>
      <c r="C645" s="19"/>
      <c r="D645" s="20" t="s">
        <v>1443</v>
      </c>
      <c r="E645" s="21">
        <v>104188.8</v>
      </c>
      <c r="F645" s="21">
        <v>104188.8</v>
      </c>
      <c r="G645" s="21">
        <v>77556.399999999994</v>
      </c>
      <c r="H645" s="21">
        <v>7479.4</v>
      </c>
      <c r="I645" s="21">
        <v>0</v>
      </c>
      <c r="J645" s="21">
        <v>3459.5</v>
      </c>
      <c r="K645" s="21">
        <v>3411.5</v>
      </c>
      <c r="L645" s="21">
        <v>1493.5</v>
      </c>
      <c r="M645" s="21">
        <v>345.2</v>
      </c>
      <c r="N645" s="21">
        <v>48</v>
      </c>
      <c r="O645" s="21">
        <f t="shared" si="9"/>
        <v>107648.3</v>
      </c>
    </row>
    <row r="646" spans="2:15" ht="27">
      <c r="B646" s="19" t="s">
        <v>1444</v>
      </c>
      <c r="C646" s="19"/>
      <c r="D646" s="22" t="s">
        <v>1445</v>
      </c>
      <c r="E646" s="23">
        <v>104188.8</v>
      </c>
      <c r="F646" s="23">
        <v>104188.8</v>
      </c>
      <c r="G646" s="23">
        <v>77556.399999999994</v>
      </c>
      <c r="H646" s="23">
        <v>7479.4</v>
      </c>
      <c r="I646" s="23">
        <v>0</v>
      </c>
      <c r="J646" s="23">
        <v>3459.5</v>
      </c>
      <c r="K646" s="23">
        <v>3411.5</v>
      </c>
      <c r="L646" s="23">
        <v>1493.5</v>
      </c>
      <c r="M646" s="23">
        <v>345.2</v>
      </c>
      <c r="N646" s="23">
        <v>48</v>
      </c>
      <c r="O646" s="23">
        <f t="shared" si="9"/>
        <v>107648.3</v>
      </c>
    </row>
    <row r="647" spans="2:15" ht="25.5">
      <c r="B647" s="24" t="s">
        <v>1446</v>
      </c>
      <c r="C647" s="24" t="s">
        <v>1476</v>
      </c>
      <c r="D647" s="25" t="s">
        <v>1447</v>
      </c>
      <c r="E647" s="26">
        <v>104188.8</v>
      </c>
      <c r="F647" s="26">
        <v>104188.8</v>
      </c>
      <c r="G647" s="26">
        <v>77556.399999999994</v>
      </c>
      <c r="H647" s="26">
        <v>7479.4</v>
      </c>
      <c r="I647" s="26">
        <v>0</v>
      </c>
      <c r="J647" s="26">
        <v>3459.5</v>
      </c>
      <c r="K647" s="26">
        <v>3411.5</v>
      </c>
      <c r="L647" s="26">
        <v>1493.5</v>
      </c>
      <c r="M647" s="26">
        <v>345.2</v>
      </c>
      <c r="N647" s="26">
        <v>48</v>
      </c>
      <c r="O647" s="26">
        <f t="shared" ref="O647:O710" si="10">J647+E647</f>
        <v>107648.3</v>
      </c>
    </row>
    <row r="648" spans="2:15" ht="25.5">
      <c r="B648" s="18" t="s">
        <v>1448</v>
      </c>
      <c r="C648" s="19"/>
      <c r="D648" s="20" t="s">
        <v>1449</v>
      </c>
      <c r="E648" s="21">
        <v>158831.4</v>
      </c>
      <c r="F648" s="21">
        <v>158831.4</v>
      </c>
      <c r="G648" s="21">
        <v>120520.2</v>
      </c>
      <c r="H648" s="21">
        <v>8566.6</v>
      </c>
      <c r="I648" s="21">
        <v>0</v>
      </c>
      <c r="J648" s="21">
        <v>7585.5</v>
      </c>
      <c r="K648" s="21">
        <v>6696.3</v>
      </c>
      <c r="L648" s="21">
        <v>3147.5</v>
      </c>
      <c r="M648" s="21">
        <v>777.4</v>
      </c>
      <c r="N648" s="21">
        <v>889.2</v>
      </c>
      <c r="O648" s="21">
        <f t="shared" si="10"/>
        <v>166416.9</v>
      </c>
    </row>
    <row r="649" spans="2:15" ht="27">
      <c r="B649" s="19" t="s">
        <v>1450</v>
      </c>
      <c r="C649" s="19"/>
      <c r="D649" s="22" t="s">
        <v>1451</v>
      </c>
      <c r="E649" s="23">
        <v>158831.4</v>
      </c>
      <c r="F649" s="23">
        <v>158831.4</v>
      </c>
      <c r="G649" s="23">
        <v>120520.2</v>
      </c>
      <c r="H649" s="23">
        <v>8566.6</v>
      </c>
      <c r="I649" s="23">
        <v>0</v>
      </c>
      <c r="J649" s="23">
        <v>7585.5</v>
      </c>
      <c r="K649" s="23">
        <v>6696.3</v>
      </c>
      <c r="L649" s="23">
        <v>3147.5</v>
      </c>
      <c r="M649" s="23">
        <v>777.4</v>
      </c>
      <c r="N649" s="23">
        <v>889.2</v>
      </c>
      <c r="O649" s="23">
        <f t="shared" si="10"/>
        <v>166416.9</v>
      </c>
    </row>
    <row r="650" spans="2:15" ht="25.5">
      <c r="B650" s="24" t="s">
        <v>1452</v>
      </c>
      <c r="C650" s="24" t="s">
        <v>1476</v>
      </c>
      <c r="D650" s="25" t="s">
        <v>1453</v>
      </c>
      <c r="E650" s="26">
        <v>158831.4</v>
      </c>
      <c r="F650" s="26">
        <v>158831.4</v>
      </c>
      <c r="G650" s="26">
        <v>120520.2</v>
      </c>
      <c r="H650" s="26">
        <v>8566.6</v>
      </c>
      <c r="I650" s="26">
        <v>0</v>
      </c>
      <c r="J650" s="26">
        <v>7585.5</v>
      </c>
      <c r="K650" s="26">
        <v>6696.3</v>
      </c>
      <c r="L650" s="26">
        <v>3147.5</v>
      </c>
      <c r="M650" s="26">
        <v>777.4</v>
      </c>
      <c r="N650" s="26">
        <v>889.2</v>
      </c>
      <c r="O650" s="26">
        <f t="shared" si="10"/>
        <v>166416.9</v>
      </c>
    </row>
    <row r="651" spans="2:15" ht="25.5">
      <c r="B651" s="18" t="s">
        <v>1454</v>
      </c>
      <c r="C651" s="19"/>
      <c r="D651" s="20" t="s">
        <v>1455</v>
      </c>
      <c r="E651" s="21">
        <v>149661</v>
      </c>
      <c r="F651" s="21">
        <v>149661</v>
      </c>
      <c r="G651" s="21">
        <v>111281</v>
      </c>
      <c r="H651" s="21">
        <v>9679</v>
      </c>
      <c r="I651" s="21">
        <v>0</v>
      </c>
      <c r="J651" s="21">
        <v>4426.8</v>
      </c>
      <c r="K651" s="21">
        <v>4321.8</v>
      </c>
      <c r="L651" s="21">
        <v>2267.6999999999998</v>
      </c>
      <c r="M651" s="21">
        <v>289.89999999999998</v>
      </c>
      <c r="N651" s="21">
        <v>105</v>
      </c>
      <c r="O651" s="21">
        <f t="shared" si="10"/>
        <v>154087.79999999999</v>
      </c>
    </row>
    <row r="652" spans="2:15" ht="27">
      <c r="B652" s="19" t="s">
        <v>1456</v>
      </c>
      <c r="C652" s="19"/>
      <c r="D652" s="22" t="s">
        <v>1457</v>
      </c>
      <c r="E652" s="23">
        <v>149661</v>
      </c>
      <c r="F652" s="23">
        <v>149661</v>
      </c>
      <c r="G652" s="23">
        <v>111281</v>
      </c>
      <c r="H652" s="23">
        <v>9679</v>
      </c>
      <c r="I652" s="23">
        <v>0</v>
      </c>
      <c r="J652" s="23">
        <v>4426.8</v>
      </c>
      <c r="K652" s="23">
        <v>4321.8</v>
      </c>
      <c r="L652" s="23">
        <v>2267.6999999999998</v>
      </c>
      <c r="M652" s="23">
        <v>289.89999999999998</v>
      </c>
      <c r="N652" s="23">
        <v>105</v>
      </c>
      <c r="O652" s="23">
        <f t="shared" si="10"/>
        <v>154087.79999999999</v>
      </c>
    </row>
    <row r="653" spans="2:15" ht="25.5">
      <c r="B653" s="24" t="s">
        <v>1458</v>
      </c>
      <c r="C653" s="24" t="s">
        <v>1476</v>
      </c>
      <c r="D653" s="25" t="s">
        <v>1459</v>
      </c>
      <c r="E653" s="26">
        <v>149661</v>
      </c>
      <c r="F653" s="26">
        <v>149661</v>
      </c>
      <c r="G653" s="26">
        <v>111281</v>
      </c>
      <c r="H653" s="26">
        <v>9679</v>
      </c>
      <c r="I653" s="26">
        <v>0</v>
      </c>
      <c r="J653" s="26">
        <v>4426.8</v>
      </c>
      <c r="K653" s="26">
        <v>4321.8</v>
      </c>
      <c r="L653" s="26">
        <v>2267.6999999999998</v>
      </c>
      <c r="M653" s="26">
        <v>289.89999999999998</v>
      </c>
      <c r="N653" s="26">
        <v>105</v>
      </c>
      <c r="O653" s="26">
        <f t="shared" si="10"/>
        <v>154087.79999999999</v>
      </c>
    </row>
    <row r="654" spans="2:15" ht="25.5">
      <c r="B654" s="18" t="s">
        <v>1460</v>
      </c>
      <c r="C654" s="19"/>
      <c r="D654" s="20" t="s">
        <v>3897</v>
      </c>
      <c r="E654" s="21">
        <v>139331.1</v>
      </c>
      <c r="F654" s="21">
        <v>139331.1</v>
      </c>
      <c r="G654" s="21">
        <v>104789.4</v>
      </c>
      <c r="H654" s="21">
        <v>7658.6</v>
      </c>
      <c r="I654" s="21">
        <v>0</v>
      </c>
      <c r="J654" s="21">
        <v>634.5</v>
      </c>
      <c r="K654" s="21">
        <v>624.5</v>
      </c>
      <c r="L654" s="21">
        <v>43</v>
      </c>
      <c r="M654" s="21">
        <v>55</v>
      </c>
      <c r="N654" s="21">
        <v>10</v>
      </c>
      <c r="O654" s="21">
        <f t="shared" si="10"/>
        <v>139965.6</v>
      </c>
    </row>
    <row r="655" spans="2:15" ht="27">
      <c r="B655" s="19" t="s">
        <v>3898</v>
      </c>
      <c r="C655" s="19"/>
      <c r="D655" s="22" t="s">
        <v>3899</v>
      </c>
      <c r="E655" s="23">
        <v>139331.1</v>
      </c>
      <c r="F655" s="23">
        <v>139331.1</v>
      </c>
      <c r="G655" s="23">
        <v>104789.4</v>
      </c>
      <c r="H655" s="23">
        <v>7658.6</v>
      </c>
      <c r="I655" s="23">
        <v>0</v>
      </c>
      <c r="J655" s="23">
        <v>634.5</v>
      </c>
      <c r="K655" s="23">
        <v>624.5</v>
      </c>
      <c r="L655" s="23">
        <v>43</v>
      </c>
      <c r="M655" s="23">
        <v>55</v>
      </c>
      <c r="N655" s="23">
        <v>10</v>
      </c>
      <c r="O655" s="23">
        <f t="shared" si="10"/>
        <v>139965.6</v>
      </c>
    </row>
    <row r="656" spans="2:15" ht="25.5">
      <c r="B656" s="24" t="s">
        <v>3900</v>
      </c>
      <c r="C656" s="24" t="s">
        <v>1476</v>
      </c>
      <c r="D656" s="25" t="s">
        <v>3901</v>
      </c>
      <c r="E656" s="26">
        <v>139331.1</v>
      </c>
      <c r="F656" s="26">
        <v>139331.1</v>
      </c>
      <c r="G656" s="26">
        <v>104789.4</v>
      </c>
      <c r="H656" s="26">
        <v>7658.6</v>
      </c>
      <c r="I656" s="26">
        <v>0</v>
      </c>
      <c r="J656" s="26">
        <v>634.5</v>
      </c>
      <c r="K656" s="26">
        <v>624.5</v>
      </c>
      <c r="L656" s="26">
        <v>43</v>
      </c>
      <c r="M656" s="26">
        <v>55</v>
      </c>
      <c r="N656" s="26">
        <v>10</v>
      </c>
      <c r="O656" s="26">
        <f t="shared" si="10"/>
        <v>139965.6</v>
      </c>
    </row>
    <row r="657" spans="2:15" ht="25.5">
      <c r="B657" s="18" t="s">
        <v>3902</v>
      </c>
      <c r="C657" s="19"/>
      <c r="D657" s="20" t="s">
        <v>3903</v>
      </c>
      <c r="E657" s="21">
        <v>107824.5</v>
      </c>
      <c r="F657" s="21">
        <v>107824.5</v>
      </c>
      <c r="G657" s="21">
        <v>79699.7</v>
      </c>
      <c r="H657" s="21">
        <v>8178.6</v>
      </c>
      <c r="I657" s="21">
        <v>0</v>
      </c>
      <c r="J657" s="21">
        <v>1875.4</v>
      </c>
      <c r="K657" s="21">
        <v>1811.4</v>
      </c>
      <c r="L657" s="21">
        <v>914</v>
      </c>
      <c r="M657" s="21">
        <v>48.2</v>
      </c>
      <c r="N657" s="21">
        <v>64</v>
      </c>
      <c r="O657" s="21">
        <f t="shared" si="10"/>
        <v>109699.9</v>
      </c>
    </row>
    <row r="658" spans="2:15" ht="27">
      <c r="B658" s="19" t="s">
        <v>3904</v>
      </c>
      <c r="C658" s="19"/>
      <c r="D658" s="22" t="s">
        <v>3905</v>
      </c>
      <c r="E658" s="23">
        <v>107824.5</v>
      </c>
      <c r="F658" s="23">
        <v>107824.5</v>
      </c>
      <c r="G658" s="23">
        <v>79699.7</v>
      </c>
      <c r="H658" s="23">
        <v>8178.6</v>
      </c>
      <c r="I658" s="23">
        <v>0</v>
      </c>
      <c r="J658" s="23">
        <v>1875.4</v>
      </c>
      <c r="K658" s="23">
        <v>1811.4</v>
      </c>
      <c r="L658" s="23">
        <v>914</v>
      </c>
      <c r="M658" s="23">
        <v>48.2</v>
      </c>
      <c r="N658" s="23">
        <v>64</v>
      </c>
      <c r="O658" s="23">
        <f t="shared" si="10"/>
        <v>109699.9</v>
      </c>
    </row>
    <row r="659" spans="2:15" ht="25.5">
      <c r="B659" s="24" t="s">
        <v>3906</v>
      </c>
      <c r="C659" s="24" t="s">
        <v>1476</v>
      </c>
      <c r="D659" s="25" t="s">
        <v>3907</v>
      </c>
      <c r="E659" s="26">
        <v>107824.5</v>
      </c>
      <c r="F659" s="26">
        <v>107824.5</v>
      </c>
      <c r="G659" s="26">
        <v>79699.7</v>
      </c>
      <c r="H659" s="26">
        <v>8178.6</v>
      </c>
      <c r="I659" s="26">
        <v>0</v>
      </c>
      <c r="J659" s="26">
        <v>1875.4</v>
      </c>
      <c r="K659" s="26">
        <v>1811.4</v>
      </c>
      <c r="L659" s="26">
        <v>914</v>
      </c>
      <c r="M659" s="26">
        <v>48.2</v>
      </c>
      <c r="N659" s="26">
        <v>64</v>
      </c>
      <c r="O659" s="26">
        <f t="shared" si="10"/>
        <v>109699.9</v>
      </c>
    </row>
    <row r="660" spans="2:15" ht="25.5">
      <c r="B660" s="18" t="s">
        <v>3908</v>
      </c>
      <c r="C660" s="19"/>
      <c r="D660" s="20" t="s">
        <v>3909</v>
      </c>
      <c r="E660" s="21">
        <v>125725.3</v>
      </c>
      <c r="F660" s="21">
        <v>125725.3</v>
      </c>
      <c r="G660" s="21">
        <v>92916.1</v>
      </c>
      <c r="H660" s="21">
        <v>9603.4</v>
      </c>
      <c r="I660" s="21">
        <v>0</v>
      </c>
      <c r="J660" s="21">
        <v>3230.6</v>
      </c>
      <c r="K660" s="21">
        <v>3230.6</v>
      </c>
      <c r="L660" s="21">
        <v>1742.9</v>
      </c>
      <c r="M660" s="21">
        <v>170.5</v>
      </c>
      <c r="N660" s="21">
        <v>0</v>
      </c>
      <c r="O660" s="21">
        <f t="shared" si="10"/>
        <v>128955.90000000001</v>
      </c>
    </row>
    <row r="661" spans="2:15" ht="27">
      <c r="B661" s="19" t="s">
        <v>3910</v>
      </c>
      <c r="C661" s="19"/>
      <c r="D661" s="22" t="s">
        <v>3911</v>
      </c>
      <c r="E661" s="23">
        <v>125725.3</v>
      </c>
      <c r="F661" s="23">
        <v>125725.3</v>
      </c>
      <c r="G661" s="23">
        <v>92916.1</v>
      </c>
      <c r="H661" s="23">
        <v>9603.4</v>
      </c>
      <c r="I661" s="23">
        <v>0</v>
      </c>
      <c r="J661" s="23">
        <v>3230.6</v>
      </c>
      <c r="K661" s="23">
        <v>3230.6</v>
      </c>
      <c r="L661" s="23">
        <v>1742.9</v>
      </c>
      <c r="M661" s="23">
        <v>170.5</v>
      </c>
      <c r="N661" s="23">
        <v>0</v>
      </c>
      <c r="O661" s="23">
        <f t="shared" si="10"/>
        <v>128955.90000000001</v>
      </c>
    </row>
    <row r="662" spans="2:15" ht="25.5">
      <c r="B662" s="24" t="s">
        <v>3912</v>
      </c>
      <c r="C662" s="24" t="s">
        <v>1476</v>
      </c>
      <c r="D662" s="25" t="s">
        <v>3640</v>
      </c>
      <c r="E662" s="26">
        <v>125725.3</v>
      </c>
      <c r="F662" s="26">
        <v>125725.3</v>
      </c>
      <c r="G662" s="26">
        <v>92916.1</v>
      </c>
      <c r="H662" s="26">
        <v>9603.4</v>
      </c>
      <c r="I662" s="26">
        <v>0</v>
      </c>
      <c r="J662" s="26">
        <v>3230.6</v>
      </c>
      <c r="K662" s="26">
        <v>3230.6</v>
      </c>
      <c r="L662" s="26">
        <v>1742.9</v>
      </c>
      <c r="M662" s="26">
        <v>170.5</v>
      </c>
      <c r="N662" s="26">
        <v>0</v>
      </c>
      <c r="O662" s="26">
        <f t="shared" si="10"/>
        <v>128955.90000000001</v>
      </c>
    </row>
    <row r="663" spans="2:15" ht="25.5">
      <c r="B663" s="18" t="s">
        <v>3641</v>
      </c>
      <c r="C663" s="19"/>
      <c r="D663" s="20" t="s">
        <v>3642</v>
      </c>
      <c r="E663" s="21">
        <v>112979.1</v>
      </c>
      <c r="F663" s="21">
        <v>112979.1</v>
      </c>
      <c r="G663" s="21">
        <v>85743.2</v>
      </c>
      <c r="H663" s="21">
        <v>5715.3</v>
      </c>
      <c r="I663" s="21">
        <v>0</v>
      </c>
      <c r="J663" s="21">
        <v>4952.8999999999996</v>
      </c>
      <c r="K663" s="21">
        <v>4925.8999999999996</v>
      </c>
      <c r="L663" s="21">
        <v>2504.3000000000002</v>
      </c>
      <c r="M663" s="21">
        <v>205.1</v>
      </c>
      <c r="N663" s="21">
        <v>27</v>
      </c>
      <c r="O663" s="21">
        <f t="shared" si="10"/>
        <v>117932</v>
      </c>
    </row>
    <row r="664" spans="2:15" ht="27">
      <c r="B664" s="19" t="s">
        <v>3643</v>
      </c>
      <c r="C664" s="19"/>
      <c r="D664" s="22" t="s">
        <v>3644</v>
      </c>
      <c r="E664" s="23">
        <v>112979.1</v>
      </c>
      <c r="F664" s="23">
        <v>112979.1</v>
      </c>
      <c r="G664" s="23">
        <v>85743.2</v>
      </c>
      <c r="H664" s="23">
        <v>5715.3</v>
      </c>
      <c r="I664" s="23">
        <v>0</v>
      </c>
      <c r="J664" s="23">
        <v>4952.8999999999996</v>
      </c>
      <c r="K664" s="23">
        <v>4925.8999999999996</v>
      </c>
      <c r="L664" s="23">
        <v>2504.3000000000002</v>
      </c>
      <c r="M664" s="23">
        <v>205.1</v>
      </c>
      <c r="N664" s="23">
        <v>27</v>
      </c>
      <c r="O664" s="23">
        <f t="shared" si="10"/>
        <v>117932</v>
      </c>
    </row>
    <row r="665" spans="2:15" ht="25.5">
      <c r="B665" s="24" t="s">
        <v>3645</v>
      </c>
      <c r="C665" s="24" t="s">
        <v>1476</v>
      </c>
      <c r="D665" s="25" t="s">
        <v>3646</v>
      </c>
      <c r="E665" s="26">
        <v>112979.1</v>
      </c>
      <c r="F665" s="26">
        <v>112979.1</v>
      </c>
      <c r="G665" s="26">
        <v>85743.2</v>
      </c>
      <c r="H665" s="26">
        <v>5715.3</v>
      </c>
      <c r="I665" s="26">
        <v>0</v>
      </c>
      <c r="J665" s="26">
        <v>4952.8999999999996</v>
      </c>
      <c r="K665" s="26">
        <v>4925.8999999999996</v>
      </c>
      <c r="L665" s="26">
        <v>2504.3000000000002</v>
      </c>
      <c r="M665" s="26">
        <v>205.1</v>
      </c>
      <c r="N665" s="26">
        <v>27</v>
      </c>
      <c r="O665" s="26">
        <f t="shared" si="10"/>
        <v>117932</v>
      </c>
    </row>
    <row r="666" spans="2:15" ht="25.5">
      <c r="B666" s="18" t="s">
        <v>3647</v>
      </c>
      <c r="C666" s="19"/>
      <c r="D666" s="20" t="s">
        <v>3121</v>
      </c>
      <c r="E666" s="21">
        <v>165231.4</v>
      </c>
      <c r="F666" s="21">
        <v>165231.4</v>
      </c>
      <c r="G666" s="21">
        <v>120775.9</v>
      </c>
      <c r="H666" s="21">
        <v>13715.9</v>
      </c>
      <c r="I666" s="21">
        <v>0</v>
      </c>
      <c r="J666" s="21">
        <v>3908.4</v>
      </c>
      <c r="K666" s="21">
        <v>3784</v>
      </c>
      <c r="L666" s="21">
        <v>2250.6999999999998</v>
      </c>
      <c r="M666" s="21">
        <v>192</v>
      </c>
      <c r="N666" s="21">
        <v>124.4</v>
      </c>
      <c r="O666" s="21">
        <f t="shared" si="10"/>
        <v>169139.8</v>
      </c>
    </row>
    <row r="667" spans="2:15" ht="27">
      <c r="B667" s="19" t="s">
        <v>3122</v>
      </c>
      <c r="C667" s="19"/>
      <c r="D667" s="22" t="s">
        <v>3123</v>
      </c>
      <c r="E667" s="23">
        <v>165231.4</v>
      </c>
      <c r="F667" s="23">
        <v>165231.4</v>
      </c>
      <c r="G667" s="23">
        <v>120775.9</v>
      </c>
      <c r="H667" s="23">
        <v>13715.9</v>
      </c>
      <c r="I667" s="23">
        <v>0</v>
      </c>
      <c r="J667" s="23">
        <v>3908.4</v>
      </c>
      <c r="K667" s="23">
        <v>3784</v>
      </c>
      <c r="L667" s="23">
        <v>2250.6999999999998</v>
      </c>
      <c r="M667" s="23">
        <v>192</v>
      </c>
      <c r="N667" s="23">
        <v>124.4</v>
      </c>
      <c r="O667" s="23">
        <f t="shared" si="10"/>
        <v>169139.8</v>
      </c>
    </row>
    <row r="668" spans="2:15" ht="25.5">
      <c r="B668" s="24" t="s">
        <v>3124</v>
      </c>
      <c r="C668" s="24" t="s">
        <v>1476</v>
      </c>
      <c r="D668" s="25" t="s">
        <v>3125</v>
      </c>
      <c r="E668" s="26">
        <v>165231.4</v>
      </c>
      <c r="F668" s="26">
        <v>165231.4</v>
      </c>
      <c r="G668" s="26">
        <v>120775.9</v>
      </c>
      <c r="H668" s="26">
        <v>13715.9</v>
      </c>
      <c r="I668" s="26">
        <v>0</v>
      </c>
      <c r="J668" s="26">
        <v>3908.4</v>
      </c>
      <c r="K668" s="26">
        <v>3784</v>
      </c>
      <c r="L668" s="26">
        <v>2250.6999999999998</v>
      </c>
      <c r="M668" s="26">
        <v>192</v>
      </c>
      <c r="N668" s="26">
        <v>124.4</v>
      </c>
      <c r="O668" s="26">
        <f t="shared" si="10"/>
        <v>169139.8</v>
      </c>
    </row>
    <row r="669" spans="2:15" ht="25.5">
      <c r="B669" s="18" t="s">
        <v>3126</v>
      </c>
      <c r="C669" s="19"/>
      <c r="D669" s="20" t="s">
        <v>3127</v>
      </c>
      <c r="E669" s="21">
        <v>120325</v>
      </c>
      <c r="F669" s="21">
        <v>120325</v>
      </c>
      <c r="G669" s="21">
        <v>90511.9</v>
      </c>
      <c r="H669" s="21">
        <v>6210.1</v>
      </c>
      <c r="I669" s="21">
        <v>0</v>
      </c>
      <c r="J669" s="21">
        <v>2650.6</v>
      </c>
      <c r="K669" s="21">
        <v>2646.2</v>
      </c>
      <c r="L669" s="21">
        <v>1626.4</v>
      </c>
      <c r="M669" s="21">
        <v>150.9</v>
      </c>
      <c r="N669" s="21">
        <v>4.4000000000000004</v>
      </c>
      <c r="O669" s="21">
        <f t="shared" si="10"/>
        <v>122975.6</v>
      </c>
    </row>
    <row r="670" spans="2:15" ht="27">
      <c r="B670" s="19" t="s">
        <v>3128</v>
      </c>
      <c r="C670" s="19"/>
      <c r="D670" s="22" t="s">
        <v>3129</v>
      </c>
      <c r="E670" s="23">
        <v>120325</v>
      </c>
      <c r="F670" s="23">
        <v>120325</v>
      </c>
      <c r="G670" s="23">
        <v>90511.9</v>
      </c>
      <c r="H670" s="23">
        <v>6210.1</v>
      </c>
      <c r="I670" s="23">
        <v>0</v>
      </c>
      <c r="J670" s="23">
        <v>2650.6</v>
      </c>
      <c r="K670" s="23">
        <v>2646.2</v>
      </c>
      <c r="L670" s="23">
        <v>1626.4</v>
      </c>
      <c r="M670" s="23">
        <v>150.9</v>
      </c>
      <c r="N670" s="23">
        <v>4.4000000000000004</v>
      </c>
      <c r="O670" s="23">
        <f t="shared" si="10"/>
        <v>122975.6</v>
      </c>
    </row>
    <row r="671" spans="2:15" ht="25.5">
      <c r="B671" s="24" t="s">
        <v>3130</v>
      </c>
      <c r="C671" s="24" t="s">
        <v>1476</v>
      </c>
      <c r="D671" s="25" t="s">
        <v>3131</v>
      </c>
      <c r="E671" s="26">
        <v>120325</v>
      </c>
      <c r="F671" s="26">
        <v>120325</v>
      </c>
      <c r="G671" s="26">
        <v>90511.9</v>
      </c>
      <c r="H671" s="26">
        <v>6210.1</v>
      </c>
      <c r="I671" s="26">
        <v>0</v>
      </c>
      <c r="J671" s="26">
        <v>2650.6</v>
      </c>
      <c r="K671" s="26">
        <v>2646.2</v>
      </c>
      <c r="L671" s="26">
        <v>1626.4</v>
      </c>
      <c r="M671" s="26">
        <v>150.9</v>
      </c>
      <c r="N671" s="26">
        <v>4.4000000000000004</v>
      </c>
      <c r="O671" s="26">
        <f t="shared" si="10"/>
        <v>122975.6</v>
      </c>
    </row>
    <row r="672" spans="2:15" ht="25.5">
      <c r="B672" s="18" t="s">
        <v>3132</v>
      </c>
      <c r="C672" s="19"/>
      <c r="D672" s="20" t="s">
        <v>3133</v>
      </c>
      <c r="E672" s="21">
        <v>124459.3</v>
      </c>
      <c r="F672" s="21">
        <v>124459.3</v>
      </c>
      <c r="G672" s="21">
        <v>92964.800000000003</v>
      </c>
      <c r="H672" s="21">
        <v>7895.6</v>
      </c>
      <c r="I672" s="21">
        <v>0</v>
      </c>
      <c r="J672" s="21">
        <v>3073.7</v>
      </c>
      <c r="K672" s="21">
        <v>2821.3</v>
      </c>
      <c r="L672" s="21">
        <v>1363.5</v>
      </c>
      <c r="M672" s="21">
        <v>137.80000000000001</v>
      </c>
      <c r="N672" s="21">
        <v>252.4</v>
      </c>
      <c r="O672" s="21">
        <f t="shared" si="10"/>
        <v>127533</v>
      </c>
    </row>
    <row r="673" spans="2:15" ht="27">
      <c r="B673" s="19" t="s">
        <v>3134</v>
      </c>
      <c r="C673" s="19"/>
      <c r="D673" s="22" t="s">
        <v>3135</v>
      </c>
      <c r="E673" s="23">
        <v>124459.3</v>
      </c>
      <c r="F673" s="23">
        <v>124459.3</v>
      </c>
      <c r="G673" s="23">
        <v>92964.800000000003</v>
      </c>
      <c r="H673" s="23">
        <v>7895.6</v>
      </c>
      <c r="I673" s="23">
        <v>0</v>
      </c>
      <c r="J673" s="23">
        <v>3073.7</v>
      </c>
      <c r="K673" s="23">
        <v>2821.3</v>
      </c>
      <c r="L673" s="23">
        <v>1363.5</v>
      </c>
      <c r="M673" s="23">
        <v>137.80000000000001</v>
      </c>
      <c r="N673" s="23">
        <v>252.4</v>
      </c>
      <c r="O673" s="23">
        <f t="shared" si="10"/>
        <v>127533</v>
      </c>
    </row>
    <row r="674" spans="2:15" ht="25.5">
      <c r="B674" s="24" t="s">
        <v>3136</v>
      </c>
      <c r="C674" s="24" t="s">
        <v>1476</v>
      </c>
      <c r="D674" s="25" t="s">
        <v>3137</v>
      </c>
      <c r="E674" s="26">
        <v>124459.3</v>
      </c>
      <c r="F674" s="26">
        <v>124459.3</v>
      </c>
      <c r="G674" s="26">
        <v>92964.800000000003</v>
      </c>
      <c r="H674" s="26">
        <v>7895.6</v>
      </c>
      <c r="I674" s="26">
        <v>0</v>
      </c>
      <c r="J674" s="26">
        <v>3073.7</v>
      </c>
      <c r="K674" s="26">
        <v>2821.3</v>
      </c>
      <c r="L674" s="26">
        <v>1363.5</v>
      </c>
      <c r="M674" s="26">
        <v>137.80000000000001</v>
      </c>
      <c r="N674" s="26">
        <v>252.4</v>
      </c>
      <c r="O674" s="26">
        <f t="shared" si="10"/>
        <v>127533</v>
      </c>
    </row>
    <row r="675" spans="2:15" ht="25.5">
      <c r="B675" s="18" t="s">
        <v>3138</v>
      </c>
      <c r="C675" s="19"/>
      <c r="D675" s="20" t="s">
        <v>3139</v>
      </c>
      <c r="E675" s="21">
        <v>141179.9</v>
      </c>
      <c r="F675" s="21">
        <v>141179.9</v>
      </c>
      <c r="G675" s="21">
        <v>106941.2</v>
      </c>
      <c r="H675" s="21">
        <v>7460.2</v>
      </c>
      <c r="I675" s="21">
        <v>0</v>
      </c>
      <c r="J675" s="21">
        <v>4029.3</v>
      </c>
      <c r="K675" s="21">
        <v>4029.3</v>
      </c>
      <c r="L675" s="21">
        <v>2193.1</v>
      </c>
      <c r="M675" s="21">
        <v>344.5</v>
      </c>
      <c r="N675" s="21">
        <v>0</v>
      </c>
      <c r="O675" s="21">
        <f t="shared" si="10"/>
        <v>145209.19999999998</v>
      </c>
    </row>
    <row r="676" spans="2:15" ht="27">
      <c r="B676" s="19" t="s">
        <v>3140</v>
      </c>
      <c r="C676" s="19"/>
      <c r="D676" s="22" t="s">
        <v>3141</v>
      </c>
      <c r="E676" s="23">
        <v>141179.9</v>
      </c>
      <c r="F676" s="23">
        <v>141179.9</v>
      </c>
      <c r="G676" s="23">
        <v>106941.2</v>
      </c>
      <c r="H676" s="23">
        <v>7460.2</v>
      </c>
      <c r="I676" s="23">
        <v>0</v>
      </c>
      <c r="J676" s="23">
        <v>4029.3</v>
      </c>
      <c r="K676" s="23">
        <v>4029.3</v>
      </c>
      <c r="L676" s="23">
        <v>2193.1</v>
      </c>
      <c r="M676" s="23">
        <v>344.5</v>
      </c>
      <c r="N676" s="23">
        <v>0</v>
      </c>
      <c r="O676" s="23">
        <f t="shared" si="10"/>
        <v>145209.19999999998</v>
      </c>
    </row>
    <row r="677" spans="2:15" ht="25.5">
      <c r="B677" s="24" t="s">
        <v>3142</v>
      </c>
      <c r="C677" s="24" t="s">
        <v>1476</v>
      </c>
      <c r="D677" s="25" t="s">
        <v>3143</v>
      </c>
      <c r="E677" s="26">
        <v>141179.9</v>
      </c>
      <c r="F677" s="26">
        <v>141179.9</v>
      </c>
      <c r="G677" s="26">
        <v>106941.2</v>
      </c>
      <c r="H677" s="26">
        <v>7460.2</v>
      </c>
      <c r="I677" s="26">
        <v>0</v>
      </c>
      <c r="J677" s="26">
        <v>4029.3</v>
      </c>
      <c r="K677" s="26">
        <v>4029.3</v>
      </c>
      <c r="L677" s="26">
        <v>2193.1</v>
      </c>
      <c r="M677" s="26">
        <v>344.5</v>
      </c>
      <c r="N677" s="26">
        <v>0</v>
      </c>
      <c r="O677" s="26">
        <f t="shared" si="10"/>
        <v>145209.19999999998</v>
      </c>
    </row>
    <row r="678" spans="2:15" ht="25.5">
      <c r="B678" s="18" t="s">
        <v>3144</v>
      </c>
      <c r="C678" s="19"/>
      <c r="D678" s="20" t="s">
        <v>3145</v>
      </c>
      <c r="E678" s="21">
        <v>108640.5</v>
      </c>
      <c r="F678" s="21">
        <v>108640.5</v>
      </c>
      <c r="G678" s="21">
        <v>82400</v>
      </c>
      <c r="H678" s="21">
        <v>5511.1</v>
      </c>
      <c r="I678" s="21">
        <v>0</v>
      </c>
      <c r="J678" s="21">
        <v>3690.9</v>
      </c>
      <c r="K678" s="21">
        <v>3572.6</v>
      </c>
      <c r="L678" s="21">
        <v>2047.1</v>
      </c>
      <c r="M678" s="21">
        <v>196.3</v>
      </c>
      <c r="N678" s="21">
        <v>118.3</v>
      </c>
      <c r="O678" s="21">
        <f t="shared" si="10"/>
        <v>112331.4</v>
      </c>
    </row>
    <row r="679" spans="2:15" ht="27">
      <c r="B679" s="19" t="s">
        <v>3146</v>
      </c>
      <c r="C679" s="19"/>
      <c r="D679" s="22" t="s">
        <v>3147</v>
      </c>
      <c r="E679" s="23">
        <v>108640.5</v>
      </c>
      <c r="F679" s="23">
        <v>108640.5</v>
      </c>
      <c r="G679" s="23">
        <v>82400</v>
      </c>
      <c r="H679" s="23">
        <v>5511.1</v>
      </c>
      <c r="I679" s="23">
        <v>0</v>
      </c>
      <c r="J679" s="23">
        <v>3690.9</v>
      </c>
      <c r="K679" s="23">
        <v>3572.6</v>
      </c>
      <c r="L679" s="23">
        <v>2047.1</v>
      </c>
      <c r="M679" s="23">
        <v>196.3</v>
      </c>
      <c r="N679" s="23">
        <v>118.3</v>
      </c>
      <c r="O679" s="23">
        <f t="shared" si="10"/>
        <v>112331.4</v>
      </c>
    </row>
    <row r="680" spans="2:15" ht="25.5">
      <c r="B680" s="24" t="s">
        <v>3148</v>
      </c>
      <c r="C680" s="24" t="s">
        <v>1476</v>
      </c>
      <c r="D680" s="25" t="s">
        <v>3149</v>
      </c>
      <c r="E680" s="26">
        <v>108640.5</v>
      </c>
      <c r="F680" s="26">
        <v>108640.5</v>
      </c>
      <c r="G680" s="26">
        <v>82400</v>
      </c>
      <c r="H680" s="26">
        <v>5511.1</v>
      </c>
      <c r="I680" s="26">
        <v>0</v>
      </c>
      <c r="J680" s="26">
        <v>3690.9</v>
      </c>
      <c r="K680" s="26">
        <v>3572.6</v>
      </c>
      <c r="L680" s="26">
        <v>2047.1</v>
      </c>
      <c r="M680" s="26">
        <v>196.3</v>
      </c>
      <c r="N680" s="26">
        <v>118.3</v>
      </c>
      <c r="O680" s="26">
        <f t="shared" si="10"/>
        <v>112331.4</v>
      </c>
    </row>
    <row r="681" spans="2:15" ht="25.5">
      <c r="B681" s="18" t="s">
        <v>3150</v>
      </c>
      <c r="C681" s="19"/>
      <c r="D681" s="20" t="s">
        <v>3151</v>
      </c>
      <c r="E681" s="21">
        <v>158839</v>
      </c>
      <c r="F681" s="21">
        <v>158839</v>
      </c>
      <c r="G681" s="21">
        <v>119798.39999999999</v>
      </c>
      <c r="H681" s="21">
        <v>8147.5</v>
      </c>
      <c r="I681" s="21">
        <v>0</v>
      </c>
      <c r="J681" s="21">
        <v>2715.5</v>
      </c>
      <c r="K681" s="21">
        <v>2715.5</v>
      </c>
      <c r="L681" s="21">
        <v>1508</v>
      </c>
      <c r="M681" s="21">
        <v>111.9</v>
      </c>
      <c r="N681" s="21">
        <v>0</v>
      </c>
      <c r="O681" s="21">
        <f t="shared" si="10"/>
        <v>161554.5</v>
      </c>
    </row>
    <row r="682" spans="2:15" ht="27">
      <c r="B682" s="19" t="s">
        <v>3152</v>
      </c>
      <c r="C682" s="19"/>
      <c r="D682" s="22" t="s">
        <v>3153</v>
      </c>
      <c r="E682" s="23">
        <v>158839</v>
      </c>
      <c r="F682" s="23">
        <v>158839</v>
      </c>
      <c r="G682" s="23">
        <v>119798.39999999999</v>
      </c>
      <c r="H682" s="23">
        <v>8147.5</v>
      </c>
      <c r="I682" s="23">
        <v>0</v>
      </c>
      <c r="J682" s="23">
        <v>2715.5</v>
      </c>
      <c r="K682" s="23">
        <v>2715.5</v>
      </c>
      <c r="L682" s="23">
        <v>1508</v>
      </c>
      <c r="M682" s="23">
        <v>111.9</v>
      </c>
      <c r="N682" s="23">
        <v>0</v>
      </c>
      <c r="O682" s="23">
        <f t="shared" si="10"/>
        <v>161554.5</v>
      </c>
    </row>
    <row r="683" spans="2:15" ht="25.5">
      <c r="B683" s="24" t="s">
        <v>3154</v>
      </c>
      <c r="C683" s="24" t="s">
        <v>1476</v>
      </c>
      <c r="D683" s="25" t="s">
        <v>3155</v>
      </c>
      <c r="E683" s="26">
        <v>158839</v>
      </c>
      <c r="F683" s="26">
        <v>158839</v>
      </c>
      <c r="G683" s="26">
        <v>119798.39999999999</v>
      </c>
      <c r="H683" s="26">
        <v>8147.5</v>
      </c>
      <c r="I683" s="26">
        <v>0</v>
      </c>
      <c r="J683" s="26">
        <v>2715.5</v>
      </c>
      <c r="K683" s="26">
        <v>2715.5</v>
      </c>
      <c r="L683" s="26">
        <v>1508</v>
      </c>
      <c r="M683" s="26">
        <v>111.9</v>
      </c>
      <c r="N683" s="26">
        <v>0</v>
      </c>
      <c r="O683" s="26">
        <f t="shared" si="10"/>
        <v>161554.5</v>
      </c>
    </row>
    <row r="684" spans="2:15" ht="25.5">
      <c r="B684" s="18" t="s">
        <v>3156</v>
      </c>
      <c r="C684" s="19"/>
      <c r="D684" s="20" t="s">
        <v>3157</v>
      </c>
      <c r="E684" s="21">
        <v>133769.4</v>
      </c>
      <c r="F684" s="21">
        <v>133769.4</v>
      </c>
      <c r="G684" s="21">
        <v>100393.4</v>
      </c>
      <c r="H684" s="21">
        <v>9323.7999999999993</v>
      </c>
      <c r="I684" s="21">
        <v>0</v>
      </c>
      <c r="J684" s="21">
        <v>3625.4</v>
      </c>
      <c r="K684" s="21">
        <v>3502.4</v>
      </c>
      <c r="L684" s="21">
        <v>1671.8</v>
      </c>
      <c r="M684" s="21">
        <v>361.5</v>
      </c>
      <c r="N684" s="21">
        <v>123</v>
      </c>
      <c r="O684" s="21">
        <f t="shared" si="10"/>
        <v>137394.79999999999</v>
      </c>
    </row>
    <row r="685" spans="2:15" ht="27">
      <c r="B685" s="19" t="s">
        <v>3158</v>
      </c>
      <c r="C685" s="19"/>
      <c r="D685" s="22" t="s">
        <v>3159</v>
      </c>
      <c r="E685" s="23">
        <v>133769.4</v>
      </c>
      <c r="F685" s="23">
        <v>133769.4</v>
      </c>
      <c r="G685" s="23">
        <v>100393.4</v>
      </c>
      <c r="H685" s="23">
        <v>9323.7999999999993</v>
      </c>
      <c r="I685" s="23">
        <v>0</v>
      </c>
      <c r="J685" s="23">
        <v>3625.4</v>
      </c>
      <c r="K685" s="23">
        <v>3502.4</v>
      </c>
      <c r="L685" s="23">
        <v>1671.8</v>
      </c>
      <c r="M685" s="23">
        <v>361.5</v>
      </c>
      <c r="N685" s="23">
        <v>123</v>
      </c>
      <c r="O685" s="23">
        <f t="shared" si="10"/>
        <v>137394.79999999999</v>
      </c>
    </row>
    <row r="686" spans="2:15" ht="25.5">
      <c r="B686" s="24" t="s">
        <v>3160</v>
      </c>
      <c r="C686" s="24" t="s">
        <v>1476</v>
      </c>
      <c r="D686" s="25" t="s">
        <v>3161</v>
      </c>
      <c r="E686" s="26">
        <v>133769.4</v>
      </c>
      <c r="F686" s="26">
        <v>133769.4</v>
      </c>
      <c r="G686" s="26">
        <v>100393.4</v>
      </c>
      <c r="H686" s="26">
        <v>9323.7999999999993</v>
      </c>
      <c r="I686" s="26">
        <v>0</v>
      </c>
      <c r="J686" s="26">
        <v>3625.4</v>
      </c>
      <c r="K686" s="26">
        <v>3502.4</v>
      </c>
      <c r="L686" s="26">
        <v>1671.8</v>
      </c>
      <c r="M686" s="26">
        <v>361.5</v>
      </c>
      <c r="N686" s="26">
        <v>123</v>
      </c>
      <c r="O686" s="26">
        <f t="shared" si="10"/>
        <v>137394.79999999999</v>
      </c>
    </row>
    <row r="687" spans="2:15" ht="25.5">
      <c r="B687" s="18" t="s">
        <v>3162</v>
      </c>
      <c r="C687" s="19"/>
      <c r="D687" s="20" t="s">
        <v>3163</v>
      </c>
      <c r="E687" s="21">
        <v>107137.9</v>
      </c>
      <c r="F687" s="21">
        <v>107137.9</v>
      </c>
      <c r="G687" s="21">
        <v>80028.399999999994</v>
      </c>
      <c r="H687" s="21">
        <v>7406.6</v>
      </c>
      <c r="I687" s="21">
        <v>0</v>
      </c>
      <c r="J687" s="21">
        <v>5304.8</v>
      </c>
      <c r="K687" s="21">
        <v>5243</v>
      </c>
      <c r="L687" s="21">
        <v>2970</v>
      </c>
      <c r="M687" s="21">
        <v>295.10000000000002</v>
      </c>
      <c r="N687" s="21">
        <v>61.8</v>
      </c>
      <c r="O687" s="21">
        <f t="shared" si="10"/>
        <v>112442.7</v>
      </c>
    </row>
    <row r="688" spans="2:15" ht="27">
      <c r="B688" s="19" t="s">
        <v>3164</v>
      </c>
      <c r="C688" s="19"/>
      <c r="D688" s="22" t="s">
        <v>3165</v>
      </c>
      <c r="E688" s="23">
        <v>107137.9</v>
      </c>
      <c r="F688" s="23">
        <v>107137.9</v>
      </c>
      <c r="G688" s="23">
        <v>80028.399999999994</v>
      </c>
      <c r="H688" s="23">
        <v>7406.6</v>
      </c>
      <c r="I688" s="23">
        <v>0</v>
      </c>
      <c r="J688" s="23">
        <v>5304.8</v>
      </c>
      <c r="K688" s="23">
        <v>5243</v>
      </c>
      <c r="L688" s="23">
        <v>2970</v>
      </c>
      <c r="M688" s="23">
        <v>295.10000000000002</v>
      </c>
      <c r="N688" s="23">
        <v>61.8</v>
      </c>
      <c r="O688" s="23">
        <f t="shared" si="10"/>
        <v>112442.7</v>
      </c>
    </row>
    <row r="689" spans="2:15" ht="25.5">
      <c r="B689" s="24" t="s">
        <v>3166</v>
      </c>
      <c r="C689" s="24" t="s">
        <v>1476</v>
      </c>
      <c r="D689" s="25" t="s">
        <v>3167</v>
      </c>
      <c r="E689" s="26">
        <v>107137.9</v>
      </c>
      <c r="F689" s="26">
        <v>107137.9</v>
      </c>
      <c r="G689" s="26">
        <v>80028.399999999994</v>
      </c>
      <c r="H689" s="26">
        <v>7406.6</v>
      </c>
      <c r="I689" s="26">
        <v>0</v>
      </c>
      <c r="J689" s="26">
        <v>5304.8</v>
      </c>
      <c r="K689" s="26">
        <v>5243</v>
      </c>
      <c r="L689" s="26">
        <v>2970</v>
      </c>
      <c r="M689" s="26">
        <v>295.10000000000002</v>
      </c>
      <c r="N689" s="26">
        <v>61.8</v>
      </c>
      <c r="O689" s="26">
        <f t="shared" si="10"/>
        <v>112442.7</v>
      </c>
    </row>
    <row r="690" spans="2:15" ht="25.5">
      <c r="B690" s="18" t="s">
        <v>3168</v>
      </c>
      <c r="C690" s="19"/>
      <c r="D690" s="20" t="s">
        <v>3169</v>
      </c>
      <c r="E690" s="21">
        <v>114417.8</v>
      </c>
      <c r="F690" s="21">
        <v>114417.8</v>
      </c>
      <c r="G690" s="21">
        <v>86634.3</v>
      </c>
      <c r="H690" s="21">
        <v>6620.5</v>
      </c>
      <c r="I690" s="21">
        <v>0</v>
      </c>
      <c r="J690" s="21">
        <v>1297.0999999999999</v>
      </c>
      <c r="K690" s="21">
        <v>1287.0999999999999</v>
      </c>
      <c r="L690" s="21">
        <v>345</v>
      </c>
      <c r="M690" s="21">
        <v>221</v>
      </c>
      <c r="N690" s="21">
        <v>10</v>
      </c>
      <c r="O690" s="21">
        <f t="shared" si="10"/>
        <v>115714.90000000001</v>
      </c>
    </row>
    <row r="691" spans="2:15" ht="27">
      <c r="B691" s="19" t="s">
        <v>3170</v>
      </c>
      <c r="C691" s="19"/>
      <c r="D691" s="22" t="s">
        <v>3171</v>
      </c>
      <c r="E691" s="23">
        <v>114417.8</v>
      </c>
      <c r="F691" s="23">
        <v>114417.8</v>
      </c>
      <c r="G691" s="23">
        <v>86634.3</v>
      </c>
      <c r="H691" s="23">
        <v>6620.5</v>
      </c>
      <c r="I691" s="23">
        <v>0</v>
      </c>
      <c r="J691" s="23">
        <v>1297.0999999999999</v>
      </c>
      <c r="K691" s="23">
        <v>1287.0999999999999</v>
      </c>
      <c r="L691" s="23">
        <v>345</v>
      </c>
      <c r="M691" s="23">
        <v>221</v>
      </c>
      <c r="N691" s="23">
        <v>10</v>
      </c>
      <c r="O691" s="23">
        <f t="shared" si="10"/>
        <v>115714.90000000001</v>
      </c>
    </row>
    <row r="692" spans="2:15" ht="25.5">
      <c r="B692" s="24" t="s">
        <v>3172</v>
      </c>
      <c r="C692" s="24" t="s">
        <v>1476</v>
      </c>
      <c r="D692" s="25" t="s">
        <v>3173</v>
      </c>
      <c r="E692" s="26">
        <v>114417.8</v>
      </c>
      <c r="F692" s="26">
        <v>114417.8</v>
      </c>
      <c r="G692" s="26">
        <v>86634.3</v>
      </c>
      <c r="H692" s="26">
        <v>6620.5</v>
      </c>
      <c r="I692" s="26">
        <v>0</v>
      </c>
      <c r="J692" s="26">
        <v>1297.0999999999999</v>
      </c>
      <c r="K692" s="26">
        <v>1287.0999999999999</v>
      </c>
      <c r="L692" s="26">
        <v>345</v>
      </c>
      <c r="M692" s="26">
        <v>221</v>
      </c>
      <c r="N692" s="26">
        <v>10</v>
      </c>
      <c r="O692" s="26">
        <f t="shared" si="10"/>
        <v>115714.90000000001</v>
      </c>
    </row>
    <row r="693" spans="2:15" ht="25.5">
      <c r="B693" s="18" t="s">
        <v>3174</v>
      </c>
      <c r="C693" s="19"/>
      <c r="D693" s="20" t="s">
        <v>3175</v>
      </c>
      <c r="E693" s="21">
        <v>114503.8</v>
      </c>
      <c r="F693" s="21">
        <v>114503.8</v>
      </c>
      <c r="G693" s="21">
        <v>86121.9</v>
      </c>
      <c r="H693" s="21">
        <v>6611.7</v>
      </c>
      <c r="I693" s="21">
        <v>0</v>
      </c>
      <c r="J693" s="21">
        <v>2548.1</v>
      </c>
      <c r="K693" s="21">
        <v>2391.1</v>
      </c>
      <c r="L693" s="21">
        <v>1115</v>
      </c>
      <c r="M693" s="21">
        <v>151.9</v>
      </c>
      <c r="N693" s="21">
        <v>157</v>
      </c>
      <c r="O693" s="21">
        <f t="shared" si="10"/>
        <v>117051.90000000001</v>
      </c>
    </row>
    <row r="694" spans="2:15" ht="27">
      <c r="B694" s="19" t="s">
        <v>3176</v>
      </c>
      <c r="C694" s="19"/>
      <c r="D694" s="22" t="s">
        <v>3177</v>
      </c>
      <c r="E694" s="23">
        <v>114503.8</v>
      </c>
      <c r="F694" s="23">
        <v>114503.8</v>
      </c>
      <c r="G694" s="23">
        <v>86121.9</v>
      </c>
      <c r="H694" s="23">
        <v>6611.7</v>
      </c>
      <c r="I694" s="23">
        <v>0</v>
      </c>
      <c r="J694" s="23">
        <v>2548.1</v>
      </c>
      <c r="K694" s="23">
        <v>2391.1</v>
      </c>
      <c r="L694" s="23">
        <v>1115</v>
      </c>
      <c r="M694" s="23">
        <v>151.9</v>
      </c>
      <c r="N694" s="23">
        <v>157</v>
      </c>
      <c r="O694" s="23">
        <f t="shared" si="10"/>
        <v>117051.90000000001</v>
      </c>
    </row>
    <row r="695" spans="2:15" ht="25.5">
      <c r="B695" s="24" t="s">
        <v>3178</v>
      </c>
      <c r="C695" s="24" t="s">
        <v>1476</v>
      </c>
      <c r="D695" s="25" t="s">
        <v>3179</v>
      </c>
      <c r="E695" s="26">
        <v>114503.8</v>
      </c>
      <c r="F695" s="26">
        <v>114503.8</v>
      </c>
      <c r="G695" s="26">
        <v>86121.9</v>
      </c>
      <c r="H695" s="26">
        <v>6611.7</v>
      </c>
      <c r="I695" s="26">
        <v>0</v>
      </c>
      <c r="J695" s="26">
        <v>2548.1</v>
      </c>
      <c r="K695" s="26">
        <v>2391.1</v>
      </c>
      <c r="L695" s="26">
        <v>1115</v>
      </c>
      <c r="M695" s="26">
        <v>151.9</v>
      </c>
      <c r="N695" s="26">
        <v>157</v>
      </c>
      <c r="O695" s="26">
        <f t="shared" si="10"/>
        <v>117051.90000000001</v>
      </c>
    </row>
    <row r="696" spans="2:15" ht="25.5">
      <c r="B696" s="18" t="s">
        <v>3180</v>
      </c>
      <c r="C696" s="19"/>
      <c r="D696" s="20" t="s">
        <v>3181</v>
      </c>
      <c r="E696" s="21">
        <v>174783.2</v>
      </c>
      <c r="F696" s="21">
        <v>174783.2</v>
      </c>
      <c r="G696" s="21">
        <v>131196.1</v>
      </c>
      <c r="H696" s="21">
        <v>8619.2000000000007</v>
      </c>
      <c r="I696" s="21">
        <v>0</v>
      </c>
      <c r="J696" s="21">
        <v>4604.8</v>
      </c>
      <c r="K696" s="21">
        <v>4564.8</v>
      </c>
      <c r="L696" s="21">
        <v>1927.2</v>
      </c>
      <c r="M696" s="21">
        <v>326.2</v>
      </c>
      <c r="N696" s="21">
        <v>40</v>
      </c>
      <c r="O696" s="21">
        <f t="shared" si="10"/>
        <v>179388</v>
      </c>
    </row>
    <row r="697" spans="2:15" ht="27">
      <c r="B697" s="19" t="s">
        <v>3182</v>
      </c>
      <c r="C697" s="19"/>
      <c r="D697" s="22" t="s">
        <v>3183</v>
      </c>
      <c r="E697" s="23">
        <v>174783.2</v>
      </c>
      <c r="F697" s="23">
        <v>174783.2</v>
      </c>
      <c r="G697" s="23">
        <v>131196.1</v>
      </c>
      <c r="H697" s="23">
        <v>8619.2000000000007</v>
      </c>
      <c r="I697" s="23">
        <v>0</v>
      </c>
      <c r="J697" s="23">
        <v>4604.8</v>
      </c>
      <c r="K697" s="23">
        <v>4564.8</v>
      </c>
      <c r="L697" s="23">
        <v>1927.2</v>
      </c>
      <c r="M697" s="23">
        <v>326.2</v>
      </c>
      <c r="N697" s="23">
        <v>40</v>
      </c>
      <c r="O697" s="23">
        <f t="shared" si="10"/>
        <v>179388</v>
      </c>
    </row>
    <row r="698" spans="2:15" ht="25.5">
      <c r="B698" s="24" t="s">
        <v>3184</v>
      </c>
      <c r="C698" s="24" t="s">
        <v>1476</v>
      </c>
      <c r="D698" s="25" t="s">
        <v>3185</v>
      </c>
      <c r="E698" s="26">
        <v>174783.2</v>
      </c>
      <c r="F698" s="26">
        <v>174783.2</v>
      </c>
      <c r="G698" s="26">
        <v>131196.1</v>
      </c>
      <c r="H698" s="26">
        <v>8619.2000000000007</v>
      </c>
      <c r="I698" s="26">
        <v>0</v>
      </c>
      <c r="J698" s="26">
        <v>4604.8</v>
      </c>
      <c r="K698" s="26">
        <v>4564.8</v>
      </c>
      <c r="L698" s="26">
        <v>1927.2</v>
      </c>
      <c r="M698" s="26">
        <v>326.2</v>
      </c>
      <c r="N698" s="26">
        <v>40</v>
      </c>
      <c r="O698" s="26">
        <f t="shared" si="10"/>
        <v>179388</v>
      </c>
    </row>
    <row r="699" spans="2:15" ht="25.5">
      <c r="B699" s="18" t="s">
        <v>3186</v>
      </c>
      <c r="C699" s="19"/>
      <c r="D699" s="20" t="s">
        <v>3187</v>
      </c>
      <c r="E699" s="21">
        <v>102271.1</v>
      </c>
      <c r="F699" s="21">
        <v>102271.1</v>
      </c>
      <c r="G699" s="21">
        <v>77048.100000000006</v>
      </c>
      <c r="H699" s="21">
        <v>5960.2</v>
      </c>
      <c r="I699" s="21">
        <v>0</v>
      </c>
      <c r="J699" s="21">
        <v>439.3</v>
      </c>
      <c r="K699" s="21">
        <v>415.3</v>
      </c>
      <c r="L699" s="21">
        <v>32.200000000000003</v>
      </c>
      <c r="M699" s="21">
        <v>82.7</v>
      </c>
      <c r="N699" s="21">
        <v>24</v>
      </c>
      <c r="O699" s="21">
        <f t="shared" si="10"/>
        <v>102710.40000000001</v>
      </c>
    </row>
    <row r="700" spans="2:15" ht="27">
      <c r="B700" s="19" t="s">
        <v>3188</v>
      </c>
      <c r="C700" s="19"/>
      <c r="D700" s="22" t="s">
        <v>3189</v>
      </c>
      <c r="E700" s="23">
        <v>102271.1</v>
      </c>
      <c r="F700" s="23">
        <v>102271.1</v>
      </c>
      <c r="G700" s="23">
        <v>77048.100000000006</v>
      </c>
      <c r="H700" s="23">
        <v>5960.2</v>
      </c>
      <c r="I700" s="23">
        <v>0</v>
      </c>
      <c r="J700" s="23">
        <v>439.3</v>
      </c>
      <c r="K700" s="23">
        <v>415.3</v>
      </c>
      <c r="L700" s="23">
        <v>32.200000000000003</v>
      </c>
      <c r="M700" s="23">
        <v>82.7</v>
      </c>
      <c r="N700" s="23">
        <v>24</v>
      </c>
      <c r="O700" s="23">
        <f t="shared" si="10"/>
        <v>102710.40000000001</v>
      </c>
    </row>
    <row r="701" spans="2:15" ht="25.5">
      <c r="B701" s="24" t="s">
        <v>3190</v>
      </c>
      <c r="C701" s="24" t="s">
        <v>1476</v>
      </c>
      <c r="D701" s="25" t="s">
        <v>3191</v>
      </c>
      <c r="E701" s="26">
        <v>102271.1</v>
      </c>
      <c r="F701" s="26">
        <v>102271.1</v>
      </c>
      <c r="G701" s="26">
        <v>77048.100000000006</v>
      </c>
      <c r="H701" s="26">
        <v>5960.2</v>
      </c>
      <c r="I701" s="26">
        <v>0</v>
      </c>
      <c r="J701" s="26">
        <v>439.3</v>
      </c>
      <c r="K701" s="26">
        <v>415.3</v>
      </c>
      <c r="L701" s="26">
        <v>32.200000000000003</v>
      </c>
      <c r="M701" s="26">
        <v>82.7</v>
      </c>
      <c r="N701" s="26">
        <v>24</v>
      </c>
      <c r="O701" s="26">
        <f t="shared" si="10"/>
        <v>102710.40000000001</v>
      </c>
    </row>
    <row r="702" spans="2:15" ht="25.5">
      <c r="B702" s="18" t="s">
        <v>3192</v>
      </c>
      <c r="C702" s="19"/>
      <c r="D702" s="20" t="s">
        <v>3193</v>
      </c>
      <c r="E702" s="21">
        <v>128353.8</v>
      </c>
      <c r="F702" s="21">
        <v>128353.8</v>
      </c>
      <c r="G702" s="21">
        <v>96367</v>
      </c>
      <c r="H702" s="21">
        <v>8616.5</v>
      </c>
      <c r="I702" s="21">
        <v>0</v>
      </c>
      <c r="J702" s="21">
        <v>750.4</v>
      </c>
      <c r="K702" s="21">
        <v>750.4</v>
      </c>
      <c r="L702" s="21">
        <v>0</v>
      </c>
      <c r="M702" s="21">
        <v>372.4</v>
      </c>
      <c r="N702" s="21">
        <v>0</v>
      </c>
      <c r="O702" s="21">
        <f t="shared" si="10"/>
        <v>129104.2</v>
      </c>
    </row>
    <row r="703" spans="2:15" ht="27">
      <c r="B703" s="19" t="s">
        <v>3194</v>
      </c>
      <c r="C703" s="19"/>
      <c r="D703" s="22" t="s">
        <v>3195</v>
      </c>
      <c r="E703" s="23">
        <v>128353.8</v>
      </c>
      <c r="F703" s="23">
        <v>128353.8</v>
      </c>
      <c r="G703" s="23">
        <v>96367</v>
      </c>
      <c r="H703" s="23">
        <v>8616.5</v>
      </c>
      <c r="I703" s="23">
        <v>0</v>
      </c>
      <c r="J703" s="23">
        <v>750.4</v>
      </c>
      <c r="K703" s="23">
        <v>750.4</v>
      </c>
      <c r="L703" s="23">
        <v>0</v>
      </c>
      <c r="M703" s="23">
        <v>372.4</v>
      </c>
      <c r="N703" s="23">
        <v>0</v>
      </c>
      <c r="O703" s="23">
        <f t="shared" si="10"/>
        <v>129104.2</v>
      </c>
    </row>
    <row r="704" spans="2:15" ht="25.5">
      <c r="B704" s="24" t="s">
        <v>3196</v>
      </c>
      <c r="C704" s="24" t="s">
        <v>1476</v>
      </c>
      <c r="D704" s="25" t="s">
        <v>3197</v>
      </c>
      <c r="E704" s="26">
        <v>128353.8</v>
      </c>
      <c r="F704" s="26">
        <v>128353.8</v>
      </c>
      <c r="G704" s="26">
        <v>96367</v>
      </c>
      <c r="H704" s="26">
        <v>8616.5</v>
      </c>
      <c r="I704" s="26">
        <v>0</v>
      </c>
      <c r="J704" s="26">
        <v>750.4</v>
      </c>
      <c r="K704" s="26">
        <v>750.4</v>
      </c>
      <c r="L704" s="26">
        <v>0</v>
      </c>
      <c r="M704" s="26">
        <v>372.4</v>
      </c>
      <c r="N704" s="26">
        <v>0</v>
      </c>
      <c r="O704" s="26">
        <f t="shared" si="10"/>
        <v>129104.2</v>
      </c>
    </row>
    <row r="705" spans="2:15" ht="25.5">
      <c r="B705" s="18" t="s">
        <v>3198</v>
      </c>
      <c r="C705" s="19"/>
      <c r="D705" s="20" t="s">
        <v>3199</v>
      </c>
      <c r="E705" s="21">
        <v>118566.9</v>
      </c>
      <c r="F705" s="21">
        <v>118566.9</v>
      </c>
      <c r="G705" s="21">
        <v>88974</v>
      </c>
      <c r="H705" s="21">
        <v>6966.7</v>
      </c>
      <c r="I705" s="21">
        <v>0</v>
      </c>
      <c r="J705" s="21">
        <v>4899.7</v>
      </c>
      <c r="K705" s="21">
        <v>4899.7</v>
      </c>
      <c r="L705" s="21">
        <v>2586</v>
      </c>
      <c r="M705" s="21">
        <v>273.39999999999998</v>
      </c>
      <c r="N705" s="21">
        <v>0</v>
      </c>
      <c r="O705" s="21">
        <f t="shared" si="10"/>
        <v>123466.59999999999</v>
      </c>
    </row>
    <row r="706" spans="2:15" ht="27">
      <c r="B706" s="19" t="s">
        <v>3200</v>
      </c>
      <c r="C706" s="19"/>
      <c r="D706" s="22" t="s">
        <v>3201</v>
      </c>
      <c r="E706" s="23">
        <v>118566.9</v>
      </c>
      <c r="F706" s="23">
        <v>118566.9</v>
      </c>
      <c r="G706" s="23">
        <v>88974</v>
      </c>
      <c r="H706" s="23">
        <v>6966.7</v>
      </c>
      <c r="I706" s="23">
        <v>0</v>
      </c>
      <c r="J706" s="23">
        <v>4899.7</v>
      </c>
      <c r="K706" s="23">
        <v>4899.7</v>
      </c>
      <c r="L706" s="23">
        <v>2586</v>
      </c>
      <c r="M706" s="23">
        <v>273.39999999999998</v>
      </c>
      <c r="N706" s="23">
        <v>0</v>
      </c>
      <c r="O706" s="23">
        <f t="shared" si="10"/>
        <v>123466.59999999999</v>
      </c>
    </row>
    <row r="707" spans="2:15" ht="25.5">
      <c r="B707" s="24" t="s">
        <v>3202</v>
      </c>
      <c r="C707" s="24" t="s">
        <v>1476</v>
      </c>
      <c r="D707" s="25" t="s">
        <v>3203</v>
      </c>
      <c r="E707" s="26">
        <v>118566.9</v>
      </c>
      <c r="F707" s="26">
        <v>118566.9</v>
      </c>
      <c r="G707" s="26">
        <v>88974</v>
      </c>
      <c r="H707" s="26">
        <v>6966.7</v>
      </c>
      <c r="I707" s="26">
        <v>0</v>
      </c>
      <c r="J707" s="26">
        <v>4899.7</v>
      </c>
      <c r="K707" s="26">
        <v>4899.7</v>
      </c>
      <c r="L707" s="26">
        <v>2586</v>
      </c>
      <c r="M707" s="26">
        <v>273.39999999999998</v>
      </c>
      <c r="N707" s="26">
        <v>0</v>
      </c>
      <c r="O707" s="26">
        <f t="shared" si="10"/>
        <v>123466.59999999999</v>
      </c>
    </row>
    <row r="708" spans="2:15" ht="25.5">
      <c r="B708" s="18" t="s">
        <v>3204</v>
      </c>
      <c r="C708" s="19"/>
      <c r="D708" s="20" t="s">
        <v>3205</v>
      </c>
      <c r="E708" s="21">
        <v>75920.5</v>
      </c>
      <c r="F708" s="21">
        <v>75920.5</v>
      </c>
      <c r="G708" s="21">
        <v>57395</v>
      </c>
      <c r="H708" s="21">
        <v>3947.8</v>
      </c>
      <c r="I708" s="21">
        <v>0</v>
      </c>
      <c r="J708" s="21">
        <v>3160</v>
      </c>
      <c r="K708" s="21">
        <v>3069</v>
      </c>
      <c r="L708" s="21">
        <v>1779.7</v>
      </c>
      <c r="M708" s="21">
        <v>158</v>
      </c>
      <c r="N708" s="21">
        <v>91</v>
      </c>
      <c r="O708" s="21">
        <f t="shared" si="10"/>
        <v>79080.5</v>
      </c>
    </row>
    <row r="709" spans="2:15" ht="27">
      <c r="B709" s="19" t="s">
        <v>3206</v>
      </c>
      <c r="C709" s="19"/>
      <c r="D709" s="22" t="s">
        <v>3207</v>
      </c>
      <c r="E709" s="23">
        <v>75920.5</v>
      </c>
      <c r="F709" s="23">
        <v>75920.5</v>
      </c>
      <c r="G709" s="23">
        <v>57395</v>
      </c>
      <c r="H709" s="23">
        <v>3947.8</v>
      </c>
      <c r="I709" s="23">
        <v>0</v>
      </c>
      <c r="J709" s="23">
        <v>3160</v>
      </c>
      <c r="K709" s="23">
        <v>3069</v>
      </c>
      <c r="L709" s="23">
        <v>1779.7</v>
      </c>
      <c r="M709" s="23">
        <v>158</v>
      </c>
      <c r="N709" s="23">
        <v>91</v>
      </c>
      <c r="O709" s="23">
        <f t="shared" si="10"/>
        <v>79080.5</v>
      </c>
    </row>
    <row r="710" spans="2:15" ht="25.5">
      <c r="B710" s="24" t="s">
        <v>3208</v>
      </c>
      <c r="C710" s="24" t="s">
        <v>1476</v>
      </c>
      <c r="D710" s="25" t="s">
        <v>3209</v>
      </c>
      <c r="E710" s="26">
        <v>75920.5</v>
      </c>
      <c r="F710" s="26">
        <v>75920.5</v>
      </c>
      <c r="G710" s="26">
        <v>57395</v>
      </c>
      <c r="H710" s="26">
        <v>3947.8</v>
      </c>
      <c r="I710" s="26">
        <v>0</v>
      </c>
      <c r="J710" s="26">
        <v>3160</v>
      </c>
      <c r="K710" s="26">
        <v>3069</v>
      </c>
      <c r="L710" s="26">
        <v>1779.7</v>
      </c>
      <c r="M710" s="26">
        <v>158</v>
      </c>
      <c r="N710" s="26">
        <v>91</v>
      </c>
      <c r="O710" s="26">
        <f t="shared" si="10"/>
        <v>79080.5</v>
      </c>
    </row>
    <row r="711" spans="2:15" ht="25.5">
      <c r="B711" s="18" t="s">
        <v>3210</v>
      </c>
      <c r="C711" s="19"/>
      <c r="D711" s="20" t="s">
        <v>3211</v>
      </c>
      <c r="E711" s="21">
        <v>124239.9</v>
      </c>
      <c r="F711" s="21">
        <v>124239.9</v>
      </c>
      <c r="G711" s="21">
        <v>93409.8</v>
      </c>
      <c r="H711" s="21">
        <v>7289.3</v>
      </c>
      <c r="I711" s="21">
        <v>0</v>
      </c>
      <c r="J711" s="21">
        <v>3127</v>
      </c>
      <c r="K711" s="21">
        <v>3117</v>
      </c>
      <c r="L711" s="21">
        <v>1770</v>
      </c>
      <c r="M711" s="21">
        <v>287</v>
      </c>
      <c r="N711" s="21">
        <v>10</v>
      </c>
      <c r="O711" s="21">
        <f t="shared" ref="O711:O717" si="11">J711+E711</f>
        <v>127366.9</v>
      </c>
    </row>
    <row r="712" spans="2:15" ht="27">
      <c r="B712" s="19" t="s">
        <v>3212</v>
      </c>
      <c r="C712" s="19"/>
      <c r="D712" s="22" t="s">
        <v>3213</v>
      </c>
      <c r="E712" s="23">
        <v>124239.9</v>
      </c>
      <c r="F712" s="23">
        <v>124239.9</v>
      </c>
      <c r="G712" s="23">
        <v>93409.8</v>
      </c>
      <c r="H712" s="23">
        <v>7289.3</v>
      </c>
      <c r="I712" s="23">
        <v>0</v>
      </c>
      <c r="J712" s="23">
        <v>3127</v>
      </c>
      <c r="K712" s="23">
        <v>3117</v>
      </c>
      <c r="L712" s="23">
        <v>1770</v>
      </c>
      <c r="M712" s="23">
        <v>287</v>
      </c>
      <c r="N712" s="23">
        <v>10</v>
      </c>
      <c r="O712" s="23">
        <f t="shared" si="11"/>
        <v>127366.9</v>
      </c>
    </row>
    <row r="713" spans="2:15" ht="25.5">
      <c r="B713" s="24" t="s">
        <v>3214</v>
      </c>
      <c r="C713" s="24" t="s">
        <v>1476</v>
      </c>
      <c r="D713" s="25" t="s">
        <v>3215</v>
      </c>
      <c r="E713" s="26">
        <v>124239.9</v>
      </c>
      <c r="F713" s="26">
        <v>124239.9</v>
      </c>
      <c r="G713" s="26">
        <v>93409.8</v>
      </c>
      <c r="H713" s="26">
        <v>7289.3</v>
      </c>
      <c r="I713" s="26">
        <v>0</v>
      </c>
      <c r="J713" s="26">
        <v>3127</v>
      </c>
      <c r="K713" s="26">
        <v>3117</v>
      </c>
      <c r="L713" s="26">
        <v>1770</v>
      </c>
      <c r="M713" s="26">
        <v>287</v>
      </c>
      <c r="N713" s="26">
        <v>10</v>
      </c>
      <c r="O713" s="26">
        <f t="shared" si="11"/>
        <v>127366.9</v>
      </c>
    </row>
    <row r="714" spans="2:15" ht="25.5">
      <c r="B714" s="18" t="s">
        <v>3216</v>
      </c>
      <c r="C714" s="19"/>
      <c r="D714" s="20" t="s">
        <v>3217</v>
      </c>
      <c r="E714" s="21">
        <v>20025.900000000001</v>
      </c>
      <c r="F714" s="21">
        <v>20025.900000000001</v>
      </c>
      <c r="G714" s="21">
        <v>13270.3</v>
      </c>
      <c r="H714" s="21">
        <v>1106</v>
      </c>
      <c r="I714" s="21">
        <v>0</v>
      </c>
      <c r="J714" s="21">
        <v>590.70000000000005</v>
      </c>
      <c r="K714" s="21">
        <v>590.70000000000005</v>
      </c>
      <c r="L714" s="21">
        <v>0</v>
      </c>
      <c r="M714" s="21">
        <v>535.4</v>
      </c>
      <c r="N714" s="21">
        <v>0</v>
      </c>
      <c r="O714" s="21">
        <f t="shared" si="11"/>
        <v>20616.600000000002</v>
      </c>
    </row>
    <row r="715" spans="2:15" ht="27">
      <c r="B715" s="19" t="s">
        <v>3218</v>
      </c>
      <c r="C715" s="19"/>
      <c r="D715" s="22" t="s">
        <v>3219</v>
      </c>
      <c r="E715" s="23">
        <v>20025.900000000001</v>
      </c>
      <c r="F715" s="23">
        <v>20025.900000000001</v>
      </c>
      <c r="G715" s="23">
        <v>13270.3</v>
      </c>
      <c r="H715" s="23">
        <v>1106</v>
      </c>
      <c r="I715" s="23">
        <v>0</v>
      </c>
      <c r="J715" s="23">
        <v>590.70000000000005</v>
      </c>
      <c r="K715" s="23">
        <v>590.70000000000005</v>
      </c>
      <c r="L715" s="23">
        <v>0</v>
      </c>
      <c r="M715" s="23">
        <v>535.4</v>
      </c>
      <c r="N715" s="23">
        <v>0</v>
      </c>
      <c r="O715" s="23">
        <f t="shared" si="11"/>
        <v>20616.600000000002</v>
      </c>
    </row>
    <row r="716" spans="2:15" ht="25.5">
      <c r="B716" s="24" t="s">
        <v>3220</v>
      </c>
      <c r="C716" s="24" t="s">
        <v>2876</v>
      </c>
      <c r="D716" s="25" t="s">
        <v>3221</v>
      </c>
      <c r="E716" s="26">
        <v>20025.900000000001</v>
      </c>
      <c r="F716" s="26">
        <v>20025.900000000001</v>
      </c>
      <c r="G716" s="26">
        <v>13270.3</v>
      </c>
      <c r="H716" s="26">
        <v>1106</v>
      </c>
      <c r="I716" s="26">
        <v>0</v>
      </c>
      <c r="J716" s="26">
        <v>590.70000000000005</v>
      </c>
      <c r="K716" s="26">
        <v>590.70000000000005</v>
      </c>
      <c r="L716" s="26">
        <v>0</v>
      </c>
      <c r="M716" s="26">
        <v>535.4</v>
      </c>
      <c r="N716" s="26">
        <v>0</v>
      </c>
      <c r="O716" s="26">
        <f t="shared" si="11"/>
        <v>20616.600000000002</v>
      </c>
    </row>
    <row r="717" spans="2:15" ht="13.5">
      <c r="B717" s="15"/>
      <c r="C717" s="3"/>
      <c r="D717" s="4" t="s">
        <v>3222</v>
      </c>
      <c r="E717" s="5">
        <v>0</v>
      </c>
      <c r="F717" s="5">
        <v>0</v>
      </c>
      <c r="G717" s="5">
        <v>0</v>
      </c>
      <c r="H717" s="5">
        <v>0</v>
      </c>
      <c r="I717" s="5">
        <v>0</v>
      </c>
      <c r="J717" s="5">
        <v>0</v>
      </c>
      <c r="K717" s="5">
        <v>0</v>
      </c>
      <c r="L717" s="5">
        <v>0</v>
      </c>
      <c r="M717" s="5">
        <v>0</v>
      </c>
      <c r="N717" s="5">
        <v>0</v>
      </c>
      <c r="O717" s="5">
        <f t="shared" si="11"/>
        <v>0</v>
      </c>
    </row>
  </sheetData>
  <mergeCells count="16">
    <mergeCell ref="L5:M5"/>
    <mergeCell ref="E4:I4"/>
    <mergeCell ref="K5:K6"/>
    <mergeCell ref="N5:N6"/>
    <mergeCell ref="F5:F6"/>
    <mergeCell ref="I5:I6"/>
    <mergeCell ref="B2:O2"/>
    <mergeCell ref="L1:O1"/>
    <mergeCell ref="J4:N4"/>
    <mergeCell ref="B4:B6"/>
    <mergeCell ref="E5:E6"/>
    <mergeCell ref="G5:H5"/>
    <mergeCell ref="O4:O6"/>
    <mergeCell ref="C4:C6"/>
    <mergeCell ref="D4:D6"/>
    <mergeCell ref="J5:J6"/>
  </mergeCells>
  <phoneticPr fontId="26" type="noConversion"/>
  <pageMargins left="0.74803149606299213" right="0.74803149606299213" top="0.59055118110236227" bottom="0.59055118110236227" header="0.51181102362204722" footer="0.51181102362204722"/>
  <pageSetup paperSize="9" scale="71" fitToHeight="0" orientation="landscape" horizontalDpi="300" verticalDpi="300"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dimension ref="A1:Q59"/>
  <sheetViews>
    <sheetView showGridLines="0" showZeros="0" topLeftCell="B1" zoomScaleNormal="100" zoomScaleSheetLayoutView="85" workbookViewId="0">
      <pane xSplit="2" ySplit="5" topLeftCell="D6" activePane="bottomRight" state="frozen"/>
      <selection activeCell="B1" sqref="B1"/>
      <selection pane="topRight" activeCell="D1" sqref="D1"/>
      <selection pane="bottomLeft" activeCell="B6" sqref="B6"/>
      <selection pane="bottomRight" activeCell="B1" sqref="B1"/>
    </sheetView>
  </sheetViews>
  <sheetFormatPr defaultColWidth="9.1640625" defaultRowHeight="12.75" customHeight="1"/>
  <cols>
    <col min="1" max="1" width="0" style="76" hidden="1" customWidth="1"/>
    <col min="2" max="2" width="11.6640625" style="78" customWidth="1"/>
    <col min="3" max="3" width="10.33203125" style="78" customWidth="1"/>
    <col min="4" max="4" width="40.83203125" style="78" customWidth="1"/>
    <col min="5" max="5" width="12.5" style="78" customWidth="1"/>
    <col min="6" max="6" width="12.83203125" style="78" customWidth="1"/>
    <col min="7" max="7" width="13" style="78" customWidth="1"/>
    <col min="8" max="8" width="14.5" style="78" customWidth="1"/>
    <col min="9" max="9" width="12.5" style="78" customWidth="1"/>
    <col min="10" max="10" width="16.5" style="78" customWidth="1"/>
    <col min="11" max="11" width="17.33203125" style="78" customWidth="1"/>
    <col min="12" max="12" width="12.83203125" style="78" customWidth="1"/>
    <col min="13" max="13" width="13" style="78" customWidth="1"/>
    <col min="14" max="16384" width="9.1640625" style="78"/>
  </cols>
  <sheetData>
    <row r="1" spans="1:17" ht="56.25" customHeight="1">
      <c r="B1" s="76"/>
      <c r="C1" s="76"/>
      <c r="D1" s="77"/>
      <c r="E1" s="77"/>
      <c r="F1" s="77"/>
      <c r="G1" s="77"/>
      <c r="H1" s="77"/>
      <c r="I1" s="77"/>
      <c r="J1" s="436" t="s">
        <v>1585</v>
      </c>
      <c r="K1" s="436"/>
      <c r="L1" s="436"/>
      <c r="M1" s="436"/>
    </row>
    <row r="2" spans="1:17" ht="51.75" customHeight="1">
      <c r="B2" s="76"/>
      <c r="C2" s="76"/>
      <c r="D2" s="437" t="s">
        <v>2935</v>
      </c>
      <c r="E2" s="437"/>
      <c r="F2" s="437"/>
      <c r="G2" s="437"/>
      <c r="H2" s="437"/>
      <c r="I2" s="437"/>
      <c r="J2" s="437"/>
      <c r="L2" s="79"/>
      <c r="M2" s="79"/>
    </row>
    <row r="3" spans="1:17" ht="18.75">
      <c r="B3" s="80"/>
      <c r="C3" s="81"/>
      <c r="D3" s="437"/>
      <c r="E3" s="437"/>
      <c r="F3" s="437"/>
      <c r="G3" s="437"/>
      <c r="H3" s="437"/>
      <c r="I3" s="437"/>
      <c r="J3" s="437"/>
      <c r="K3" s="76"/>
      <c r="L3" s="76"/>
      <c r="M3" s="82" t="s">
        <v>619</v>
      </c>
      <c r="N3" s="77"/>
      <c r="O3" s="77"/>
      <c r="P3" s="77"/>
      <c r="Q3" s="77"/>
    </row>
    <row r="4" spans="1:17" ht="15.75" customHeight="1">
      <c r="A4" s="83"/>
      <c r="B4" s="435" t="s">
        <v>1462</v>
      </c>
      <c r="C4" s="443" t="s">
        <v>1463</v>
      </c>
      <c r="D4" s="442" t="s">
        <v>1464</v>
      </c>
      <c r="E4" s="438" t="s">
        <v>2936</v>
      </c>
      <c r="F4" s="438"/>
      <c r="G4" s="439"/>
      <c r="H4" s="440" t="s">
        <v>2937</v>
      </c>
      <c r="I4" s="438"/>
      <c r="J4" s="438"/>
      <c r="K4" s="441" t="s">
        <v>1588</v>
      </c>
      <c r="L4" s="441"/>
      <c r="M4" s="441"/>
      <c r="N4" s="77"/>
      <c r="O4" s="77"/>
      <c r="P4" s="77"/>
      <c r="Q4" s="77"/>
    </row>
    <row r="5" spans="1:17" ht="78" customHeight="1">
      <c r="A5" s="84"/>
      <c r="B5" s="435"/>
      <c r="C5" s="443"/>
      <c r="D5" s="442"/>
      <c r="E5" s="85" t="s">
        <v>1465</v>
      </c>
      <c r="F5" s="86" t="s">
        <v>1466</v>
      </c>
      <c r="G5" s="87" t="s">
        <v>1467</v>
      </c>
      <c r="H5" s="86" t="s">
        <v>1465</v>
      </c>
      <c r="I5" s="86" t="s">
        <v>1466</v>
      </c>
      <c r="J5" s="87" t="s">
        <v>1467</v>
      </c>
      <c r="K5" s="88" t="s">
        <v>1465</v>
      </c>
      <c r="L5" s="88" t="s">
        <v>1466</v>
      </c>
      <c r="M5" s="88" t="s">
        <v>1467</v>
      </c>
      <c r="N5" s="77"/>
      <c r="O5" s="77"/>
      <c r="P5" s="77"/>
      <c r="Q5" s="77"/>
    </row>
    <row r="6" spans="1:17">
      <c r="B6" s="89"/>
      <c r="C6" s="89"/>
      <c r="D6" s="417" t="s">
        <v>3896</v>
      </c>
      <c r="E6" s="91">
        <v>1750952.9</v>
      </c>
      <c r="F6" s="91">
        <v>14984174.699999999</v>
      </c>
      <c r="G6" s="90">
        <f t="shared" ref="G6:G37" si="0">E6+F6</f>
        <v>16735127.6</v>
      </c>
      <c r="H6" s="91">
        <v>-3634106.5</v>
      </c>
      <c r="I6" s="91">
        <v>-2059393</v>
      </c>
      <c r="J6" s="90">
        <f t="shared" ref="J6:J37" si="1">H6+I6</f>
        <v>-5693499.5</v>
      </c>
      <c r="K6" s="90">
        <f t="shared" ref="K6:K37" si="2">E6+H6</f>
        <v>-1883153.6</v>
      </c>
      <c r="L6" s="90">
        <f t="shared" ref="L6:L37" si="3">F6+I6</f>
        <v>12924781.699999999</v>
      </c>
      <c r="M6" s="90">
        <f t="shared" ref="M6:M37" si="4">K6+L6</f>
        <v>11041628.1</v>
      </c>
    </row>
    <row r="7" spans="1:17" ht="25.5">
      <c r="B7" s="92" t="s">
        <v>2842</v>
      </c>
      <c r="C7" s="93"/>
      <c r="D7" s="94" t="s">
        <v>2843</v>
      </c>
      <c r="E7" s="91">
        <v>0</v>
      </c>
      <c r="F7" s="91">
        <v>6379421.2999999998</v>
      </c>
      <c r="G7" s="91">
        <f t="shared" si="0"/>
        <v>6379421.2999999998</v>
      </c>
      <c r="H7" s="91">
        <v>0</v>
      </c>
      <c r="I7" s="91">
        <v>-461108.7</v>
      </c>
      <c r="J7" s="91">
        <f t="shared" si="1"/>
        <v>-461108.7</v>
      </c>
      <c r="K7" s="91">
        <f t="shared" si="2"/>
        <v>0</v>
      </c>
      <c r="L7" s="91">
        <f t="shared" si="3"/>
        <v>5918312.5999999996</v>
      </c>
      <c r="M7" s="91">
        <f t="shared" si="4"/>
        <v>5918312.5999999996</v>
      </c>
    </row>
    <row r="8" spans="1:17" ht="27" customHeight="1">
      <c r="B8" s="93" t="s">
        <v>2844</v>
      </c>
      <c r="C8" s="93"/>
      <c r="D8" s="95" t="s">
        <v>2845</v>
      </c>
      <c r="E8" s="96">
        <v>0</v>
      </c>
      <c r="F8" s="96">
        <v>6379421.2999999998</v>
      </c>
      <c r="G8" s="96">
        <f t="shared" si="0"/>
        <v>6379421.2999999998</v>
      </c>
      <c r="H8" s="96">
        <v>0</v>
      </c>
      <c r="I8" s="96">
        <v>-461108.7</v>
      </c>
      <c r="J8" s="96">
        <f t="shared" si="1"/>
        <v>-461108.7</v>
      </c>
      <c r="K8" s="96">
        <f t="shared" si="2"/>
        <v>0</v>
      </c>
      <c r="L8" s="96">
        <f t="shared" si="3"/>
        <v>5918312.5999999996</v>
      </c>
      <c r="M8" s="96">
        <f t="shared" si="4"/>
        <v>5918312.5999999996</v>
      </c>
    </row>
    <row r="9" spans="1:17" ht="61.15" customHeight="1">
      <c r="B9" s="97" t="s">
        <v>2938</v>
      </c>
      <c r="C9" s="97" t="s">
        <v>4461</v>
      </c>
      <c r="D9" s="98" t="s">
        <v>1589</v>
      </c>
      <c r="E9" s="99">
        <v>0</v>
      </c>
      <c r="F9" s="99">
        <v>0</v>
      </c>
      <c r="G9" s="99">
        <f t="shared" si="0"/>
        <v>0</v>
      </c>
      <c r="H9" s="99">
        <v>0</v>
      </c>
      <c r="I9" s="99">
        <v>-461108.7</v>
      </c>
      <c r="J9" s="99">
        <f t="shared" si="1"/>
        <v>-461108.7</v>
      </c>
      <c r="K9" s="99">
        <f t="shared" si="2"/>
        <v>0</v>
      </c>
      <c r="L9" s="99">
        <f t="shared" si="3"/>
        <v>-461108.7</v>
      </c>
      <c r="M9" s="99">
        <f t="shared" si="4"/>
        <v>-461108.7</v>
      </c>
    </row>
    <row r="10" spans="1:17" ht="30.2" customHeight="1">
      <c r="B10" s="97" t="s">
        <v>2939</v>
      </c>
      <c r="C10" s="97" t="s">
        <v>2859</v>
      </c>
      <c r="D10" s="98" t="s">
        <v>2940</v>
      </c>
      <c r="E10" s="99">
        <v>0</v>
      </c>
      <c r="F10" s="99">
        <v>1614051.3</v>
      </c>
      <c r="G10" s="99">
        <f t="shared" si="0"/>
        <v>1614051.3</v>
      </c>
      <c r="H10" s="99">
        <v>0</v>
      </c>
      <c r="I10" s="99">
        <v>0</v>
      </c>
      <c r="J10" s="99">
        <f t="shared" si="1"/>
        <v>0</v>
      </c>
      <c r="K10" s="99">
        <f t="shared" si="2"/>
        <v>0</v>
      </c>
      <c r="L10" s="99">
        <f t="shared" si="3"/>
        <v>1614051.3</v>
      </c>
      <c r="M10" s="99">
        <f t="shared" si="4"/>
        <v>1614051.3</v>
      </c>
    </row>
    <row r="11" spans="1:17" ht="15.75" customHeight="1">
      <c r="B11" s="97" t="s">
        <v>2941</v>
      </c>
      <c r="C11" s="97" t="s">
        <v>2859</v>
      </c>
      <c r="D11" s="98" t="s">
        <v>2942</v>
      </c>
      <c r="E11" s="99">
        <v>0</v>
      </c>
      <c r="F11" s="99">
        <v>30500</v>
      </c>
      <c r="G11" s="99">
        <f t="shared" si="0"/>
        <v>30500</v>
      </c>
      <c r="H11" s="99">
        <v>0</v>
      </c>
      <c r="I11" s="99">
        <v>0</v>
      </c>
      <c r="J11" s="99">
        <f t="shared" si="1"/>
        <v>0</v>
      </c>
      <c r="K11" s="99">
        <f t="shared" si="2"/>
        <v>0</v>
      </c>
      <c r="L11" s="99">
        <f t="shared" si="3"/>
        <v>30500</v>
      </c>
      <c r="M11" s="99">
        <f t="shared" si="4"/>
        <v>30500</v>
      </c>
    </row>
    <row r="12" spans="1:17" ht="42" customHeight="1">
      <c r="B12" s="97" t="s">
        <v>2943</v>
      </c>
      <c r="C12" s="97" t="s">
        <v>2859</v>
      </c>
      <c r="D12" s="98" t="s">
        <v>2944</v>
      </c>
      <c r="E12" s="99">
        <v>0</v>
      </c>
      <c r="F12" s="99">
        <v>600000</v>
      </c>
      <c r="G12" s="99">
        <f t="shared" si="0"/>
        <v>600000</v>
      </c>
      <c r="H12" s="99">
        <v>0</v>
      </c>
      <c r="I12" s="99">
        <v>0</v>
      </c>
      <c r="J12" s="99">
        <f t="shared" si="1"/>
        <v>0</v>
      </c>
      <c r="K12" s="99">
        <f t="shared" si="2"/>
        <v>0</v>
      </c>
      <c r="L12" s="99">
        <f t="shared" si="3"/>
        <v>600000</v>
      </c>
      <c r="M12" s="99">
        <f t="shared" si="4"/>
        <v>600000</v>
      </c>
    </row>
    <row r="13" spans="1:17" ht="30.2" customHeight="1">
      <c r="B13" s="97" t="s">
        <v>2945</v>
      </c>
      <c r="C13" s="97" t="s">
        <v>2859</v>
      </c>
      <c r="D13" s="98" t="s">
        <v>2946</v>
      </c>
      <c r="E13" s="99">
        <v>0</v>
      </c>
      <c r="F13" s="99">
        <v>675920</v>
      </c>
      <c r="G13" s="99">
        <f t="shared" si="0"/>
        <v>675920</v>
      </c>
      <c r="H13" s="99">
        <v>0</v>
      </c>
      <c r="I13" s="99">
        <v>0</v>
      </c>
      <c r="J13" s="99">
        <f t="shared" si="1"/>
        <v>0</v>
      </c>
      <c r="K13" s="99">
        <f t="shared" si="2"/>
        <v>0</v>
      </c>
      <c r="L13" s="99">
        <f t="shared" si="3"/>
        <v>675920</v>
      </c>
      <c r="M13" s="99">
        <f t="shared" si="4"/>
        <v>675920</v>
      </c>
    </row>
    <row r="14" spans="1:17" ht="27.75" customHeight="1">
      <c r="B14" s="97" t="s">
        <v>2947</v>
      </c>
      <c r="C14" s="97" t="s">
        <v>2859</v>
      </c>
      <c r="D14" s="98" t="s">
        <v>2948</v>
      </c>
      <c r="E14" s="99">
        <v>0</v>
      </c>
      <c r="F14" s="99">
        <v>1300000</v>
      </c>
      <c r="G14" s="99">
        <f t="shared" si="0"/>
        <v>1300000</v>
      </c>
      <c r="H14" s="99">
        <v>0</v>
      </c>
      <c r="I14" s="99">
        <v>0</v>
      </c>
      <c r="J14" s="99">
        <f t="shared" si="1"/>
        <v>0</v>
      </c>
      <c r="K14" s="99">
        <f t="shared" si="2"/>
        <v>0</v>
      </c>
      <c r="L14" s="99">
        <f t="shared" si="3"/>
        <v>1300000</v>
      </c>
      <c r="M14" s="99">
        <f t="shared" si="4"/>
        <v>1300000</v>
      </c>
    </row>
    <row r="15" spans="1:17" ht="27.75" customHeight="1">
      <c r="B15" s="97" t="s">
        <v>2949</v>
      </c>
      <c r="C15" s="97" t="s">
        <v>2859</v>
      </c>
      <c r="D15" s="98" t="s">
        <v>2950</v>
      </c>
      <c r="E15" s="99">
        <v>0</v>
      </c>
      <c r="F15" s="99">
        <v>1900950</v>
      </c>
      <c r="G15" s="99">
        <f t="shared" si="0"/>
        <v>1900950</v>
      </c>
      <c r="H15" s="99">
        <v>0</v>
      </c>
      <c r="I15" s="99">
        <v>0</v>
      </c>
      <c r="J15" s="99">
        <f t="shared" si="1"/>
        <v>0</v>
      </c>
      <c r="K15" s="99">
        <f t="shared" si="2"/>
        <v>0</v>
      </c>
      <c r="L15" s="99">
        <f t="shared" si="3"/>
        <v>1900950</v>
      </c>
      <c r="M15" s="99">
        <f t="shared" si="4"/>
        <v>1900950</v>
      </c>
    </row>
    <row r="16" spans="1:17" ht="30.75" customHeight="1">
      <c r="B16" s="97" t="s">
        <v>2951</v>
      </c>
      <c r="C16" s="97" t="s">
        <v>2859</v>
      </c>
      <c r="D16" s="98" t="s">
        <v>2952</v>
      </c>
      <c r="E16" s="99">
        <v>0</v>
      </c>
      <c r="F16" s="99">
        <v>208000</v>
      </c>
      <c r="G16" s="99">
        <f t="shared" si="0"/>
        <v>208000</v>
      </c>
      <c r="H16" s="99">
        <v>0</v>
      </c>
      <c r="I16" s="99">
        <v>0</v>
      </c>
      <c r="J16" s="99">
        <f t="shared" si="1"/>
        <v>0</v>
      </c>
      <c r="K16" s="99">
        <f t="shared" si="2"/>
        <v>0</v>
      </c>
      <c r="L16" s="99">
        <f t="shared" si="3"/>
        <v>208000</v>
      </c>
      <c r="M16" s="99">
        <f t="shared" si="4"/>
        <v>208000</v>
      </c>
    </row>
    <row r="17" spans="2:13" ht="30.75" customHeight="1">
      <c r="B17" s="97" t="s">
        <v>2953</v>
      </c>
      <c r="C17" s="97" t="s">
        <v>2859</v>
      </c>
      <c r="D17" s="98" t="s">
        <v>2954</v>
      </c>
      <c r="E17" s="99">
        <v>0</v>
      </c>
      <c r="F17" s="99">
        <v>50000</v>
      </c>
      <c r="G17" s="99">
        <f t="shared" si="0"/>
        <v>50000</v>
      </c>
      <c r="H17" s="99">
        <v>0</v>
      </c>
      <c r="I17" s="99">
        <v>0</v>
      </c>
      <c r="J17" s="99">
        <f t="shared" si="1"/>
        <v>0</v>
      </c>
      <c r="K17" s="99">
        <f t="shared" si="2"/>
        <v>0</v>
      </c>
      <c r="L17" s="99">
        <f t="shared" si="3"/>
        <v>50000</v>
      </c>
      <c r="M17" s="99">
        <f t="shared" si="4"/>
        <v>50000</v>
      </c>
    </row>
    <row r="18" spans="2:13" ht="25.5">
      <c r="B18" s="92" t="s">
        <v>2868</v>
      </c>
      <c r="C18" s="93"/>
      <c r="D18" s="94" t="s">
        <v>2869</v>
      </c>
      <c r="E18" s="91">
        <v>0</v>
      </c>
      <c r="F18" s="91">
        <v>0</v>
      </c>
      <c r="G18" s="91">
        <f t="shared" si="0"/>
        <v>0</v>
      </c>
      <c r="H18" s="91">
        <v>-204597.2</v>
      </c>
      <c r="I18" s="91">
        <v>-6745.1</v>
      </c>
      <c r="J18" s="91">
        <f t="shared" si="1"/>
        <v>-211342.30000000002</v>
      </c>
      <c r="K18" s="91">
        <f t="shared" si="2"/>
        <v>-204597.2</v>
      </c>
      <c r="L18" s="91">
        <f t="shared" si="3"/>
        <v>-6745.1</v>
      </c>
      <c r="M18" s="91">
        <f t="shared" si="4"/>
        <v>-211342.30000000002</v>
      </c>
    </row>
    <row r="19" spans="2:13" ht="27.2" customHeight="1">
      <c r="B19" s="93" t="s">
        <v>2870</v>
      </c>
      <c r="C19" s="93"/>
      <c r="D19" s="95" t="s">
        <v>2871</v>
      </c>
      <c r="E19" s="96">
        <v>0</v>
      </c>
      <c r="F19" s="96">
        <v>0</v>
      </c>
      <c r="G19" s="96">
        <f t="shared" si="0"/>
        <v>0</v>
      </c>
      <c r="H19" s="96">
        <v>-204597.2</v>
      </c>
      <c r="I19" s="96">
        <v>-6745.1</v>
      </c>
      <c r="J19" s="96">
        <f t="shared" si="1"/>
        <v>-211342.30000000002</v>
      </c>
      <c r="K19" s="96">
        <f t="shared" si="2"/>
        <v>-204597.2</v>
      </c>
      <c r="L19" s="96">
        <f t="shared" si="3"/>
        <v>-6745.1</v>
      </c>
      <c r="M19" s="96">
        <f t="shared" si="4"/>
        <v>-211342.30000000002</v>
      </c>
    </row>
    <row r="20" spans="2:13" ht="103.7" customHeight="1">
      <c r="B20" s="97" t="s">
        <v>2955</v>
      </c>
      <c r="C20" s="97" t="s">
        <v>4464</v>
      </c>
      <c r="D20" s="98" t="s">
        <v>2956</v>
      </c>
      <c r="E20" s="99">
        <v>0</v>
      </c>
      <c r="F20" s="99">
        <v>0</v>
      </c>
      <c r="G20" s="99">
        <f t="shared" si="0"/>
        <v>0</v>
      </c>
      <c r="H20" s="99">
        <v>-196918.5</v>
      </c>
      <c r="I20" s="99">
        <v>-6745.1</v>
      </c>
      <c r="J20" s="99">
        <f t="shared" si="1"/>
        <v>-203663.6</v>
      </c>
      <c r="K20" s="99">
        <f t="shared" si="2"/>
        <v>-196918.5</v>
      </c>
      <c r="L20" s="99">
        <f t="shared" si="3"/>
        <v>-6745.1</v>
      </c>
      <c r="M20" s="99">
        <f t="shared" si="4"/>
        <v>-203663.6</v>
      </c>
    </row>
    <row r="21" spans="2:13" ht="40.700000000000003" customHeight="1">
      <c r="B21" s="97" t="s">
        <v>2957</v>
      </c>
      <c r="C21" s="97" t="s">
        <v>4461</v>
      </c>
      <c r="D21" s="98" t="s">
        <v>2958</v>
      </c>
      <c r="E21" s="99">
        <v>0</v>
      </c>
      <c r="F21" s="99">
        <v>0</v>
      </c>
      <c r="G21" s="99">
        <f t="shared" si="0"/>
        <v>0</v>
      </c>
      <c r="H21" s="99">
        <v>-7678.7</v>
      </c>
      <c r="I21" s="99">
        <v>0</v>
      </c>
      <c r="J21" s="99">
        <f t="shared" si="1"/>
        <v>-7678.7</v>
      </c>
      <c r="K21" s="99">
        <f t="shared" si="2"/>
        <v>-7678.7</v>
      </c>
      <c r="L21" s="99">
        <f t="shared" si="3"/>
        <v>0</v>
      </c>
      <c r="M21" s="99">
        <f t="shared" si="4"/>
        <v>-7678.7</v>
      </c>
    </row>
    <row r="22" spans="2:13" ht="12.75" customHeight="1">
      <c r="B22" s="92" t="s">
        <v>4184</v>
      </c>
      <c r="C22" s="93"/>
      <c r="D22" s="94" t="s">
        <v>4185</v>
      </c>
      <c r="E22" s="91">
        <v>0</v>
      </c>
      <c r="F22" s="91">
        <v>22100</v>
      </c>
      <c r="G22" s="91">
        <f t="shared" si="0"/>
        <v>22100</v>
      </c>
      <c r="H22" s="91">
        <v>0</v>
      </c>
      <c r="I22" s="91">
        <v>-2100</v>
      </c>
      <c r="J22" s="91">
        <f t="shared" si="1"/>
        <v>-2100</v>
      </c>
      <c r="K22" s="91">
        <f t="shared" si="2"/>
        <v>0</v>
      </c>
      <c r="L22" s="91">
        <f t="shared" si="3"/>
        <v>20000</v>
      </c>
      <c r="M22" s="91">
        <f t="shared" si="4"/>
        <v>20000</v>
      </c>
    </row>
    <row r="23" spans="2:13" ht="30.6" customHeight="1">
      <c r="B23" s="93" t="s">
        <v>4186</v>
      </c>
      <c r="C23" s="93"/>
      <c r="D23" s="95" t="s">
        <v>4187</v>
      </c>
      <c r="E23" s="96">
        <v>0</v>
      </c>
      <c r="F23" s="96">
        <v>22100</v>
      </c>
      <c r="G23" s="96">
        <f t="shared" si="0"/>
        <v>22100</v>
      </c>
      <c r="H23" s="96">
        <v>0</v>
      </c>
      <c r="I23" s="96">
        <v>-2100</v>
      </c>
      <c r="J23" s="96">
        <f t="shared" si="1"/>
        <v>-2100</v>
      </c>
      <c r="K23" s="96">
        <f t="shared" si="2"/>
        <v>0</v>
      </c>
      <c r="L23" s="96">
        <f t="shared" si="3"/>
        <v>20000</v>
      </c>
      <c r="M23" s="96">
        <f t="shared" si="4"/>
        <v>20000</v>
      </c>
    </row>
    <row r="24" spans="2:13" ht="42.75" customHeight="1">
      <c r="B24" s="97" t="s">
        <v>2959</v>
      </c>
      <c r="C24" s="97" t="s">
        <v>1071</v>
      </c>
      <c r="D24" s="98" t="s">
        <v>2960</v>
      </c>
      <c r="E24" s="99">
        <v>0</v>
      </c>
      <c r="F24" s="99">
        <v>2100</v>
      </c>
      <c r="G24" s="99">
        <f t="shared" si="0"/>
        <v>2100</v>
      </c>
      <c r="H24" s="99">
        <v>0</v>
      </c>
      <c r="I24" s="99">
        <v>0</v>
      </c>
      <c r="J24" s="99">
        <f t="shared" si="1"/>
        <v>0</v>
      </c>
      <c r="K24" s="99">
        <f t="shared" si="2"/>
        <v>0</v>
      </c>
      <c r="L24" s="99">
        <f t="shared" si="3"/>
        <v>2100</v>
      </c>
      <c r="M24" s="99">
        <f t="shared" si="4"/>
        <v>2100</v>
      </c>
    </row>
    <row r="25" spans="2:13" ht="100.5" customHeight="1">
      <c r="B25" s="97" t="s">
        <v>2961</v>
      </c>
      <c r="C25" s="97" t="s">
        <v>1071</v>
      </c>
      <c r="D25" s="98" t="s">
        <v>2962</v>
      </c>
      <c r="E25" s="99">
        <v>0</v>
      </c>
      <c r="F25" s="99">
        <v>0</v>
      </c>
      <c r="G25" s="99">
        <f t="shared" si="0"/>
        <v>0</v>
      </c>
      <c r="H25" s="99">
        <v>0</v>
      </c>
      <c r="I25" s="99">
        <v>-2100</v>
      </c>
      <c r="J25" s="99">
        <f t="shared" si="1"/>
        <v>-2100</v>
      </c>
      <c r="K25" s="99">
        <f t="shared" si="2"/>
        <v>0</v>
      </c>
      <c r="L25" s="99">
        <f t="shared" si="3"/>
        <v>-2100</v>
      </c>
      <c r="M25" s="99">
        <f t="shared" si="4"/>
        <v>-2100</v>
      </c>
    </row>
    <row r="26" spans="2:13" ht="30.2" customHeight="1">
      <c r="B26" s="97" t="s">
        <v>2963</v>
      </c>
      <c r="C26" s="97" t="s">
        <v>4189</v>
      </c>
      <c r="D26" s="98" t="s">
        <v>2964</v>
      </c>
      <c r="E26" s="99">
        <v>0</v>
      </c>
      <c r="F26" s="99">
        <v>20000</v>
      </c>
      <c r="G26" s="99">
        <f t="shared" si="0"/>
        <v>20000</v>
      </c>
      <c r="H26" s="99">
        <v>0</v>
      </c>
      <c r="I26" s="99">
        <v>0</v>
      </c>
      <c r="J26" s="99">
        <f t="shared" si="1"/>
        <v>0</v>
      </c>
      <c r="K26" s="99">
        <f t="shared" si="2"/>
        <v>0</v>
      </c>
      <c r="L26" s="99">
        <f t="shared" si="3"/>
        <v>20000</v>
      </c>
      <c r="M26" s="99">
        <f t="shared" si="4"/>
        <v>20000</v>
      </c>
    </row>
    <row r="27" spans="2:13" ht="38.25">
      <c r="B27" s="92" t="s">
        <v>4343</v>
      </c>
      <c r="C27" s="93"/>
      <c r="D27" s="94" t="s">
        <v>4344</v>
      </c>
      <c r="E27" s="91">
        <v>0</v>
      </c>
      <c r="F27" s="91">
        <v>2296789.6</v>
      </c>
      <c r="G27" s="91">
        <f t="shared" si="0"/>
        <v>2296789.6</v>
      </c>
      <c r="H27" s="91">
        <v>-1419</v>
      </c>
      <c r="I27" s="91">
        <v>-64000</v>
      </c>
      <c r="J27" s="91">
        <f t="shared" si="1"/>
        <v>-65419</v>
      </c>
      <c r="K27" s="91">
        <f t="shared" si="2"/>
        <v>-1419</v>
      </c>
      <c r="L27" s="91">
        <f t="shared" si="3"/>
        <v>2232789.6</v>
      </c>
      <c r="M27" s="91">
        <f t="shared" si="4"/>
        <v>2231370.6</v>
      </c>
    </row>
    <row r="28" spans="2:13" ht="40.5">
      <c r="B28" s="93" t="s">
        <v>4345</v>
      </c>
      <c r="C28" s="93"/>
      <c r="D28" s="95" t="s">
        <v>4346</v>
      </c>
      <c r="E28" s="96">
        <v>0</v>
      </c>
      <c r="F28" s="96">
        <v>2296789.6</v>
      </c>
      <c r="G28" s="96">
        <f t="shared" si="0"/>
        <v>2296789.6</v>
      </c>
      <c r="H28" s="96">
        <v>-1419</v>
      </c>
      <c r="I28" s="96">
        <v>-64000</v>
      </c>
      <c r="J28" s="96">
        <f t="shared" si="1"/>
        <v>-65419</v>
      </c>
      <c r="K28" s="96">
        <f t="shared" si="2"/>
        <v>-1419</v>
      </c>
      <c r="L28" s="96">
        <f t="shared" si="3"/>
        <v>2232789.6</v>
      </c>
      <c r="M28" s="96">
        <f t="shared" si="4"/>
        <v>2231370.6</v>
      </c>
    </row>
    <row r="29" spans="2:13" ht="63.2" customHeight="1">
      <c r="B29" s="97" t="s">
        <v>2965</v>
      </c>
      <c r="C29" s="97" t="s">
        <v>1071</v>
      </c>
      <c r="D29" s="98" t="s">
        <v>2966</v>
      </c>
      <c r="E29" s="99">
        <v>0</v>
      </c>
      <c r="F29" s="99">
        <v>0</v>
      </c>
      <c r="G29" s="99">
        <f t="shared" si="0"/>
        <v>0</v>
      </c>
      <c r="H29" s="99">
        <v>0</v>
      </c>
      <c r="I29" s="99">
        <v>-24000</v>
      </c>
      <c r="J29" s="99">
        <f t="shared" si="1"/>
        <v>-24000</v>
      </c>
      <c r="K29" s="99">
        <f t="shared" si="2"/>
        <v>0</v>
      </c>
      <c r="L29" s="99">
        <f t="shared" si="3"/>
        <v>-24000</v>
      </c>
      <c r="M29" s="99">
        <f t="shared" si="4"/>
        <v>-24000</v>
      </c>
    </row>
    <row r="30" spans="2:13" ht="54" customHeight="1">
      <c r="B30" s="97" t="s">
        <v>2967</v>
      </c>
      <c r="C30" s="97" t="s">
        <v>1071</v>
      </c>
      <c r="D30" s="98" t="s">
        <v>2968</v>
      </c>
      <c r="E30" s="99">
        <v>0</v>
      </c>
      <c r="F30" s="99">
        <v>40000</v>
      </c>
      <c r="G30" s="99">
        <f t="shared" si="0"/>
        <v>40000</v>
      </c>
      <c r="H30" s="99">
        <v>0</v>
      </c>
      <c r="I30" s="99">
        <v>0</v>
      </c>
      <c r="J30" s="99">
        <f t="shared" si="1"/>
        <v>0</v>
      </c>
      <c r="K30" s="99">
        <f t="shared" si="2"/>
        <v>0</v>
      </c>
      <c r="L30" s="99">
        <f t="shared" si="3"/>
        <v>40000</v>
      </c>
      <c r="M30" s="99">
        <f t="shared" si="4"/>
        <v>40000</v>
      </c>
    </row>
    <row r="31" spans="2:13" ht="57.2" customHeight="1">
      <c r="B31" s="97" t="s">
        <v>2969</v>
      </c>
      <c r="C31" s="97" t="s">
        <v>1166</v>
      </c>
      <c r="D31" s="98" t="s">
        <v>2970</v>
      </c>
      <c r="E31" s="99">
        <v>0</v>
      </c>
      <c r="F31" s="99">
        <v>0</v>
      </c>
      <c r="G31" s="99">
        <f t="shared" si="0"/>
        <v>0</v>
      </c>
      <c r="H31" s="99">
        <v>0</v>
      </c>
      <c r="I31" s="99">
        <v>-40000</v>
      </c>
      <c r="J31" s="99">
        <f t="shared" si="1"/>
        <v>-40000</v>
      </c>
      <c r="K31" s="99">
        <f t="shared" si="2"/>
        <v>0</v>
      </c>
      <c r="L31" s="99">
        <f t="shared" si="3"/>
        <v>-40000</v>
      </c>
      <c r="M31" s="99">
        <f t="shared" si="4"/>
        <v>-40000</v>
      </c>
    </row>
    <row r="32" spans="2:13" ht="105" customHeight="1">
      <c r="B32" s="97" t="s">
        <v>2971</v>
      </c>
      <c r="C32" s="97" t="s">
        <v>1830</v>
      </c>
      <c r="D32" s="98" t="s">
        <v>2972</v>
      </c>
      <c r="E32" s="99">
        <v>0</v>
      </c>
      <c r="F32" s="99">
        <v>0</v>
      </c>
      <c r="G32" s="99">
        <f t="shared" si="0"/>
        <v>0</v>
      </c>
      <c r="H32" s="99">
        <v>-1419</v>
      </c>
      <c r="I32" s="99">
        <v>0</v>
      </c>
      <c r="J32" s="99">
        <f t="shared" si="1"/>
        <v>-1419</v>
      </c>
      <c r="K32" s="99">
        <f t="shared" si="2"/>
        <v>-1419</v>
      </c>
      <c r="L32" s="99">
        <f t="shared" si="3"/>
        <v>0</v>
      </c>
      <c r="M32" s="99">
        <f t="shared" si="4"/>
        <v>-1419</v>
      </c>
    </row>
    <row r="33" spans="2:13" ht="96.75" customHeight="1">
      <c r="B33" s="97" t="s">
        <v>2973</v>
      </c>
      <c r="C33" s="97" t="s">
        <v>1830</v>
      </c>
      <c r="D33" s="98" t="s">
        <v>2974</v>
      </c>
      <c r="E33" s="99">
        <v>0</v>
      </c>
      <c r="F33" s="99">
        <v>1296789.6000000001</v>
      </c>
      <c r="G33" s="99">
        <f t="shared" si="0"/>
        <v>1296789.6000000001</v>
      </c>
      <c r="H33" s="99">
        <v>0</v>
      </c>
      <c r="I33" s="99">
        <v>0</v>
      </c>
      <c r="J33" s="99">
        <f t="shared" si="1"/>
        <v>0</v>
      </c>
      <c r="K33" s="99">
        <f t="shared" si="2"/>
        <v>0</v>
      </c>
      <c r="L33" s="99">
        <f t="shared" si="3"/>
        <v>1296789.6000000001</v>
      </c>
      <c r="M33" s="99">
        <f t="shared" si="4"/>
        <v>1296789.6000000001</v>
      </c>
    </row>
    <row r="34" spans="2:13" ht="28.5" customHeight="1">
      <c r="B34" s="97" t="s">
        <v>2975</v>
      </c>
      <c r="C34" s="97" t="s">
        <v>1830</v>
      </c>
      <c r="D34" s="98" t="s">
        <v>2976</v>
      </c>
      <c r="E34" s="99">
        <v>0</v>
      </c>
      <c r="F34" s="99">
        <v>400000</v>
      </c>
      <c r="G34" s="99">
        <f t="shared" si="0"/>
        <v>400000</v>
      </c>
      <c r="H34" s="99">
        <v>0</v>
      </c>
      <c r="I34" s="99">
        <v>0</v>
      </c>
      <c r="J34" s="99">
        <f t="shared" si="1"/>
        <v>0</v>
      </c>
      <c r="K34" s="99">
        <f t="shared" si="2"/>
        <v>0</v>
      </c>
      <c r="L34" s="99">
        <f t="shared" si="3"/>
        <v>400000</v>
      </c>
      <c r="M34" s="99">
        <f t="shared" si="4"/>
        <v>400000</v>
      </c>
    </row>
    <row r="35" spans="2:13" ht="14.25" customHeight="1">
      <c r="B35" s="97" t="s">
        <v>2977</v>
      </c>
      <c r="C35" s="97" t="s">
        <v>2978</v>
      </c>
      <c r="D35" s="98" t="s">
        <v>2979</v>
      </c>
      <c r="E35" s="99">
        <v>0</v>
      </c>
      <c r="F35" s="99">
        <v>560000</v>
      </c>
      <c r="G35" s="99">
        <f t="shared" si="0"/>
        <v>560000</v>
      </c>
      <c r="H35" s="99">
        <v>0</v>
      </c>
      <c r="I35" s="99">
        <v>0</v>
      </c>
      <c r="J35" s="99">
        <f t="shared" si="1"/>
        <v>0</v>
      </c>
      <c r="K35" s="99">
        <f t="shared" si="2"/>
        <v>0</v>
      </c>
      <c r="L35" s="99">
        <f t="shared" si="3"/>
        <v>560000</v>
      </c>
      <c r="M35" s="99">
        <f t="shared" si="4"/>
        <v>560000</v>
      </c>
    </row>
    <row r="36" spans="2:13" ht="25.5">
      <c r="B36" s="92" t="s">
        <v>2550</v>
      </c>
      <c r="C36" s="93"/>
      <c r="D36" s="94" t="s">
        <v>2551</v>
      </c>
      <c r="E36" s="91">
        <v>0</v>
      </c>
      <c r="F36" s="91">
        <v>1419637.6</v>
      </c>
      <c r="G36" s="91">
        <f t="shared" si="0"/>
        <v>1419637.6</v>
      </c>
      <c r="H36" s="91">
        <v>-35000</v>
      </c>
      <c r="I36" s="91">
        <v>-1524637.5999999999</v>
      </c>
      <c r="J36" s="91">
        <f t="shared" si="1"/>
        <v>-1559637.5999999999</v>
      </c>
      <c r="K36" s="91">
        <f t="shared" si="2"/>
        <v>-35000</v>
      </c>
      <c r="L36" s="91">
        <f t="shared" si="3"/>
        <v>-104999.99999999977</v>
      </c>
      <c r="M36" s="91">
        <f t="shared" si="4"/>
        <v>-139999.99999999977</v>
      </c>
    </row>
    <row r="37" spans="2:13" ht="27">
      <c r="B37" s="93" t="s">
        <v>2552</v>
      </c>
      <c r="C37" s="93"/>
      <c r="D37" s="95" t="s">
        <v>2553</v>
      </c>
      <c r="E37" s="96">
        <v>0</v>
      </c>
      <c r="F37" s="96">
        <v>1419637.6</v>
      </c>
      <c r="G37" s="96">
        <f t="shared" si="0"/>
        <v>1419637.6</v>
      </c>
      <c r="H37" s="96">
        <v>-35000</v>
      </c>
      <c r="I37" s="96">
        <v>-1524637.5999999999</v>
      </c>
      <c r="J37" s="96">
        <f t="shared" si="1"/>
        <v>-1559637.5999999999</v>
      </c>
      <c r="K37" s="96">
        <f t="shared" si="2"/>
        <v>-35000</v>
      </c>
      <c r="L37" s="96">
        <f t="shared" si="3"/>
        <v>-104999.99999999977</v>
      </c>
      <c r="M37" s="96">
        <f t="shared" si="4"/>
        <v>-139999.99999999977</v>
      </c>
    </row>
    <row r="38" spans="2:13" ht="81" customHeight="1">
      <c r="B38" s="97" t="s">
        <v>2980</v>
      </c>
      <c r="C38" s="97" t="s">
        <v>1166</v>
      </c>
      <c r="D38" s="98" t="s">
        <v>2981</v>
      </c>
      <c r="E38" s="99">
        <v>0</v>
      </c>
      <c r="F38" s="99">
        <v>0</v>
      </c>
      <c r="G38" s="99">
        <f t="shared" ref="G38:G59" si="5">E38+F38</f>
        <v>0</v>
      </c>
      <c r="H38" s="99">
        <v>0</v>
      </c>
      <c r="I38" s="99">
        <v>-1500000</v>
      </c>
      <c r="J38" s="99">
        <f t="shared" ref="J38:J59" si="6">H38+I38</f>
        <v>-1500000</v>
      </c>
      <c r="K38" s="99">
        <f t="shared" ref="K38:K59" si="7">E38+H38</f>
        <v>0</v>
      </c>
      <c r="L38" s="99">
        <f t="shared" ref="L38:L59" si="8">F38+I38</f>
        <v>-1500000</v>
      </c>
      <c r="M38" s="99">
        <f t="shared" ref="M38:M59" si="9">K38+L38</f>
        <v>-1500000</v>
      </c>
    </row>
    <row r="39" spans="2:13" ht="58.7" customHeight="1">
      <c r="B39" s="97" t="s">
        <v>2982</v>
      </c>
      <c r="C39" s="97" t="s">
        <v>1166</v>
      </c>
      <c r="D39" s="98" t="s">
        <v>2983</v>
      </c>
      <c r="E39" s="99">
        <v>0</v>
      </c>
      <c r="F39" s="99">
        <v>0</v>
      </c>
      <c r="G39" s="99">
        <f t="shared" si="5"/>
        <v>0</v>
      </c>
      <c r="H39" s="99">
        <v>0</v>
      </c>
      <c r="I39" s="99">
        <v>-5000</v>
      </c>
      <c r="J39" s="99">
        <f t="shared" si="6"/>
        <v>-5000</v>
      </c>
      <c r="K39" s="99">
        <f t="shared" si="7"/>
        <v>0</v>
      </c>
      <c r="L39" s="99">
        <f t="shared" si="8"/>
        <v>-5000</v>
      </c>
      <c r="M39" s="99">
        <f t="shared" si="9"/>
        <v>-5000</v>
      </c>
    </row>
    <row r="40" spans="2:13" ht="144.75" customHeight="1">
      <c r="B40" s="97" t="s">
        <v>2984</v>
      </c>
      <c r="C40" s="97" t="s">
        <v>1166</v>
      </c>
      <c r="D40" s="98" t="s">
        <v>3358</v>
      </c>
      <c r="E40" s="99">
        <v>0</v>
      </c>
      <c r="F40" s="99">
        <v>0</v>
      </c>
      <c r="G40" s="99">
        <f t="shared" si="5"/>
        <v>0</v>
      </c>
      <c r="H40" s="99">
        <v>0</v>
      </c>
      <c r="I40" s="99">
        <v>-3818.4</v>
      </c>
      <c r="J40" s="99">
        <f t="shared" si="6"/>
        <v>-3818.4</v>
      </c>
      <c r="K40" s="99">
        <f t="shared" si="7"/>
        <v>0</v>
      </c>
      <c r="L40" s="99">
        <f t="shared" si="8"/>
        <v>-3818.4</v>
      </c>
      <c r="M40" s="99">
        <f t="shared" si="9"/>
        <v>-3818.4</v>
      </c>
    </row>
    <row r="41" spans="2:13" ht="39.4" customHeight="1">
      <c r="B41" s="97" t="s">
        <v>3359</v>
      </c>
      <c r="C41" s="97" t="s">
        <v>1166</v>
      </c>
      <c r="D41" s="98" t="s">
        <v>3360</v>
      </c>
      <c r="E41" s="99">
        <v>0</v>
      </c>
      <c r="F41" s="99">
        <v>0</v>
      </c>
      <c r="G41" s="99">
        <f t="shared" si="5"/>
        <v>0</v>
      </c>
      <c r="H41" s="99">
        <v>0</v>
      </c>
      <c r="I41" s="99">
        <v>-15819.2</v>
      </c>
      <c r="J41" s="99">
        <f t="shared" si="6"/>
        <v>-15819.2</v>
      </c>
      <c r="K41" s="99">
        <f t="shared" si="7"/>
        <v>0</v>
      </c>
      <c r="L41" s="99">
        <f t="shared" si="8"/>
        <v>-15819.2</v>
      </c>
      <c r="M41" s="99">
        <f t="shared" si="9"/>
        <v>-15819.2</v>
      </c>
    </row>
    <row r="42" spans="2:13" ht="63.95" customHeight="1">
      <c r="B42" s="97" t="s">
        <v>3361</v>
      </c>
      <c r="C42" s="97" t="s">
        <v>1166</v>
      </c>
      <c r="D42" s="98" t="s">
        <v>3808</v>
      </c>
      <c r="E42" s="99">
        <v>0</v>
      </c>
      <c r="F42" s="99">
        <v>0</v>
      </c>
      <c r="G42" s="99">
        <f t="shared" si="5"/>
        <v>0</v>
      </c>
      <c r="H42" s="99">
        <v>-35000</v>
      </c>
      <c r="I42" s="99">
        <v>0</v>
      </c>
      <c r="J42" s="99">
        <f t="shared" si="6"/>
        <v>-35000</v>
      </c>
      <c r="K42" s="99">
        <f t="shared" si="7"/>
        <v>-35000</v>
      </c>
      <c r="L42" s="99">
        <f t="shared" si="8"/>
        <v>0</v>
      </c>
      <c r="M42" s="99">
        <f t="shared" si="9"/>
        <v>-35000</v>
      </c>
    </row>
    <row r="43" spans="2:13" ht="29.25" customHeight="1">
      <c r="B43" s="97" t="s">
        <v>3809</v>
      </c>
      <c r="C43" s="97" t="s">
        <v>1166</v>
      </c>
      <c r="D43" s="98" t="s">
        <v>3810</v>
      </c>
      <c r="E43" s="99">
        <v>0</v>
      </c>
      <c r="F43" s="99">
        <v>15819.2</v>
      </c>
      <c r="G43" s="99">
        <f t="shared" si="5"/>
        <v>15819.2</v>
      </c>
      <c r="H43" s="99">
        <v>0</v>
      </c>
      <c r="I43" s="99">
        <v>0</v>
      </c>
      <c r="J43" s="99">
        <f t="shared" si="6"/>
        <v>0</v>
      </c>
      <c r="K43" s="99">
        <f t="shared" si="7"/>
        <v>0</v>
      </c>
      <c r="L43" s="99">
        <f t="shared" si="8"/>
        <v>15819.2</v>
      </c>
      <c r="M43" s="99">
        <f t="shared" si="9"/>
        <v>15819.2</v>
      </c>
    </row>
    <row r="44" spans="2:13" ht="41.45" customHeight="1">
      <c r="B44" s="97" t="s">
        <v>3811</v>
      </c>
      <c r="C44" s="97" t="s">
        <v>1166</v>
      </c>
      <c r="D44" s="98" t="s">
        <v>3293</v>
      </c>
      <c r="E44" s="99">
        <v>0</v>
      </c>
      <c r="F44" s="99">
        <v>3818.4</v>
      </c>
      <c r="G44" s="99">
        <f t="shared" si="5"/>
        <v>3818.4</v>
      </c>
      <c r="H44" s="99">
        <v>0</v>
      </c>
      <c r="I44" s="99">
        <v>0</v>
      </c>
      <c r="J44" s="99">
        <f t="shared" si="6"/>
        <v>0</v>
      </c>
      <c r="K44" s="99">
        <f t="shared" si="7"/>
        <v>0</v>
      </c>
      <c r="L44" s="99">
        <f t="shared" si="8"/>
        <v>3818.4</v>
      </c>
      <c r="M44" s="99">
        <f t="shared" si="9"/>
        <v>3818.4</v>
      </c>
    </row>
    <row r="45" spans="2:13" ht="62.45" customHeight="1">
      <c r="B45" s="97" t="s">
        <v>3294</v>
      </c>
      <c r="C45" s="97" t="s">
        <v>1166</v>
      </c>
      <c r="D45" s="98" t="s">
        <v>3295</v>
      </c>
      <c r="E45" s="99">
        <v>0</v>
      </c>
      <c r="F45" s="99">
        <v>1400000</v>
      </c>
      <c r="G45" s="99">
        <f t="shared" si="5"/>
        <v>1400000</v>
      </c>
      <c r="H45" s="99">
        <v>0</v>
      </c>
      <c r="I45" s="99">
        <v>0</v>
      </c>
      <c r="J45" s="99">
        <f t="shared" si="6"/>
        <v>0</v>
      </c>
      <c r="K45" s="99">
        <f t="shared" si="7"/>
        <v>0</v>
      </c>
      <c r="L45" s="99">
        <f t="shared" si="8"/>
        <v>1400000</v>
      </c>
      <c r="M45" s="99">
        <f t="shared" si="9"/>
        <v>1400000</v>
      </c>
    </row>
    <row r="46" spans="2:13" ht="13.5">
      <c r="B46" s="92" t="s">
        <v>2730</v>
      </c>
      <c r="C46" s="93"/>
      <c r="D46" s="94" t="s">
        <v>2731</v>
      </c>
      <c r="E46" s="91">
        <v>0</v>
      </c>
      <c r="F46" s="91">
        <v>179000</v>
      </c>
      <c r="G46" s="91">
        <f t="shared" si="5"/>
        <v>179000</v>
      </c>
      <c r="H46" s="91">
        <v>0</v>
      </c>
      <c r="I46" s="91">
        <v>0</v>
      </c>
      <c r="J46" s="91">
        <f t="shared" si="6"/>
        <v>0</v>
      </c>
      <c r="K46" s="91">
        <f t="shared" si="7"/>
        <v>0</v>
      </c>
      <c r="L46" s="91">
        <f t="shared" si="8"/>
        <v>179000</v>
      </c>
      <c r="M46" s="91">
        <f t="shared" si="9"/>
        <v>179000</v>
      </c>
    </row>
    <row r="47" spans="2:13" ht="27">
      <c r="B47" s="93" t="s">
        <v>2732</v>
      </c>
      <c r="C47" s="93"/>
      <c r="D47" s="95" t="s">
        <v>2733</v>
      </c>
      <c r="E47" s="96">
        <v>0</v>
      </c>
      <c r="F47" s="96">
        <v>179000</v>
      </c>
      <c r="G47" s="96">
        <f t="shared" si="5"/>
        <v>179000</v>
      </c>
      <c r="H47" s="96">
        <v>0</v>
      </c>
      <c r="I47" s="96">
        <v>0</v>
      </c>
      <c r="J47" s="96">
        <f t="shared" si="6"/>
        <v>0</v>
      </c>
      <c r="K47" s="96">
        <f t="shared" si="7"/>
        <v>0</v>
      </c>
      <c r="L47" s="96">
        <f t="shared" si="8"/>
        <v>179000</v>
      </c>
      <c r="M47" s="96">
        <f t="shared" si="9"/>
        <v>179000</v>
      </c>
    </row>
    <row r="48" spans="2:13" ht="31.7" customHeight="1">
      <c r="B48" s="97" t="s">
        <v>3296</v>
      </c>
      <c r="C48" s="97" t="s">
        <v>4461</v>
      </c>
      <c r="D48" s="98" t="s">
        <v>3297</v>
      </c>
      <c r="E48" s="99">
        <v>0</v>
      </c>
      <c r="F48" s="99">
        <v>179000</v>
      </c>
      <c r="G48" s="99">
        <f t="shared" si="5"/>
        <v>179000</v>
      </c>
      <c r="H48" s="99">
        <v>0</v>
      </c>
      <c r="I48" s="99">
        <v>0</v>
      </c>
      <c r="J48" s="99">
        <f t="shared" si="6"/>
        <v>0</v>
      </c>
      <c r="K48" s="99">
        <f t="shared" si="7"/>
        <v>0</v>
      </c>
      <c r="L48" s="99">
        <f t="shared" si="8"/>
        <v>179000</v>
      </c>
      <c r="M48" s="99">
        <f t="shared" si="9"/>
        <v>179000</v>
      </c>
    </row>
    <row r="49" spans="2:13" ht="25.5">
      <c r="B49" s="92" t="s">
        <v>2761</v>
      </c>
      <c r="C49" s="93"/>
      <c r="D49" s="94" t="s">
        <v>2762</v>
      </c>
      <c r="E49" s="91">
        <v>0</v>
      </c>
      <c r="F49" s="91">
        <v>4384626.2</v>
      </c>
      <c r="G49" s="91">
        <f t="shared" si="5"/>
        <v>4384626.2</v>
      </c>
      <c r="H49" s="91">
        <v>0</v>
      </c>
      <c r="I49" s="91">
        <v>0</v>
      </c>
      <c r="J49" s="91">
        <f t="shared" si="6"/>
        <v>0</v>
      </c>
      <c r="K49" s="91">
        <f t="shared" si="7"/>
        <v>0</v>
      </c>
      <c r="L49" s="91">
        <f t="shared" si="8"/>
        <v>4384626.2</v>
      </c>
      <c r="M49" s="91">
        <f t="shared" si="9"/>
        <v>4384626.2</v>
      </c>
    </row>
    <row r="50" spans="2:13" ht="27">
      <c r="B50" s="93" t="s">
        <v>2763</v>
      </c>
      <c r="C50" s="93"/>
      <c r="D50" s="95" t="s">
        <v>2764</v>
      </c>
      <c r="E50" s="96">
        <v>0</v>
      </c>
      <c r="F50" s="96">
        <v>4384626.2</v>
      </c>
      <c r="G50" s="96">
        <f t="shared" si="5"/>
        <v>4384626.2</v>
      </c>
      <c r="H50" s="96">
        <v>0</v>
      </c>
      <c r="I50" s="96">
        <v>0</v>
      </c>
      <c r="J50" s="96">
        <f t="shared" si="6"/>
        <v>0</v>
      </c>
      <c r="K50" s="96">
        <f t="shared" si="7"/>
        <v>0</v>
      </c>
      <c r="L50" s="96">
        <f t="shared" si="8"/>
        <v>4384626.2</v>
      </c>
      <c r="M50" s="96">
        <f t="shared" si="9"/>
        <v>4384626.2</v>
      </c>
    </row>
    <row r="51" spans="2:13" ht="30.2" customHeight="1">
      <c r="B51" s="97" t="s">
        <v>3298</v>
      </c>
      <c r="C51" s="97" t="s">
        <v>2766</v>
      </c>
      <c r="D51" s="98" t="s">
        <v>3299</v>
      </c>
      <c r="E51" s="99">
        <v>0</v>
      </c>
      <c r="F51" s="99">
        <v>4384626.2</v>
      </c>
      <c r="G51" s="99">
        <f t="shared" si="5"/>
        <v>4384626.2</v>
      </c>
      <c r="H51" s="99">
        <v>0</v>
      </c>
      <c r="I51" s="99">
        <v>0</v>
      </c>
      <c r="J51" s="99">
        <f t="shared" si="6"/>
        <v>0</v>
      </c>
      <c r="K51" s="99">
        <f t="shared" si="7"/>
        <v>0</v>
      </c>
      <c r="L51" s="99">
        <f t="shared" si="8"/>
        <v>4384626.2</v>
      </c>
      <c r="M51" s="99">
        <f t="shared" si="9"/>
        <v>4384626.2</v>
      </c>
    </row>
    <row r="52" spans="2:13" ht="29.85" customHeight="1">
      <c r="B52" s="92" t="s">
        <v>2064</v>
      </c>
      <c r="C52" s="93"/>
      <c r="D52" s="94" t="s">
        <v>2065</v>
      </c>
      <c r="E52" s="91">
        <v>1750952.9</v>
      </c>
      <c r="F52" s="91">
        <v>302600</v>
      </c>
      <c r="G52" s="91">
        <f t="shared" si="5"/>
        <v>2053552.9</v>
      </c>
      <c r="H52" s="91">
        <v>-3393090.3</v>
      </c>
      <c r="I52" s="91">
        <v>-801.6</v>
      </c>
      <c r="J52" s="91">
        <f t="shared" si="6"/>
        <v>-3393891.9</v>
      </c>
      <c r="K52" s="91">
        <f t="shared" si="7"/>
        <v>-1642137.4</v>
      </c>
      <c r="L52" s="91">
        <f t="shared" si="8"/>
        <v>301798.40000000002</v>
      </c>
      <c r="M52" s="91">
        <f t="shared" si="9"/>
        <v>-1340339</v>
      </c>
    </row>
    <row r="53" spans="2:13" ht="29.25" customHeight="1">
      <c r="B53" s="93" t="s">
        <v>2066</v>
      </c>
      <c r="C53" s="93"/>
      <c r="D53" s="95" t="s">
        <v>2065</v>
      </c>
      <c r="E53" s="96">
        <v>1750952.9</v>
      </c>
      <c r="F53" s="96">
        <v>302600</v>
      </c>
      <c r="G53" s="96">
        <f t="shared" si="5"/>
        <v>2053552.9</v>
      </c>
      <c r="H53" s="96">
        <v>-3393090.3</v>
      </c>
      <c r="I53" s="96">
        <v>-801.6</v>
      </c>
      <c r="J53" s="96">
        <f t="shared" si="6"/>
        <v>-3393891.9</v>
      </c>
      <c r="K53" s="96">
        <f t="shared" si="7"/>
        <v>-1642137.4</v>
      </c>
      <c r="L53" s="96">
        <f t="shared" si="8"/>
        <v>301798.40000000002</v>
      </c>
      <c r="M53" s="96">
        <f t="shared" si="9"/>
        <v>-1340339</v>
      </c>
    </row>
    <row r="54" spans="2:13" ht="57.75" customHeight="1">
      <c r="B54" s="97" t="s">
        <v>3300</v>
      </c>
      <c r="C54" s="97" t="s">
        <v>4461</v>
      </c>
      <c r="D54" s="98" t="s">
        <v>3301</v>
      </c>
      <c r="E54" s="99">
        <v>0</v>
      </c>
      <c r="F54" s="99">
        <v>0</v>
      </c>
      <c r="G54" s="99">
        <f t="shared" si="5"/>
        <v>0</v>
      </c>
      <c r="H54" s="99">
        <v>-240</v>
      </c>
      <c r="I54" s="99">
        <v>0</v>
      </c>
      <c r="J54" s="99">
        <f t="shared" si="6"/>
        <v>-240</v>
      </c>
      <c r="K54" s="99">
        <f t="shared" si="7"/>
        <v>-240</v>
      </c>
      <c r="L54" s="99">
        <f t="shared" si="8"/>
        <v>0</v>
      </c>
      <c r="M54" s="99">
        <f t="shared" si="9"/>
        <v>-240</v>
      </c>
    </row>
    <row r="55" spans="2:13" ht="102.75" customHeight="1">
      <c r="B55" s="97" t="s">
        <v>3302</v>
      </c>
      <c r="C55" s="97" t="s">
        <v>2852</v>
      </c>
      <c r="D55" s="98" t="s">
        <v>3303</v>
      </c>
      <c r="E55" s="99">
        <v>0</v>
      </c>
      <c r="F55" s="99">
        <v>0</v>
      </c>
      <c r="G55" s="99">
        <f t="shared" si="5"/>
        <v>0</v>
      </c>
      <c r="H55" s="99">
        <v>0</v>
      </c>
      <c r="I55" s="99">
        <v>-801.6</v>
      </c>
      <c r="J55" s="99">
        <f t="shared" si="6"/>
        <v>-801.6</v>
      </c>
      <c r="K55" s="99">
        <f t="shared" si="7"/>
        <v>0</v>
      </c>
      <c r="L55" s="99">
        <f t="shared" si="8"/>
        <v>-801.6</v>
      </c>
      <c r="M55" s="99">
        <f t="shared" si="9"/>
        <v>-801.6</v>
      </c>
    </row>
    <row r="56" spans="2:13" ht="45" customHeight="1">
      <c r="B56" s="97" t="s">
        <v>3304</v>
      </c>
      <c r="C56" s="97" t="s">
        <v>4461</v>
      </c>
      <c r="D56" s="98" t="s">
        <v>3305</v>
      </c>
      <c r="E56" s="99">
        <v>1750952.9</v>
      </c>
      <c r="F56" s="99">
        <v>0</v>
      </c>
      <c r="G56" s="99">
        <f t="shared" si="5"/>
        <v>1750952.9</v>
      </c>
      <c r="H56" s="99">
        <v>0</v>
      </c>
      <c r="I56" s="99">
        <v>0</v>
      </c>
      <c r="J56" s="99">
        <f t="shared" si="6"/>
        <v>0</v>
      </c>
      <c r="K56" s="99">
        <f t="shared" si="7"/>
        <v>1750952.9</v>
      </c>
      <c r="L56" s="99">
        <f t="shared" si="8"/>
        <v>0</v>
      </c>
      <c r="M56" s="99">
        <f t="shared" si="9"/>
        <v>1750952.9</v>
      </c>
    </row>
    <row r="57" spans="2:13" ht="29.25" customHeight="1">
      <c r="B57" s="97" t="s">
        <v>3306</v>
      </c>
      <c r="C57" s="97" t="s">
        <v>4461</v>
      </c>
      <c r="D57" s="98" t="s">
        <v>3307</v>
      </c>
      <c r="E57" s="99">
        <v>0</v>
      </c>
      <c r="F57" s="99">
        <v>302600</v>
      </c>
      <c r="G57" s="99">
        <f t="shared" si="5"/>
        <v>302600</v>
      </c>
      <c r="H57" s="99">
        <v>0</v>
      </c>
      <c r="I57" s="99">
        <v>0</v>
      </c>
      <c r="J57" s="99">
        <f t="shared" si="6"/>
        <v>0</v>
      </c>
      <c r="K57" s="99">
        <f t="shared" si="7"/>
        <v>0</v>
      </c>
      <c r="L57" s="99">
        <f t="shared" si="8"/>
        <v>302600</v>
      </c>
      <c r="M57" s="99">
        <f t="shared" si="9"/>
        <v>302600</v>
      </c>
    </row>
    <row r="58" spans="2:13" ht="42.75" customHeight="1">
      <c r="B58" s="97" t="s">
        <v>3308</v>
      </c>
      <c r="C58" s="97" t="s">
        <v>4461</v>
      </c>
      <c r="D58" s="98" t="s">
        <v>3309</v>
      </c>
      <c r="E58" s="99">
        <v>0</v>
      </c>
      <c r="F58" s="99">
        <v>0</v>
      </c>
      <c r="G58" s="99">
        <f t="shared" si="5"/>
        <v>0</v>
      </c>
      <c r="H58" s="99">
        <v>-3392650.3</v>
      </c>
      <c r="I58" s="99">
        <v>0</v>
      </c>
      <c r="J58" s="99">
        <f t="shared" si="6"/>
        <v>-3392650.3</v>
      </c>
      <c r="K58" s="99">
        <f t="shared" si="7"/>
        <v>-3392650.3</v>
      </c>
      <c r="L58" s="99">
        <f t="shared" si="8"/>
        <v>0</v>
      </c>
      <c r="M58" s="99">
        <f t="shared" si="9"/>
        <v>-3392650.3</v>
      </c>
    </row>
    <row r="59" spans="2:13" ht="42.2" customHeight="1">
      <c r="B59" s="97" t="s">
        <v>3310</v>
      </c>
      <c r="C59" s="97" t="s">
        <v>4464</v>
      </c>
      <c r="D59" s="98" t="s">
        <v>3311</v>
      </c>
      <c r="E59" s="99">
        <v>0</v>
      </c>
      <c r="F59" s="99">
        <v>0</v>
      </c>
      <c r="G59" s="99">
        <f t="shared" si="5"/>
        <v>0</v>
      </c>
      <c r="H59" s="99">
        <v>-200</v>
      </c>
      <c r="I59" s="99">
        <v>0</v>
      </c>
      <c r="J59" s="99">
        <f t="shared" si="6"/>
        <v>-200</v>
      </c>
      <c r="K59" s="99">
        <f t="shared" si="7"/>
        <v>-200</v>
      </c>
      <c r="L59" s="99">
        <f t="shared" si="8"/>
        <v>0</v>
      </c>
      <c r="M59" s="99">
        <f t="shared" si="9"/>
        <v>-200</v>
      </c>
    </row>
  </sheetData>
  <mergeCells count="8">
    <mergeCell ref="B4:B5"/>
    <mergeCell ref="J1:M1"/>
    <mergeCell ref="D2:J3"/>
    <mergeCell ref="E4:G4"/>
    <mergeCell ref="H4:J4"/>
    <mergeCell ref="K4:M4"/>
    <mergeCell ref="D4:D5"/>
    <mergeCell ref="C4:C5"/>
  </mergeCells>
  <phoneticPr fontId="26" type="noConversion"/>
  <printOptions horizontalCentered="1"/>
  <pageMargins left="0.59055118110236227" right="0.59055118110236227" top="0.98425196850393704" bottom="0.78740157480314965" header="0.51181102362204722" footer="0.31496062992125984"/>
  <pageSetup paperSize="9" scale="80"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dimension ref="A1:E69"/>
  <sheetViews>
    <sheetView zoomScaleNormal="100" workbookViewId="0"/>
  </sheetViews>
  <sheetFormatPr defaultColWidth="7" defaultRowHeight="12.75"/>
  <cols>
    <col min="1" max="1" width="6" style="128" customWidth="1"/>
    <col min="2" max="2" width="30.1640625" style="129" customWidth="1"/>
    <col min="3" max="3" width="35.5" style="129" customWidth="1"/>
    <col min="4" max="4" width="25.6640625" style="128" customWidth="1"/>
    <col min="5" max="145" width="7" style="127"/>
    <col min="146" max="146" width="4.1640625" style="127" bestFit="1" customWidth="1"/>
    <col min="147" max="147" width="24.5" style="127" customWidth="1"/>
    <col min="148" max="149" width="15.83203125" style="127" customWidth="1"/>
    <col min="150" max="150" width="17.6640625" style="127" customWidth="1"/>
    <col min="151" max="153" width="15.83203125" style="127" customWidth="1"/>
    <col min="154" max="154" width="12.1640625" style="127" customWidth="1"/>
    <col min="155" max="155" width="16.5" style="127" customWidth="1"/>
    <col min="156" max="156" width="18" style="127" customWidth="1"/>
    <col min="157" max="157" width="13.1640625" style="127" customWidth="1"/>
    <col min="158" max="158" width="11.5" style="127" customWidth="1"/>
    <col min="159" max="159" width="15.83203125" style="127" customWidth="1"/>
    <col min="160" max="160" width="12.5" style="127" customWidth="1"/>
    <col min="161" max="161" width="15.5" style="127" customWidth="1"/>
    <col min="162" max="162" width="15.83203125" style="127" customWidth="1"/>
    <col min="163" max="163" width="11" style="127" customWidth="1"/>
    <col min="164" max="164" width="16" style="127" customWidth="1"/>
    <col min="165" max="165" width="12.5" style="127" customWidth="1"/>
    <col min="166" max="166" width="9.5" style="127" customWidth="1"/>
    <col min="167" max="167" width="13" style="127" customWidth="1"/>
    <col min="168" max="168" width="10.5" style="127" customWidth="1"/>
    <col min="169" max="169" width="11.83203125" style="127" customWidth="1"/>
    <col min="170" max="170" width="13.6640625" style="127" customWidth="1"/>
    <col min="171" max="171" width="10.5" style="127" customWidth="1"/>
    <col min="172" max="172" width="13.5" style="127" customWidth="1"/>
    <col min="173" max="173" width="11.5" style="127" customWidth="1"/>
    <col min="174" max="174" width="15.83203125" style="127" customWidth="1"/>
    <col min="175" max="176" width="12.6640625" style="127" customWidth="1"/>
    <col min="177" max="177" width="13.1640625" style="127" customWidth="1"/>
    <col min="178" max="178" width="18.5" style="127" customWidth="1"/>
    <col min="179" max="179" width="21.83203125" style="127" customWidth="1"/>
    <col min="180" max="182" width="16.5" style="127" customWidth="1"/>
    <col min="183" max="183" width="15.1640625" style="127" customWidth="1"/>
    <col min="184" max="184" width="16.5" style="127" customWidth="1"/>
    <col min="185" max="185" width="13.5" style="127" customWidth="1"/>
    <col min="186" max="186" width="12.5" style="127" customWidth="1"/>
    <col min="187" max="187" width="16" style="127" customWidth="1"/>
    <col min="188" max="188" width="16.5" style="127" customWidth="1"/>
    <col min="189" max="189" width="12.5" style="127" customWidth="1"/>
    <col min="190" max="190" width="15.33203125" style="127" customWidth="1"/>
    <col min="191" max="191" width="14" style="127" customWidth="1"/>
    <col min="192" max="192" width="15.5" style="127" customWidth="1"/>
    <col min="193" max="193" width="14" style="127" customWidth="1"/>
    <col min="194" max="194" width="17.5" style="127" customWidth="1"/>
    <col min="195" max="195" width="12.5" style="127" customWidth="1"/>
    <col min="196" max="196" width="12.1640625" style="127" customWidth="1"/>
    <col min="197" max="197" width="13.83203125" style="127" customWidth="1"/>
    <col min="198" max="198" width="13.5" style="127" customWidth="1"/>
    <col min="199" max="200" width="12.83203125" style="127" customWidth="1"/>
    <col min="201" max="201" width="14.1640625" style="127" customWidth="1"/>
    <col min="202" max="202" width="13" style="127" customWidth="1"/>
    <col min="203" max="203" width="13.1640625" style="127" customWidth="1"/>
    <col min="204" max="206" width="14.5" style="127" customWidth="1"/>
    <col min="207" max="207" width="15.5" style="127" customWidth="1"/>
    <col min="208" max="208" width="16" style="127" customWidth="1"/>
    <col min="209" max="209" width="14.33203125" style="127" customWidth="1"/>
    <col min="210" max="210" width="18.83203125" style="127" customWidth="1"/>
    <col min="211" max="211" width="16.5" style="127" customWidth="1"/>
    <col min="212" max="212" width="17.1640625" style="127" customWidth="1"/>
    <col min="213" max="213" width="15.5" style="127" customWidth="1"/>
    <col min="214" max="214" width="15.6640625" style="127" customWidth="1"/>
    <col min="215" max="216" width="14.83203125" style="127" customWidth="1"/>
    <col min="217" max="217" width="16.83203125" style="127" customWidth="1"/>
    <col min="218" max="218" width="15.6640625" style="127" customWidth="1"/>
    <col min="219" max="219" width="17" style="127" customWidth="1"/>
    <col min="220" max="220" width="17.5" style="127" customWidth="1"/>
    <col min="221" max="221" width="20.5" style="127" customWidth="1"/>
    <col min="222" max="222" width="20" style="127" customWidth="1"/>
    <col min="223" max="223" width="20.5" style="127" customWidth="1"/>
    <col min="224" max="224" width="17.83203125" style="127" customWidth="1"/>
    <col min="225" max="225" width="13" style="127" customWidth="1"/>
    <col min="226" max="226" width="21.1640625" style="127" customWidth="1"/>
    <col min="227" max="227" width="18.1640625" style="127" customWidth="1"/>
    <col min="228" max="228" width="16" style="127" customWidth="1"/>
    <col min="229" max="229" width="16.5" style="127" customWidth="1"/>
    <col min="230" max="230" width="15.5" style="127" customWidth="1"/>
    <col min="231" max="231" width="16.6640625" style="127" customWidth="1"/>
    <col min="232" max="232" width="16.33203125" style="127" customWidth="1"/>
    <col min="233" max="233" width="18.33203125" style="127" customWidth="1"/>
    <col min="234" max="234" width="17.33203125" style="127" customWidth="1"/>
    <col min="235" max="235" width="16.6640625" style="127" customWidth="1"/>
    <col min="236" max="236" width="16" style="127" customWidth="1"/>
    <col min="237" max="237" width="14" style="127" customWidth="1"/>
    <col min="238" max="238" width="12" style="127" customWidth="1"/>
    <col min="239" max="239" width="18.1640625" style="127" customWidth="1"/>
    <col min="240" max="240" width="16.6640625" style="127" customWidth="1"/>
    <col min="241" max="241" width="13.6640625" style="127" customWidth="1"/>
    <col min="242" max="242" width="15.5" style="127" customWidth="1"/>
    <col min="243" max="243" width="13.1640625" style="127" customWidth="1"/>
    <col min="244" max="244" width="13.33203125" style="127" customWidth="1"/>
    <col min="245" max="245" width="12" style="127" customWidth="1"/>
    <col min="246" max="246" width="15.5" style="127" customWidth="1"/>
    <col min="247" max="247" width="7" style="127"/>
    <col min="248" max="248" width="14.5" style="127" customWidth="1"/>
    <col min="249" max="249" width="7" style="127"/>
    <col min="250" max="250" width="7.5" style="127" bestFit="1" customWidth="1"/>
    <col min="251" max="16384" width="7" style="127"/>
  </cols>
  <sheetData>
    <row r="1" spans="1:5" s="102" customFormat="1" ht="18.75">
      <c r="A1" s="100"/>
      <c r="B1" s="101"/>
      <c r="C1" s="445" t="s">
        <v>3312</v>
      </c>
      <c r="D1" s="445"/>
      <c r="E1" s="101" t="s">
        <v>3313</v>
      </c>
    </row>
    <row r="2" spans="1:5" s="102" customFormat="1" ht="16.5" customHeight="1">
      <c r="A2" s="100"/>
      <c r="B2" s="101"/>
      <c r="C2" s="445" t="s">
        <v>3314</v>
      </c>
      <c r="D2" s="445"/>
      <c r="E2" s="101"/>
    </row>
    <row r="3" spans="1:5" s="102" customFormat="1" ht="15.75" customHeight="1">
      <c r="A3" s="100"/>
      <c r="B3" s="101"/>
      <c r="C3" s="446" t="s">
        <v>3315</v>
      </c>
      <c r="D3" s="446"/>
      <c r="E3" s="101"/>
    </row>
    <row r="4" spans="1:5" s="102" customFormat="1" ht="18.75">
      <c r="A4" s="100"/>
      <c r="B4" s="101"/>
      <c r="C4" s="101"/>
      <c r="D4" s="103"/>
      <c r="E4" s="103"/>
    </row>
    <row r="5" spans="1:5" s="102" customFormat="1" ht="15.75">
      <c r="A5" s="447" t="s">
        <v>3316</v>
      </c>
      <c r="B5" s="447"/>
      <c r="C5" s="447"/>
      <c r="D5" s="447"/>
      <c r="E5" s="104"/>
    </row>
    <row r="6" spans="1:5" s="102" customFormat="1" ht="15.75">
      <c r="A6" s="447" t="s">
        <v>3317</v>
      </c>
      <c r="B6" s="447"/>
      <c r="C6" s="447"/>
      <c r="D6" s="447"/>
      <c r="E6" s="104"/>
    </row>
    <row r="7" spans="1:5" s="102" customFormat="1" ht="15.75">
      <c r="A7" s="100"/>
      <c r="B7" s="105"/>
      <c r="C7" s="105"/>
      <c r="D7" s="100"/>
    </row>
    <row r="8" spans="1:5" s="109" customFormat="1">
      <c r="A8" s="106"/>
      <c r="B8" s="107"/>
      <c r="C8" s="107"/>
      <c r="D8" s="108" t="s">
        <v>3318</v>
      </c>
    </row>
    <row r="9" spans="1:5" s="112" customFormat="1" ht="37.15" customHeight="1">
      <c r="A9" s="448" t="s">
        <v>3319</v>
      </c>
      <c r="B9" s="449" t="s">
        <v>3320</v>
      </c>
      <c r="C9" s="110" t="s">
        <v>3321</v>
      </c>
      <c r="D9" s="111" t="s">
        <v>3322</v>
      </c>
    </row>
    <row r="10" spans="1:5" s="112" customFormat="1" ht="15.75">
      <c r="A10" s="448"/>
      <c r="B10" s="449"/>
      <c r="C10" s="110" t="s">
        <v>3654</v>
      </c>
      <c r="D10" s="111" t="s">
        <v>3654</v>
      </c>
    </row>
    <row r="11" spans="1:5" s="100" customFormat="1" ht="190.5" customHeight="1">
      <c r="A11" s="448"/>
      <c r="B11" s="449"/>
      <c r="C11" s="113" t="s">
        <v>3869</v>
      </c>
      <c r="D11" s="114" t="s">
        <v>3870</v>
      </c>
    </row>
    <row r="12" spans="1:5" s="117" customFormat="1" ht="15.75">
      <c r="A12" s="115">
        <v>1</v>
      </c>
      <c r="B12" s="116" t="s">
        <v>3871</v>
      </c>
      <c r="C12" s="111">
        <v>1330.4</v>
      </c>
      <c r="D12" s="111">
        <v>119285.19999999998</v>
      </c>
    </row>
    <row r="13" spans="1:5" s="117" customFormat="1" ht="15.75">
      <c r="A13" s="115">
        <v>2</v>
      </c>
      <c r="B13" s="116" t="s">
        <v>3872</v>
      </c>
      <c r="C13" s="111">
        <v>1822.2</v>
      </c>
      <c r="D13" s="111">
        <v>76570.900000000009</v>
      </c>
    </row>
    <row r="14" spans="1:5" s="117" customFormat="1" ht="15.75">
      <c r="A14" s="115">
        <v>3</v>
      </c>
      <c r="B14" s="116" t="s">
        <v>3873</v>
      </c>
      <c r="C14" s="111">
        <v>2323.1</v>
      </c>
      <c r="D14" s="111">
        <v>304522.5</v>
      </c>
    </row>
    <row r="15" spans="1:5" s="117" customFormat="1" ht="15.75">
      <c r="A15" s="115">
        <v>4</v>
      </c>
      <c r="B15" s="116" t="s">
        <v>3874</v>
      </c>
      <c r="C15" s="111">
        <v>1302.5999999999999</v>
      </c>
      <c r="D15" s="111">
        <v>243196.90000000005</v>
      </c>
    </row>
    <row r="16" spans="1:5" s="117" customFormat="1" ht="15.75">
      <c r="A16" s="115">
        <v>5</v>
      </c>
      <c r="B16" s="116" t="s">
        <v>3875</v>
      </c>
      <c r="C16" s="111">
        <v>1326.7</v>
      </c>
      <c r="D16" s="111">
        <v>85718.2</v>
      </c>
    </row>
    <row r="17" spans="1:4" s="117" customFormat="1" ht="15.75">
      <c r="A17" s="115">
        <v>6</v>
      </c>
      <c r="B17" s="116" t="s">
        <v>3876</v>
      </c>
      <c r="C17" s="111">
        <v>1248.2</v>
      </c>
      <c r="D17" s="111">
        <v>87540.1</v>
      </c>
    </row>
    <row r="18" spans="1:4" s="117" customFormat="1" ht="15.75">
      <c r="A18" s="115">
        <v>7</v>
      </c>
      <c r="B18" s="116" t="s">
        <v>3877</v>
      </c>
      <c r="C18" s="111">
        <v>1805.2</v>
      </c>
      <c r="D18" s="111">
        <v>141443.59999999995</v>
      </c>
    </row>
    <row r="19" spans="1:4" s="117" customFormat="1" ht="15.75">
      <c r="A19" s="115">
        <v>8</v>
      </c>
      <c r="B19" s="116" t="s">
        <v>3878</v>
      </c>
      <c r="C19" s="111">
        <v>1966.8</v>
      </c>
      <c r="D19" s="111">
        <v>103147.90000000002</v>
      </c>
    </row>
    <row r="20" spans="1:4" s="117" customFormat="1" ht="15.75">
      <c r="A20" s="115">
        <v>9</v>
      </c>
      <c r="B20" s="116" t="s">
        <v>3879</v>
      </c>
      <c r="C20" s="111">
        <v>724.4</v>
      </c>
      <c r="D20" s="111">
        <v>135983.90000000002</v>
      </c>
    </row>
    <row r="21" spans="1:4" s="117" customFormat="1" ht="15.75">
      <c r="A21" s="115">
        <v>10</v>
      </c>
      <c r="B21" s="116" t="s">
        <v>3880</v>
      </c>
      <c r="C21" s="111">
        <v>1012.4</v>
      </c>
      <c r="D21" s="111">
        <v>74760.600000000006</v>
      </c>
    </row>
    <row r="22" spans="1:4" s="117" customFormat="1" ht="15.75">
      <c r="A22" s="115">
        <v>11</v>
      </c>
      <c r="B22" s="116" t="s">
        <v>3881</v>
      </c>
      <c r="C22" s="111">
        <v>301</v>
      </c>
      <c r="D22" s="111">
        <v>126695.30000000005</v>
      </c>
    </row>
    <row r="23" spans="1:4" s="117" customFormat="1" ht="15.75">
      <c r="A23" s="115">
        <v>12</v>
      </c>
      <c r="B23" s="116" t="s">
        <v>3882</v>
      </c>
      <c r="C23" s="111">
        <v>2556.9</v>
      </c>
      <c r="D23" s="111">
        <v>181370.30000000002</v>
      </c>
    </row>
    <row r="24" spans="1:4" s="117" customFormat="1" ht="15.75">
      <c r="A24" s="115">
        <v>13</v>
      </c>
      <c r="B24" s="116" t="s">
        <v>3883</v>
      </c>
      <c r="C24" s="111">
        <v>1099.8</v>
      </c>
      <c r="D24" s="111">
        <v>115440.60000000002</v>
      </c>
    </row>
    <row r="25" spans="1:4" s="117" customFormat="1" ht="15.75">
      <c r="A25" s="115">
        <v>14</v>
      </c>
      <c r="B25" s="116" t="s">
        <v>3884</v>
      </c>
      <c r="C25" s="111">
        <v>1762.3</v>
      </c>
      <c r="D25" s="111">
        <v>226936.09999999998</v>
      </c>
    </row>
    <row r="26" spans="1:4" s="117" customFormat="1" ht="15.75">
      <c r="A26" s="115">
        <v>15</v>
      </c>
      <c r="B26" s="116" t="s">
        <v>3885</v>
      </c>
      <c r="C26" s="111">
        <v>1215.4000000000001</v>
      </c>
      <c r="D26" s="111">
        <v>111564.8</v>
      </c>
    </row>
    <row r="27" spans="1:4" s="117" customFormat="1" ht="15.75">
      <c r="A27" s="115">
        <v>16</v>
      </c>
      <c r="B27" s="116" t="s">
        <v>3886</v>
      </c>
      <c r="C27" s="111">
        <v>2525.3000000000002</v>
      </c>
      <c r="D27" s="111">
        <v>98305.8</v>
      </c>
    </row>
    <row r="28" spans="1:4" s="117" customFormat="1" ht="15.75">
      <c r="A28" s="115">
        <v>17</v>
      </c>
      <c r="B28" s="116" t="s">
        <v>3887</v>
      </c>
      <c r="C28" s="111">
        <v>799.3</v>
      </c>
      <c r="D28" s="111">
        <v>72352.600000000006</v>
      </c>
    </row>
    <row r="29" spans="1:4" s="117" customFormat="1" ht="15.75">
      <c r="A29" s="115">
        <v>18</v>
      </c>
      <c r="B29" s="116" t="s">
        <v>3888</v>
      </c>
      <c r="C29" s="111">
        <v>1109.5</v>
      </c>
      <c r="D29" s="111">
        <v>69989.600000000006</v>
      </c>
    </row>
    <row r="30" spans="1:4" s="117" customFormat="1" ht="15.75">
      <c r="A30" s="115">
        <v>19</v>
      </c>
      <c r="B30" s="116" t="s">
        <v>3889</v>
      </c>
      <c r="C30" s="111">
        <v>1510.7</v>
      </c>
      <c r="D30" s="111">
        <v>175144.2</v>
      </c>
    </row>
    <row r="31" spans="1:4" s="117" customFormat="1" ht="15.75">
      <c r="A31" s="115">
        <v>20</v>
      </c>
      <c r="B31" s="116" t="s">
        <v>3890</v>
      </c>
      <c r="C31" s="111">
        <v>1013</v>
      </c>
      <c r="D31" s="111">
        <v>88761.700000000012</v>
      </c>
    </row>
    <row r="32" spans="1:4" s="117" customFormat="1" ht="15.75">
      <c r="A32" s="115">
        <v>21</v>
      </c>
      <c r="B32" s="116" t="s">
        <v>3891</v>
      </c>
      <c r="C32" s="111">
        <v>1103</v>
      </c>
      <c r="D32" s="111">
        <v>103383.69999999998</v>
      </c>
    </row>
    <row r="33" spans="1:4" s="117" customFormat="1" ht="15.75">
      <c r="A33" s="115">
        <v>22</v>
      </c>
      <c r="B33" s="116" t="s">
        <v>3892</v>
      </c>
      <c r="C33" s="111">
        <v>1158.5999999999999</v>
      </c>
      <c r="D33" s="111">
        <v>85025.5</v>
      </c>
    </row>
    <row r="34" spans="1:4" s="117" customFormat="1" ht="15.75">
      <c r="A34" s="115">
        <v>23</v>
      </c>
      <c r="B34" s="116" t="s">
        <v>3893</v>
      </c>
      <c r="C34" s="111">
        <v>1313.3</v>
      </c>
      <c r="D34" s="111">
        <v>55508.000000000007</v>
      </c>
    </row>
    <row r="35" spans="1:4" s="117" customFormat="1" ht="15.75">
      <c r="A35" s="115">
        <v>24</v>
      </c>
      <c r="B35" s="116" t="s">
        <v>3894</v>
      </c>
      <c r="C35" s="111">
        <v>824</v>
      </c>
      <c r="D35" s="111">
        <v>75705.600000000006</v>
      </c>
    </row>
    <row r="36" spans="1:4" s="117" customFormat="1" ht="15.75">
      <c r="A36" s="115">
        <v>25</v>
      </c>
      <c r="B36" s="116" t="s">
        <v>3895</v>
      </c>
      <c r="C36" s="111">
        <v>5159.1000000000004</v>
      </c>
      <c r="D36" s="111">
        <v>266330.69999999995</v>
      </c>
    </row>
    <row r="37" spans="1:4" s="119" customFormat="1" ht="15.75">
      <c r="A37" s="444" t="s">
        <v>3896</v>
      </c>
      <c r="B37" s="444"/>
      <c r="C37" s="118">
        <f>SUM(C12:C36)</f>
        <v>38313.199999999997</v>
      </c>
      <c r="D37" s="118">
        <f>SUM(D12:D36)</f>
        <v>3224684.3000000007</v>
      </c>
    </row>
    <row r="38" spans="1:4" s="122" customFormat="1">
      <c r="A38" s="120"/>
      <c r="B38" s="121"/>
      <c r="C38" s="121"/>
      <c r="D38" s="120"/>
    </row>
    <row r="39" spans="1:4" s="122" customFormat="1">
      <c r="A39" s="120"/>
      <c r="B39" s="121"/>
      <c r="C39" s="121"/>
      <c r="D39" s="120"/>
    </row>
    <row r="40" spans="1:4" s="122" customFormat="1">
      <c r="A40" s="120"/>
      <c r="B40" s="121"/>
      <c r="C40" s="121"/>
      <c r="D40" s="120"/>
    </row>
    <row r="41" spans="1:4" s="122" customFormat="1">
      <c r="A41" s="120"/>
      <c r="B41" s="121"/>
      <c r="C41" s="121"/>
      <c r="D41" s="120"/>
    </row>
    <row r="42" spans="1:4" s="122" customFormat="1">
      <c r="A42" s="120"/>
      <c r="B42" s="121"/>
      <c r="C42" s="121"/>
      <c r="D42" s="123"/>
    </row>
    <row r="43" spans="1:4" s="122" customFormat="1" ht="15.75">
      <c r="A43" s="120"/>
      <c r="B43" s="124"/>
      <c r="C43" s="124"/>
      <c r="D43" s="125"/>
    </row>
    <row r="44" spans="1:4" s="122" customFormat="1" ht="15.75">
      <c r="A44" s="120"/>
      <c r="B44" s="124"/>
      <c r="C44" s="124"/>
      <c r="D44" s="126"/>
    </row>
    <row r="45" spans="1:4" s="122" customFormat="1" ht="15.75">
      <c r="A45" s="120"/>
      <c r="B45" s="124"/>
      <c r="C45" s="124"/>
      <c r="D45" s="126"/>
    </row>
    <row r="46" spans="1:4" s="122" customFormat="1">
      <c r="A46" s="120"/>
      <c r="B46" s="121"/>
      <c r="C46" s="121"/>
      <c r="D46" s="120"/>
    </row>
    <row r="47" spans="1:4" s="122" customFormat="1">
      <c r="A47" s="120"/>
      <c r="B47" s="121"/>
      <c r="C47" s="121"/>
      <c r="D47" s="120"/>
    </row>
    <row r="48" spans="1:4" s="122" customFormat="1">
      <c r="A48" s="120"/>
      <c r="B48" s="121"/>
      <c r="C48" s="121"/>
      <c r="D48" s="120"/>
    </row>
    <row r="49" spans="1:4" s="122" customFormat="1">
      <c r="A49" s="120"/>
      <c r="B49" s="121"/>
      <c r="C49" s="121"/>
      <c r="D49" s="120"/>
    </row>
    <row r="50" spans="1:4" s="122" customFormat="1">
      <c r="A50" s="120"/>
      <c r="B50" s="121"/>
      <c r="C50" s="121"/>
      <c r="D50" s="120"/>
    </row>
    <row r="51" spans="1:4" s="122" customFormat="1">
      <c r="A51" s="120"/>
      <c r="B51" s="121"/>
      <c r="C51" s="121"/>
      <c r="D51" s="120"/>
    </row>
    <row r="52" spans="1:4" s="122" customFormat="1">
      <c r="A52" s="120"/>
      <c r="B52" s="121"/>
      <c r="C52" s="121"/>
      <c r="D52" s="120"/>
    </row>
    <row r="53" spans="1:4" s="122" customFormat="1">
      <c r="A53" s="120"/>
      <c r="B53" s="121"/>
      <c r="C53" s="121"/>
      <c r="D53" s="120"/>
    </row>
    <row r="54" spans="1:4" s="122" customFormat="1">
      <c r="A54" s="120"/>
      <c r="B54" s="121"/>
      <c r="C54" s="121"/>
      <c r="D54" s="120"/>
    </row>
    <row r="55" spans="1:4" s="122" customFormat="1">
      <c r="A55" s="120"/>
      <c r="B55" s="121"/>
      <c r="C55" s="121"/>
      <c r="D55" s="120"/>
    </row>
    <row r="60" spans="1:4">
      <c r="A60" s="127"/>
      <c r="B60" s="127"/>
      <c r="C60" s="127"/>
      <c r="D60" s="127"/>
    </row>
    <row r="61" spans="1:4">
      <c r="A61" s="127"/>
      <c r="B61" s="127"/>
      <c r="C61" s="127"/>
      <c r="D61" s="127"/>
    </row>
    <row r="62" spans="1:4">
      <c r="A62" s="127"/>
      <c r="B62" s="127"/>
      <c r="C62" s="127"/>
      <c r="D62" s="127"/>
    </row>
    <row r="63" spans="1:4">
      <c r="A63" s="127"/>
      <c r="B63" s="127"/>
      <c r="C63" s="127"/>
      <c r="D63" s="127"/>
    </row>
    <row r="64" spans="1:4">
      <c r="A64" s="127"/>
      <c r="B64" s="127"/>
      <c r="C64" s="127"/>
      <c r="D64" s="127"/>
    </row>
    <row r="65" spans="1:4">
      <c r="A65" s="127"/>
      <c r="B65" s="127"/>
      <c r="C65" s="127"/>
      <c r="D65" s="127"/>
    </row>
    <row r="66" spans="1:4">
      <c r="A66" s="127"/>
      <c r="B66" s="127"/>
      <c r="C66" s="127"/>
      <c r="D66" s="127"/>
    </row>
    <row r="67" spans="1:4">
      <c r="A67" s="127"/>
      <c r="B67" s="127"/>
      <c r="C67" s="127"/>
      <c r="D67" s="127"/>
    </row>
    <row r="68" spans="1:4">
      <c r="A68" s="127"/>
      <c r="B68" s="127"/>
      <c r="C68" s="127"/>
      <c r="D68" s="127"/>
    </row>
    <row r="69" spans="1:4">
      <c r="A69" s="127"/>
      <c r="B69" s="127"/>
      <c r="C69" s="127"/>
      <c r="D69" s="127"/>
    </row>
  </sheetData>
  <mergeCells count="8">
    <mergeCell ref="A37:B37"/>
    <mergeCell ref="C2:D2"/>
    <mergeCell ref="C1:D1"/>
    <mergeCell ref="C3:D3"/>
    <mergeCell ref="A5:D5"/>
    <mergeCell ref="A6:D6"/>
    <mergeCell ref="A9:A11"/>
    <mergeCell ref="B9:B11"/>
  </mergeCells>
  <phoneticPr fontId="26" type="noConversion"/>
  <pageMargins left="0.78740157480314965" right="0.39370078740157483" top="0.55118110236220474" bottom="0.35433070866141736" header="0.31496062992125984" footer="0.31496062992125984"/>
  <pageSetup paperSize="9"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dimension ref="A3:G807"/>
  <sheetViews>
    <sheetView showZeros="0" zoomScaleNormal="100" workbookViewId="0">
      <pane ySplit="9" topLeftCell="A10" activePane="bottomLeft" state="frozen"/>
      <selection pane="bottomLeft"/>
    </sheetView>
  </sheetViews>
  <sheetFormatPr defaultColWidth="9.1640625" defaultRowHeight="12.75"/>
  <cols>
    <col min="1" max="1" width="17.1640625" style="130" customWidth="1"/>
    <col min="2" max="2" width="49.5" style="130" customWidth="1"/>
    <col min="3" max="6" width="21" style="130" customWidth="1"/>
    <col min="7" max="7" width="12.33203125" style="130" hidden="1" customWidth="1"/>
    <col min="8" max="16384" width="9.1640625" style="130"/>
  </cols>
  <sheetData>
    <row r="3" spans="1:7" ht="18.75" customHeight="1">
      <c r="B3" s="131"/>
      <c r="C3" s="131"/>
      <c r="D3" s="451" t="s">
        <v>2820</v>
      </c>
      <c r="E3" s="451"/>
      <c r="F3" s="451"/>
    </row>
    <row r="4" spans="1:7" ht="14.25">
      <c r="B4" s="131"/>
      <c r="C4" s="131"/>
      <c r="D4" s="451" t="s">
        <v>938</v>
      </c>
      <c r="E4" s="451"/>
      <c r="F4" s="451"/>
    </row>
    <row r="5" spans="1:7" ht="20.25" customHeight="1">
      <c r="B5" s="131"/>
      <c r="C5" s="131"/>
      <c r="D5" s="452" t="s">
        <v>939</v>
      </c>
      <c r="E5" s="452"/>
      <c r="F5" s="452"/>
    </row>
    <row r="6" spans="1:7" ht="76.7" customHeight="1">
      <c r="A6" s="132"/>
      <c r="B6" s="453" t="s">
        <v>1803</v>
      </c>
      <c r="C6" s="453"/>
      <c r="D6" s="453"/>
      <c r="E6" s="453"/>
      <c r="F6" s="453"/>
    </row>
    <row r="7" spans="1:7" ht="14.25">
      <c r="B7" s="133"/>
      <c r="C7" s="133"/>
      <c r="D7" s="133"/>
      <c r="E7" s="134"/>
      <c r="F7" s="135" t="s">
        <v>1461</v>
      </c>
    </row>
    <row r="8" spans="1:7" ht="24" customHeight="1">
      <c r="A8" s="450" t="s">
        <v>942</v>
      </c>
      <c r="B8" s="450" t="s">
        <v>943</v>
      </c>
      <c r="C8" s="450" t="s">
        <v>944</v>
      </c>
      <c r="D8" s="450"/>
      <c r="E8" s="450"/>
      <c r="F8" s="450"/>
    </row>
    <row r="9" spans="1:7" ht="63.2" customHeight="1">
      <c r="A9" s="450"/>
      <c r="B9" s="450"/>
      <c r="C9" s="136" t="s">
        <v>2070</v>
      </c>
      <c r="D9" s="136" t="s">
        <v>3662</v>
      </c>
      <c r="E9" s="136" t="s">
        <v>947</v>
      </c>
      <c r="F9" s="136" t="s">
        <v>948</v>
      </c>
    </row>
    <row r="10" spans="1:7" ht="17.100000000000001" customHeight="1">
      <c r="A10" s="137" t="s">
        <v>950</v>
      </c>
      <c r="B10" s="138" t="s">
        <v>951</v>
      </c>
      <c r="C10" s="139">
        <v>0</v>
      </c>
      <c r="D10" s="139">
        <v>1485.5</v>
      </c>
      <c r="E10" s="139">
        <v>20867.5</v>
      </c>
      <c r="F10" s="139">
        <v>23324.1</v>
      </c>
      <c r="G10" s="140">
        <f>C10+D10+E10+F10</f>
        <v>45677.1</v>
      </c>
    </row>
    <row r="11" spans="1:7" ht="16.5" customHeight="1">
      <c r="A11" s="137" t="s">
        <v>953</v>
      </c>
      <c r="B11" s="138" t="s">
        <v>954</v>
      </c>
      <c r="C11" s="141">
        <v>0</v>
      </c>
      <c r="D11" s="141">
        <v>3194.2</v>
      </c>
      <c r="E11" s="141">
        <v>68395.899999999994</v>
      </c>
      <c r="F11" s="141">
        <v>68722.899999999994</v>
      </c>
      <c r="G11" s="140">
        <f t="shared" ref="G11:G63" si="0">C11+D11+E11+F11</f>
        <v>140313</v>
      </c>
    </row>
    <row r="12" spans="1:7" ht="16.5" customHeight="1">
      <c r="A12" s="137">
        <v>10202100000</v>
      </c>
      <c r="B12" s="138" t="s">
        <v>955</v>
      </c>
      <c r="C12" s="141">
        <v>5271</v>
      </c>
      <c r="D12" s="141">
        <v>0</v>
      </c>
      <c r="E12" s="141">
        <v>149576.5</v>
      </c>
      <c r="F12" s="141">
        <v>136583.9</v>
      </c>
      <c r="G12" s="140">
        <f t="shared" si="0"/>
        <v>291431.40000000002</v>
      </c>
    </row>
    <row r="13" spans="1:7" ht="16.5" customHeight="1">
      <c r="A13" s="137" t="s">
        <v>957</v>
      </c>
      <c r="B13" s="138" t="s">
        <v>958</v>
      </c>
      <c r="C13" s="141">
        <v>2983.5</v>
      </c>
      <c r="D13" s="141">
        <v>0</v>
      </c>
      <c r="E13" s="141">
        <v>61921.7</v>
      </c>
      <c r="F13" s="141">
        <v>52036.3</v>
      </c>
      <c r="G13" s="140">
        <f t="shared" si="0"/>
        <v>116941.5</v>
      </c>
    </row>
    <row r="14" spans="1:7" ht="16.5" customHeight="1">
      <c r="A14" s="137" t="s">
        <v>960</v>
      </c>
      <c r="B14" s="138" t="s">
        <v>961</v>
      </c>
      <c r="C14" s="141">
        <v>10672.2</v>
      </c>
      <c r="D14" s="141">
        <v>0</v>
      </c>
      <c r="E14" s="141">
        <v>77310.399999999994</v>
      </c>
      <c r="F14" s="141">
        <v>80567.100000000006</v>
      </c>
      <c r="G14" s="140">
        <f t="shared" si="0"/>
        <v>168549.7</v>
      </c>
    </row>
    <row r="15" spans="1:7" ht="16.5" customHeight="1">
      <c r="A15" s="137" t="s">
        <v>964</v>
      </c>
      <c r="B15" s="138" t="s">
        <v>965</v>
      </c>
      <c r="C15" s="141">
        <v>0</v>
      </c>
      <c r="D15" s="141">
        <v>0</v>
      </c>
      <c r="E15" s="141">
        <v>27685.5</v>
      </c>
      <c r="F15" s="141">
        <v>15941.7</v>
      </c>
      <c r="G15" s="140">
        <f t="shared" si="0"/>
        <v>43627.199999999997</v>
      </c>
    </row>
    <row r="16" spans="1:7" ht="16.5" customHeight="1">
      <c r="A16" s="142">
        <v>19203100000</v>
      </c>
      <c r="B16" s="143" t="s">
        <v>966</v>
      </c>
      <c r="C16" s="144">
        <v>2041</v>
      </c>
      <c r="D16" s="144">
        <v>0</v>
      </c>
      <c r="E16" s="144">
        <v>15431.1</v>
      </c>
      <c r="F16" s="144">
        <v>12856.2</v>
      </c>
      <c r="G16" s="140">
        <f t="shared" si="0"/>
        <v>30328.3</v>
      </c>
    </row>
    <row r="17" spans="1:7" ht="16.5" customHeight="1">
      <c r="A17" s="142">
        <v>10201100000</v>
      </c>
      <c r="B17" s="138" t="s">
        <v>967</v>
      </c>
      <c r="C17" s="141">
        <v>0</v>
      </c>
      <c r="D17" s="141">
        <v>0</v>
      </c>
      <c r="E17" s="141">
        <v>13177.8</v>
      </c>
      <c r="F17" s="141">
        <v>10848.6</v>
      </c>
      <c r="G17" s="140">
        <f t="shared" si="0"/>
        <v>24026.400000000001</v>
      </c>
    </row>
    <row r="18" spans="1:7" ht="16.5" customHeight="1">
      <c r="A18" s="142">
        <v>15202100000</v>
      </c>
      <c r="B18" s="145" t="s">
        <v>968</v>
      </c>
      <c r="C18" s="141">
        <v>0</v>
      </c>
      <c r="D18" s="141">
        <v>0</v>
      </c>
      <c r="E18" s="141">
        <v>49777.599999999999</v>
      </c>
      <c r="F18" s="141">
        <v>37428.300000000003</v>
      </c>
      <c r="G18" s="140">
        <f t="shared" si="0"/>
        <v>87205.9</v>
      </c>
    </row>
    <row r="19" spans="1:7" ht="16.5" customHeight="1">
      <c r="A19" s="142" t="s">
        <v>970</v>
      </c>
      <c r="B19" s="138" t="s">
        <v>971</v>
      </c>
      <c r="C19" s="141">
        <v>7076.8</v>
      </c>
      <c r="D19" s="141">
        <v>0</v>
      </c>
      <c r="E19" s="141">
        <v>29230.1</v>
      </c>
      <c r="F19" s="141">
        <v>16344.4</v>
      </c>
      <c r="G19" s="140">
        <f t="shared" si="0"/>
        <v>52651.3</v>
      </c>
    </row>
    <row r="20" spans="1:7" ht="16.5" customHeight="1">
      <c r="A20" s="142">
        <v>13202100000</v>
      </c>
      <c r="B20" s="138" t="s">
        <v>972</v>
      </c>
      <c r="C20" s="141">
        <v>1242.8</v>
      </c>
      <c r="D20" s="141">
        <v>0</v>
      </c>
      <c r="E20" s="141">
        <v>33086.199999999997</v>
      </c>
      <c r="F20" s="141">
        <v>24603</v>
      </c>
      <c r="G20" s="140">
        <f t="shared" si="0"/>
        <v>58932</v>
      </c>
    </row>
    <row r="21" spans="1:7" ht="16.5" customHeight="1">
      <c r="A21" s="142">
        <v>10203100000</v>
      </c>
      <c r="B21" s="138" t="s">
        <v>973</v>
      </c>
      <c r="C21" s="139">
        <v>0</v>
      </c>
      <c r="D21" s="139">
        <v>26312.400000000001</v>
      </c>
      <c r="E21" s="139">
        <v>51155.1</v>
      </c>
      <c r="F21" s="139">
        <v>39014</v>
      </c>
      <c r="G21" s="140">
        <f t="shared" si="0"/>
        <v>116481.5</v>
      </c>
    </row>
    <row r="22" spans="1:7" ht="16.5" customHeight="1">
      <c r="A22" s="142">
        <v>10204100000</v>
      </c>
      <c r="B22" s="138" t="s">
        <v>975</v>
      </c>
      <c r="C22" s="141">
        <v>0</v>
      </c>
      <c r="D22" s="141">
        <v>6715.3</v>
      </c>
      <c r="E22" s="141">
        <v>85828.800000000003</v>
      </c>
      <c r="F22" s="141">
        <v>64472.5</v>
      </c>
      <c r="G22" s="140">
        <f t="shared" si="0"/>
        <v>157016.6</v>
      </c>
    </row>
    <row r="23" spans="1:7" ht="16.5" customHeight="1">
      <c r="A23" s="142" t="s">
        <v>976</v>
      </c>
      <c r="B23" s="138" t="s">
        <v>977</v>
      </c>
      <c r="C23" s="141">
        <v>0</v>
      </c>
      <c r="D23" s="141">
        <v>6145.5</v>
      </c>
      <c r="E23" s="141">
        <v>13076.8</v>
      </c>
      <c r="F23" s="141">
        <v>10264.200000000001</v>
      </c>
      <c r="G23" s="140">
        <f t="shared" si="0"/>
        <v>29486.5</v>
      </c>
    </row>
    <row r="24" spans="1:7" ht="16.5" customHeight="1">
      <c r="A24" s="146">
        <v>10211100000</v>
      </c>
      <c r="B24" s="138" t="s">
        <v>978</v>
      </c>
      <c r="C24" s="141">
        <v>2134.8000000000002</v>
      </c>
      <c r="D24" s="141">
        <v>0</v>
      </c>
      <c r="E24" s="141">
        <v>32836.1</v>
      </c>
      <c r="F24" s="141">
        <v>20216.7</v>
      </c>
      <c r="G24" s="140">
        <f t="shared" si="0"/>
        <v>55187.600000000006</v>
      </c>
    </row>
    <row r="25" spans="1:7" ht="16.5" customHeight="1">
      <c r="A25" s="137" t="s">
        <v>979</v>
      </c>
      <c r="B25" s="138" t="s">
        <v>980</v>
      </c>
      <c r="C25" s="141">
        <v>0</v>
      </c>
      <c r="D25" s="141">
        <v>1249.5</v>
      </c>
      <c r="E25" s="141">
        <v>36829.800000000003</v>
      </c>
      <c r="F25" s="141">
        <v>24392.5</v>
      </c>
      <c r="G25" s="140">
        <f t="shared" si="0"/>
        <v>62471.8</v>
      </c>
    </row>
    <row r="26" spans="1:7" ht="16.5" customHeight="1">
      <c r="A26" s="137" t="s">
        <v>981</v>
      </c>
      <c r="B26" s="138" t="s">
        <v>982</v>
      </c>
      <c r="C26" s="141">
        <v>5823.2</v>
      </c>
      <c r="D26" s="141">
        <v>0</v>
      </c>
      <c r="E26" s="141">
        <v>12408.4</v>
      </c>
      <c r="F26" s="141">
        <v>12089.7</v>
      </c>
      <c r="G26" s="140">
        <f t="shared" si="0"/>
        <v>30321.3</v>
      </c>
    </row>
    <row r="27" spans="1:7" ht="16.5" customHeight="1">
      <c r="A27" s="137" t="s">
        <v>983</v>
      </c>
      <c r="B27" s="138" t="s">
        <v>984</v>
      </c>
      <c r="C27" s="139">
        <v>0</v>
      </c>
      <c r="D27" s="139">
        <v>8161.7</v>
      </c>
      <c r="E27" s="139">
        <v>15935.5</v>
      </c>
      <c r="F27" s="139">
        <v>15847.1</v>
      </c>
      <c r="G27" s="140">
        <f t="shared" si="0"/>
        <v>39944.300000000003</v>
      </c>
    </row>
    <row r="28" spans="1:7" ht="16.5" customHeight="1">
      <c r="A28" s="137" t="s">
        <v>985</v>
      </c>
      <c r="B28" s="138" t="s">
        <v>986</v>
      </c>
      <c r="C28" s="141">
        <v>0</v>
      </c>
      <c r="D28" s="141">
        <v>40481.300000000003</v>
      </c>
      <c r="E28" s="141">
        <v>276776.09999999998</v>
      </c>
      <c r="F28" s="141">
        <v>241012.2</v>
      </c>
      <c r="G28" s="140">
        <f t="shared" si="0"/>
        <v>558269.6</v>
      </c>
    </row>
    <row r="29" spans="1:7" ht="16.5" customHeight="1">
      <c r="A29" s="137" t="s">
        <v>987</v>
      </c>
      <c r="B29" s="138" t="s">
        <v>988</v>
      </c>
      <c r="C29" s="141">
        <v>1539.5</v>
      </c>
      <c r="D29" s="141">
        <v>0</v>
      </c>
      <c r="E29" s="141">
        <v>34099.4</v>
      </c>
      <c r="F29" s="141">
        <v>23905.8</v>
      </c>
      <c r="G29" s="140">
        <f t="shared" si="0"/>
        <v>59544.7</v>
      </c>
    </row>
    <row r="30" spans="1:7" ht="16.5" customHeight="1">
      <c r="A30" s="137" t="s">
        <v>989</v>
      </c>
      <c r="B30" s="138" t="s">
        <v>990</v>
      </c>
      <c r="C30" s="141">
        <v>0</v>
      </c>
      <c r="D30" s="141">
        <v>0</v>
      </c>
      <c r="E30" s="141">
        <v>30152</v>
      </c>
      <c r="F30" s="141">
        <v>25074.5</v>
      </c>
      <c r="G30" s="140">
        <f t="shared" si="0"/>
        <v>55226.5</v>
      </c>
    </row>
    <row r="31" spans="1:7" ht="16.5" customHeight="1">
      <c r="A31" s="137" t="s">
        <v>991</v>
      </c>
      <c r="B31" s="138" t="s">
        <v>992</v>
      </c>
      <c r="C31" s="139">
        <v>0</v>
      </c>
      <c r="D31" s="139">
        <v>9779.1</v>
      </c>
      <c r="E31" s="139">
        <v>13608.5</v>
      </c>
      <c r="F31" s="139">
        <v>9990.4</v>
      </c>
      <c r="G31" s="140">
        <f t="shared" si="0"/>
        <v>33378</v>
      </c>
    </row>
    <row r="32" spans="1:7" ht="16.5" customHeight="1">
      <c r="A32" s="142" t="s">
        <v>993</v>
      </c>
      <c r="B32" s="147" t="s">
        <v>994</v>
      </c>
      <c r="C32" s="148">
        <v>0</v>
      </c>
      <c r="D32" s="148">
        <v>0</v>
      </c>
      <c r="E32" s="148">
        <v>15914.1</v>
      </c>
      <c r="F32" s="148">
        <v>15779.7</v>
      </c>
      <c r="G32" s="140">
        <f t="shared" si="0"/>
        <v>31693.800000000003</v>
      </c>
    </row>
    <row r="33" spans="1:7" ht="16.5" customHeight="1">
      <c r="A33" s="137" t="s">
        <v>995</v>
      </c>
      <c r="B33" s="149" t="s">
        <v>996</v>
      </c>
      <c r="C33" s="141">
        <v>5760.1</v>
      </c>
      <c r="D33" s="141">
        <v>0</v>
      </c>
      <c r="E33" s="141">
        <v>19542.900000000001</v>
      </c>
      <c r="F33" s="141">
        <v>22392.6</v>
      </c>
      <c r="G33" s="140">
        <f t="shared" si="0"/>
        <v>47695.6</v>
      </c>
    </row>
    <row r="34" spans="1:7" ht="16.5" customHeight="1">
      <c r="A34" s="146" t="s">
        <v>997</v>
      </c>
      <c r="B34" s="149" t="s">
        <v>998</v>
      </c>
      <c r="C34" s="141">
        <v>0</v>
      </c>
      <c r="D34" s="141">
        <v>0</v>
      </c>
      <c r="E34" s="141">
        <v>13316.7</v>
      </c>
      <c r="F34" s="141">
        <v>9925.7000000000007</v>
      </c>
      <c r="G34" s="140">
        <f t="shared" si="0"/>
        <v>23242.400000000001</v>
      </c>
    </row>
    <row r="35" spans="1:7" ht="17.100000000000001" customHeight="1">
      <c r="A35" s="137" t="s">
        <v>999</v>
      </c>
      <c r="B35" s="138" t="s">
        <v>1000</v>
      </c>
      <c r="C35" s="141">
        <v>6982.2</v>
      </c>
      <c r="D35" s="141">
        <v>0</v>
      </c>
      <c r="E35" s="141">
        <v>53658.2</v>
      </c>
      <c r="F35" s="141">
        <v>49261.1</v>
      </c>
      <c r="G35" s="140">
        <f t="shared" si="0"/>
        <v>109901.5</v>
      </c>
    </row>
    <row r="36" spans="1:7" ht="16.5" customHeight="1">
      <c r="A36" s="137" t="s">
        <v>1001</v>
      </c>
      <c r="B36" s="138" t="s">
        <v>1002</v>
      </c>
      <c r="C36" s="141">
        <v>0</v>
      </c>
      <c r="D36" s="141">
        <v>79.8</v>
      </c>
      <c r="E36" s="141">
        <v>44358.3</v>
      </c>
      <c r="F36" s="141">
        <v>33562</v>
      </c>
      <c r="G36" s="140">
        <f t="shared" si="0"/>
        <v>78000.100000000006</v>
      </c>
    </row>
    <row r="37" spans="1:7" ht="16.5" customHeight="1">
      <c r="A37" s="137" t="s">
        <v>1003</v>
      </c>
      <c r="B37" s="138" t="s">
        <v>1004</v>
      </c>
      <c r="C37" s="139">
        <v>0</v>
      </c>
      <c r="D37" s="139">
        <v>3946.5</v>
      </c>
      <c r="E37" s="139">
        <v>187787.8</v>
      </c>
      <c r="F37" s="139">
        <v>164471</v>
      </c>
      <c r="G37" s="140">
        <f t="shared" si="0"/>
        <v>356205.3</v>
      </c>
    </row>
    <row r="38" spans="1:7" ht="16.5" customHeight="1">
      <c r="A38" s="137" t="s">
        <v>1005</v>
      </c>
      <c r="B38" s="138" t="s">
        <v>1006</v>
      </c>
      <c r="C38" s="139">
        <v>0</v>
      </c>
      <c r="D38" s="139">
        <v>359721.4</v>
      </c>
      <c r="E38" s="139">
        <v>676897</v>
      </c>
      <c r="F38" s="139">
        <v>631340.30000000005</v>
      </c>
      <c r="G38" s="140">
        <f t="shared" si="0"/>
        <v>1667958.7000000002</v>
      </c>
    </row>
    <row r="39" spans="1:7" ht="17.100000000000001" customHeight="1">
      <c r="A39" s="137" t="s">
        <v>1007</v>
      </c>
      <c r="B39" s="138" t="s">
        <v>1008</v>
      </c>
      <c r="C39" s="139">
        <v>0</v>
      </c>
      <c r="D39" s="139">
        <v>10250.1</v>
      </c>
      <c r="E39" s="139">
        <v>66228.3</v>
      </c>
      <c r="F39" s="139">
        <v>41891.300000000003</v>
      </c>
      <c r="G39" s="140">
        <f t="shared" si="0"/>
        <v>118369.70000000001</v>
      </c>
    </row>
    <row r="40" spans="1:7" ht="16.5" customHeight="1">
      <c r="A40" s="137" t="s">
        <v>1737</v>
      </c>
      <c r="B40" s="138" t="s">
        <v>1738</v>
      </c>
      <c r="C40" s="141">
        <v>15908.5</v>
      </c>
      <c r="D40" s="141">
        <v>0</v>
      </c>
      <c r="E40" s="141">
        <v>74727.5</v>
      </c>
      <c r="F40" s="141">
        <v>63827.199999999997</v>
      </c>
      <c r="G40" s="140">
        <f t="shared" si="0"/>
        <v>154463.20000000001</v>
      </c>
    </row>
    <row r="41" spans="1:7" ht="16.5" customHeight="1">
      <c r="A41" s="137" t="s">
        <v>1739</v>
      </c>
      <c r="B41" s="138" t="s">
        <v>1740</v>
      </c>
      <c r="C41" s="141">
        <v>9156.1</v>
      </c>
      <c r="D41" s="141">
        <v>0</v>
      </c>
      <c r="E41" s="141">
        <v>37725.800000000003</v>
      </c>
      <c r="F41" s="141">
        <v>46179.6</v>
      </c>
      <c r="G41" s="140">
        <f t="shared" si="0"/>
        <v>93061.5</v>
      </c>
    </row>
    <row r="42" spans="1:7" ht="16.5" customHeight="1">
      <c r="A42" s="137" t="s">
        <v>1741</v>
      </c>
      <c r="B42" s="149" t="s">
        <v>1742</v>
      </c>
      <c r="C42" s="141">
        <v>4757.8</v>
      </c>
      <c r="D42" s="141">
        <v>0</v>
      </c>
      <c r="E42" s="141">
        <v>31739.599999999999</v>
      </c>
      <c r="F42" s="141">
        <v>24921.599999999999</v>
      </c>
      <c r="G42" s="140">
        <f t="shared" si="0"/>
        <v>61419</v>
      </c>
    </row>
    <row r="43" spans="1:7" ht="15.6" customHeight="1">
      <c r="A43" s="137" t="s">
        <v>1743</v>
      </c>
      <c r="B43" s="138" t="s">
        <v>1744</v>
      </c>
      <c r="C43" s="139">
        <v>0</v>
      </c>
      <c r="D43" s="139">
        <v>58959.7</v>
      </c>
      <c r="E43" s="139">
        <v>46798.400000000001</v>
      </c>
      <c r="F43" s="139">
        <v>35399.800000000003</v>
      </c>
      <c r="G43" s="140">
        <f t="shared" si="0"/>
        <v>141157.90000000002</v>
      </c>
    </row>
    <row r="44" spans="1:7" ht="16.5" customHeight="1">
      <c r="A44" s="137" t="s">
        <v>1745</v>
      </c>
      <c r="B44" s="138" t="s">
        <v>1746</v>
      </c>
      <c r="C44" s="150">
        <v>0</v>
      </c>
      <c r="D44" s="150">
        <v>34518.199999999997</v>
      </c>
      <c r="E44" s="150">
        <v>210516.2</v>
      </c>
      <c r="F44" s="150">
        <v>174943.7</v>
      </c>
      <c r="G44" s="140">
        <f t="shared" si="0"/>
        <v>419978.10000000003</v>
      </c>
    </row>
    <row r="45" spans="1:7" ht="16.5" customHeight="1">
      <c r="A45" s="137" t="s">
        <v>1747</v>
      </c>
      <c r="B45" s="138" t="s">
        <v>1748</v>
      </c>
      <c r="C45" s="141">
        <v>0</v>
      </c>
      <c r="D45" s="141">
        <v>9835.7999999999993</v>
      </c>
      <c r="E45" s="141">
        <v>34918.9</v>
      </c>
      <c r="F45" s="141">
        <v>22900.6</v>
      </c>
      <c r="G45" s="140">
        <f t="shared" si="0"/>
        <v>67655.299999999988</v>
      </c>
    </row>
    <row r="46" spans="1:7" ht="16.5" customHeight="1">
      <c r="A46" s="137" t="s">
        <v>1749</v>
      </c>
      <c r="B46" s="138" t="s">
        <v>1750</v>
      </c>
      <c r="C46" s="141">
        <v>0</v>
      </c>
      <c r="D46" s="141">
        <v>0</v>
      </c>
      <c r="E46" s="141">
        <v>31151.3</v>
      </c>
      <c r="F46" s="141">
        <v>31971.3</v>
      </c>
      <c r="G46" s="140">
        <f t="shared" si="0"/>
        <v>63122.6</v>
      </c>
    </row>
    <row r="47" spans="1:7" ht="16.5" customHeight="1">
      <c r="A47" s="137" t="s">
        <v>1751</v>
      </c>
      <c r="B47" s="138" t="s">
        <v>1752</v>
      </c>
      <c r="C47" s="139">
        <v>0</v>
      </c>
      <c r="D47" s="139">
        <v>185199.4</v>
      </c>
      <c r="E47" s="139">
        <v>484137.3</v>
      </c>
      <c r="F47" s="139">
        <v>508759</v>
      </c>
      <c r="G47" s="140">
        <f t="shared" si="0"/>
        <v>1178095.7</v>
      </c>
    </row>
    <row r="48" spans="1:7" ht="16.5" customHeight="1">
      <c r="A48" s="137" t="s">
        <v>1753</v>
      </c>
      <c r="B48" s="138" t="s">
        <v>1754</v>
      </c>
      <c r="C48" s="139">
        <v>0</v>
      </c>
      <c r="D48" s="139">
        <v>13717</v>
      </c>
      <c r="E48" s="139">
        <v>21379.7</v>
      </c>
      <c r="F48" s="139">
        <v>19307.900000000001</v>
      </c>
      <c r="G48" s="140">
        <f t="shared" si="0"/>
        <v>54404.6</v>
      </c>
    </row>
    <row r="49" spans="1:7" ht="16.5" customHeight="1">
      <c r="A49" s="137" t="s">
        <v>1755</v>
      </c>
      <c r="B49" s="138" t="s">
        <v>1756</v>
      </c>
      <c r="C49" s="141">
        <v>315.3</v>
      </c>
      <c r="D49" s="141">
        <v>0</v>
      </c>
      <c r="E49" s="141">
        <v>19557.3</v>
      </c>
      <c r="F49" s="141">
        <v>19313</v>
      </c>
      <c r="G49" s="140">
        <f t="shared" si="0"/>
        <v>39185.599999999999</v>
      </c>
    </row>
    <row r="50" spans="1:7" ht="16.5" customHeight="1">
      <c r="A50" s="137" t="s">
        <v>1757</v>
      </c>
      <c r="B50" s="138" t="s">
        <v>1758</v>
      </c>
      <c r="C50" s="141">
        <v>0</v>
      </c>
      <c r="D50" s="141">
        <v>20907.5</v>
      </c>
      <c r="E50" s="141">
        <v>188515.8</v>
      </c>
      <c r="F50" s="141">
        <v>158242.29999999999</v>
      </c>
      <c r="G50" s="140">
        <f t="shared" si="0"/>
        <v>367665.6</v>
      </c>
    </row>
    <row r="51" spans="1:7" ht="16.5" customHeight="1">
      <c r="A51" s="137" t="s">
        <v>1759</v>
      </c>
      <c r="B51" s="145" t="s">
        <v>1760</v>
      </c>
      <c r="C51" s="141">
        <v>0</v>
      </c>
      <c r="D51" s="141">
        <v>0</v>
      </c>
      <c r="E51" s="141">
        <v>63434</v>
      </c>
      <c r="F51" s="141">
        <v>48190.5</v>
      </c>
      <c r="G51" s="140">
        <f t="shared" si="0"/>
        <v>111624.5</v>
      </c>
    </row>
    <row r="52" spans="1:7" ht="16.5" customHeight="1">
      <c r="A52" s="137" t="s">
        <v>1761</v>
      </c>
      <c r="B52" s="138" t="s">
        <v>1762</v>
      </c>
      <c r="C52" s="141">
        <v>13753.1</v>
      </c>
      <c r="D52" s="141">
        <v>0</v>
      </c>
      <c r="E52" s="141">
        <v>39192.5</v>
      </c>
      <c r="F52" s="141">
        <v>34280.199999999997</v>
      </c>
      <c r="G52" s="140">
        <f t="shared" si="0"/>
        <v>87225.799999999988</v>
      </c>
    </row>
    <row r="53" spans="1:7" ht="16.5" customHeight="1">
      <c r="A53" s="137" t="s">
        <v>1763</v>
      </c>
      <c r="B53" s="138" t="s">
        <v>1764</v>
      </c>
      <c r="C53" s="139">
        <v>0</v>
      </c>
      <c r="D53" s="139">
        <v>22764.2</v>
      </c>
      <c r="E53" s="139">
        <v>62183.3</v>
      </c>
      <c r="F53" s="139">
        <v>0</v>
      </c>
      <c r="G53" s="140">
        <f t="shared" si="0"/>
        <v>84947.5</v>
      </c>
    </row>
    <row r="54" spans="1:7" ht="16.5" customHeight="1">
      <c r="A54" s="137" t="s">
        <v>1765</v>
      </c>
      <c r="B54" s="138" t="s">
        <v>1766</v>
      </c>
      <c r="C54" s="141">
        <v>0</v>
      </c>
      <c r="D54" s="141">
        <v>12616.2</v>
      </c>
      <c r="E54" s="141">
        <v>59952.7</v>
      </c>
      <c r="F54" s="141">
        <v>51324.4</v>
      </c>
      <c r="G54" s="140">
        <f t="shared" si="0"/>
        <v>123893.29999999999</v>
      </c>
    </row>
    <row r="55" spans="1:7" ht="16.5" customHeight="1">
      <c r="A55" s="137" t="s">
        <v>1767</v>
      </c>
      <c r="B55" s="138" t="s">
        <v>1768</v>
      </c>
      <c r="C55" s="141">
        <v>0</v>
      </c>
      <c r="D55" s="141">
        <v>0</v>
      </c>
      <c r="E55" s="141">
        <v>54154.6</v>
      </c>
      <c r="F55" s="141">
        <v>44146.6</v>
      </c>
      <c r="G55" s="140">
        <f t="shared" si="0"/>
        <v>98301.2</v>
      </c>
    </row>
    <row r="56" spans="1:7" ht="16.5" customHeight="1">
      <c r="A56" s="137" t="s">
        <v>1769</v>
      </c>
      <c r="B56" s="138" t="s">
        <v>1622</v>
      </c>
      <c r="C56" s="141">
        <v>12717.2</v>
      </c>
      <c r="D56" s="141">
        <v>0</v>
      </c>
      <c r="E56" s="141">
        <v>72384.2</v>
      </c>
      <c r="F56" s="141">
        <v>65374.8</v>
      </c>
      <c r="G56" s="140">
        <f t="shared" si="0"/>
        <v>150476.20000000001</v>
      </c>
    </row>
    <row r="57" spans="1:7" ht="16.5" customHeight="1">
      <c r="A57" s="137" t="s">
        <v>1770</v>
      </c>
      <c r="B57" s="138" t="s">
        <v>1771</v>
      </c>
      <c r="C57" s="141">
        <v>0</v>
      </c>
      <c r="D57" s="141">
        <v>57.5</v>
      </c>
      <c r="E57" s="141">
        <v>17948.8</v>
      </c>
      <c r="F57" s="141">
        <v>16886.8</v>
      </c>
      <c r="G57" s="140">
        <f t="shared" si="0"/>
        <v>34893.1</v>
      </c>
    </row>
    <row r="58" spans="1:7" ht="16.5" customHeight="1">
      <c r="A58" s="137" t="s">
        <v>1772</v>
      </c>
      <c r="B58" s="138" t="s">
        <v>1773</v>
      </c>
      <c r="C58" s="141">
        <v>0</v>
      </c>
      <c r="D58" s="141">
        <v>0</v>
      </c>
      <c r="E58" s="141">
        <v>28097.3</v>
      </c>
      <c r="F58" s="141">
        <v>24816.799999999999</v>
      </c>
      <c r="G58" s="140">
        <f t="shared" si="0"/>
        <v>52914.1</v>
      </c>
    </row>
    <row r="59" spans="1:7" ht="16.5" customHeight="1">
      <c r="A59" s="137" t="s">
        <v>1774</v>
      </c>
      <c r="B59" s="138" t="s">
        <v>1775</v>
      </c>
      <c r="C59" s="141">
        <v>0</v>
      </c>
      <c r="D59" s="141">
        <v>20600.7</v>
      </c>
      <c r="E59" s="141">
        <v>192517</v>
      </c>
      <c r="F59" s="141">
        <v>158341</v>
      </c>
      <c r="G59" s="140">
        <f t="shared" si="0"/>
        <v>371458.7</v>
      </c>
    </row>
    <row r="60" spans="1:7" ht="16.5" customHeight="1">
      <c r="A60" s="137" t="s">
        <v>1776</v>
      </c>
      <c r="B60" s="138" t="s">
        <v>1777</v>
      </c>
      <c r="C60" s="141">
        <v>4512.8999999999996</v>
      </c>
      <c r="D60" s="141">
        <v>0</v>
      </c>
      <c r="E60" s="141">
        <v>65559.3</v>
      </c>
      <c r="F60" s="141">
        <v>44364.6</v>
      </c>
      <c r="G60" s="140">
        <f t="shared" si="0"/>
        <v>114436.79999999999</v>
      </c>
    </row>
    <row r="61" spans="1:7" ht="16.5" customHeight="1">
      <c r="A61" s="137" t="s">
        <v>1778</v>
      </c>
      <c r="B61" s="138" t="s">
        <v>1779</v>
      </c>
      <c r="C61" s="141">
        <v>0</v>
      </c>
      <c r="D61" s="141">
        <v>12584.2</v>
      </c>
      <c r="E61" s="141">
        <v>21267.599999999999</v>
      </c>
      <c r="F61" s="141">
        <v>16631</v>
      </c>
      <c r="G61" s="140">
        <f t="shared" si="0"/>
        <v>50482.8</v>
      </c>
    </row>
    <row r="62" spans="1:7" ht="16.5" customHeight="1">
      <c r="A62" s="137" t="s">
        <v>1780</v>
      </c>
      <c r="B62" s="138" t="s">
        <v>1781</v>
      </c>
      <c r="C62" s="139">
        <v>6049.9</v>
      </c>
      <c r="D62" s="139">
        <v>0</v>
      </c>
      <c r="E62" s="139">
        <v>50354.9</v>
      </c>
      <c r="F62" s="139">
        <v>39563.599999999999</v>
      </c>
      <c r="G62" s="140">
        <f t="shared" si="0"/>
        <v>95968.4</v>
      </c>
    </row>
    <row r="63" spans="1:7" ht="16.5" customHeight="1">
      <c r="A63" s="137" t="s">
        <v>1782</v>
      </c>
      <c r="B63" s="149" t="s">
        <v>1783</v>
      </c>
      <c r="C63" s="152">
        <v>0</v>
      </c>
      <c r="D63" s="152">
        <v>27964</v>
      </c>
      <c r="E63" s="152">
        <v>39979.199999999997</v>
      </c>
      <c r="F63" s="152">
        <v>36115.300000000003</v>
      </c>
      <c r="G63" s="140">
        <f t="shared" si="0"/>
        <v>104058.5</v>
      </c>
    </row>
    <row r="64" spans="1:7" ht="16.5" customHeight="1">
      <c r="A64" s="137" t="s">
        <v>3914</v>
      </c>
      <c r="B64" s="149" t="s">
        <v>3915</v>
      </c>
      <c r="C64" s="141">
        <v>0</v>
      </c>
      <c r="D64" s="141">
        <v>0</v>
      </c>
      <c r="E64" s="141">
        <v>50887.1</v>
      </c>
      <c r="F64" s="141">
        <v>61214.1</v>
      </c>
      <c r="G64" s="140">
        <f t="shared" ref="G64:G120" si="1">C64+D64+E64+F64</f>
        <v>112101.2</v>
      </c>
    </row>
    <row r="65" spans="1:7" ht="16.5" customHeight="1">
      <c r="A65" s="137" t="s">
        <v>3916</v>
      </c>
      <c r="B65" s="138" t="s">
        <v>3917</v>
      </c>
      <c r="C65" s="141">
        <v>0</v>
      </c>
      <c r="D65" s="141">
        <v>0</v>
      </c>
      <c r="E65" s="141">
        <v>52181.4</v>
      </c>
      <c r="F65" s="141">
        <v>43282.5</v>
      </c>
      <c r="G65" s="140">
        <f t="shared" si="1"/>
        <v>95463.9</v>
      </c>
    </row>
    <row r="66" spans="1:7" ht="16.5" customHeight="1">
      <c r="A66" s="137" t="s">
        <v>3918</v>
      </c>
      <c r="B66" s="138" t="s">
        <v>3919</v>
      </c>
      <c r="C66" s="141">
        <v>9336.5</v>
      </c>
      <c r="D66" s="141">
        <v>0</v>
      </c>
      <c r="E66" s="141">
        <v>49765.7</v>
      </c>
      <c r="F66" s="141">
        <v>51311.199999999997</v>
      </c>
      <c r="G66" s="140">
        <f t="shared" si="1"/>
        <v>110413.4</v>
      </c>
    </row>
    <row r="67" spans="1:7" ht="16.5" customHeight="1">
      <c r="A67" s="137" t="s">
        <v>3920</v>
      </c>
      <c r="B67" s="145" t="s">
        <v>3921</v>
      </c>
      <c r="C67" s="141">
        <v>0</v>
      </c>
      <c r="D67" s="141">
        <v>0</v>
      </c>
      <c r="E67" s="141">
        <v>31860.2</v>
      </c>
      <c r="F67" s="141">
        <v>26499</v>
      </c>
      <c r="G67" s="140">
        <f t="shared" si="1"/>
        <v>58359.199999999997</v>
      </c>
    </row>
    <row r="68" spans="1:7" ht="16.350000000000001" customHeight="1">
      <c r="A68" s="137" t="s">
        <v>3922</v>
      </c>
      <c r="B68" s="138" t="s">
        <v>3923</v>
      </c>
      <c r="C68" s="139">
        <v>0</v>
      </c>
      <c r="D68" s="139">
        <v>8521.4</v>
      </c>
      <c r="E68" s="139">
        <v>126886.9</v>
      </c>
      <c r="F68" s="139">
        <v>130028.6</v>
      </c>
      <c r="G68" s="140">
        <f t="shared" si="1"/>
        <v>265436.90000000002</v>
      </c>
    </row>
    <row r="69" spans="1:7" ht="16.350000000000001" customHeight="1">
      <c r="A69" s="137" t="s">
        <v>3924</v>
      </c>
      <c r="B69" s="138" t="s">
        <v>3925</v>
      </c>
      <c r="C69" s="139">
        <v>0</v>
      </c>
      <c r="D69" s="139">
        <v>26342.7</v>
      </c>
      <c r="E69" s="139">
        <v>59510.400000000001</v>
      </c>
      <c r="F69" s="139">
        <v>50826.1</v>
      </c>
      <c r="G69" s="140">
        <f t="shared" si="1"/>
        <v>136679.20000000001</v>
      </c>
    </row>
    <row r="70" spans="1:7" ht="16.5" customHeight="1">
      <c r="A70" s="142" t="s">
        <v>3926</v>
      </c>
      <c r="B70" s="147" t="s">
        <v>3927</v>
      </c>
      <c r="C70" s="144">
        <v>2814.6</v>
      </c>
      <c r="D70" s="144">
        <v>0</v>
      </c>
      <c r="E70" s="144">
        <v>13844.2</v>
      </c>
      <c r="F70" s="144">
        <v>14056.6</v>
      </c>
      <c r="G70" s="140">
        <f t="shared" si="1"/>
        <v>30715.4</v>
      </c>
    </row>
    <row r="71" spans="1:7" ht="16.5" customHeight="1">
      <c r="A71" s="137" t="s">
        <v>3928</v>
      </c>
      <c r="B71" s="149" t="s">
        <v>3929</v>
      </c>
      <c r="C71" s="152">
        <v>0</v>
      </c>
      <c r="D71" s="152">
        <v>41577.1</v>
      </c>
      <c r="E71" s="152">
        <v>161153</v>
      </c>
      <c r="F71" s="152">
        <v>149174.79999999999</v>
      </c>
      <c r="G71" s="140">
        <f t="shared" si="1"/>
        <v>351904.9</v>
      </c>
    </row>
    <row r="72" spans="1:7" ht="16.5" customHeight="1">
      <c r="A72" s="137" t="s">
        <v>3930</v>
      </c>
      <c r="B72" s="138" t="s">
        <v>3931</v>
      </c>
      <c r="C72" s="139">
        <v>0</v>
      </c>
      <c r="D72" s="139">
        <v>154738</v>
      </c>
      <c r="E72" s="139">
        <v>503709.3</v>
      </c>
      <c r="F72" s="139">
        <v>430613.7</v>
      </c>
      <c r="G72" s="140">
        <f t="shared" si="1"/>
        <v>1089061</v>
      </c>
    </row>
    <row r="73" spans="1:7" ht="16.5" customHeight="1">
      <c r="A73" s="137" t="s">
        <v>3932</v>
      </c>
      <c r="B73" s="138" t="s">
        <v>3933</v>
      </c>
      <c r="C73" s="139">
        <v>0</v>
      </c>
      <c r="D73" s="139">
        <v>35431.4</v>
      </c>
      <c r="E73" s="139">
        <v>40601.300000000003</v>
      </c>
      <c r="F73" s="139">
        <v>25882.2</v>
      </c>
      <c r="G73" s="140">
        <f t="shared" si="1"/>
        <v>101914.90000000001</v>
      </c>
    </row>
    <row r="74" spans="1:7" ht="16.5" customHeight="1">
      <c r="A74" s="137" t="s">
        <v>3934</v>
      </c>
      <c r="B74" s="138" t="s">
        <v>3935</v>
      </c>
      <c r="C74" s="141">
        <v>0</v>
      </c>
      <c r="D74" s="141">
        <v>0</v>
      </c>
      <c r="E74" s="141">
        <v>40049.4</v>
      </c>
      <c r="F74" s="141">
        <v>38041.1</v>
      </c>
      <c r="G74" s="140">
        <f t="shared" si="1"/>
        <v>78090.5</v>
      </c>
    </row>
    <row r="75" spans="1:7" ht="16.5" customHeight="1">
      <c r="A75" s="137" t="s">
        <v>3936</v>
      </c>
      <c r="B75" s="138" t="s">
        <v>3937</v>
      </c>
      <c r="C75" s="141">
        <v>0</v>
      </c>
      <c r="D75" s="141">
        <v>8701.5</v>
      </c>
      <c r="E75" s="141">
        <v>17504.8</v>
      </c>
      <c r="F75" s="141">
        <v>15916.8</v>
      </c>
      <c r="G75" s="140">
        <f t="shared" si="1"/>
        <v>42123.1</v>
      </c>
    </row>
    <row r="76" spans="1:7" ht="16.5" customHeight="1">
      <c r="A76" s="137" t="s">
        <v>3938</v>
      </c>
      <c r="B76" s="149" t="s">
        <v>3939</v>
      </c>
      <c r="C76" s="141">
        <v>4341</v>
      </c>
      <c r="D76" s="141">
        <v>0</v>
      </c>
      <c r="E76" s="141">
        <v>18975.3</v>
      </c>
      <c r="F76" s="141">
        <v>17594.900000000001</v>
      </c>
      <c r="G76" s="140">
        <f t="shared" si="1"/>
        <v>40911.199999999997</v>
      </c>
    </row>
    <row r="77" spans="1:7" ht="16.5" customHeight="1">
      <c r="A77" s="137" t="s">
        <v>3940</v>
      </c>
      <c r="B77" s="138" t="s">
        <v>3941</v>
      </c>
      <c r="C77" s="141">
        <v>8652.2000000000007</v>
      </c>
      <c r="D77" s="141">
        <v>0</v>
      </c>
      <c r="E77" s="141">
        <v>64037.7</v>
      </c>
      <c r="F77" s="141">
        <v>78498.600000000006</v>
      </c>
      <c r="G77" s="140">
        <f t="shared" si="1"/>
        <v>151188.5</v>
      </c>
    </row>
    <row r="78" spans="1:7" ht="16.5" customHeight="1">
      <c r="A78" s="137" t="s">
        <v>3942</v>
      </c>
      <c r="B78" s="138" t="s">
        <v>3943</v>
      </c>
      <c r="C78" s="141">
        <v>0</v>
      </c>
      <c r="D78" s="141">
        <v>0</v>
      </c>
      <c r="E78" s="141">
        <v>45999.199999999997</v>
      </c>
      <c r="F78" s="141">
        <v>44196.5</v>
      </c>
      <c r="G78" s="140">
        <f t="shared" si="1"/>
        <v>90195.7</v>
      </c>
    </row>
    <row r="79" spans="1:7" ht="15.6" customHeight="1">
      <c r="A79" s="137" t="s">
        <v>3944</v>
      </c>
      <c r="B79" s="149" t="s">
        <v>3945</v>
      </c>
      <c r="C79" s="141">
        <v>3516.5</v>
      </c>
      <c r="D79" s="141">
        <v>0</v>
      </c>
      <c r="E79" s="141">
        <v>34548.9</v>
      </c>
      <c r="F79" s="141">
        <v>31862.2</v>
      </c>
      <c r="G79" s="140">
        <f t="shared" si="1"/>
        <v>69927.600000000006</v>
      </c>
    </row>
    <row r="80" spans="1:7" ht="16.5" customHeight="1">
      <c r="A80" s="137" t="s">
        <v>3946</v>
      </c>
      <c r="B80" s="138" t="s">
        <v>3947</v>
      </c>
      <c r="C80" s="141">
        <v>0</v>
      </c>
      <c r="D80" s="141">
        <v>12901.1</v>
      </c>
      <c r="E80" s="141">
        <v>200264.1</v>
      </c>
      <c r="F80" s="141">
        <v>139379.20000000001</v>
      </c>
      <c r="G80" s="140">
        <f t="shared" si="1"/>
        <v>352544.4</v>
      </c>
    </row>
    <row r="81" spans="1:7" ht="16.5" customHeight="1">
      <c r="A81" s="137" t="s">
        <v>3948</v>
      </c>
      <c r="B81" s="138" t="s">
        <v>3949</v>
      </c>
      <c r="C81" s="139">
        <v>0</v>
      </c>
      <c r="D81" s="139">
        <v>177373.5</v>
      </c>
      <c r="E81" s="139">
        <v>552454.5</v>
      </c>
      <c r="F81" s="139">
        <v>491744.4</v>
      </c>
      <c r="G81" s="140">
        <f t="shared" si="1"/>
        <v>1221572.3999999999</v>
      </c>
    </row>
    <row r="82" spans="1:7" ht="16.5" customHeight="1">
      <c r="A82" s="137" t="s">
        <v>3950</v>
      </c>
      <c r="B82" s="138" t="s">
        <v>3951</v>
      </c>
      <c r="C82" s="141">
        <v>2919.3</v>
      </c>
      <c r="D82" s="141">
        <v>0</v>
      </c>
      <c r="E82" s="141">
        <v>19149.7</v>
      </c>
      <c r="F82" s="141">
        <v>16552.900000000001</v>
      </c>
      <c r="G82" s="140">
        <f t="shared" si="1"/>
        <v>38621.9</v>
      </c>
    </row>
    <row r="83" spans="1:7" ht="16.5" customHeight="1">
      <c r="A83" s="137" t="s">
        <v>3952</v>
      </c>
      <c r="B83" s="138" t="s">
        <v>3953</v>
      </c>
      <c r="C83" s="141">
        <v>0</v>
      </c>
      <c r="D83" s="141">
        <v>0</v>
      </c>
      <c r="E83" s="141">
        <v>22756.1</v>
      </c>
      <c r="F83" s="141">
        <v>17656.400000000001</v>
      </c>
      <c r="G83" s="140">
        <f t="shared" si="1"/>
        <v>40412.5</v>
      </c>
    </row>
    <row r="84" spans="1:7" ht="16.5" customHeight="1">
      <c r="A84" s="137" t="s">
        <v>3954</v>
      </c>
      <c r="B84" s="138" t="s">
        <v>3955</v>
      </c>
      <c r="C84" s="141">
        <v>4713.7</v>
      </c>
      <c r="D84" s="141">
        <v>0</v>
      </c>
      <c r="E84" s="141">
        <v>33555.300000000003</v>
      </c>
      <c r="F84" s="141">
        <v>32835.800000000003</v>
      </c>
      <c r="G84" s="140">
        <f t="shared" si="1"/>
        <v>71104.800000000003</v>
      </c>
    </row>
    <row r="85" spans="1:7" ht="16.5" customHeight="1">
      <c r="A85" s="137" t="s">
        <v>3956</v>
      </c>
      <c r="B85" s="138" t="s">
        <v>3957</v>
      </c>
      <c r="C85" s="139">
        <v>0</v>
      </c>
      <c r="D85" s="139">
        <v>77047.8</v>
      </c>
      <c r="E85" s="139">
        <v>297952</v>
      </c>
      <c r="F85" s="139">
        <v>325690.3</v>
      </c>
      <c r="G85" s="140">
        <f t="shared" si="1"/>
        <v>700690.1</v>
      </c>
    </row>
    <row r="86" spans="1:7" ht="16.5" customHeight="1">
      <c r="A86" s="137" t="s">
        <v>3958</v>
      </c>
      <c r="B86" s="138" t="s">
        <v>3959</v>
      </c>
      <c r="C86" s="141">
        <v>15519.8</v>
      </c>
      <c r="D86" s="141">
        <v>0</v>
      </c>
      <c r="E86" s="141">
        <v>102455.4</v>
      </c>
      <c r="F86" s="141">
        <v>103721.8</v>
      </c>
      <c r="G86" s="140">
        <f t="shared" si="1"/>
        <v>221697</v>
      </c>
    </row>
    <row r="87" spans="1:7" ht="16.5" customHeight="1">
      <c r="A87" s="137" t="s">
        <v>3960</v>
      </c>
      <c r="B87" s="138" t="s">
        <v>3961</v>
      </c>
      <c r="C87" s="139">
        <v>0</v>
      </c>
      <c r="D87" s="139">
        <v>37806.6</v>
      </c>
      <c r="E87" s="139">
        <v>308428.40000000002</v>
      </c>
      <c r="F87" s="139">
        <v>328547.09999999998</v>
      </c>
      <c r="G87" s="140">
        <f t="shared" si="1"/>
        <v>674782.1</v>
      </c>
    </row>
    <row r="88" spans="1:7" ht="16.5" customHeight="1">
      <c r="A88" s="137" t="s">
        <v>3962</v>
      </c>
      <c r="B88" s="149" t="s">
        <v>3963</v>
      </c>
      <c r="C88" s="141">
        <v>0</v>
      </c>
      <c r="D88" s="141">
        <v>0</v>
      </c>
      <c r="E88" s="141">
        <v>29335.5</v>
      </c>
      <c r="F88" s="141">
        <v>27087.3</v>
      </c>
      <c r="G88" s="140">
        <f t="shared" si="1"/>
        <v>56422.8</v>
      </c>
    </row>
    <row r="89" spans="1:7" ht="16.5" customHeight="1">
      <c r="A89" s="137" t="s">
        <v>3964</v>
      </c>
      <c r="B89" s="138" t="s">
        <v>3965</v>
      </c>
      <c r="C89" s="141">
        <v>4239.3</v>
      </c>
      <c r="D89" s="141">
        <v>0</v>
      </c>
      <c r="E89" s="141">
        <v>26608</v>
      </c>
      <c r="F89" s="141">
        <v>20692.599999999999</v>
      </c>
      <c r="G89" s="140">
        <f t="shared" si="1"/>
        <v>51539.899999999994</v>
      </c>
    </row>
    <row r="90" spans="1:7" ht="16.5" customHeight="1">
      <c r="A90" s="146" t="s">
        <v>3966</v>
      </c>
      <c r="B90" s="138" t="s">
        <v>3967</v>
      </c>
      <c r="C90" s="141">
        <v>0</v>
      </c>
      <c r="D90" s="141">
        <v>1552.3</v>
      </c>
      <c r="E90" s="141">
        <v>4354.1000000000004</v>
      </c>
      <c r="F90" s="141">
        <v>3983.3</v>
      </c>
      <c r="G90" s="140">
        <f t="shared" si="1"/>
        <v>9889.7000000000007</v>
      </c>
    </row>
    <row r="91" spans="1:7" ht="16.5" customHeight="1">
      <c r="A91" s="137" t="s">
        <v>3968</v>
      </c>
      <c r="B91" s="138" t="s">
        <v>3969</v>
      </c>
      <c r="C91" s="139">
        <v>0</v>
      </c>
      <c r="D91" s="139">
        <v>8984.7000000000007</v>
      </c>
      <c r="E91" s="139">
        <v>77955.899999999994</v>
      </c>
      <c r="F91" s="139">
        <v>54983.3</v>
      </c>
      <c r="G91" s="140">
        <f t="shared" si="1"/>
        <v>141923.9</v>
      </c>
    </row>
    <row r="92" spans="1:7" ht="16.5" customHeight="1">
      <c r="A92" s="137" t="s">
        <v>3970</v>
      </c>
      <c r="B92" s="138" t="s">
        <v>3971</v>
      </c>
      <c r="C92" s="139">
        <v>0</v>
      </c>
      <c r="D92" s="139">
        <v>19716</v>
      </c>
      <c r="E92" s="139">
        <v>90016.9</v>
      </c>
      <c r="F92" s="139">
        <v>79010.399999999994</v>
      </c>
      <c r="G92" s="140">
        <f t="shared" si="1"/>
        <v>188743.3</v>
      </c>
    </row>
    <row r="93" spans="1:7" ht="16.5" customHeight="1">
      <c r="A93" s="137" t="s">
        <v>3972</v>
      </c>
      <c r="B93" s="138" t="s">
        <v>3973</v>
      </c>
      <c r="C93" s="139">
        <v>0</v>
      </c>
      <c r="D93" s="139">
        <v>17944.400000000001</v>
      </c>
      <c r="E93" s="139">
        <v>28766.2</v>
      </c>
      <c r="F93" s="139">
        <v>23235.1</v>
      </c>
      <c r="G93" s="140">
        <f t="shared" si="1"/>
        <v>69945.700000000012</v>
      </c>
    </row>
    <row r="94" spans="1:7" ht="16.5" customHeight="1">
      <c r="A94" s="137" t="s">
        <v>3974</v>
      </c>
      <c r="B94" s="138" t="s">
        <v>3975</v>
      </c>
      <c r="C94" s="141">
        <v>5185.8999999999996</v>
      </c>
      <c r="D94" s="141">
        <v>0</v>
      </c>
      <c r="E94" s="141">
        <v>50146.3</v>
      </c>
      <c r="F94" s="141">
        <v>47494.8</v>
      </c>
      <c r="G94" s="140">
        <f t="shared" si="1"/>
        <v>102827</v>
      </c>
    </row>
    <row r="95" spans="1:7" ht="16.5" customHeight="1">
      <c r="A95" s="137" t="s">
        <v>3976</v>
      </c>
      <c r="B95" s="138" t="s">
        <v>3977</v>
      </c>
      <c r="C95" s="141">
        <v>1026.3</v>
      </c>
      <c r="D95" s="141">
        <v>0</v>
      </c>
      <c r="E95" s="141">
        <v>51633.1</v>
      </c>
      <c r="F95" s="141">
        <v>46082.6</v>
      </c>
      <c r="G95" s="140">
        <f t="shared" si="1"/>
        <v>98742</v>
      </c>
    </row>
    <row r="96" spans="1:7" ht="16.5" customHeight="1">
      <c r="A96" s="146" t="s">
        <v>3978</v>
      </c>
      <c r="B96" s="138" t="s">
        <v>3979</v>
      </c>
      <c r="C96" s="141">
        <v>521.6</v>
      </c>
      <c r="D96" s="141">
        <v>0</v>
      </c>
      <c r="E96" s="141">
        <v>8393.2999999999993</v>
      </c>
      <c r="F96" s="141">
        <v>9113.7000000000007</v>
      </c>
      <c r="G96" s="140">
        <f t="shared" si="1"/>
        <v>18028.599999999999</v>
      </c>
    </row>
    <row r="97" spans="1:7" ht="16.5" customHeight="1">
      <c r="A97" s="146" t="s">
        <v>3980</v>
      </c>
      <c r="B97" s="138" t="s">
        <v>3981</v>
      </c>
      <c r="C97" s="141">
        <v>6454.8</v>
      </c>
      <c r="D97" s="141">
        <v>0</v>
      </c>
      <c r="E97" s="141">
        <v>22039</v>
      </c>
      <c r="F97" s="141">
        <v>18597.400000000001</v>
      </c>
      <c r="G97" s="140">
        <f t="shared" si="1"/>
        <v>47091.199999999997</v>
      </c>
    </row>
    <row r="98" spans="1:7" ht="16.5" customHeight="1">
      <c r="A98" s="137" t="s">
        <v>3982</v>
      </c>
      <c r="B98" s="138" t="s">
        <v>3983</v>
      </c>
      <c r="C98" s="141">
        <v>7038</v>
      </c>
      <c r="D98" s="141">
        <v>0</v>
      </c>
      <c r="E98" s="141">
        <v>40362.9</v>
      </c>
      <c r="F98" s="141">
        <v>38082</v>
      </c>
      <c r="G98" s="140">
        <f t="shared" si="1"/>
        <v>85482.9</v>
      </c>
    </row>
    <row r="99" spans="1:7" ht="16.5" customHeight="1">
      <c r="A99" s="137" t="s">
        <v>3984</v>
      </c>
      <c r="B99" s="138" t="s">
        <v>3985</v>
      </c>
      <c r="C99" s="141">
        <v>0</v>
      </c>
      <c r="D99" s="141">
        <v>1705.2</v>
      </c>
      <c r="E99" s="141">
        <v>48062.7</v>
      </c>
      <c r="F99" s="141">
        <v>36408.199999999997</v>
      </c>
      <c r="G99" s="140">
        <f t="shared" si="1"/>
        <v>86176.099999999991</v>
      </c>
    </row>
    <row r="100" spans="1:7" ht="16.5" customHeight="1">
      <c r="A100" s="137" t="s">
        <v>3986</v>
      </c>
      <c r="B100" s="138" t="s">
        <v>3987</v>
      </c>
      <c r="C100" s="141">
        <v>0</v>
      </c>
      <c r="D100" s="141">
        <v>8294.2000000000007</v>
      </c>
      <c r="E100" s="141">
        <v>10838.6</v>
      </c>
      <c r="F100" s="141">
        <v>10184</v>
      </c>
      <c r="G100" s="140">
        <f t="shared" si="1"/>
        <v>29316.800000000003</v>
      </c>
    </row>
    <row r="101" spans="1:7" ht="16.5" customHeight="1">
      <c r="A101" s="137" t="s">
        <v>3988</v>
      </c>
      <c r="B101" s="138" t="s">
        <v>3989</v>
      </c>
      <c r="C101" s="141">
        <v>0</v>
      </c>
      <c r="D101" s="141">
        <v>1796.6</v>
      </c>
      <c r="E101" s="141">
        <v>8087.5</v>
      </c>
      <c r="F101" s="141">
        <v>6976.5</v>
      </c>
      <c r="G101" s="140">
        <f t="shared" si="1"/>
        <v>16860.599999999999</v>
      </c>
    </row>
    <row r="102" spans="1:7" ht="16.5" customHeight="1">
      <c r="A102" s="137" t="s">
        <v>3990</v>
      </c>
      <c r="B102" s="138" t="s">
        <v>3991</v>
      </c>
      <c r="C102" s="141">
        <v>9818.6</v>
      </c>
      <c r="D102" s="141">
        <v>0</v>
      </c>
      <c r="E102" s="141">
        <v>57430.7</v>
      </c>
      <c r="F102" s="141">
        <v>47322.3</v>
      </c>
      <c r="G102" s="140">
        <f t="shared" si="1"/>
        <v>114571.6</v>
      </c>
    </row>
    <row r="103" spans="1:7" ht="16.5" customHeight="1">
      <c r="A103" s="146" t="s">
        <v>3992</v>
      </c>
      <c r="B103" s="138" t="s">
        <v>3993</v>
      </c>
      <c r="C103" s="141">
        <v>0</v>
      </c>
      <c r="D103" s="141">
        <v>14529.5</v>
      </c>
      <c r="E103" s="141">
        <v>31672.9</v>
      </c>
      <c r="F103" s="141">
        <v>21632.1</v>
      </c>
      <c r="G103" s="140">
        <f t="shared" si="1"/>
        <v>67834.5</v>
      </c>
    </row>
    <row r="104" spans="1:7" ht="16.5" customHeight="1">
      <c r="A104" s="137" t="s">
        <v>3994</v>
      </c>
      <c r="B104" s="138" t="s">
        <v>3995</v>
      </c>
      <c r="C104" s="139">
        <v>0</v>
      </c>
      <c r="D104" s="139">
        <v>132213.70000000001</v>
      </c>
      <c r="E104" s="139">
        <v>756164.1</v>
      </c>
      <c r="F104" s="139">
        <v>668007.6</v>
      </c>
      <c r="G104" s="140">
        <f t="shared" si="1"/>
        <v>1556385.4</v>
      </c>
    </row>
    <row r="105" spans="1:7" ht="16.5" customHeight="1">
      <c r="A105" s="137" t="s">
        <v>3996</v>
      </c>
      <c r="B105" s="138" t="s">
        <v>3997</v>
      </c>
      <c r="C105" s="141">
        <v>22629.1</v>
      </c>
      <c r="D105" s="141">
        <v>0</v>
      </c>
      <c r="E105" s="141">
        <v>66461.7</v>
      </c>
      <c r="F105" s="141">
        <v>61835.7</v>
      </c>
      <c r="G105" s="140">
        <f t="shared" si="1"/>
        <v>150926.5</v>
      </c>
    </row>
    <row r="106" spans="1:7" ht="16.5" customHeight="1">
      <c r="A106" s="137" t="s">
        <v>3998</v>
      </c>
      <c r="B106" s="138" t="s">
        <v>3999</v>
      </c>
      <c r="C106" s="141">
        <v>0</v>
      </c>
      <c r="D106" s="141">
        <v>1634.4</v>
      </c>
      <c r="E106" s="141">
        <v>27834.7</v>
      </c>
      <c r="F106" s="141">
        <v>28695.5</v>
      </c>
      <c r="G106" s="140">
        <f t="shared" si="1"/>
        <v>58164.600000000006</v>
      </c>
    </row>
    <row r="107" spans="1:7" ht="16.5" customHeight="1">
      <c r="A107" s="137" t="s">
        <v>4000</v>
      </c>
      <c r="B107" s="138" t="s">
        <v>4001</v>
      </c>
      <c r="C107" s="141">
        <v>1497.1</v>
      </c>
      <c r="D107" s="141">
        <v>0</v>
      </c>
      <c r="E107" s="141">
        <v>10129.799999999999</v>
      </c>
      <c r="F107" s="141">
        <v>9964.7000000000007</v>
      </c>
      <c r="G107" s="140">
        <f t="shared" si="1"/>
        <v>21591.599999999999</v>
      </c>
    </row>
    <row r="108" spans="1:7" ht="16.5" customHeight="1">
      <c r="A108" s="137" t="s">
        <v>4002</v>
      </c>
      <c r="B108" s="149" t="s">
        <v>4003</v>
      </c>
      <c r="C108" s="141">
        <v>0</v>
      </c>
      <c r="D108" s="141">
        <v>1903.1</v>
      </c>
      <c r="E108" s="141">
        <v>36154.6</v>
      </c>
      <c r="F108" s="141">
        <v>32478.7</v>
      </c>
      <c r="G108" s="140">
        <f t="shared" si="1"/>
        <v>70536.399999999994</v>
      </c>
    </row>
    <row r="109" spans="1:7" ht="16.5" customHeight="1">
      <c r="A109" s="137" t="s">
        <v>4004</v>
      </c>
      <c r="B109" s="138" t="s">
        <v>4005</v>
      </c>
      <c r="C109" s="141">
        <v>0</v>
      </c>
      <c r="D109" s="141">
        <v>960.2</v>
      </c>
      <c r="E109" s="141">
        <v>10582.5</v>
      </c>
      <c r="F109" s="141">
        <v>9749.6</v>
      </c>
      <c r="G109" s="140">
        <f t="shared" si="1"/>
        <v>21292.300000000003</v>
      </c>
    </row>
    <row r="110" spans="1:7" ht="17.100000000000001" customHeight="1">
      <c r="A110" s="137" t="s">
        <v>4006</v>
      </c>
      <c r="B110" s="138" t="s">
        <v>4007</v>
      </c>
      <c r="C110" s="141">
        <v>0</v>
      </c>
      <c r="D110" s="141">
        <v>0</v>
      </c>
      <c r="E110" s="141">
        <v>85775.2</v>
      </c>
      <c r="F110" s="141">
        <v>72172</v>
      </c>
      <c r="G110" s="140">
        <f t="shared" si="1"/>
        <v>157947.20000000001</v>
      </c>
    </row>
    <row r="111" spans="1:7" ht="16.5" customHeight="1">
      <c r="A111" s="137" t="s">
        <v>4008</v>
      </c>
      <c r="B111" s="138" t="s">
        <v>4009</v>
      </c>
      <c r="C111" s="141">
        <v>16803.900000000001</v>
      </c>
      <c r="D111" s="141">
        <v>0</v>
      </c>
      <c r="E111" s="141">
        <v>51129.2</v>
      </c>
      <c r="F111" s="141">
        <v>44419.7</v>
      </c>
      <c r="G111" s="140">
        <f t="shared" si="1"/>
        <v>112352.8</v>
      </c>
    </row>
    <row r="112" spans="1:7" ht="16.5" customHeight="1">
      <c r="A112" s="137" t="s">
        <v>4010</v>
      </c>
      <c r="B112" s="138" t="s">
        <v>4011</v>
      </c>
      <c r="C112" s="141">
        <v>8212.1</v>
      </c>
      <c r="D112" s="141">
        <v>0</v>
      </c>
      <c r="E112" s="141">
        <v>22527.599999999999</v>
      </c>
      <c r="F112" s="141">
        <v>20415.8</v>
      </c>
      <c r="G112" s="140">
        <f t="shared" si="1"/>
        <v>51155.5</v>
      </c>
    </row>
    <row r="113" spans="1:7" ht="16.5" customHeight="1">
      <c r="A113" s="137" t="s">
        <v>4012</v>
      </c>
      <c r="B113" s="138" t="s">
        <v>4013</v>
      </c>
      <c r="C113" s="141">
        <v>0</v>
      </c>
      <c r="D113" s="141">
        <v>0</v>
      </c>
      <c r="E113" s="141">
        <v>22881.599999999999</v>
      </c>
      <c r="F113" s="141">
        <v>18191.2</v>
      </c>
      <c r="G113" s="140">
        <f t="shared" si="1"/>
        <v>41072.800000000003</v>
      </c>
    </row>
    <row r="114" spans="1:7" ht="16.5" customHeight="1">
      <c r="A114" s="137" t="s">
        <v>4014</v>
      </c>
      <c r="B114" s="138" t="s">
        <v>4015</v>
      </c>
      <c r="C114" s="141">
        <v>0</v>
      </c>
      <c r="D114" s="141">
        <v>4655</v>
      </c>
      <c r="E114" s="141">
        <v>22529.9</v>
      </c>
      <c r="F114" s="141">
        <v>19000.099999999999</v>
      </c>
      <c r="G114" s="140">
        <f t="shared" si="1"/>
        <v>46185</v>
      </c>
    </row>
    <row r="115" spans="1:7" ht="17.100000000000001" customHeight="1">
      <c r="A115" s="137" t="s">
        <v>4016</v>
      </c>
      <c r="B115" s="145" t="s">
        <v>4017</v>
      </c>
      <c r="C115" s="153">
        <v>0</v>
      </c>
      <c r="D115" s="153">
        <v>83050.399999999994</v>
      </c>
      <c r="E115" s="153">
        <v>205794.6</v>
      </c>
      <c r="F115" s="153">
        <v>193662.7</v>
      </c>
      <c r="G115" s="140">
        <f t="shared" si="1"/>
        <v>482507.7</v>
      </c>
    </row>
    <row r="116" spans="1:7" ht="16.5" customHeight="1">
      <c r="A116" s="137" t="s">
        <v>4018</v>
      </c>
      <c r="B116" s="138" t="s">
        <v>4019</v>
      </c>
      <c r="C116" s="139">
        <v>0</v>
      </c>
      <c r="D116" s="139">
        <v>10863.6</v>
      </c>
      <c r="E116" s="139">
        <v>41064.699999999997</v>
      </c>
      <c r="F116" s="139">
        <v>38840.800000000003</v>
      </c>
      <c r="G116" s="140">
        <f t="shared" si="1"/>
        <v>90769.1</v>
      </c>
    </row>
    <row r="117" spans="1:7" ht="16.5" customHeight="1">
      <c r="A117" s="137" t="s">
        <v>4020</v>
      </c>
      <c r="B117" s="138" t="s">
        <v>4021</v>
      </c>
      <c r="C117" s="141">
        <v>0</v>
      </c>
      <c r="D117" s="141">
        <v>23234.6</v>
      </c>
      <c r="E117" s="141">
        <v>188001.5</v>
      </c>
      <c r="F117" s="141">
        <v>159442</v>
      </c>
      <c r="G117" s="140">
        <f t="shared" si="1"/>
        <v>370678.1</v>
      </c>
    </row>
    <row r="118" spans="1:7" ht="16.5" customHeight="1">
      <c r="A118" s="137" t="s">
        <v>4022</v>
      </c>
      <c r="B118" s="138" t="s">
        <v>4023</v>
      </c>
      <c r="C118" s="141">
        <v>895.7</v>
      </c>
      <c r="D118" s="141">
        <v>0</v>
      </c>
      <c r="E118" s="141">
        <v>5025.3</v>
      </c>
      <c r="F118" s="141">
        <v>4883.3</v>
      </c>
      <c r="G118" s="140">
        <f t="shared" si="1"/>
        <v>10804.3</v>
      </c>
    </row>
    <row r="119" spans="1:7" ht="16.5" customHeight="1">
      <c r="A119" s="137" t="s">
        <v>4024</v>
      </c>
      <c r="B119" s="149" t="s">
        <v>4025</v>
      </c>
      <c r="C119" s="141">
        <v>0</v>
      </c>
      <c r="D119" s="141">
        <v>0</v>
      </c>
      <c r="E119" s="141">
        <v>35501</v>
      </c>
      <c r="F119" s="141">
        <v>28263.9</v>
      </c>
      <c r="G119" s="140">
        <f t="shared" si="1"/>
        <v>63764.9</v>
      </c>
    </row>
    <row r="120" spans="1:7" ht="16.5" customHeight="1">
      <c r="A120" s="137" t="s">
        <v>4026</v>
      </c>
      <c r="B120" s="138" t="s">
        <v>4027</v>
      </c>
      <c r="C120" s="141">
        <v>643.1</v>
      </c>
      <c r="D120" s="141">
        <v>0</v>
      </c>
      <c r="E120" s="141">
        <v>31125.8</v>
      </c>
      <c r="F120" s="141">
        <v>39796.9</v>
      </c>
      <c r="G120" s="140">
        <f t="shared" si="1"/>
        <v>71565.8</v>
      </c>
    </row>
    <row r="121" spans="1:7" ht="16.5" customHeight="1">
      <c r="A121" s="146" t="s">
        <v>4028</v>
      </c>
      <c r="B121" s="138" t="s">
        <v>4029</v>
      </c>
      <c r="C121" s="141">
        <v>0</v>
      </c>
      <c r="D121" s="141">
        <v>0</v>
      </c>
      <c r="E121" s="141">
        <v>30013.4</v>
      </c>
      <c r="F121" s="141">
        <v>22750.400000000001</v>
      </c>
      <c r="G121" s="140">
        <f t="shared" ref="G121:G174" si="2">C121+D121+E121+F121</f>
        <v>52763.8</v>
      </c>
    </row>
    <row r="122" spans="1:7" ht="16.5" customHeight="1">
      <c r="A122" s="137" t="s">
        <v>4030</v>
      </c>
      <c r="B122" s="138" t="s">
        <v>4031</v>
      </c>
      <c r="C122" s="141">
        <v>9033.9</v>
      </c>
      <c r="D122" s="141">
        <v>0</v>
      </c>
      <c r="E122" s="141">
        <v>31805.9</v>
      </c>
      <c r="F122" s="141">
        <v>36679.300000000003</v>
      </c>
      <c r="G122" s="140">
        <f t="shared" si="2"/>
        <v>77519.100000000006</v>
      </c>
    </row>
    <row r="123" spans="1:7" ht="16.5" customHeight="1">
      <c r="A123" s="137" t="s">
        <v>4032</v>
      </c>
      <c r="B123" s="138" t="s">
        <v>4033</v>
      </c>
      <c r="C123" s="141">
        <v>3541.4</v>
      </c>
      <c r="D123" s="141">
        <v>0</v>
      </c>
      <c r="E123" s="141">
        <v>32919</v>
      </c>
      <c r="F123" s="141">
        <v>36024.6</v>
      </c>
      <c r="G123" s="140">
        <f t="shared" si="2"/>
        <v>72485</v>
      </c>
    </row>
    <row r="124" spans="1:7" ht="16.5" customHeight="1">
      <c r="A124" s="137" t="s">
        <v>4034</v>
      </c>
      <c r="B124" s="138" t="s">
        <v>4035</v>
      </c>
      <c r="C124" s="141">
        <v>0</v>
      </c>
      <c r="D124" s="141">
        <v>0</v>
      </c>
      <c r="E124" s="141">
        <v>70498.399999999994</v>
      </c>
      <c r="F124" s="141">
        <v>79822.2</v>
      </c>
      <c r="G124" s="140">
        <f t="shared" si="2"/>
        <v>150320.59999999998</v>
      </c>
    </row>
    <row r="125" spans="1:7" ht="16.5" customHeight="1">
      <c r="A125" s="137" t="s">
        <v>4036</v>
      </c>
      <c r="B125" s="138" t="s">
        <v>4037</v>
      </c>
      <c r="C125" s="141">
        <v>0</v>
      </c>
      <c r="D125" s="141">
        <v>0</v>
      </c>
      <c r="E125" s="141">
        <v>25628.9</v>
      </c>
      <c r="F125" s="141">
        <v>20793.3</v>
      </c>
      <c r="G125" s="140">
        <f t="shared" si="2"/>
        <v>46422.2</v>
      </c>
    </row>
    <row r="126" spans="1:7" ht="16.5" customHeight="1">
      <c r="A126" s="137" t="s">
        <v>4038</v>
      </c>
      <c r="B126" s="138" t="s">
        <v>4039</v>
      </c>
      <c r="C126" s="141">
        <v>261</v>
      </c>
      <c r="D126" s="141">
        <v>0</v>
      </c>
      <c r="E126" s="141">
        <v>30185.7</v>
      </c>
      <c r="F126" s="141">
        <v>23279.5</v>
      </c>
      <c r="G126" s="140">
        <f t="shared" si="2"/>
        <v>53726.2</v>
      </c>
    </row>
    <row r="127" spans="1:7" ht="16.5" customHeight="1">
      <c r="A127" s="137" t="s">
        <v>4040</v>
      </c>
      <c r="B127" s="138" t="s">
        <v>4041</v>
      </c>
      <c r="C127" s="139">
        <v>0</v>
      </c>
      <c r="D127" s="139">
        <v>25954.6</v>
      </c>
      <c r="E127" s="139">
        <v>18341.5</v>
      </c>
      <c r="F127" s="139">
        <v>15761.9</v>
      </c>
      <c r="G127" s="140">
        <f t="shared" si="2"/>
        <v>60058</v>
      </c>
    </row>
    <row r="128" spans="1:7" ht="16.5" customHeight="1">
      <c r="A128" s="137" t="s">
        <v>4042</v>
      </c>
      <c r="B128" s="138" t="s">
        <v>4043</v>
      </c>
      <c r="C128" s="141">
        <v>10176.5</v>
      </c>
      <c r="D128" s="141">
        <v>0</v>
      </c>
      <c r="E128" s="141">
        <v>99749.9</v>
      </c>
      <c r="F128" s="141">
        <v>90504.3</v>
      </c>
      <c r="G128" s="140">
        <f t="shared" si="2"/>
        <v>200430.7</v>
      </c>
    </row>
    <row r="129" spans="1:7" ht="16.5" customHeight="1">
      <c r="A129" s="137" t="s">
        <v>4044</v>
      </c>
      <c r="B129" s="138" t="s">
        <v>4045</v>
      </c>
      <c r="C129" s="141">
        <v>0</v>
      </c>
      <c r="D129" s="141">
        <v>0</v>
      </c>
      <c r="E129" s="141">
        <v>49690.2</v>
      </c>
      <c r="F129" s="141">
        <v>45025.7</v>
      </c>
      <c r="G129" s="140">
        <f t="shared" si="2"/>
        <v>94715.9</v>
      </c>
    </row>
    <row r="130" spans="1:7" ht="16.5" customHeight="1">
      <c r="A130" s="137" t="s">
        <v>4046</v>
      </c>
      <c r="B130" s="138" t="s">
        <v>4047</v>
      </c>
      <c r="C130" s="141">
        <v>0</v>
      </c>
      <c r="D130" s="141">
        <v>0</v>
      </c>
      <c r="E130" s="141">
        <v>33128.5</v>
      </c>
      <c r="F130" s="141">
        <v>22938.3</v>
      </c>
      <c r="G130" s="140">
        <f t="shared" si="2"/>
        <v>56066.8</v>
      </c>
    </row>
    <row r="131" spans="1:7" ht="16.5" customHeight="1">
      <c r="A131" s="146" t="s">
        <v>4048</v>
      </c>
      <c r="B131" s="138" t="s">
        <v>4049</v>
      </c>
      <c r="C131" s="141">
        <v>0</v>
      </c>
      <c r="D131" s="141">
        <v>0</v>
      </c>
      <c r="E131" s="141">
        <v>50200.6</v>
      </c>
      <c r="F131" s="141">
        <v>38651.800000000003</v>
      </c>
      <c r="G131" s="140">
        <f t="shared" si="2"/>
        <v>88852.4</v>
      </c>
    </row>
    <row r="132" spans="1:7" ht="16.5" customHeight="1">
      <c r="A132" s="137" t="s">
        <v>4050</v>
      </c>
      <c r="B132" s="149" t="s">
        <v>4051</v>
      </c>
      <c r="C132" s="152">
        <v>0</v>
      </c>
      <c r="D132" s="152">
        <v>56401.3</v>
      </c>
      <c r="E132" s="152">
        <v>192447.2</v>
      </c>
      <c r="F132" s="152">
        <v>178130.8</v>
      </c>
      <c r="G132" s="140">
        <f t="shared" si="2"/>
        <v>426979.3</v>
      </c>
    </row>
    <row r="133" spans="1:7" ht="16.5" customHeight="1">
      <c r="A133" s="137" t="s">
        <v>4052</v>
      </c>
      <c r="B133" s="145" t="s">
        <v>4053</v>
      </c>
      <c r="C133" s="141">
        <v>3645.9</v>
      </c>
      <c r="D133" s="141">
        <v>0</v>
      </c>
      <c r="E133" s="141">
        <v>7349</v>
      </c>
      <c r="F133" s="141">
        <v>6514.8</v>
      </c>
      <c r="G133" s="140">
        <f t="shared" si="2"/>
        <v>17509.7</v>
      </c>
    </row>
    <row r="134" spans="1:7" ht="16.5" customHeight="1">
      <c r="A134" s="137" t="s">
        <v>4054</v>
      </c>
      <c r="B134" s="138" t="s">
        <v>4055</v>
      </c>
      <c r="C134" s="141">
        <v>0</v>
      </c>
      <c r="D134" s="141">
        <v>5151.7</v>
      </c>
      <c r="E134" s="141">
        <v>24301.3</v>
      </c>
      <c r="F134" s="141">
        <v>19103.400000000001</v>
      </c>
      <c r="G134" s="140">
        <f t="shared" si="2"/>
        <v>48556.4</v>
      </c>
    </row>
    <row r="135" spans="1:7" ht="16.5" customHeight="1">
      <c r="A135" s="137" t="s">
        <v>4056</v>
      </c>
      <c r="B135" s="138" t="s">
        <v>4057</v>
      </c>
      <c r="C135" s="141">
        <v>0</v>
      </c>
      <c r="D135" s="141">
        <v>16221.4</v>
      </c>
      <c r="E135" s="141">
        <v>188212.5</v>
      </c>
      <c r="F135" s="141">
        <v>139635.79999999999</v>
      </c>
      <c r="G135" s="140">
        <f t="shared" si="2"/>
        <v>344069.69999999995</v>
      </c>
    </row>
    <row r="136" spans="1:7" ht="16.5" customHeight="1">
      <c r="A136" s="137" t="s">
        <v>4058</v>
      </c>
      <c r="B136" s="138" t="s">
        <v>4059</v>
      </c>
      <c r="C136" s="141">
        <v>7516.1</v>
      </c>
      <c r="D136" s="141">
        <v>0</v>
      </c>
      <c r="E136" s="141">
        <v>22355.3</v>
      </c>
      <c r="F136" s="141">
        <v>22135.4</v>
      </c>
      <c r="G136" s="140">
        <f t="shared" si="2"/>
        <v>52006.8</v>
      </c>
    </row>
    <row r="137" spans="1:7" ht="16.5" customHeight="1">
      <c r="A137" s="146" t="s">
        <v>4060</v>
      </c>
      <c r="B137" s="138" t="s">
        <v>4061</v>
      </c>
      <c r="C137" s="141">
        <v>0</v>
      </c>
      <c r="D137" s="141">
        <v>0</v>
      </c>
      <c r="E137" s="141">
        <v>15319.6</v>
      </c>
      <c r="F137" s="141">
        <v>19636.599999999999</v>
      </c>
      <c r="G137" s="140">
        <f t="shared" si="2"/>
        <v>34956.199999999997</v>
      </c>
    </row>
    <row r="138" spans="1:7" ht="16.5" customHeight="1">
      <c r="A138" s="137" t="s">
        <v>4062</v>
      </c>
      <c r="B138" s="138" t="s">
        <v>4063</v>
      </c>
      <c r="C138" s="139">
        <v>0</v>
      </c>
      <c r="D138" s="139">
        <v>28356.5</v>
      </c>
      <c r="E138" s="139">
        <v>109302.2</v>
      </c>
      <c r="F138" s="139">
        <v>74160.600000000006</v>
      </c>
      <c r="G138" s="140">
        <f t="shared" si="2"/>
        <v>211819.30000000002</v>
      </c>
    </row>
    <row r="139" spans="1:7" ht="16.5" customHeight="1">
      <c r="A139" s="137" t="s">
        <v>4064</v>
      </c>
      <c r="B139" s="138" t="s">
        <v>4065</v>
      </c>
      <c r="C139" s="141">
        <v>9407.7999999999993</v>
      </c>
      <c r="D139" s="141">
        <v>0</v>
      </c>
      <c r="E139" s="141">
        <v>62025.2</v>
      </c>
      <c r="F139" s="141">
        <v>56465.4</v>
      </c>
      <c r="G139" s="140">
        <f t="shared" si="2"/>
        <v>127898.4</v>
      </c>
    </row>
    <row r="140" spans="1:7" ht="16.5" customHeight="1">
      <c r="A140" s="137" t="s">
        <v>4066</v>
      </c>
      <c r="B140" s="138" t="s">
        <v>4067</v>
      </c>
      <c r="C140" s="141">
        <v>0</v>
      </c>
      <c r="D140" s="141">
        <v>5099.5</v>
      </c>
      <c r="E140" s="141">
        <v>43029.1</v>
      </c>
      <c r="F140" s="141">
        <v>31554.1</v>
      </c>
      <c r="G140" s="140">
        <f t="shared" si="2"/>
        <v>79682.7</v>
      </c>
    </row>
    <row r="141" spans="1:7" ht="16.350000000000001" customHeight="1">
      <c r="A141" s="137" t="s">
        <v>4068</v>
      </c>
      <c r="B141" s="138" t="s">
        <v>4069</v>
      </c>
      <c r="C141" s="139">
        <v>0</v>
      </c>
      <c r="D141" s="139">
        <v>181402.2</v>
      </c>
      <c r="E141" s="139">
        <v>880165.9</v>
      </c>
      <c r="F141" s="139">
        <v>949834.3</v>
      </c>
      <c r="G141" s="140">
        <f t="shared" si="2"/>
        <v>2011402.4000000001</v>
      </c>
    </row>
    <row r="142" spans="1:7" ht="16.5" customHeight="1">
      <c r="A142" s="137" t="s">
        <v>4070</v>
      </c>
      <c r="B142" s="138" t="s">
        <v>4071</v>
      </c>
      <c r="C142" s="141">
        <v>0</v>
      </c>
      <c r="D142" s="141">
        <v>0</v>
      </c>
      <c r="E142" s="141">
        <v>246212.1</v>
      </c>
      <c r="F142" s="141">
        <v>222309.5</v>
      </c>
      <c r="G142" s="140">
        <f t="shared" si="2"/>
        <v>468521.6</v>
      </c>
    </row>
    <row r="143" spans="1:7" ht="16.5" customHeight="1">
      <c r="A143" s="137" t="s">
        <v>4072</v>
      </c>
      <c r="B143" s="138" t="s">
        <v>4073</v>
      </c>
      <c r="C143" s="141">
        <v>0</v>
      </c>
      <c r="D143" s="141">
        <v>20074.3</v>
      </c>
      <c r="E143" s="141">
        <v>216727.9</v>
      </c>
      <c r="F143" s="141">
        <v>172366</v>
      </c>
      <c r="G143" s="140">
        <f t="shared" si="2"/>
        <v>409168.19999999995</v>
      </c>
    </row>
    <row r="144" spans="1:7" ht="16.5" customHeight="1">
      <c r="A144" s="137" t="s">
        <v>4074</v>
      </c>
      <c r="B144" s="138" t="s">
        <v>4075</v>
      </c>
      <c r="C144" s="141">
        <v>3217.3</v>
      </c>
      <c r="D144" s="141">
        <v>0</v>
      </c>
      <c r="E144" s="141">
        <v>21997.599999999999</v>
      </c>
      <c r="F144" s="141">
        <v>18768</v>
      </c>
      <c r="G144" s="140">
        <f t="shared" si="2"/>
        <v>43982.899999999994</v>
      </c>
    </row>
    <row r="145" spans="1:7" ht="16.5" customHeight="1">
      <c r="A145" s="137" t="s">
        <v>4076</v>
      </c>
      <c r="B145" s="138" t="s">
        <v>4077</v>
      </c>
      <c r="C145" s="141">
        <v>2085.1</v>
      </c>
      <c r="D145" s="141">
        <v>0</v>
      </c>
      <c r="E145" s="141">
        <v>47918.400000000001</v>
      </c>
      <c r="F145" s="141">
        <v>20559.2</v>
      </c>
      <c r="G145" s="140">
        <f t="shared" si="2"/>
        <v>70562.7</v>
      </c>
    </row>
    <row r="146" spans="1:7" ht="16.5" customHeight="1">
      <c r="A146" s="146" t="s">
        <v>4078</v>
      </c>
      <c r="B146" s="138" t="s">
        <v>4079</v>
      </c>
      <c r="C146" s="141">
        <v>5016.3999999999996</v>
      </c>
      <c r="D146" s="141">
        <v>0</v>
      </c>
      <c r="E146" s="141">
        <v>64011.6</v>
      </c>
      <c r="F146" s="141">
        <v>53913.9</v>
      </c>
      <c r="G146" s="140">
        <f t="shared" si="2"/>
        <v>122941.9</v>
      </c>
    </row>
    <row r="147" spans="1:7" ht="16.5" customHeight="1">
      <c r="A147" s="137" t="s">
        <v>4080</v>
      </c>
      <c r="B147" s="138" t="s">
        <v>4081</v>
      </c>
      <c r="C147" s="139">
        <v>0</v>
      </c>
      <c r="D147" s="139">
        <v>29001.599999999999</v>
      </c>
      <c r="E147" s="139">
        <v>185717.4</v>
      </c>
      <c r="F147" s="139">
        <v>188049.2</v>
      </c>
      <c r="G147" s="140">
        <f t="shared" si="2"/>
        <v>402768.2</v>
      </c>
    </row>
    <row r="148" spans="1:7" ht="16.5" customHeight="1">
      <c r="A148" s="137" t="s">
        <v>4082</v>
      </c>
      <c r="B148" s="138" t="s">
        <v>4083</v>
      </c>
      <c r="C148" s="139">
        <v>0</v>
      </c>
      <c r="D148" s="139">
        <v>0</v>
      </c>
      <c r="E148" s="139">
        <v>192551</v>
      </c>
      <c r="F148" s="139">
        <v>169666.7</v>
      </c>
      <c r="G148" s="140">
        <f t="shared" si="2"/>
        <v>362217.7</v>
      </c>
    </row>
    <row r="149" spans="1:7" ht="16.5" customHeight="1">
      <c r="A149" s="137" t="s">
        <v>4084</v>
      </c>
      <c r="B149" s="138" t="s">
        <v>4085</v>
      </c>
      <c r="C149" s="141">
        <v>0</v>
      </c>
      <c r="D149" s="141">
        <v>0</v>
      </c>
      <c r="E149" s="141">
        <v>199663.9</v>
      </c>
      <c r="F149" s="141">
        <v>193281.7</v>
      </c>
      <c r="G149" s="140">
        <f t="shared" si="2"/>
        <v>392945.6</v>
      </c>
    </row>
    <row r="150" spans="1:7" ht="16.5" customHeight="1">
      <c r="A150" s="146" t="s">
        <v>4086</v>
      </c>
      <c r="B150" s="138" t="s">
        <v>4087</v>
      </c>
      <c r="C150" s="139">
        <v>0</v>
      </c>
      <c r="D150" s="139">
        <v>1347.5</v>
      </c>
      <c r="E150" s="139">
        <v>7956.2</v>
      </c>
      <c r="F150" s="139">
        <v>5759</v>
      </c>
      <c r="G150" s="140">
        <f t="shared" si="2"/>
        <v>15062.7</v>
      </c>
    </row>
    <row r="151" spans="1:7" ht="16.5" customHeight="1">
      <c r="A151" s="146" t="s">
        <v>4088</v>
      </c>
      <c r="B151" s="138" t="s">
        <v>4089</v>
      </c>
      <c r="C151" s="139">
        <v>4151.5</v>
      </c>
      <c r="D151" s="139">
        <v>0</v>
      </c>
      <c r="E151" s="139">
        <v>27836</v>
      </c>
      <c r="F151" s="139">
        <v>18937</v>
      </c>
      <c r="G151" s="140">
        <f t="shared" si="2"/>
        <v>50924.5</v>
      </c>
    </row>
    <row r="152" spans="1:7" ht="16.5" customHeight="1">
      <c r="A152" s="137" t="s">
        <v>4090</v>
      </c>
      <c r="B152" s="138" t="s">
        <v>4091</v>
      </c>
      <c r="C152" s="141">
        <v>0</v>
      </c>
      <c r="D152" s="141">
        <v>0</v>
      </c>
      <c r="E152" s="141">
        <v>26585.8</v>
      </c>
      <c r="F152" s="141">
        <v>21823.8</v>
      </c>
      <c r="G152" s="140">
        <f t="shared" si="2"/>
        <v>48409.599999999999</v>
      </c>
    </row>
    <row r="153" spans="1:7" ht="16.5" customHeight="1">
      <c r="A153" s="137" t="s">
        <v>4092</v>
      </c>
      <c r="B153" s="138" t="s">
        <v>4093</v>
      </c>
      <c r="C153" s="141">
        <v>0</v>
      </c>
      <c r="D153" s="141">
        <v>0</v>
      </c>
      <c r="E153" s="141">
        <v>48321.599999999999</v>
      </c>
      <c r="F153" s="141">
        <v>28322.1</v>
      </c>
      <c r="G153" s="140">
        <f t="shared" si="2"/>
        <v>76643.7</v>
      </c>
    </row>
    <row r="154" spans="1:7" ht="16.5" customHeight="1">
      <c r="A154" s="137" t="s">
        <v>4094</v>
      </c>
      <c r="B154" s="149" t="s">
        <v>4095</v>
      </c>
      <c r="C154" s="141">
        <v>11750.3</v>
      </c>
      <c r="D154" s="141">
        <v>0</v>
      </c>
      <c r="E154" s="141">
        <v>48093</v>
      </c>
      <c r="F154" s="141">
        <v>52061.5</v>
      </c>
      <c r="G154" s="140">
        <f t="shared" si="2"/>
        <v>111904.8</v>
      </c>
    </row>
    <row r="155" spans="1:7" ht="16.5" customHeight="1">
      <c r="A155" s="137" t="s">
        <v>4096</v>
      </c>
      <c r="B155" s="138" t="s">
        <v>4097</v>
      </c>
      <c r="C155" s="139">
        <v>0</v>
      </c>
      <c r="D155" s="139">
        <v>29395.5</v>
      </c>
      <c r="E155" s="139">
        <v>24950.9</v>
      </c>
      <c r="F155" s="139">
        <v>20456.7</v>
      </c>
      <c r="G155" s="140">
        <f t="shared" si="2"/>
        <v>74803.100000000006</v>
      </c>
    </row>
    <row r="156" spans="1:7" ht="16.5" customHeight="1">
      <c r="A156" s="137" t="s">
        <v>4098</v>
      </c>
      <c r="B156" s="138" t="s">
        <v>4099</v>
      </c>
      <c r="C156" s="139">
        <v>0</v>
      </c>
      <c r="D156" s="139">
        <v>29406.9</v>
      </c>
      <c r="E156" s="139">
        <v>27769.3</v>
      </c>
      <c r="F156" s="139">
        <v>25952.2</v>
      </c>
      <c r="G156" s="140">
        <f t="shared" si="2"/>
        <v>83128.399999999994</v>
      </c>
    </row>
    <row r="157" spans="1:7" ht="16.5" customHeight="1">
      <c r="A157" s="137" t="s">
        <v>4100</v>
      </c>
      <c r="B157" s="138" t="s">
        <v>4101</v>
      </c>
      <c r="C157" s="141">
        <v>2348.6999999999998</v>
      </c>
      <c r="D157" s="141">
        <v>0</v>
      </c>
      <c r="E157" s="141">
        <v>29216.6</v>
      </c>
      <c r="F157" s="141">
        <v>18273.8</v>
      </c>
      <c r="G157" s="140">
        <f t="shared" si="2"/>
        <v>49839.1</v>
      </c>
    </row>
    <row r="158" spans="1:7" ht="16.5" customHeight="1">
      <c r="A158" s="137" t="s">
        <v>4102</v>
      </c>
      <c r="B158" s="138" t="s">
        <v>4103</v>
      </c>
      <c r="C158" s="141">
        <v>6048.1</v>
      </c>
      <c r="D158" s="141">
        <v>0</v>
      </c>
      <c r="E158" s="141">
        <v>33099.5</v>
      </c>
      <c r="F158" s="141">
        <v>16275.3</v>
      </c>
      <c r="G158" s="140">
        <f t="shared" si="2"/>
        <v>55422.899999999994</v>
      </c>
    </row>
    <row r="159" spans="1:7" ht="16.5" customHeight="1">
      <c r="A159" s="137" t="s">
        <v>4104</v>
      </c>
      <c r="B159" s="138" t="s">
        <v>4105</v>
      </c>
      <c r="C159" s="141">
        <v>4344.7</v>
      </c>
      <c r="D159" s="141">
        <v>0</v>
      </c>
      <c r="E159" s="141">
        <v>36871.599999999999</v>
      </c>
      <c r="F159" s="141">
        <v>17359.3</v>
      </c>
      <c r="G159" s="140">
        <f t="shared" si="2"/>
        <v>58575.599999999991</v>
      </c>
    </row>
    <row r="160" spans="1:7" ht="16.5" customHeight="1">
      <c r="A160" s="137" t="s">
        <v>4106</v>
      </c>
      <c r="B160" s="138" t="s">
        <v>1822</v>
      </c>
      <c r="C160" s="141">
        <v>0</v>
      </c>
      <c r="D160" s="141">
        <v>0</v>
      </c>
      <c r="E160" s="141">
        <v>26995.9</v>
      </c>
      <c r="F160" s="141">
        <v>12154.8</v>
      </c>
      <c r="G160" s="140">
        <f t="shared" si="2"/>
        <v>39150.699999999997</v>
      </c>
    </row>
    <row r="161" spans="1:7" ht="16.5" customHeight="1">
      <c r="A161" s="137" t="s">
        <v>1823</v>
      </c>
      <c r="B161" s="138" t="s">
        <v>1824</v>
      </c>
      <c r="C161" s="141">
        <v>299.8</v>
      </c>
      <c r="D161" s="141">
        <v>0</v>
      </c>
      <c r="E161" s="141">
        <v>53779.6</v>
      </c>
      <c r="F161" s="141">
        <v>49892.1</v>
      </c>
      <c r="G161" s="140">
        <f t="shared" si="2"/>
        <v>103971.5</v>
      </c>
    </row>
    <row r="162" spans="1:7" ht="16.5" customHeight="1">
      <c r="A162" s="137" t="s">
        <v>1825</v>
      </c>
      <c r="B162" s="138" t="s">
        <v>1826</v>
      </c>
      <c r="C162" s="141">
        <v>10786.2</v>
      </c>
      <c r="D162" s="141">
        <v>0</v>
      </c>
      <c r="E162" s="141">
        <v>50135.199999999997</v>
      </c>
      <c r="F162" s="141">
        <v>26971.5</v>
      </c>
      <c r="G162" s="140">
        <f t="shared" si="2"/>
        <v>87892.9</v>
      </c>
    </row>
    <row r="163" spans="1:7" ht="16.5" customHeight="1">
      <c r="A163" s="137" t="s">
        <v>1827</v>
      </c>
      <c r="B163" s="138" t="s">
        <v>2494</v>
      </c>
      <c r="C163" s="141">
        <v>0</v>
      </c>
      <c r="D163" s="141">
        <v>5252.9</v>
      </c>
      <c r="E163" s="141">
        <v>75709.7</v>
      </c>
      <c r="F163" s="141">
        <v>49791.1</v>
      </c>
      <c r="G163" s="140">
        <f t="shared" si="2"/>
        <v>130753.69999999998</v>
      </c>
    </row>
    <row r="164" spans="1:7" ht="16.5" customHeight="1">
      <c r="A164" s="137" t="s">
        <v>2495</v>
      </c>
      <c r="B164" s="138" t="s">
        <v>2496</v>
      </c>
      <c r="C164" s="141">
        <v>2811.2</v>
      </c>
      <c r="D164" s="141">
        <v>0</v>
      </c>
      <c r="E164" s="141">
        <v>11383</v>
      </c>
      <c r="F164" s="141">
        <v>5401.4</v>
      </c>
      <c r="G164" s="140">
        <f t="shared" si="2"/>
        <v>19595.599999999999</v>
      </c>
    </row>
    <row r="165" spans="1:7" ht="16.5" customHeight="1">
      <c r="A165" s="137" t="s">
        <v>2497</v>
      </c>
      <c r="B165" s="138" t="s">
        <v>2498</v>
      </c>
      <c r="C165" s="141">
        <v>11948.5</v>
      </c>
      <c r="D165" s="141">
        <v>0</v>
      </c>
      <c r="E165" s="141">
        <v>39140.1</v>
      </c>
      <c r="F165" s="141">
        <v>21985.4</v>
      </c>
      <c r="G165" s="140">
        <f t="shared" si="2"/>
        <v>73074</v>
      </c>
    </row>
    <row r="166" spans="1:7" ht="16.5" customHeight="1">
      <c r="A166" s="137" t="s">
        <v>2499</v>
      </c>
      <c r="B166" s="138" t="s">
        <v>2500</v>
      </c>
      <c r="C166" s="141">
        <v>2510</v>
      </c>
      <c r="D166" s="141">
        <v>0</v>
      </c>
      <c r="E166" s="141">
        <v>28487.8</v>
      </c>
      <c r="F166" s="141">
        <v>13795.9</v>
      </c>
      <c r="G166" s="140">
        <f t="shared" si="2"/>
        <v>44793.7</v>
      </c>
    </row>
    <row r="167" spans="1:7" ht="16.5" customHeight="1">
      <c r="A167" s="137" t="s">
        <v>2501</v>
      </c>
      <c r="B167" s="138" t="s">
        <v>2502</v>
      </c>
      <c r="C167" s="141">
        <v>1787.8</v>
      </c>
      <c r="D167" s="141">
        <v>0</v>
      </c>
      <c r="E167" s="141">
        <v>47400.7</v>
      </c>
      <c r="F167" s="141">
        <v>21776.5</v>
      </c>
      <c r="G167" s="140">
        <f t="shared" si="2"/>
        <v>70965</v>
      </c>
    </row>
    <row r="168" spans="1:7" ht="16.5" customHeight="1">
      <c r="A168" s="137" t="s">
        <v>2503</v>
      </c>
      <c r="B168" s="138" t="s">
        <v>2504</v>
      </c>
      <c r="C168" s="141">
        <v>11507.6</v>
      </c>
      <c r="D168" s="141">
        <v>0</v>
      </c>
      <c r="E168" s="141">
        <v>63324</v>
      </c>
      <c r="F168" s="141">
        <v>32214.7</v>
      </c>
      <c r="G168" s="140">
        <f t="shared" si="2"/>
        <v>107046.3</v>
      </c>
    </row>
    <row r="169" spans="1:7" ht="16.5" customHeight="1">
      <c r="A169" s="137" t="s">
        <v>2505</v>
      </c>
      <c r="B169" s="138" t="s">
        <v>2506</v>
      </c>
      <c r="C169" s="141">
        <v>465.2</v>
      </c>
      <c r="D169" s="141">
        <v>0</v>
      </c>
      <c r="E169" s="141">
        <v>45256.5</v>
      </c>
      <c r="F169" s="141">
        <v>28394.9</v>
      </c>
      <c r="G169" s="140">
        <f t="shared" si="2"/>
        <v>74116.600000000006</v>
      </c>
    </row>
    <row r="170" spans="1:7" ht="16.5" customHeight="1">
      <c r="A170" s="137" t="s">
        <v>2507</v>
      </c>
      <c r="B170" s="138" t="s">
        <v>2508</v>
      </c>
      <c r="C170" s="141">
        <v>5630.4</v>
      </c>
      <c r="D170" s="141">
        <v>0</v>
      </c>
      <c r="E170" s="141">
        <v>45554.9</v>
      </c>
      <c r="F170" s="141">
        <v>22341.8</v>
      </c>
      <c r="G170" s="140">
        <f t="shared" si="2"/>
        <v>73527.100000000006</v>
      </c>
    </row>
    <row r="171" spans="1:7" ht="16.5" customHeight="1">
      <c r="A171" s="137" t="s">
        <v>2509</v>
      </c>
      <c r="B171" s="138" t="s">
        <v>2510</v>
      </c>
      <c r="C171" s="141">
        <v>6286.3</v>
      </c>
      <c r="D171" s="141">
        <v>0</v>
      </c>
      <c r="E171" s="141">
        <v>39888.9</v>
      </c>
      <c r="F171" s="141">
        <v>17597</v>
      </c>
      <c r="G171" s="140">
        <f t="shared" si="2"/>
        <v>63772.200000000004</v>
      </c>
    </row>
    <row r="172" spans="1:7" ht="16.5" customHeight="1">
      <c r="A172" s="137" t="s">
        <v>2511</v>
      </c>
      <c r="B172" s="138" t="s">
        <v>12</v>
      </c>
      <c r="C172" s="141">
        <v>1924.7</v>
      </c>
      <c r="D172" s="141">
        <v>0</v>
      </c>
      <c r="E172" s="141">
        <v>26317.1</v>
      </c>
      <c r="F172" s="141">
        <v>12743.2</v>
      </c>
      <c r="G172" s="140">
        <f t="shared" si="2"/>
        <v>40985</v>
      </c>
    </row>
    <row r="173" spans="1:7" ht="16.5" customHeight="1">
      <c r="A173" s="137" t="s">
        <v>13</v>
      </c>
      <c r="B173" s="138" t="s">
        <v>14</v>
      </c>
      <c r="C173" s="141">
        <v>21021.7</v>
      </c>
      <c r="D173" s="141">
        <v>0</v>
      </c>
      <c r="E173" s="141">
        <v>79088</v>
      </c>
      <c r="F173" s="141">
        <v>30188.400000000001</v>
      </c>
      <c r="G173" s="140">
        <f t="shared" si="2"/>
        <v>130298.1</v>
      </c>
    </row>
    <row r="174" spans="1:7" ht="16.5" customHeight="1">
      <c r="A174" s="137" t="s">
        <v>15</v>
      </c>
      <c r="B174" s="138" t="s">
        <v>16</v>
      </c>
      <c r="C174" s="141">
        <v>9273.5</v>
      </c>
      <c r="D174" s="141">
        <v>0</v>
      </c>
      <c r="E174" s="141">
        <v>31472.9</v>
      </c>
      <c r="F174" s="141">
        <v>13178.6</v>
      </c>
      <c r="G174" s="140">
        <f t="shared" si="2"/>
        <v>53925</v>
      </c>
    </row>
    <row r="175" spans="1:7" ht="16.5" customHeight="1">
      <c r="A175" s="137" t="s">
        <v>17</v>
      </c>
      <c r="B175" s="138" t="s">
        <v>18</v>
      </c>
      <c r="C175" s="141">
        <v>2906.4</v>
      </c>
      <c r="D175" s="141">
        <v>0</v>
      </c>
      <c r="E175" s="141">
        <v>31648.3</v>
      </c>
      <c r="F175" s="141">
        <v>13944.4</v>
      </c>
      <c r="G175" s="140">
        <f t="shared" ref="G175:G238" si="3">C175+D175+E175+F175</f>
        <v>48499.1</v>
      </c>
    </row>
    <row r="176" spans="1:7" ht="16.5" customHeight="1">
      <c r="A176" s="137" t="s">
        <v>19</v>
      </c>
      <c r="B176" s="138" t="s">
        <v>20</v>
      </c>
      <c r="C176" s="141">
        <v>4163.3999999999996</v>
      </c>
      <c r="D176" s="141">
        <v>0</v>
      </c>
      <c r="E176" s="141">
        <v>32320.5</v>
      </c>
      <c r="F176" s="141">
        <v>15988.3</v>
      </c>
      <c r="G176" s="140">
        <f t="shared" si="3"/>
        <v>52472.2</v>
      </c>
    </row>
    <row r="177" spans="1:7" ht="16.5" customHeight="1">
      <c r="A177" s="137" t="s">
        <v>21</v>
      </c>
      <c r="B177" s="138" t="s">
        <v>22</v>
      </c>
      <c r="C177" s="141">
        <v>22050.6</v>
      </c>
      <c r="D177" s="141">
        <v>0</v>
      </c>
      <c r="E177" s="141">
        <v>131666.6</v>
      </c>
      <c r="F177" s="141">
        <v>36692.699999999997</v>
      </c>
      <c r="G177" s="140">
        <f t="shared" si="3"/>
        <v>190409.90000000002</v>
      </c>
    </row>
    <row r="178" spans="1:7" ht="16.5" customHeight="1">
      <c r="A178" s="137" t="s">
        <v>23</v>
      </c>
      <c r="B178" s="138" t="s">
        <v>24</v>
      </c>
      <c r="C178" s="141">
        <v>4309.6000000000004</v>
      </c>
      <c r="D178" s="141">
        <v>0</v>
      </c>
      <c r="E178" s="141">
        <v>25170.5</v>
      </c>
      <c r="F178" s="141">
        <v>12132.7</v>
      </c>
      <c r="G178" s="140">
        <f t="shared" si="3"/>
        <v>41612.800000000003</v>
      </c>
    </row>
    <row r="179" spans="1:7" ht="16.5" customHeight="1">
      <c r="A179" s="137" t="s">
        <v>25</v>
      </c>
      <c r="B179" s="138" t="s">
        <v>26</v>
      </c>
      <c r="C179" s="141">
        <v>13846.3</v>
      </c>
      <c r="D179" s="141">
        <v>0</v>
      </c>
      <c r="E179" s="141">
        <v>49128.1</v>
      </c>
      <c r="F179" s="141">
        <v>28663.5</v>
      </c>
      <c r="G179" s="140">
        <f t="shared" si="3"/>
        <v>91637.9</v>
      </c>
    </row>
    <row r="180" spans="1:7" ht="16.5" customHeight="1">
      <c r="A180" s="137" t="s">
        <v>27</v>
      </c>
      <c r="B180" s="138" t="s">
        <v>28</v>
      </c>
      <c r="C180" s="141">
        <v>13494.2</v>
      </c>
      <c r="D180" s="141">
        <v>0</v>
      </c>
      <c r="E180" s="141">
        <v>69525.3</v>
      </c>
      <c r="F180" s="141">
        <v>36847.199999999997</v>
      </c>
      <c r="G180" s="140">
        <f t="shared" si="3"/>
        <v>119866.7</v>
      </c>
    </row>
    <row r="181" spans="1:7" ht="16.5" customHeight="1">
      <c r="A181" s="137" t="s">
        <v>29</v>
      </c>
      <c r="B181" s="138" t="s">
        <v>30</v>
      </c>
      <c r="C181" s="141">
        <v>13041.2</v>
      </c>
      <c r="D181" s="141">
        <v>0</v>
      </c>
      <c r="E181" s="141">
        <v>79123.899999999994</v>
      </c>
      <c r="F181" s="141">
        <v>32089.4</v>
      </c>
      <c r="G181" s="140">
        <f t="shared" si="3"/>
        <v>124254.5</v>
      </c>
    </row>
    <row r="182" spans="1:7" ht="16.5" customHeight="1">
      <c r="A182" s="137" t="s">
        <v>31</v>
      </c>
      <c r="B182" s="138" t="s">
        <v>32</v>
      </c>
      <c r="C182" s="141">
        <v>2330.9</v>
      </c>
      <c r="D182" s="141">
        <v>0</v>
      </c>
      <c r="E182" s="141">
        <v>31691.5</v>
      </c>
      <c r="F182" s="141">
        <v>14616.8</v>
      </c>
      <c r="G182" s="140">
        <f t="shared" si="3"/>
        <v>48639.199999999997</v>
      </c>
    </row>
    <row r="183" spans="1:7" ht="16.5" customHeight="1">
      <c r="A183" s="137" t="s">
        <v>33</v>
      </c>
      <c r="B183" s="138" t="s">
        <v>34</v>
      </c>
      <c r="C183" s="141">
        <v>5741.4</v>
      </c>
      <c r="D183" s="141">
        <v>0</v>
      </c>
      <c r="E183" s="141">
        <v>37876.9</v>
      </c>
      <c r="F183" s="141">
        <v>16354.1</v>
      </c>
      <c r="G183" s="140">
        <f t="shared" si="3"/>
        <v>59972.4</v>
      </c>
    </row>
    <row r="184" spans="1:7" ht="16.5" customHeight="1">
      <c r="A184" s="137" t="s">
        <v>35</v>
      </c>
      <c r="B184" s="138" t="s">
        <v>36</v>
      </c>
      <c r="C184" s="141">
        <v>15437.4</v>
      </c>
      <c r="D184" s="141">
        <v>0</v>
      </c>
      <c r="E184" s="141">
        <v>72468.399999999994</v>
      </c>
      <c r="F184" s="141">
        <v>39346.6</v>
      </c>
      <c r="G184" s="140">
        <f t="shared" si="3"/>
        <v>127252.4</v>
      </c>
    </row>
    <row r="185" spans="1:7" ht="16.5" customHeight="1">
      <c r="A185" s="137" t="s">
        <v>37</v>
      </c>
      <c r="B185" s="138" t="s">
        <v>38</v>
      </c>
      <c r="C185" s="141">
        <v>1169.9000000000001</v>
      </c>
      <c r="D185" s="141">
        <v>0</v>
      </c>
      <c r="E185" s="141">
        <v>13489.4</v>
      </c>
      <c r="F185" s="141">
        <v>3622.4</v>
      </c>
      <c r="G185" s="140">
        <f t="shared" si="3"/>
        <v>18281.7</v>
      </c>
    </row>
    <row r="186" spans="1:7" ht="16.5" customHeight="1">
      <c r="A186" s="137" t="s">
        <v>39</v>
      </c>
      <c r="B186" s="145" t="s">
        <v>40</v>
      </c>
      <c r="C186" s="141">
        <v>9284.6</v>
      </c>
      <c r="D186" s="141">
        <v>0</v>
      </c>
      <c r="E186" s="141">
        <v>47228.7</v>
      </c>
      <c r="F186" s="141">
        <v>31524.2</v>
      </c>
      <c r="G186" s="140">
        <f t="shared" si="3"/>
        <v>88037.5</v>
      </c>
    </row>
    <row r="187" spans="1:7" ht="16.5" customHeight="1">
      <c r="A187" s="137" t="s">
        <v>41</v>
      </c>
      <c r="B187" s="138" t="s">
        <v>42</v>
      </c>
      <c r="C187" s="141">
        <v>0</v>
      </c>
      <c r="D187" s="141">
        <v>0</v>
      </c>
      <c r="E187" s="141">
        <v>57658.2</v>
      </c>
      <c r="F187" s="141">
        <v>30383.9</v>
      </c>
      <c r="G187" s="140">
        <f t="shared" si="3"/>
        <v>88042.1</v>
      </c>
    </row>
    <row r="188" spans="1:7" ht="16.5" customHeight="1">
      <c r="A188" s="137" t="s">
        <v>43</v>
      </c>
      <c r="B188" s="138" t="s">
        <v>44</v>
      </c>
      <c r="C188" s="141">
        <v>18057.8</v>
      </c>
      <c r="D188" s="141">
        <v>0</v>
      </c>
      <c r="E188" s="141">
        <v>116162.1</v>
      </c>
      <c r="F188" s="141">
        <v>46796.4</v>
      </c>
      <c r="G188" s="140">
        <f t="shared" si="3"/>
        <v>181016.3</v>
      </c>
    </row>
    <row r="189" spans="1:7" ht="16.5" customHeight="1">
      <c r="A189" s="137" t="s">
        <v>45</v>
      </c>
      <c r="B189" s="138" t="s">
        <v>46</v>
      </c>
      <c r="C189" s="141">
        <v>0</v>
      </c>
      <c r="D189" s="141">
        <v>0</v>
      </c>
      <c r="E189" s="141">
        <v>26434.5</v>
      </c>
      <c r="F189" s="141">
        <v>11827.2</v>
      </c>
      <c r="G189" s="140">
        <f t="shared" si="3"/>
        <v>38261.699999999997</v>
      </c>
    </row>
    <row r="190" spans="1:7" ht="16.5" customHeight="1">
      <c r="A190" s="137" t="s">
        <v>47</v>
      </c>
      <c r="B190" s="138" t="s">
        <v>48</v>
      </c>
      <c r="C190" s="141">
        <v>2061.5</v>
      </c>
      <c r="D190" s="141">
        <v>0</v>
      </c>
      <c r="E190" s="141">
        <v>21643.200000000001</v>
      </c>
      <c r="F190" s="141">
        <v>8522.9</v>
      </c>
      <c r="G190" s="140">
        <f t="shared" si="3"/>
        <v>32227.599999999999</v>
      </c>
    </row>
    <row r="191" spans="1:7" ht="16.5" customHeight="1">
      <c r="A191" s="137" t="s">
        <v>49</v>
      </c>
      <c r="B191" s="138" t="s">
        <v>50</v>
      </c>
      <c r="C191" s="141">
        <v>0</v>
      </c>
      <c r="D191" s="141">
        <v>0</v>
      </c>
      <c r="E191" s="141">
        <v>38072.199999999997</v>
      </c>
      <c r="F191" s="141">
        <v>21022.400000000001</v>
      </c>
      <c r="G191" s="140">
        <f t="shared" si="3"/>
        <v>59094.6</v>
      </c>
    </row>
    <row r="192" spans="1:7" ht="16.5" customHeight="1">
      <c r="A192" s="137" t="s">
        <v>51</v>
      </c>
      <c r="B192" s="138" t="s">
        <v>52</v>
      </c>
      <c r="C192" s="141">
        <v>5554.3</v>
      </c>
      <c r="D192" s="141">
        <v>0</v>
      </c>
      <c r="E192" s="141">
        <v>37721.5</v>
      </c>
      <c r="F192" s="141">
        <v>23784</v>
      </c>
      <c r="G192" s="140">
        <f t="shared" si="3"/>
        <v>67059.8</v>
      </c>
    </row>
    <row r="193" spans="1:7" ht="16.5" customHeight="1">
      <c r="A193" s="137" t="s">
        <v>53</v>
      </c>
      <c r="B193" s="138" t="s">
        <v>54</v>
      </c>
      <c r="C193" s="141">
        <v>17263.8</v>
      </c>
      <c r="D193" s="141">
        <v>0</v>
      </c>
      <c r="E193" s="141">
        <v>93822.5</v>
      </c>
      <c r="F193" s="141">
        <v>40569.5</v>
      </c>
      <c r="G193" s="140">
        <f t="shared" si="3"/>
        <v>151655.79999999999</v>
      </c>
    </row>
    <row r="194" spans="1:7" ht="16.5" customHeight="1">
      <c r="A194" s="137" t="s">
        <v>55</v>
      </c>
      <c r="B194" s="138" t="s">
        <v>56</v>
      </c>
      <c r="C194" s="141">
        <v>5329.6</v>
      </c>
      <c r="D194" s="141">
        <v>0</v>
      </c>
      <c r="E194" s="141">
        <v>36555.699999999997</v>
      </c>
      <c r="F194" s="141">
        <v>21453.599999999999</v>
      </c>
      <c r="G194" s="140">
        <f t="shared" si="3"/>
        <v>63338.899999999994</v>
      </c>
    </row>
    <row r="195" spans="1:7" ht="16.5" customHeight="1">
      <c r="A195" s="137" t="s">
        <v>57</v>
      </c>
      <c r="B195" s="138" t="s">
        <v>58</v>
      </c>
      <c r="C195" s="141">
        <v>22545.7</v>
      </c>
      <c r="D195" s="141">
        <v>0</v>
      </c>
      <c r="E195" s="141">
        <v>67541.399999999994</v>
      </c>
      <c r="F195" s="141">
        <v>40900</v>
      </c>
      <c r="G195" s="140">
        <f t="shared" si="3"/>
        <v>130987.09999999999</v>
      </c>
    </row>
    <row r="196" spans="1:7" ht="16.5" customHeight="1">
      <c r="A196" s="137" t="s">
        <v>59</v>
      </c>
      <c r="B196" s="138" t="s">
        <v>60</v>
      </c>
      <c r="C196" s="141">
        <v>5570.4</v>
      </c>
      <c r="D196" s="141">
        <v>0</v>
      </c>
      <c r="E196" s="141">
        <v>33531.9</v>
      </c>
      <c r="F196" s="141">
        <v>20570.599999999999</v>
      </c>
      <c r="G196" s="140">
        <f t="shared" si="3"/>
        <v>59672.9</v>
      </c>
    </row>
    <row r="197" spans="1:7" ht="16.5" customHeight="1">
      <c r="A197" s="137" t="s">
        <v>61</v>
      </c>
      <c r="B197" s="138" t="s">
        <v>62</v>
      </c>
      <c r="C197" s="141">
        <v>0</v>
      </c>
      <c r="D197" s="141">
        <v>35633.1</v>
      </c>
      <c r="E197" s="141">
        <v>63418.8</v>
      </c>
      <c r="F197" s="141">
        <v>31953.200000000001</v>
      </c>
      <c r="G197" s="140">
        <f t="shared" si="3"/>
        <v>131005.09999999999</v>
      </c>
    </row>
    <row r="198" spans="1:7" ht="16.5" customHeight="1">
      <c r="A198" s="137" t="s">
        <v>63</v>
      </c>
      <c r="B198" s="138" t="s">
        <v>64</v>
      </c>
      <c r="C198" s="141">
        <v>1818</v>
      </c>
      <c r="D198" s="141">
        <v>0</v>
      </c>
      <c r="E198" s="141">
        <v>22439.200000000001</v>
      </c>
      <c r="F198" s="141">
        <v>10391.200000000001</v>
      </c>
      <c r="G198" s="140">
        <f t="shared" si="3"/>
        <v>34648.400000000001</v>
      </c>
    </row>
    <row r="199" spans="1:7" ht="16.5" customHeight="1">
      <c r="A199" s="137" t="s">
        <v>65</v>
      </c>
      <c r="B199" s="138" t="s">
        <v>66</v>
      </c>
      <c r="C199" s="141">
        <v>12743.2</v>
      </c>
      <c r="D199" s="141">
        <v>0</v>
      </c>
      <c r="E199" s="141">
        <v>64440.2</v>
      </c>
      <c r="F199" s="141">
        <v>33454.400000000001</v>
      </c>
      <c r="G199" s="140">
        <f t="shared" si="3"/>
        <v>110637.79999999999</v>
      </c>
    </row>
    <row r="200" spans="1:7" ht="16.5" customHeight="1">
      <c r="A200" s="137" t="s">
        <v>67</v>
      </c>
      <c r="B200" s="138" t="s">
        <v>68</v>
      </c>
      <c r="C200" s="141">
        <v>12174.6</v>
      </c>
      <c r="D200" s="141">
        <v>0</v>
      </c>
      <c r="E200" s="141">
        <v>42806</v>
      </c>
      <c r="F200" s="141">
        <v>23714.7</v>
      </c>
      <c r="G200" s="140">
        <f t="shared" si="3"/>
        <v>78695.3</v>
      </c>
    </row>
    <row r="201" spans="1:7" ht="16.5" customHeight="1">
      <c r="A201" s="137" t="s">
        <v>69</v>
      </c>
      <c r="B201" s="138" t="s">
        <v>70</v>
      </c>
      <c r="C201" s="141">
        <v>2087.5</v>
      </c>
      <c r="D201" s="141">
        <v>0</v>
      </c>
      <c r="E201" s="141">
        <v>25303.599999999999</v>
      </c>
      <c r="F201" s="141">
        <v>10738</v>
      </c>
      <c r="G201" s="140">
        <f t="shared" si="3"/>
        <v>38129.1</v>
      </c>
    </row>
    <row r="202" spans="1:7" ht="16.5" customHeight="1">
      <c r="A202" s="137" t="s">
        <v>71</v>
      </c>
      <c r="B202" s="138" t="s">
        <v>72</v>
      </c>
      <c r="C202" s="141">
        <v>0</v>
      </c>
      <c r="D202" s="141">
        <v>2524.1999999999998</v>
      </c>
      <c r="E202" s="141">
        <v>75838.399999999994</v>
      </c>
      <c r="F202" s="141">
        <v>34628.9</v>
      </c>
      <c r="G202" s="140">
        <f t="shared" si="3"/>
        <v>112991.5</v>
      </c>
    </row>
    <row r="203" spans="1:7" ht="16.5" customHeight="1">
      <c r="A203" s="137" t="s">
        <v>73</v>
      </c>
      <c r="B203" s="138" t="s">
        <v>74</v>
      </c>
      <c r="C203" s="141">
        <v>5953</v>
      </c>
      <c r="D203" s="141">
        <v>0</v>
      </c>
      <c r="E203" s="141">
        <v>68027.100000000006</v>
      </c>
      <c r="F203" s="141">
        <v>33684.300000000003</v>
      </c>
      <c r="G203" s="140">
        <f t="shared" si="3"/>
        <v>107664.40000000001</v>
      </c>
    </row>
    <row r="204" spans="1:7" ht="16.5" customHeight="1">
      <c r="A204" s="137" t="s">
        <v>75</v>
      </c>
      <c r="B204" s="138" t="s">
        <v>76</v>
      </c>
      <c r="C204" s="141">
        <v>3284.2</v>
      </c>
      <c r="D204" s="141">
        <v>0</v>
      </c>
      <c r="E204" s="141">
        <v>22913.599999999999</v>
      </c>
      <c r="F204" s="141">
        <v>9173.1</v>
      </c>
      <c r="G204" s="140">
        <f t="shared" si="3"/>
        <v>35370.9</v>
      </c>
    </row>
    <row r="205" spans="1:7" ht="16.5" customHeight="1">
      <c r="A205" s="137" t="s">
        <v>77</v>
      </c>
      <c r="B205" s="145" t="s">
        <v>78</v>
      </c>
      <c r="C205" s="141">
        <v>3486.6</v>
      </c>
      <c r="D205" s="141">
        <v>0</v>
      </c>
      <c r="E205" s="141">
        <v>29616.400000000001</v>
      </c>
      <c r="F205" s="141">
        <v>16284.6</v>
      </c>
      <c r="G205" s="140">
        <f t="shared" si="3"/>
        <v>49387.6</v>
      </c>
    </row>
    <row r="206" spans="1:7" ht="16.5" customHeight="1">
      <c r="A206" s="137" t="s">
        <v>79</v>
      </c>
      <c r="B206" s="138" t="s">
        <v>676</v>
      </c>
      <c r="C206" s="141">
        <v>12734.8</v>
      </c>
      <c r="D206" s="141">
        <v>0</v>
      </c>
      <c r="E206" s="141">
        <v>57812.3</v>
      </c>
      <c r="F206" s="141">
        <v>27495.8</v>
      </c>
      <c r="G206" s="140">
        <f t="shared" si="3"/>
        <v>98042.900000000009</v>
      </c>
    </row>
    <row r="207" spans="1:7" ht="16.5" customHeight="1">
      <c r="A207" s="137" t="s">
        <v>80</v>
      </c>
      <c r="B207" s="138" t="s">
        <v>81</v>
      </c>
      <c r="C207" s="141">
        <v>18540.2</v>
      </c>
      <c r="D207" s="141">
        <v>0</v>
      </c>
      <c r="E207" s="141">
        <v>73820.2</v>
      </c>
      <c r="F207" s="141">
        <v>31109</v>
      </c>
      <c r="G207" s="140">
        <f t="shared" si="3"/>
        <v>123469.4</v>
      </c>
    </row>
    <row r="208" spans="1:7" ht="16.5" customHeight="1">
      <c r="A208" s="137" t="s">
        <v>82</v>
      </c>
      <c r="B208" s="138" t="s">
        <v>83</v>
      </c>
      <c r="C208" s="141">
        <v>3683.1</v>
      </c>
      <c r="D208" s="141">
        <v>0</v>
      </c>
      <c r="E208" s="141">
        <v>33451</v>
      </c>
      <c r="F208" s="141">
        <v>19474.2</v>
      </c>
      <c r="G208" s="140">
        <f t="shared" si="3"/>
        <v>56608.3</v>
      </c>
    </row>
    <row r="209" spans="1:7" ht="16.5" customHeight="1">
      <c r="A209" s="137" t="s">
        <v>84</v>
      </c>
      <c r="B209" s="138" t="s">
        <v>85</v>
      </c>
      <c r="C209" s="141">
        <v>0</v>
      </c>
      <c r="D209" s="141">
        <v>3854.8</v>
      </c>
      <c r="E209" s="141">
        <v>18403.7</v>
      </c>
      <c r="F209" s="141">
        <v>10152.200000000001</v>
      </c>
      <c r="G209" s="140">
        <f t="shared" si="3"/>
        <v>32410.7</v>
      </c>
    </row>
    <row r="210" spans="1:7" ht="16.5" customHeight="1">
      <c r="A210" s="137" t="s">
        <v>86</v>
      </c>
      <c r="B210" s="138" t="s">
        <v>87</v>
      </c>
      <c r="C210" s="141">
        <v>0</v>
      </c>
      <c r="D210" s="141">
        <v>0</v>
      </c>
      <c r="E210" s="141">
        <v>62037</v>
      </c>
      <c r="F210" s="141">
        <v>39084.199999999997</v>
      </c>
      <c r="G210" s="140">
        <f t="shared" si="3"/>
        <v>101121.2</v>
      </c>
    </row>
    <row r="211" spans="1:7" ht="16.5" customHeight="1">
      <c r="A211" s="137" t="s">
        <v>88</v>
      </c>
      <c r="B211" s="154" t="s">
        <v>89</v>
      </c>
      <c r="C211" s="141">
        <v>7214.6</v>
      </c>
      <c r="D211" s="141">
        <v>0</v>
      </c>
      <c r="E211" s="141">
        <v>35094.800000000003</v>
      </c>
      <c r="F211" s="141">
        <v>19819.599999999999</v>
      </c>
      <c r="G211" s="140">
        <f t="shared" si="3"/>
        <v>62129</v>
      </c>
    </row>
    <row r="212" spans="1:7" ht="16.5" customHeight="1">
      <c r="A212" s="137" t="s">
        <v>90</v>
      </c>
      <c r="B212" s="154" t="s">
        <v>91</v>
      </c>
      <c r="C212" s="141">
        <v>0</v>
      </c>
      <c r="D212" s="141">
        <v>0</v>
      </c>
      <c r="E212" s="141">
        <v>77278.600000000006</v>
      </c>
      <c r="F212" s="141">
        <v>35387.699999999997</v>
      </c>
      <c r="G212" s="140">
        <f t="shared" si="3"/>
        <v>112666.3</v>
      </c>
    </row>
    <row r="213" spans="1:7" ht="16.5" customHeight="1">
      <c r="A213" s="137" t="s">
        <v>92</v>
      </c>
      <c r="B213" s="155" t="s">
        <v>93</v>
      </c>
      <c r="C213" s="141">
        <v>1273.5999999999999</v>
      </c>
      <c r="D213" s="141">
        <v>0</v>
      </c>
      <c r="E213" s="141">
        <v>22120.3</v>
      </c>
      <c r="F213" s="141">
        <v>13161.7</v>
      </c>
      <c r="G213" s="140">
        <f t="shared" si="3"/>
        <v>36555.599999999999</v>
      </c>
    </row>
    <row r="214" spans="1:7" ht="16.5" customHeight="1">
      <c r="A214" s="137" t="s">
        <v>94</v>
      </c>
      <c r="B214" s="138" t="s">
        <v>95</v>
      </c>
      <c r="C214" s="141">
        <v>7574.5</v>
      </c>
      <c r="D214" s="141">
        <v>0</v>
      </c>
      <c r="E214" s="141">
        <v>35241</v>
      </c>
      <c r="F214" s="141">
        <v>16591.099999999999</v>
      </c>
      <c r="G214" s="140">
        <f t="shared" si="3"/>
        <v>59406.6</v>
      </c>
    </row>
    <row r="215" spans="1:7" ht="16.5" customHeight="1">
      <c r="A215" s="137" t="s">
        <v>96</v>
      </c>
      <c r="B215" s="138" t="s">
        <v>97</v>
      </c>
      <c r="C215" s="141">
        <v>527.4</v>
      </c>
      <c r="D215" s="141">
        <v>0</v>
      </c>
      <c r="E215" s="141">
        <v>13307.6</v>
      </c>
      <c r="F215" s="141">
        <v>4902.7</v>
      </c>
      <c r="G215" s="140">
        <f t="shared" si="3"/>
        <v>18737.7</v>
      </c>
    </row>
    <row r="216" spans="1:7" ht="16.5" customHeight="1">
      <c r="A216" s="137" t="s">
        <v>98</v>
      </c>
      <c r="B216" s="138" t="s">
        <v>99</v>
      </c>
      <c r="C216" s="141">
        <v>0</v>
      </c>
      <c r="D216" s="141">
        <v>0</v>
      </c>
      <c r="E216" s="141">
        <v>27529.3</v>
      </c>
      <c r="F216" s="141">
        <v>13679.3</v>
      </c>
      <c r="G216" s="140">
        <f t="shared" si="3"/>
        <v>41208.6</v>
      </c>
    </row>
    <row r="217" spans="1:7" ht="16.5" customHeight="1">
      <c r="A217" s="137" t="s">
        <v>100</v>
      </c>
      <c r="B217" s="138" t="s">
        <v>101</v>
      </c>
      <c r="C217" s="141">
        <v>2575.8000000000002</v>
      </c>
      <c r="D217" s="141">
        <v>0</v>
      </c>
      <c r="E217" s="141">
        <v>17957.5</v>
      </c>
      <c r="F217" s="141">
        <v>10094.5</v>
      </c>
      <c r="G217" s="140">
        <f t="shared" si="3"/>
        <v>30627.8</v>
      </c>
    </row>
    <row r="218" spans="1:7" ht="16.5" customHeight="1">
      <c r="A218" s="137" t="s">
        <v>102</v>
      </c>
      <c r="B218" s="138" t="s">
        <v>103</v>
      </c>
      <c r="C218" s="141">
        <v>6346.9</v>
      </c>
      <c r="D218" s="141">
        <v>0</v>
      </c>
      <c r="E218" s="141">
        <v>23793.1</v>
      </c>
      <c r="F218" s="141">
        <v>10679.4</v>
      </c>
      <c r="G218" s="140">
        <f t="shared" si="3"/>
        <v>40819.4</v>
      </c>
    </row>
    <row r="219" spans="1:7" ht="16.5" customHeight="1">
      <c r="A219" s="137" t="s">
        <v>104</v>
      </c>
      <c r="B219" s="138" t="s">
        <v>105</v>
      </c>
      <c r="C219" s="141">
        <v>8233.7000000000007</v>
      </c>
      <c r="D219" s="141">
        <v>0</v>
      </c>
      <c r="E219" s="141">
        <v>65604.800000000003</v>
      </c>
      <c r="F219" s="141">
        <v>24521.7</v>
      </c>
      <c r="G219" s="140">
        <f t="shared" si="3"/>
        <v>98360.2</v>
      </c>
    </row>
    <row r="220" spans="1:7" ht="16.5" customHeight="1">
      <c r="A220" s="137" t="s">
        <v>106</v>
      </c>
      <c r="B220" s="138" t="s">
        <v>107</v>
      </c>
      <c r="C220" s="141">
        <v>5194.5</v>
      </c>
      <c r="D220" s="141">
        <v>0</v>
      </c>
      <c r="E220" s="141">
        <v>35790</v>
      </c>
      <c r="F220" s="141">
        <v>15521.6</v>
      </c>
      <c r="G220" s="140">
        <f t="shared" si="3"/>
        <v>56506.1</v>
      </c>
    </row>
    <row r="221" spans="1:7" ht="16.5" customHeight="1">
      <c r="A221" s="137" t="s">
        <v>108</v>
      </c>
      <c r="B221" s="145" t="s">
        <v>109</v>
      </c>
      <c r="C221" s="141">
        <v>3356.6</v>
      </c>
      <c r="D221" s="141">
        <v>0</v>
      </c>
      <c r="E221" s="141">
        <v>18830.099999999999</v>
      </c>
      <c r="F221" s="141">
        <v>12188.3</v>
      </c>
      <c r="G221" s="140">
        <f t="shared" si="3"/>
        <v>34375</v>
      </c>
    </row>
    <row r="222" spans="1:7" ht="16.5" customHeight="1">
      <c r="A222" s="137" t="s">
        <v>110</v>
      </c>
      <c r="B222" s="138" t="s">
        <v>111</v>
      </c>
      <c r="C222" s="141">
        <v>3358.6</v>
      </c>
      <c r="D222" s="141">
        <v>0</v>
      </c>
      <c r="E222" s="141">
        <v>49151.199999999997</v>
      </c>
      <c r="F222" s="141">
        <v>32384.6</v>
      </c>
      <c r="G222" s="140">
        <f t="shared" si="3"/>
        <v>84894.399999999994</v>
      </c>
    </row>
    <row r="223" spans="1:7" ht="16.5" customHeight="1">
      <c r="A223" s="137" t="s">
        <v>112</v>
      </c>
      <c r="B223" s="138" t="s">
        <v>113</v>
      </c>
      <c r="C223" s="141">
        <v>3871</v>
      </c>
      <c r="D223" s="141">
        <v>0</v>
      </c>
      <c r="E223" s="141">
        <v>13115.4</v>
      </c>
      <c r="F223" s="141">
        <v>7258.8</v>
      </c>
      <c r="G223" s="140">
        <f t="shared" si="3"/>
        <v>24245.200000000001</v>
      </c>
    </row>
    <row r="224" spans="1:7" ht="16.5" customHeight="1">
      <c r="A224" s="137" t="s">
        <v>114</v>
      </c>
      <c r="B224" s="138" t="s">
        <v>115</v>
      </c>
      <c r="C224" s="141">
        <v>9609.7000000000007</v>
      </c>
      <c r="D224" s="141">
        <v>0</v>
      </c>
      <c r="E224" s="141">
        <v>78712.399999999994</v>
      </c>
      <c r="F224" s="141">
        <v>21996.9</v>
      </c>
      <c r="G224" s="140">
        <f t="shared" si="3"/>
        <v>110319</v>
      </c>
    </row>
    <row r="225" spans="1:7" ht="16.5" customHeight="1">
      <c r="A225" s="137" t="s">
        <v>116</v>
      </c>
      <c r="B225" s="138" t="s">
        <v>117</v>
      </c>
      <c r="C225" s="141">
        <v>3935.8</v>
      </c>
      <c r="D225" s="141">
        <v>0</v>
      </c>
      <c r="E225" s="141">
        <v>32720.799999999999</v>
      </c>
      <c r="F225" s="141">
        <v>13835</v>
      </c>
      <c r="G225" s="140">
        <f t="shared" si="3"/>
        <v>50491.6</v>
      </c>
    </row>
    <row r="226" spans="1:7" ht="16.5" customHeight="1">
      <c r="A226" s="137" t="s">
        <v>118</v>
      </c>
      <c r="B226" s="138" t="s">
        <v>119</v>
      </c>
      <c r="C226" s="141">
        <v>1956.9</v>
      </c>
      <c r="D226" s="141">
        <v>0</v>
      </c>
      <c r="E226" s="141">
        <v>14283.1</v>
      </c>
      <c r="F226" s="141">
        <v>5329.6</v>
      </c>
      <c r="G226" s="140">
        <f t="shared" si="3"/>
        <v>21569.599999999999</v>
      </c>
    </row>
    <row r="227" spans="1:7" ht="16.5" customHeight="1">
      <c r="A227" s="137" t="s">
        <v>120</v>
      </c>
      <c r="B227" s="138" t="s">
        <v>121</v>
      </c>
      <c r="C227" s="141">
        <v>20144</v>
      </c>
      <c r="D227" s="141">
        <v>0</v>
      </c>
      <c r="E227" s="141">
        <v>79415.7</v>
      </c>
      <c r="F227" s="141">
        <v>33078.800000000003</v>
      </c>
      <c r="G227" s="140">
        <f t="shared" si="3"/>
        <v>132638.5</v>
      </c>
    </row>
    <row r="228" spans="1:7" ht="16.5" customHeight="1">
      <c r="A228" s="137" t="s">
        <v>122</v>
      </c>
      <c r="B228" s="138" t="s">
        <v>123</v>
      </c>
      <c r="C228" s="141">
        <v>32503.8</v>
      </c>
      <c r="D228" s="141">
        <v>0</v>
      </c>
      <c r="E228" s="141">
        <v>170342.39999999999</v>
      </c>
      <c r="F228" s="141">
        <v>69076.600000000006</v>
      </c>
      <c r="G228" s="140">
        <f t="shared" si="3"/>
        <v>271922.8</v>
      </c>
    </row>
    <row r="229" spans="1:7" ht="16.5" customHeight="1">
      <c r="A229" s="137" t="s">
        <v>124</v>
      </c>
      <c r="B229" s="138" t="s">
        <v>125</v>
      </c>
      <c r="C229" s="141">
        <v>2757.5</v>
      </c>
      <c r="D229" s="141">
        <v>0</v>
      </c>
      <c r="E229" s="141">
        <v>11418.6</v>
      </c>
      <c r="F229" s="141">
        <v>7146.8</v>
      </c>
      <c r="G229" s="140">
        <f t="shared" si="3"/>
        <v>21322.9</v>
      </c>
    </row>
    <row r="230" spans="1:7" ht="16.5" customHeight="1">
      <c r="A230" s="137" t="s">
        <v>126</v>
      </c>
      <c r="B230" s="138" t="s">
        <v>127</v>
      </c>
      <c r="C230" s="141">
        <v>0</v>
      </c>
      <c r="D230" s="141">
        <v>18203.2</v>
      </c>
      <c r="E230" s="141">
        <v>78838.100000000006</v>
      </c>
      <c r="F230" s="141">
        <v>43385</v>
      </c>
      <c r="G230" s="140">
        <f t="shared" si="3"/>
        <v>140426.29999999999</v>
      </c>
    </row>
    <row r="231" spans="1:7" ht="16.5" customHeight="1">
      <c r="A231" s="137" t="s">
        <v>128</v>
      </c>
      <c r="B231" s="156" t="s">
        <v>129</v>
      </c>
      <c r="C231" s="141">
        <v>6120.2</v>
      </c>
      <c r="D231" s="141">
        <v>0</v>
      </c>
      <c r="E231" s="141">
        <v>51083.9</v>
      </c>
      <c r="F231" s="141">
        <v>28841.4</v>
      </c>
      <c r="G231" s="140">
        <f t="shared" si="3"/>
        <v>86045.5</v>
      </c>
    </row>
    <row r="232" spans="1:7" ht="16.5" customHeight="1">
      <c r="A232" s="137" t="s">
        <v>130</v>
      </c>
      <c r="B232" s="138" t="s">
        <v>131</v>
      </c>
      <c r="C232" s="141">
        <v>1218.4000000000001</v>
      </c>
      <c r="D232" s="141">
        <v>0</v>
      </c>
      <c r="E232" s="141">
        <v>15009.5</v>
      </c>
      <c r="F232" s="141">
        <v>7836.6</v>
      </c>
      <c r="G232" s="140">
        <f t="shared" si="3"/>
        <v>24064.5</v>
      </c>
    </row>
    <row r="233" spans="1:7" ht="16.5" customHeight="1">
      <c r="A233" s="137" t="s">
        <v>132</v>
      </c>
      <c r="B233" s="138" t="s">
        <v>133</v>
      </c>
      <c r="C233" s="141">
        <v>13649.9</v>
      </c>
      <c r="D233" s="141">
        <v>0</v>
      </c>
      <c r="E233" s="141">
        <v>79000.2</v>
      </c>
      <c r="F233" s="141">
        <v>47432.6</v>
      </c>
      <c r="G233" s="140">
        <f t="shared" si="3"/>
        <v>140082.69999999998</v>
      </c>
    </row>
    <row r="234" spans="1:7" ht="16.5" customHeight="1">
      <c r="A234" s="137" t="s">
        <v>134</v>
      </c>
      <c r="B234" s="138" t="s">
        <v>135</v>
      </c>
      <c r="C234" s="141">
        <v>7429.6</v>
      </c>
      <c r="D234" s="141">
        <v>0</v>
      </c>
      <c r="E234" s="141">
        <v>28627.9</v>
      </c>
      <c r="F234" s="141">
        <v>15401.4</v>
      </c>
      <c r="G234" s="140">
        <f t="shared" si="3"/>
        <v>51458.9</v>
      </c>
    </row>
    <row r="235" spans="1:7" ht="16.5" customHeight="1">
      <c r="A235" s="137" t="s">
        <v>136</v>
      </c>
      <c r="B235" s="138" t="s">
        <v>137</v>
      </c>
      <c r="C235" s="141">
        <v>4743.5</v>
      </c>
      <c r="D235" s="141">
        <v>0</v>
      </c>
      <c r="E235" s="141">
        <v>45474.3</v>
      </c>
      <c r="F235" s="141">
        <v>28840.1</v>
      </c>
      <c r="G235" s="140">
        <f t="shared" si="3"/>
        <v>79057.899999999994</v>
      </c>
    </row>
    <row r="236" spans="1:7" ht="16.5" customHeight="1">
      <c r="A236" s="137" t="s">
        <v>138</v>
      </c>
      <c r="B236" s="138" t="s">
        <v>139</v>
      </c>
      <c r="C236" s="141">
        <v>8771.1</v>
      </c>
      <c r="D236" s="141">
        <v>0</v>
      </c>
      <c r="E236" s="141">
        <v>34164.699999999997</v>
      </c>
      <c r="F236" s="141">
        <v>18363</v>
      </c>
      <c r="G236" s="140">
        <f t="shared" si="3"/>
        <v>61298.799999999996</v>
      </c>
    </row>
    <row r="237" spans="1:7" ht="16.5" customHeight="1">
      <c r="A237" s="137" t="s">
        <v>140</v>
      </c>
      <c r="B237" s="138" t="s">
        <v>141</v>
      </c>
      <c r="C237" s="141">
        <v>2443.6999999999998</v>
      </c>
      <c r="D237" s="141">
        <v>0</v>
      </c>
      <c r="E237" s="141">
        <v>112227.7</v>
      </c>
      <c r="F237" s="141">
        <v>62863.199999999997</v>
      </c>
      <c r="G237" s="140">
        <f t="shared" si="3"/>
        <v>177534.59999999998</v>
      </c>
    </row>
    <row r="238" spans="1:7" ht="16.5" customHeight="1">
      <c r="A238" s="137" t="s">
        <v>142</v>
      </c>
      <c r="B238" s="138" t="s">
        <v>143</v>
      </c>
      <c r="C238" s="141">
        <v>6636.6</v>
      </c>
      <c r="D238" s="141">
        <v>0</v>
      </c>
      <c r="E238" s="141">
        <v>43751.4</v>
      </c>
      <c r="F238" s="141">
        <v>17607.3</v>
      </c>
      <c r="G238" s="140">
        <f t="shared" si="3"/>
        <v>67995.3</v>
      </c>
    </row>
    <row r="239" spans="1:7" ht="16.5" customHeight="1">
      <c r="A239" s="137" t="s">
        <v>144</v>
      </c>
      <c r="B239" s="138" t="s">
        <v>145</v>
      </c>
      <c r="C239" s="141">
        <v>3902.1</v>
      </c>
      <c r="D239" s="141">
        <v>0</v>
      </c>
      <c r="E239" s="141">
        <v>30952.7</v>
      </c>
      <c r="F239" s="141">
        <v>17524.400000000001</v>
      </c>
      <c r="G239" s="140">
        <f t="shared" ref="G239:G302" si="4">C239+D239+E239+F239</f>
        <v>52379.200000000004</v>
      </c>
    </row>
    <row r="240" spans="1:7" ht="16.5" customHeight="1">
      <c r="A240" s="137" t="s">
        <v>146</v>
      </c>
      <c r="B240" s="138" t="s">
        <v>147</v>
      </c>
      <c r="C240" s="141">
        <v>0</v>
      </c>
      <c r="D240" s="141">
        <v>238</v>
      </c>
      <c r="E240" s="141">
        <v>20463.8</v>
      </c>
      <c r="F240" s="141">
        <v>10939.5</v>
      </c>
      <c r="G240" s="140">
        <f t="shared" si="4"/>
        <v>31641.3</v>
      </c>
    </row>
    <row r="241" spans="1:7" ht="16.5" customHeight="1">
      <c r="A241" s="137" t="s">
        <v>148</v>
      </c>
      <c r="B241" s="138" t="s">
        <v>149</v>
      </c>
      <c r="C241" s="141">
        <v>4958.6000000000004</v>
      </c>
      <c r="D241" s="141">
        <v>0</v>
      </c>
      <c r="E241" s="141">
        <v>26111.599999999999</v>
      </c>
      <c r="F241" s="141">
        <v>11326.6</v>
      </c>
      <c r="G241" s="140">
        <f t="shared" si="4"/>
        <v>42396.799999999996</v>
      </c>
    </row>
    <row r="242" spans="1:7" ht="16.5" customHeight="1">
      <c r="A242" s="137" t="s">
        <v>150</v>
      </c>
      <c r="B242" s="138" t="s">
        <v>151</v>
      </c>
      <c r="C242" s="141">
        <v>1913.4</v>
      </c>
      <c r="D242" s="141">
        <v>0</v>
      </c>
      <c r="E242" s="141">
        <v>15317.1</v>
      </c>
      <c r="F242" s="141">
        <v>7364.1</v>
      </c>
      <c r="G242" s="140">
        <f t="shared" si="4"/>
        <v>24594.6</v>
      </c>
    </row>
    <row r="243" spans="1:7" ht="16.350000000000001" customHeight="1">
      <c r="A243" s="137" t="s">
        <v>152</v>
      </c>
      <c r="B243" s="138" t="s">
        <v>153</v>
      </c>
      <c r="C243" s="141">
        <v>25507.3</v>
      </c>
      <c r="D243" s="141">
        <v>0</v>
      </c>
      <c r="E243" s="141">
        <v>123897.7</v>
      </c>
      <c r="F243" s="141">
        <v>36647.1</v>
      </c>
      <c r="G243" s="140">
        <f t="shared" si="4"/>
        <v>186052.1</v>
      </c>
    </row>
    <row r="244" spans="1:7" ht="16.5" customHeight="1">
      <c r="A244" s="137" t="s">
        <v>154</v>
      </c>
      <c r="B244" s="138" t="s">
        <v>155</v>
      </c>
      <c r="C244" s="141">
        <v>755.9</v>
      </c>
      <c r="D244" s="141">
        <v>0</v>
      </c>
      <c r="E244" s="141">
        <v>6791.9</v>
      </c>
      <c r="F244" s="141">
        <v>2835.9</v>
      </c>
      <c r="G244" s="140">
        <f t="shared" si="4"/>
        <v>10383.699999999999</v>
      </c>
    </row>
    <row r="245" spans="1:7" ht="16.5" customHeight="1">
      <c r="A245" s="137" t="s">
        <v>1497</v>
      </c>
      <c r="B245" s="138" t="s">
        <v>1498</v>
      </c>
      <c r="C245" s="141">
        <v>3930.7</v>
      </c>
      <c r="D245" s="141">
        <v>0</v>
      </c>
      <c r="E245" s="141">
        <v>23621.1</v>
      </c>
      <c r="F245" s="141">
        <v>10551.7</v>
      </c>
      <c r="G245" s="140">
        <f t="shared" si="4"/>
        <v>38103.5</v>
      </c>
    </row>
    <row r="246" spans="1:7" ht="16.5" customHeight="1">
      <c r="A246" s="137" t="s">
        <v>1499</v>
      </c>
      <c r="B246" s="155" t="s">
        <v>1500</v>
      </c>
      <c r="C246" s="141">
        <v>0</v>
      </c>
      <c r="D246" s="141">
        <v>0</v>
      </c>
      <c r="E246" s="141">
        <v>36127.599999999999</v>
      </c>
      <c r="F246" s="141">
        <v>18872.8</v>
      </c>
      <c r="G246" s="140">
        <f t="shared" si="4"/>
        <v>55000.399999999994</v>
      </c>
    </row>
    <row r="247" spans="1:7" ht="16.5" customHeight="1">
      <c r="A247" s="137" t="s">
        <v>1501</v>
      </c>
      <c r="B247" s="138" t="s">
        <v>1502</v>
      </c>
      <c r="C247" s="141">
        <v>8992.5</v>
      </c>
      <c r="D247" s="141">
        <v>0</v>
      </c>
      <c r="E247" s="141">
        <v>35498.1</v>
      </c>
      <c r="F247" s="141">
        <v>23513.1</v>
      </c>
      <c r="G247" s="140">
        <f t="shared" si="4"/>
        <v>68003.7</v>
      </c>
    </row>
    <row r="248" spans="1:7" ht="16.5" customHeight="1">
      <c r="A248" s="137" t="s">
        <v>1503</v>
      </c>
      <c r="B248" s="138" t="s">
        <v>1504</v>
      </c>
      <c r="C248" s="141">
        <v>6480.4</v>
      </c>
      <c r="D248" s="141">
        <v>0</v>
      </c>
      <c r="E248" s="141">
        <v>71734</v>
      </c>
      <c r="F248" s="141">
        <v>35197.199999999997</v>
      </c>
      <c r="G248" s="140">
        <f t="shared" si="4"/>
        <v>113411.59999999999</v>
      </c>
    </row>
    <row r="249" spans="1:7" ht="16.5" customHeight="1">
      <c r="A249" s="137" t="s">
        <v>1505</v>
      </c>
      <c r="B249" s="138" t="s">
        <v>1506</v>
      </c>
      <c r="C249" s="141">
        <v>14792.5</v>
      </c>
      <c r="D249" s="141">
        <v>0</v>
      </c>
      <c r="E249" s="141">
        <v>50868.1</v>
      </c>
      <c r="F249" s="141">
        <v>26939.3</v>
      </c>
      <c r="G249" s="140">
        <f t="shared" si="4"/>
        <v>92599.900000000009</v>
      </c>
    </row>
    <row r="250" spans="1:7" ht="16.5" customHeight="1">
      <c r="A250" s="137" t="s">
        <v>1507</v>
      </c>
      <c r="B250" s="138" t="s">
        <v>1508</v>
      </c>
      <c r="C250" s="141">
        <v>15200</v>
      </c>
      <c r="D250" s="141">
        <v>0</v>
      </c>
      <c r="E250" s="141">
        <v>62020</v>
      </c>
      <c r="F250" s="141">
        <v>35765.4</v>
      </c>
      <c r="G250" s="140">
        <f t="shared" si="4"/>
        <v>112985.4</v>
      </c>
    </row>
    <row r="251" spans="1:7" ht="16.5" customHeight="1">
      <c r="A251" s="137" t="s">
        <v>1509</v>
      </c>
      <c r="B251" s="138" t="s">
        <v>1510</v>
      </c>
      <c r="C251" s="141">
        <v>13194</v>
      </c>
      <c r="D251" s="141">
        <v>0</v>
      </c>
      <c r="E251" s="141">
        <v>50645.9</v>
      </c>
      <c r="F251" s="141">
        <v>19145.2</v>
      </c>
      <c r="G251" s="140">
        <f t="shared" si="4"/>
        <v>82985.100000000006</v>
      </c>
    </row>
    <row r="252" spans="1:7" ht="16.5" customHeight="1">
      <c r="A252" s="137" t="s">
        <v>1511</v>
      </c>
      <c r="B252" s="138" t="s">
        <v>1512</v>
      </c>
      <c r="C252" s="141">
        <v>26386.1</v>
      </c>
      <c r="D252" s="141">
        <v>0</v>
      </c>
      <c r="E252" s="141">
        <v>85114.4</v>
      </c>
      <c r="F252" s="141">
        <v>33045.300000000003</v>
      </c>
      <c r="G252" s="140">
        <f t="shared" si="4"/>
        <v>144545.79999999999</v>
      </c>
    </row>
    <row r="253" spans="1:7" ht="16.5" customHeight="1">
      <c r="A253" s="137" t="s">
        <v>1513</v>
      </c>
      <c r="B253" s="155" t="s">
        <v>1514</v>
      </c>
      <c r="C253" s="141">
        <v>3696</v>
      </c>
      <c r="D253" s="141">
        <v>0</v>
      </c>
      <c r="E253" s="141">
        <v>36687.4</v>
      </c>
      <c r="F253" s="141">
        <v>18140</v>
      </c>
      <c r="G253" s="140">
        <f t="shared" si="4"/>
        <v>58523.4</v>
      </c>
    </row>
    <row r="254" spans="1:7" ht="16.5" customHeight="1">
      <c r="A254" s="137" t="s">
        <v>1515</v>
      </c>
      <c r="B254" s="145" t="s">
        <v>1516</v>
      </c>
      <c r="C254" s="141">
        <v>2546.6</v>
      </c>
      <c r="D254" s="141">
        <v>0</v>
      </c>
      <c r="E254" s="141">
        <v>18425.8</v>
      </c>
      <c r="F254" s="141">
        <v>11169.4</v>
      </c>
      <c r="G254" s="140">
        <f t="shared" si="4"/>
        <v>32141.799999999996</v>
      </c>
    </row>
    <row r="255" spans="1:7" ht="16.5" customHeight="1">
      <c r="A255" s="137" t="s">
        <v>1517</v>
      </c>
      <c r="B255" s="138" t="s">
        <v>1518</v>
      </c>
      <c r="C255" s="141">
        <v>0</v>
      </c>
      <c r="D255" s="141">
        <v>0</v>
      </c>
      <c r="E255" s="141">
        <v>33407.1</v>
      </c>
      <c r="F255" s="141">
        <v>19390.8</v>
      </c>
      <c r="G255" s="140">
        <f t="shared" si="4"/>
        <v>52797.899999999994</v>
      </c>
    </row>
    <row r="256" spans="1:7" ht="16.5" customHeight="1">
      <c r="A256" s="137" t="s">
        <v>1519</v>
      </c>
      <c r="B256" s="138" t="s">
        <v>1520</v>
      </c>
      <c r="C256" s="141">
        <v>17239.5</v>
      </c>
      <c r="D256" s="141">
        <v>0</v>
      </c>
      <c r="E256" s="141">
        <v>62577.5</v>
      </c>
      <c r="F256" s="141">
        <v>27143.8</v>
      </c>
      <c r="G256" s="140">
        <f t="shared" si="4"/>
        <v>106960.8</v>
      </c>
    </row>
    <row r="257" spans="1:7" ht="16.5" customHeight="1">
      <c r="A257" s="137" t="s">
        <v>1521</v>
      </c>
      <c r="B257" s="138" t="s">
        <v>1522</v>
      </c>
      <c r="C257" s="141">
        <v>3085.1</v>
      </c>
      <c r="D257" s="141">
        <v>0</v>
      </c>
      <c r="E257" s="141">
        <v>26858.9</v>
      </c>
      <c r="F257" s="141">
        <v>11689</v>
      </c>
      <c r="G257" s="140">
        <f t="shared" si="4"/>
        <v>41633</v>
      </c>
    </row>
    <row r="258" spans="1:7" ht="16.5" customHeight="1">
      <c r="A258" s="137" t="s">
        <v>1523</v>
      </c>
      <c r="B258" s="138" t="s">
        <v>1524</v>
      </c>
      <c r="C258" s="141">
        <v>18766.5</v>
      </c>
      <c r="D258" s="141">
        <v>0</v>
      </c>
      <c r="E258" s="141">
        <v>62954.2</v>
      </c>
      <c r="F258" s="141">
        <v>32692.1</v>
      </c>
      <c r="G258" s="140">
        <f t="shared" si="4"/>
        <v>114412.79999999999</v>
      </c>
    </row>
    <row r="259" spans="1:7" ht="16.5" customHeight="1">
      <c r="A259" s="137" t="s">
        <v>1525</v>
      </c>
      <c r="B259" s="138" t="s">
        <v>1526</v>
      </c>
      <c r="C259" s="141">
        <v>8700.7000000000007</v>
      </c>
      <c r="D259" s="141">
        <v>0</v>
      </c>
      <c r="E259" s="141">
        <v>37900.6</v>
      </c>
      <c r="F259" s="141">
        <v>25381.1</v>
      </c>
      <c r="G259" s="140">
        <f t="shared" si="4"/>
        <v>71982.399999999994</v>
      </c>
    </row>
    <row r="260" spans="1:7" ht="16.5" customHeight="1">
      <c r="A260" s="137" t="s">
        <v>1527</v>
      </c>
      <c r="B260" s="138" t="s">
        <v>1528</v>
      </c>
      <c r="C260" s="141">
        <v>6795</v>
      </c>
      <c r="D260" s="141">
        <v>0</v>
      </c>
      <c r="E260" s="141">
        <v>30509.5</v>
      </c>
      <c r="F260" s="141">
        <v>17772.8</v>
      </c>
      <c r="G260" s="140">
        <f t="shared" si="4"/>
        <v>55077.3</v>
      </c>
    </row>
    <row r="261" spans="1:7" ht="16.5" customHeight="1">
      <c r="A261" s="137" t="s">
        <v>1529</v>
      </c>
      <c r="B261" s="138" t="s">
        <v>1530</v>
      </c>
      <c r="C261" s="141">
        <v>17638.7</v>
      </c>
      <c r="D261" s="141">
        <v>0</v>
      </c>
      <c r="E261" s="141">
        <v>80729.8</v>
      </c>
      <c r="F261" s="141">
        <v>40843.1</v>
      </c>
      <c r="G261" s="140">
        <f t="shared" si="4"/>
        <v>139211.6</v>
      </c>
    </row>
    <row r="262" spans="1:7" ht="16.5" customHeight="1">
      <c r="A262" s="137" t="s">
        <v>1531</v>
      </c>
      <c r="B262" s="138" t="s">
        <v>1532</v>
      </c>
      <c r="C262" s="141">
        <v>11633</v>
      </c>
      <c r="D262" s="141">
        <v>0</v>
      </c>
      <c r="E262" s="141">
        <v>47462.400000000001</v>
      </c>
      <c r="F262" s="141">
        <v>25113</v>
      </c>
      <c r="G262" s="140">
        <f t="shared" si="4"/>
        <v>84208.4</v>
      </c>
    </row>
    <row r="263" spans="1:7" ht="16.5" customHeight="1">
      <c r="A263" s="137" t="s">
        <v>1533</v>
      </c>
      <c r="B263" s="138" t="s">
        <v>1534</v>
      </c>
      <c r="C263" s="141">
        <v>17221.099999999999</v>
      </c>
      <c r="D263" s="141">
        <v>0</v>
      </c>
      <c r="E263" s="141">
        <v>77847.600000000006</v>
      </c>
      <c r="F263" s="141">
        <v>31232.2</v>
      </c>
      <c r="G263" s="140">
        <f t="shared" si="4"/>
        <v>126300.90000000001</v>
      </c>
    </row>
    <row r="264" spans="1:7" ht="16.5" customHeight="1">
      <c r="A264" s="137" t="s">
        <v>1535</v>
      </c>
      <c r="B264" s="138" t="s">
        <v>1536</v>
      </c>
      <c r="C264" s="141">
        <v>4867.3999999999996</v>
      </c>
      <c r="D264" s="141">
        <v>0</v>
      </c>
      <c r="E264" s="141">
        <v>41199.800000000003</v>
      </c>
      <c r="F264" s="141">
        <v>16741</v>
      </c>
      <c r="G264" s="140">
        <f t="shared" si="4"/>
        <v>62808.200000000004</v>
      </c>
    </row>
    <row r="265" spans="1:7" ht="16.5" customHeight="1">
      <c r="A265" s="137" t="s">
        <v>1537</v>
      </c>
      <c r="B265" s="155" t="s">
        <v>1538</v>
      </c>
      <c r="C265" s="141">
        <v>0</v>
      </c>
      <c r="D265" s="141">
        <v>1224.7</v>
      </c>
      <c r="E265" s="141">
        <v>24630.3</v>
      </c>
      <c r="F265" s="141">
        <v>13781.1</v>
      </c>
      <c r="G265" s="140">
        <f t="shared" si="4"/>
        <v>39636.1</v>
      </c>
    </row>
    <row r="266" spans="1:7" ht="16.5" customHeight="1">
      <c r="A266" s="137" t="s">
        <v>1539</v>
      </c>
      <c r="B266" s="138" t="s">
        <v>1540</v>
      </c>
      <c r="C266" s="141">
        <v>183</v>
      </c>
      <c r="D266" s="141">
        <v>0</v>
      </c>
      <c r="E266" s="141">
        <v>30871</v>
      </c>
      <c r="F266" s="141">
        <v>16654.7</v>
      </c>
      <c r="G266" s="140">
        <f t="shared" si="4"/>
        <v>47708.7</v>
      </c>
    </row>
    <row r="267" spans="1:7" ht="16.5" customHeight="1">
      <c r="A267" s="137" t="s">
        <v>1541</v>
      </c>
      <c r="B267" s="138" t="s">
        <v>1542</v>
      </c>
      <c r="C267" s="141">
        <v>15231.4</v>
      </c>
      <c r="D267" s="141">
        <v>0</v>
      </c>
      <c r="E267" s="141">
        <v>61123.1</v>
      </c>
      <c r="F267" s="141">
        <v>27787.4</v>
      </c>
      <c r="G267" s="140">
        <f t="shared" si="4"/>
        <v>104141.9</v>
      </c>
    </row>
    <row r="268" spans="1:7" ht="16.5" customHeight="1">
      <c r="A268" s="137" t="s">
        <v>1543</v>
      </c>
      <c r="B268" s="138" t="s">
        <v>1544</v>
      </c>
      <c r="C268" s="141">
        <v>1209</v>
      </c>
      <c r="D268" s="141">
        <v>0</v>
      </c>
      <c r="E268" s="141">
        <v>21520.799999999999</v>
      </c>
      <c r="F268" s="141">
        <v>10954.9</v>
      </c>
      <c r="G268" s="140">
        <f t="shared" si="4"/>
        <v>33684.699999999997</v>
      </c>
    </row>
    <row r="269" spans="1:7" ht="16.5" customHeight="1">
      <c r="A269" s="137" t="s">
        <v>1545</v>
      </c>
      <c r="B269" s="138" t="s">
        <v>1546</v>
      </c>
      <c r="C269" s="141">
        <v>4691.8999999999996</v>
      </c>
      <c r="D269" s="141">
        <v>0</v>
      </c>
      <c r="E269" s="141">
        <v>20790</v>
      </c>
      <c r="F269" s="141">
        <v>8713</v>
      </c>
      <c r="G269" s="140">
        <f t="shared" si="4"/>
        <v>34194.9</v>
      </c>
    </row>
    <row r="270" spans="1:7" ht="16.5" customHeight="1">
      <c r="A270" s="137" t="s">
        <v>1547</v>
      </c>
      <c r="B270" s="138" t="s">
        <v>1548</v>
      </c>
      <c r="C270" s="141">
        <v>9147</v>
      </c>
      <c r="D270" s="141">
        <v>0</v>
      </c>
      <c r="E270" s="141">
        <v>35638.6</v>
      </c>
      <c r="F270" s="141">
        <v>19730.7</v>
      </c>
      <c r="G270" s="140">
        <f t="shared" si="4"/>
        <v>64516.3</v>
      </c>
    </row>
    <row r="271" spans="1:7" ht="16.5" customHeight="1">
      <c r="A271" s="137" t="s">
        <v>1549</v>
      </c>
      <c r="B271" s="138" t="s">
        <v>1550</v>
      </c>
      <c r="C271" s="141">
        <v>9567</v>
      </c>
      <c r="D271" s="141">
        <v>0</v>
      </c>
      <c r="E271" s="141">
        <v>74982.600000000006</v>
      </c>
      <c r="F271" s="141">
        <v>57164.5</v>
      </c>
      <c r="G271" s="140">
        <f t="shared" si="4"/>
        <v>141714.1</v>
      </c>
    </row>
    <row r="272" spans="1:7" ht="16.5" customHeight="1">
      <c r="A272" s="137" t="s">
        <v>1551</v>
      </c>
      <c r="B272" s="155" t="s">
        <v>1552</v>
      </c>
      <c r="C272" s="141">
        <v>0</v>
      </c>
      <c r="D272" s="141">
        <v>1321.9</v>
      </c>
      <c r="E272" s="141">
        <v>22210.2</v>
      </c>
      <c r="F272" s="141">
        <v>11505.2</v>
      </c>
      <c r="G272" s="140">
        <f t="shared" si="4"/>
        <v>35037.300000000003</v>
      </c>
    </row>
    <row r="273" spans="1:7" ht="16.5" customHeight="1">
      <c r="A273" s="137" t="s">
        <v>1553</v>
      </c>
      <c r="B273" s="138" t="s">
        <v>1554</v>
      </c>
      <c r="C273" s="141">
        <v>12696</v>
      </c>
      <c r="D273" s="141">
        <v>0</v>
      </c>
      <c r="E273" s="141">
        <v>48731.9</v>
      </c>
      <c r="F273" s="141">
        <v>31404.9</v>
      </c>
      <c r="G273" s="140">
        <f t="shared" si="4"/>
        <v>92832.8</v>
      </c>
    </row>
    <row r="274" spans="1:7" ht="16.5" customHeight="1">
      <c r="A274" s="137" t="s">
        <v>1555</v>
      </c>
      <c r="B274" s="138" t="s">
        <v>1556</v>
      </c>
      <c r="C274" s="141">
        <v>1528.6</v>
      </c>
      <c r="D274" s="141">
        <v>0</v>
      </c>
      <c r="E274" s="141">
        <v>13818.8</v>
      </c>
      <c r="F274" s="141">
        <v>8066.9</v>
      </c>
      <c r="G274" s="140">
        <f t="shared" si="4"/>
        <v>23414.3</v>
      </c>
    </row>
    <row r="275" spans="1:7" ht="16.5" customHeight="1">
      <c r="A275" s="137" t="s">
        <v>1557</v>
      </c>
      <c r="B275" s="138" t="s">
        <v>1558</v>
      </c>
      <c r="C275" s="141">
        <v>0</v>
      </c>
      <c r="D275" s="141">
        <v>3479.9</v>
      </c>
      <c r="E275" s="141">
        <v>40291.4</v>
      </c>
      <c r="F275" s="141">
        <v>20933.900000000001</v>
      </c>
      <c r="G275" s="140">
        <f t="shared" si="4"/>
        <v>64705.200000000004</v>
      </c>
    </row>
    <row r="276" spans="1:7" ht="16.5" customHeight="1">
      <c r="A276" s="137" t="s">
        <v>1559</v>
      </c>
      <c r="B276" s="138" t="s">
        <v>1560</v>
      </c>
      <c r="C276" s="141">
        <v>0</v>
      </c>
      <c r="D276" s="141">
        <v>1543.2</v>
      </c>
      <c r="E276" s="141">
        <v>121955</v>
      </c>
      <c r="F276" s="141">
        <v>51573.1</v>
      </c>
      <c r="G276" s="140">
        <f t="shared" si="4"/>
        <v>175071.3</v>
      </c>
    </row>
    <row r="277" spans="1:7" ht="16.5" customHeight="1">
      <c r="A277" s="137" t="s">
        <v>1561</v>
      </c>
      <c r="B277" s="138" t="s">
        <v>1562</v>
      </c>
      <c r="C277" s="141">
        <v>1132.9000000000001</v>
      </c>
      <c r="D277" s="141">
        <v>0</v>
      </c>
      <c r="E277" s="141">
        <v>36245</v>
      </c>
      <c r="F277" s="141">
        <v>20875</v>
      </c>
      <c r="G277" s="140">
        <f t="shared" si="4"/>
        <v>58252.9</v>
      </c>
    </row>
    <row r="278" spans="1:7" ht="16.5" customHeight="1">
      <c r="A278" s="137" t="s">
        <v>1563</v>
      </c>
      <c r="B278" s="138" t="s">
        <v>1564</v>
      </c>
      <c r="C278" s="141">
        <v>5925.2</v>
      </c>
      <c r="D278" s="141">
        <v>0</v>
      </c>
      <c r="E278" s="141">
        <v>28519.8</v>
      </c>
      <c r="F278" s="141">
        <v>15191</v>
      </c>
      <c r="G278" s="140">
        <f t="shared" si="4"/>
        <v>49636</v>
      </c>
    </row>
    <row r="279" spans="1:7" ht="16.5" customHeight="1">
      <c r="A279" s="137" t="s">
        <v>1565</v>
      </c>
      <c r="B279" s="138" t="s">
        <v>1566</v>
      </c>
      <c r="C279" s="141">
        <v>3784.3</v>
      </c>
      <c r="D279" s="141">
        <v>0</v>
      </c>
      <c r="E279" s="141">
        <v>39465.1</v>
      </c>
      <c r="F279" s="141">
        <v>21980.5</v>
      </c>
      <c r="G279" s="140">
        <f t="shared" si="4"/>
        <v>65229.9</v>
      </c>
    </row>
    <row r="280" spans="1:7" ht="16.5" customHeight="1">
      <c r="A280" s="137" t="s">
        <v>1567</v>
      </c>
      <c r="B280" s="138" t="s">
        <v>1568</v>
      </c>
      <c r="C280" s="141">
        <v>32774.9</v>
      </c>
      <c r="D280" s="141">
        <v>0</v>
      </c>
      <c r="E280" s="141">
        <v>78876.399999999994</v>
      </c>
      <c r="F280" s="141">
        <v>45239.6</v>
      </c>
      <c r="G280" s="140">
        <f t="shared" si="4"/>
        <v>156890.9</v>
      </c>
    </row>
    <row r="281" spans="1:7" ht="16.5" customHeight="1">
      <c r="A281" s="137" t="s">
        <v>1569</v>
      </c>
      <c r="B281" s="138" t="s">
        <v>1570</v>
      </c>
      <c r="C281" s="141">
        <v>13936.8</v>
      </c>
      <c r="D281" s="141">
        <v>0</v>
      </c>
      <c r="E281" s="141">
        <v>67088.5</v>
      </c>
      <c r="F281" s="141">
        <v>27269.7</v>
      </c>
      <c r="G281" s="140">
        <f t="shared" si="4"/>
        <v>108295</v>
      </c>
    </row>
    <row r="282" spans="1:7" ht="16.5" customHeight="1">
      <c r="A282" s="137" t="s">
        <v>1571</v>
      </c>
      <c r="B282" s="138" t="s">
        <v>1572</v>
      </c>
      <c r="C282" s="141">
        <v>14444.3</v>
      </c>
      <c r="D282" s="141">
        <v>0</v>
      </c>
      <c r="E282" s="141">
        <v>63035.4</v>
      </c>
      <c r="F282" s="141">
        <v>24417.7</v>
      </c>
      <c r="G282" s="140">
        <f t="shared" si="4"/>
        <v>101897.4</v>
      </c>
    </row>
    <row r="283" spans="1:7" ht="16.5" customHeight="1">
      <c r="A283" s="137" t="s">
        <v>1573</v>
      </c>
      <c r="B283" s="138" t="s">
        <v>1574</v>
      </c>
      <c r="C283" s="141">
        <v>2029.3</v>
      </c>
      <c r="D283" s="141">
        <v>0</v>
      </c>
      <c r="E283" s="141">
        <v>7045.5</v>
      </c>
      <c r="F283" s="141">
        <v>4116.8999999999996</v>
      </c>
      <c r="G283" s="140">
        <f t="shared" si="4"/>
        <v>13191.699999999999</v>
      </c>
    </row>
    <row r="284" spans="1:7" ht="16.5" customHeight="1">
      <c r="A284" s="137" t="s">
        <v>1575</v>
      </c>
      <c r="B284" s="138" t="s">
        <v>1576</v>
      </c>
      <c r="C284" s="141">
        <v>2800.7</v>
      </c>
      <c r="D284" s="141">
        <v>0</v>
      </c>
      <c r="E284" s="141">
        <v>18871.8</v>
      </c>
      <c r="F284" s="141">
        <v>9243.1</v>
      </c>
      <c r="G284" s="140">
        <f t="shared" si="4"/>
        <v>30915.599999999999</v>
      </c>
    </row>
    <row r="285" spans="1:7" ht="16.5" customHeight="1">
      <c r="A285" s="137" t="s">
        <v>1577</v>
      </c>
      <c r="B285" s="138" t="s">
        <v>1578</v>
      </c>
      <c r="C285" s="141">
        <v>10821.8</v>
      </c>
      <c r="D285" s="141">
        <v>0</v>
      </c>
      <c r="E285" s="141">
        <v>50488.4</v>
      </c>
      <c r="F285" s="141">
        <v>20310.400000000001</v>
      </c>
      <c r="G285" s="140">
        <f t="shared" si="4"/>
        <v>81620.600000000006</v>
      </c>
    </row>
    <row r="286" spans="1:7" ht="16.5" customHeight="1">
      <c r="A286" s="137" t="s">
        <v>1579</v>
      </c>
      <c r="B286" s="138" t="s">
        <v>1580</v>
      </c>
      <c r="C286" s="141">
        <v>0</v>
      </c>
      <c r="D286" s="141">
        <v>0</v>
      </c>
      <c r="E286" s="141">
        <v>51364.2</v>
      </c>
      <c r="F286" s="141">
        <v>23047.4</v>
      </c>
      <c r="G286" s="140">
        <f t="shared" si="4"/>
        <v>74411.600000000006</v>
      </c>
    </row>
    <row r="287" spans="1:7" ht="16.5" customHeight="1">
      <c r="A287" s="137" t="s">
        <v>1581</v>
      </c>
      <c r="B287" s="138" t="s">
        <v>2597</v>
      </c>
      <c r="C287" s="141">
        <v>15977.9</v>
      </c>
      <c r="D287" s="141">
        <v>0</v>
      </c>
      <c r="E287" s="141">
        <v>64377.7</v>
      </c>
      <c r="F287" s="141">
        <v>36207.5</v>
      </c>
      <c r="G287" s="140">
        <f t="shared" si="4"/>
        <v>116563.09999999999</v>
      </c>
    </row>
    <row r="288" spans="1:7" ht="16.5" customHeight="1">
      <c r="A288" s="137" t="s">
        <v>2598</v>
      </c>
      <c r="B288" s="138" t="s">
        <v>2599</v>
      </c>
      <c r="C288" s="141">
        <v>6902</v>
      </c>
      <c r="D288" s="141">
        <v>0</v>
      </c>
      <c r="E288" s="141">
        <v>56835.199999999997</v>
      </c>
      <c r="F288" s="141">
        <v>38197.300000000003</v>
      </c>
      <c r="G288" s="140">
        <f t="shared" si="4"/>
        <v>101934.5</v>
      </c>
    </row>
    <row r="289" spans="1:7" ht="16.5" customHeight="1">
      <c r="A289" s="137" t="s">
        <v>2600</v>
      </c>
      <c r="B289" s="138" t="s">
        <v>2601</v>
      </c>
      <c r="C289" s="141">
        <v>12190</v>
      </c>
      <c r="D289" s="141">
        <v>0</v>
      </c>
      <c r="E289" s="141">
        <v>43327.8</v>
      </c>
      <c r="F289" s="141">
        <v>21381.3</v>
      </c>
      <c r="G289" s="140">
        <f t="shared" si="4"/>
        <v>76899.100000000006</v>
      </c>
    </row>
    <row r="290" spans="1:7" ht="16.5" customHeight="1">
      <c r="A290" s="137" t="s">
        <v>2602</v>
      </c>
      <c r="B290" s="138" t="s">
        <v>2603</v>
      </c>
      <c r="C290" s="141">
        <v>33433.9</v>
      </c>
      <c r="D290" s="141">
        <v>0</v>
      </c>
      <c r="E290" s="141">
        <v>148381.9</v>
      </c>
      <c r="F290" s="141">
        <v>63861.4</v>
      </c>
      <c r="G290" s="140">
        <f t="shared" si="4"/>
        <v>245677.19999999998</v>
      </c>
    </row>
    <row r="291" spans="1:7" ht="16.5" customHeight="1">
      <c r="A291" s="137" t="s">
        <v>2604</v>
      </c>
      <c r="B291" s="138" t="s">
        <v>2605</v>
      </c>
      <c r="C291" s="141">
        <v>0</v>
      </c>
      <c r="D291" s="141">
        <v>2522.4</v>
      </c>
      <c r="E291" s="141">
        <v>59610.400000000001</v>
      </c>
      <c r="F291" s="141">
        <v>30102.5</v>
      </c>
      <c r="G291" s="140">
        <f t="shared" si="4"/>
        <v>92235.3</v>
      </c>
    </row>
    <row r="292" spans="1:7" ht="16.5" customHeight="1">
      <c r="A292" s="137" t="s">
        <v>2606</v>
      </c>
      <c r="B292" s="138" t="s">
        <v>2607</v>
      </c>
      <c r="C292" s="141">
        <v>16538.5</v>
      </c>
      <c r="D292" s="141">
        <v>0</v>
      </c>
      <c r="E292" s="141">
        <v>58424.9</v>
      </c>
      <c r="F292" s="141">
        <v>28764.9</v>
      </c>
      <c r="G292" s="140">
        <f t="shared" si="4"/>
        <v>103728.29999999999</v>
      </c>
    </row>
    <row r="293" spans="1:7" ht="16.5" customHeight="1">
      <c r="A293" s="137" t="s">
        <v>2608</v>
      </c>
      <c r="B293" s="138" t="s">
        <v>2609</v>
      </c>
      <c r="C293" s="141">
        <v>15925.4</v>
      </c>
      <c r="D293" s="141">
        <v>0</v>
      </c>
      <c r="E293" s="141">
        <v>55704.800000000003</v>
      </c>
      <c r="F293" s="141">
        <v>35097.800000000003</v>
      </c>
      <c r="G293" s="140">
        <f t="shared" si="4"/>
        <v>106728</v>
      </c>
    </row>
    <row r="294" spans="1:7" ht="16.5" customHeight="1">
      <c r="A294" s="137" t="s">
        <v>2610</v>
      </c>
      <c r="B294" s="138" t="s">
        <v>2611</v>
      </c>
      <c r="C294" s="141">
        <v>14307</v>
      </c>
      <c r="D294" s="141">
        <v>0</v>
      </c>
      <c r="E294" s="141">
        <v>64107.3</v>
      </c>
      <c r="F294" s="141">
        <v>20457.599999999999</v>
      </c>
      <c r="G294" s="140">
        <f t="shared" si="4"/>
        <v>98871.9</v>
      </c>
    </row>
    <row r="295" spans="1:7" ht="16.5" customHeight="1">
      <c r="A295" s="137" t="s">
        <v>2612</v>
      </c>
      <c r="B295" s="138" t="s">
        <v>677</v>
      </c>
      <c r="C295" s="141">
        <v>19286.099999999999</v>
      </c>
      <c r="D295" s="141">
        <v>0</v>
      </c>
      <c r="E295" s="141">
        <v>64646.1</v>
      </c>
      <c r="F295" s="141">
        <v>30021.4</v>
      </c>
      <c r="G295" s="140">
        <f t="shared" si="4"/>
        <v>113953.60000000001</v>
      </c>
    </row>
    <row r="296" spans="1:7" ht="16.5" customHeight="1">
      <c r="A296" s="137" t="s">
        <v>2613</v>
      </c>
      <c r="B296" s="138" t="s">
        <v>2614</v>
      </c>
      <c r="C296" s="141">
        <v>1010.8</v>
      </c>
      <c r="D296" s="141">
        <v>0</v>
      </c>
      <c r="E296" s="141">
        <v>19529.8</v>
      </c>
      <c r="F296" s="141">
        <v>9317.4</v>
      </c>
      <c r="G296" s="140">
        <f t="shared" si="4"/>
        <v>29858</v>
      </c>
    </row>
    <row r="297" spans="1:7" ht="16.5" customHeight="1">
      <c r="A297" s="137" t="s">
        <v>2615</v>
      </c>
      <c r="B297" s="138" t="s">
        <v>2616</v>
      </c>
      <c r="C297" s="141">
        <v>18772.3</v>
      </c>
      <c r="D297" s="141">
        <v>0</v>
      </c>
      <c r="E297" s="141">
        <v>69070.7</v>
      </c>
      <c r="F297" s="141">
        <v>33081.199999999997</v>
      </c>
      <c r="G297" s="140">
        <f t="shared" si="4"/>
        <v>120924.2</v>
      </c>
    </row>
    <row r="298" spans="1:7" ht="16.5" customHeight="1">
      <c r="A298" s="137" t="s">
        <v>2617</v>
      </c>
      <c r="B298" s="138" t="s">
        <v>2618</v>
      </c>
      <c r="C298" s="141">
        <v>10650.6</v>
      </c>
      <c r="D298" s="141">
        <v>0</v>
      </c>
      <c r="E298" s="141">
        <v>45594.1</v>
      </c>
      <c r="F298" s="141">
        <v>21552.6</v>
      </c>
      <c r="G298" s="140">
        <f t="shared" si="4"/>
        <v>77797.299999999988</v>
      </c>
    </row>
    <row r="299" spans="1:7" ht="16.5" customHeight="1">
      <c r="A299" s="137" t="s">
        <v>2619</v>
      </c>
      <c r="B299" s="138" t="s">
        <v>2620</v>
      </c>
      <c r="C299" s="141">
        <v>6998.1</v>
      </c>
      <c r="D299" s="141">
        <v>0</v>
      </c>
      <c r="E299" s="141">
        <v>49741.599999999999</v>
      </c>
      <c r="F299" s="141">
        <v>27616.400000000001</v>
      </c>
      <c r="G299" s="140">
        <f t="shared" si="4"/>
        <v>84356.1</v>
      </c>
    </row>
    <row r="300" spans="1:7" ht="16.5" customHeight="1">
      <c r="A300" s="137" t="s">
        <v>2621</v>
      </c>
      <c r="B300" s="138" t="s">
        <v>2622</v>
      </c>
      <c r="C300" s="141">
        <v>0</v>
      </c>
      <c r="D300" s="141">
        <v>585.70000000000005</v>
      </c>
      <c r="E300" s="141">
        <v>22121.9</v>
      </c>
      <c r="F300" s="141">
        <v>10446.200000000001</v>
      </c>
      <c r="G300" s="140">
        <f t="shared" si="4"/>
        <v>33153.800000000003</v>
      </c>
    </row>
    <row r="301" spans="1:7" ht="16.5" customHeight="1">
      <c r="A301" s="137" t="s">
        <v>2623</v>
      </c>
      <c r="B301" s="138" t="s">
        <v>2624</v>
      </c>
      <c r="C301" s="141">
        <v>7320.9</v>
      </c>
      <c r="D301" s="141">
        <v>0</v>
      </c>
      <c r="E301" s="141">
        <v>65326.9</v>
      </c>
      <c r="F301" s="141">
        <v>33975.800000000003</v>
      </c>
      <c r="G301" s="140">
        <f t="shared" si="4"/>
        <v>106623.6</v>
      </c>
    </row>
    <row r="302" spans="1:7" ht="16.5" customHeight="1">
      <c r="A302" s="137" t="s">
        <v>2625</v>
      </c>
      <c r="B302" s="155" t="s">
        <v>2626</v>
      </c>
      <c r="C302" s="141">
        <v>0</v>
      </c>
      <c r="D302" s="141">
        <v>0</v>
      </c>
      <c r="E302" s="141">
        <v>36084.400000000001</v>
      </c>
      <c r="F302" s="141">
        <v>21526.1</v>
      </c>
      <c r="G302" s="140">
        <f t="shared" si="4"/>
        <v>57610.5</v>
      </c>
    </row>
    <row r="303" spans="1:7" ht="16.5" customHeight="1">
      <c r="A303" s="137" t="s">
        <v>2627</v>
      </c>
      <c r="B303" s="138" t="s">
        <v>2628</v>
      </c>
      <c r="C303" s="141">
        <v>4687.6000000000004</v>
      </c>
      <c r="D303" s="141">
        <v>0</v>
      </c>
      <c r="E303" s="141">
        <v>64492.5</v>
      </c>
      <c r="F303" s="141">
        <v>44278.9</v>
      </c>
      <c r="G303" s="140">
        <f t="shared" ref="G303:G365" si="5">C303+D303+E303+F303</f>
        <v>113459</v>
      </c>
    </row>
    <row r="304" spans="1:7" ht="16.5" customHeight="1">
      <c r="A304" s="137" t="s">
        <v>2629</v>
      </c>
      <c r="B304" s="138" t="s">
        <v>2630</v>
      </c>
      <c r="C304" s="141">
        <v>0</v>
      </c>
      <c r="D304" s="141">
        <v>1020.9</v>
      </c>
      <c r="E304" s="141">
        <v>31139.599999999999</v>
      </c>
      <c r="F304" s="141">
        <v>14135.2</v>
      </c>
      <c r="G304" s="140">
        <f t="shared" si="5"/>
        <v>46295.7</v>
      </c>
    </row>
    <row r="305" spans="1:7" ht="16.5" customHeight="1">
      <c r="A305" s="137" t="s">
        <v>2631</v>
      </c>
      <c r="B305" s="138" t="s">
        <v>2632</v>
      </c>
      <c r="C305" s="141">
        <v>1015.9</v>
      </c>
      <c r="D305" s="141">
        <v>0</v>
      </c>
      <c r="E305" s="141">
        <v>57115.7</v>
      </c>
      <c r="F305" s="141">
        <v>25859.7</v>
      </c>
      <c r="G305" s="140">
        <f t="shared" si="5"/>
        <v>83991.3</v>
      </c>
    </row>
    <row r="306" spans="1:7" ht="16.5" customHeight="1">
      <c r="A306" s="137" t="s">
        <v>2633</v>
      </c>
      <c r="B306" s="138" t="s">
        <v>2634</v>
      </c>
      <c r="C306" s="141">
        <v>16251.5</v>
      </c>
      <c r="D306" s="141">
        <v>0</v>
      </c>
      <c r="E306" s="141">
        <v>86385.7</v>
      </c>
      <c r="F306" s="141">
        <v>41033.599999999999</v>
      </c>
      <c r="G306" s="140">
        <f t="shared" si="5"/>
        <v>143670.79999999999</v>
      </c>
    </row>
    <row r="307" spans="1:7" ht="16.5" customHeight="1">
      <c r="A307" s="137" t="s">
        <v>2635</v>
      </c>
      <c r="B307" s="138" t="s">
        <v>2636</v>
      </c>
      <c r="C307" s="141">
        <v>4407</v>
      </c>
      <c r="D307" s="141">
        <v>0</v>
      </c>
      <c r="E307" s="141">
        <v>31353.4</v>
      </c>
      <c r="F307" s="141">
        <v>16423.8</v>
      </c>
      <c r="G307" s="140">
        <f t="shared" si="5"/>
        <v>52184.2</v>
      </c>
    </row>
    <row r="308" spans="1:7" ht="16.5" customHeight="1">
      <c r="A308" s="137" t="s">
        <v>2637</v>
      </c>
      <c r="B308" s="138" t="s">
        <v>2638</v>
      </c>
      <c r="C308" s="141">
        <v>3304.9</v>
      </c>
      <c r="D308" s="141">
        <v>0</v>
      </c>
      <c r="E308" s="141">
        <v>49079.1</v>
      </c>
      <c r="F308" s="141">
        <v>19262.8</v>
      </c>
      <c r="G308" s="140">
        <f t="shared" si="5"/>
        <v>71646.8</v>
      </c>
    </row>
    <row r="309" spans="1:7" ht="16.5" customHeight="1">
      <c r="A309" s="137" t="s">
        <v>2639</v>
      </c>
      <c r="B309" s="138" t="s">
        <v>2640</v>
      </c>
      <c r="C309" s="141">
        <v>6390.4</v>
      </c>
      <c r="D309" s="141">
        <v>0</v>
      </c>
      <c r="E309" s="141">
        <v>35437.599999999999</v>
      </c>
      <c r="F309" s="141">
        <v>15705.8</v>
      </c>
      <c r="G309" s="140">
        <f t="shared" si="5"/>
        <v>57533.8</v>
      </c>
    </row>
    <row r="310" spans="1:7" ht="16.5" customHeight="1">
      <c r="A310" s="137" t="s">
        <v>2641</v>
      </c>
      <c r="B310" s="138" t="s">
        <v>2642</v>
      </c>
      <c r="C310" s="141">
        <v>2857.8</v>
      </c>
      <c r="D310" s="141">
        <v>0</v>
      </c>
      <c r="E310" s="141">
        <v>17153.400000000001</v>
      </c>
      <c r="F310" s="141">
        <v>8358.6</v>
      </c>
      <c r="G310" s="140">
        <f t="shared" si="5"/>
        <v>28369.800000000003</v>
      </c>
    </row>
    <row r="311" spans="1:7" ht="16.5" customHeight="1">
      <c r="A311" s="137" t="s">
        <v>2643</v>
      </c>
      <c r="B311" s="138" t="s">
        <v>2644</v>
      </c>
      <c r="C311" s="141">
        <v>0</v>
      </c>
      <c r="D311" s="141">
        <v>4237.8</v>
      </c>
      <c r="E311" s="141">
        <v>37390</v>
      </c>
      <c r="F311" s="141">
        <v>18269.5</v>
      </c>
      <c r="G311" s="140">
        <f t="shared" si="5"/>
        <v>59897.3</v>
      </c>
    </row>
    <row r="312" spans="1:7" ht="16.5" customHeight="1">
      <c r="A312" s="137" t="s">
        <v>2645</v>
      </c>
      <c r="B312" s="138" t="s">
        <v>2646</v>
      </c>
      <c r="C312" s="141">
        <v>18113.8</v>
      </c>
      <c r="D312" s="141">
        <v>0</v>
      </c>
      <c r="E312" s="141">
        <v>64935.5</v>
      </c>
      <c r="F312" s="141">
        <v>30272.5</v>
      </c>
      <c r="G312" s="140">
        <f t="shared" si="5"/>
        <v>113321.8</v>
      </c>
    </row>
    <row r="313" spans="1:7" ht="16.5" customHeight="1">
      <c r="A313" s="137" t="s">
        <v>2647</v>
      </c>
      <c r="B313" s="138" t="s">
        <v>2648</v>
      </c>
      <c r="C313" s="141">
        <v>91</v>
      </c>
      <c r="D313" s="141">
        <v>0</v>
      </c>
      <c r="E313" s="141">
        <v>27866.400000000001</v>
      </c>
      <c r="F313" s="141">
        <v>10717.9</v>
      </c>
      <c r="G313" s="140">
        <f t="shared" si="5"/>
        <v>38675.300000000003</v>
      </c>
    </row>
    <row r="314" spans="1:7" ht="16.5" customHeight="1">
      <c r="A314" s="137" t="s">
        <v>2649</v>
      </c>
      <c r="B314" s="138" t="s">
        <v>2650</v>
      </c>
      <c r="C314" s="141">
        <v>8232</v>
      </c>
      <c r="D314" s="141">
        <v>0</v>
      </c>
      <c r="E314" s="141">
        <v>56560.1</v>
      </c>
      <c r="F314" s="141">
        <v>27138.1</v>
      </c>
      <c r="G314" s="140">
        <f t="shared" si="5"/>
        <v>91930.2</v>
      </c>
    </row>
    <row r="315" spans="1:7" ht="16.5" customHeight="1">
      <c r="A315" s="137" t="s">
        <v>2651</v>
      </c>
      <c r="B315" s="138" t="s">
        <v>2652</v>
      </c>
      <c r="C315" s="141">
        <v>0</v>
      </c>
      <c r="D315" s="141">
        <v>0</v>
      </c>
      <c r="E315" s="141">
        <v>49123.1</v>
      </c>
      <c r="F315" s="141">
        <v>22886.3</v>
      </c>
      <c r="G315" s="140">
        <f t="shared" si="5"/>
        <v>72009.399999999994</v>
      </c>
    </row>
    <row r="316" spans="1:7" ht="16.5" customHeight="1">
      <c r="A316" s="137" t="s">
        <v>2653</v>
      </c>
      <c r="B316" s="138" t="s">
        <v>2654</v>
      </c>
      <c r="C316" s="141">
        <v>41372.199999999997</v>
      </c>
      <c r="D316" s="141">
        <v>0</v>
      </c>
      <c r="E316" s="141">
        <v>144456.5</v>
      </c>
      <c r="F316" s="141">
        <v>58227.8</v>
      </c>
      <c r="G316" s="140">
        <f t="shared" si="5"/>
        <v>244056.5</v>
      </c>
    </row>
    <row r="317" spans="1:7" ht="16.5" customHeight="1">
      <c r="A317" s="137" t="s">
        <v>2655</v>
      </c>
      <c r="B317" s="138" t="s">
        <v>2656</v>
      </c>
      <c r="C317" s="141">
        <v>0</v>
      </c>
      <c r="D317" s="141">
        <v>0</v>
      </c>
      <c r="E317" s="141">
        <v>26060.6</v>
      </c>
      <c r="F317" s="141">
        <v>16293.9</v>
      </c>
      <c r="G317" s="140">
        <f t="shared" si="5"/>
        <v>42354.5</v>
      </c>
    </row>
    <row r="318" spans="1:7" ht="16.5" customHeight="1">
      <c r="A318" s="137" t="s">
        <v>2657</v>
      </c>
      <c r="B318" s="138" t="s">
        <v>2658</v>
      </c>
      <c r="C318" s="141">
        <v>323.10000000000002</v>
      </c>
      <c r="D318" s="141">
        <v>0</v>
      </c>
      <c r="E318" s="141">
        <v>37318.800000000003</v>
      </c>
      <c r="F318" s="141">
        <v>20648.8</v>
      </c>
      <c r="G318" s="140">
        <f t="shared" si="5"/>
        <v>58290.7</v>
      </c>
    </row>
    <row r="319" spans="1:7" ht="16.5" customHeight="1">
      <c r="A319" s="137" t="s">
        <v>2659</v>
      </c>
      <c r="B319" s="138" t="s">
        <v>2660</v>
      </c>
      <c r="C319" s="141">
        <v>1219.9000000000001</v>
      </c>
      <c r="D319" s="141">
        <v>0</v>
      </c>
      <c r="E319" s="141">
        <v>23980.400000000001</v>
      </c>
      <c r="F319" s="141">
        <v>11911.4</v>
      </c>
      <c r="G319" s="140">
        <f t="shared" si="5"/>
        <v>37111.700000000004</v>
      </c>
    </row>
    <row r="320" spans="1:7" ht="16.5" customHeight="1">
      <c r="A320" s="137" t="s">
        <v>2661</v>
      </c>
      <c r="B320" s="138" t="s">
        <v>2662</v>
      </c>
      <c r="C320" s="141">
        <v>4722.5</v>
      </c>
      <c r="D320" s="141">
        <v>0</v>
      </c>
      <c r="E320" s="141">
        <v>29271.5</v>
      </c>
      <c r="F320" s="141">
        <v>12968.1</v>
      </c>
      <c r="G320" s="140">
        <f t="shared" si="5"/>
        <v>46962.1</v>
      </c>
    </row>
    <row r="321" spans="1:7" ht="16.5" customHeight="1">
      <c r="A321" s="137" t="s">
        <v>2663</v>
      </c>
      <c r="B321" s="138" t="s">
        <v>2664</v>
      </c>
      <c r="C321" s="141">
        <v>9489.5</v>
      </c>
      <c r="D321" s="141">
        <v>0</v>
      </c>
      <c r="E321" s="141">
        <v>49865.9</v>
      </c>
      <c r="F321" s="141">
        <v>23015.4</v>
      </c>
      <c r="G321" s="140">
        <f t="shared" si="5"/>
        <v>82370.8</v>
      </c>
    </row>
    <row r="322" spans="1:7" ht="16.5" customHeight="1">
      <c r="A322" s="137" t="s">
        <v>2665</v>
      </c>
      <c r="B322" s="138" t="s">
        <v>2666</v>
      </c>
      <c r="C322" s="141">
        <v>21056.1</v>
      </c>
      <c r="D322" s="141">
        <v>0</v>
      </c>
      <c r="E322" s="141">
        <v>53288.3</v>
      </c>
      <c r="F322" s="141">
        <v>29233.3</v>
      </c>
      <c r="G322" s="140">
        <f t="shared" si="5"/>
        <v>103577.7</v>
      </c>
    </row>
    <row r="323" spans="1:7" ht="16.5" customHeight="1">
      <c r="A323" s="137" t="s">
        <v>2667</v>
      </c>
      <c r="B323" s="138" t="s">
        <v>678</v>
      </c>
      <c r="C323" s="141">
        <v>13333.1</v>
      </c>
      <c r="D323" s="141">
        <v>0</v>
      </c>
      <c r="E323" s="141">
        <v>45046</v>
      </c>
      <c r="F323" s="141">
        <v>27683</v>
      </c>
      <c r="G323" s="140">
        <f t="shared" si="5"/>
        <v>86062.1</v>
      </c>
    </row>
    <row r="324" spans="1:7" ht="16.5" customHeight="1">
      <c r="A324" s="137" t="s">
        <v>2668</v>
      </c>
      <c r="B324" s="138" t="s">
        <v>2669</v>
      </c>
      <c r="C324" s="141">
        <v>12951.5</v>
      </c>
      <c r="D324" s="141">
        <v>0</v>
      </c>
      <c r="E324" s="141">
        <v>42450.5</v>
      </c>
      <c r="F324" s="141">
        <v>24699.599999999999</v>
      </c>
      <c r="G324" s="140">
        <f t="shared" si="5"/>
        <v>80101.600000000006</v>
      </c>
    </row>
    <row r="325" spans="1:7" ht="16.5" customHeight="1">
      <c r="A325" s="137" t="s">
        <v>2670</v>
      </c>
      <c r="B325" s="138" t="s">
        <v>2671</v>
      </c>
      <c r="C325" s="141">
        <v>26496.799999999999</v>
      </c>
      <c r="D325" s="141">
        <v>0</v>
      </c>
      <c r="E325" s="141">
        <v>108434.2</v>
      </c>
      <c r="F325" s="141">
        <v>36595.199999999997</v>
      </c>
      <c r="G325" s="140">
        <f t="shared" si="5"/>
        <v>171526.2</v>
      </c>
    </row>
    <row r="326" spans="1:7" ht="16.5" customHeight="1">
      <c r="A326" s="137" t="s">
        <v>2672</v>
      </c>
      <c r="B326" s="138" t="s">
        <v>2673</v>
      </c>
      <c r="C326" s="141">
        <v>2840.5</v>
      </c>
      <c r="D326" s="141">
        <v>0</v>
      </c>
      <c r="E326" s="141">
        <v>69529.3</v>
      </c>
      <c r="F326" s="141">
        <v>33723.300000000003</v>
      </c>
      <c r="G326" s="140">
        <f t="shared" si="5"/>
        <v>106093.1</v>
      </c>
    </row>
    <row r="327" spans="1:7" ht="16.5" customHeight="1">
      <c r="A327" s="137" t="s">
        <v>2674</v>
      </c>
      <c r="B327" s="138" t="s">
        <v>2675</v>
      </c>
      <c r="C327" s="141">
        <v>4306.3</v>
      </c>
      <c r="D327" s="141">
        <v>0</v>
      </c>
      <c r="E327" s="141">
        <v>30770.799999999999</v>
      </c>
      <c r="F327" s="141">
        <v>17394</v>
      </c>
      <c r="G327" s="140">
        <f t="shared" si="5"/>
        <v>52471.1</v>
      </c>
    </row>
    <row r="328" spans="1:7" ht="16.5" customHeight="1">
      <c r="A328" s="137" t="s">
        <v>2676</v>
      </c>
      <c r="B328" s="138" t="s">
        <v>2677</v>
      </c>
      <c r="C328" s="141">
        <v>0</v>
      </c>
      <c r="D328" s="141">
        <v>5130.8</v>
      </c>
      <c r="E328" s="141">
        <v>24553.4</v>
      </c>
      <c r="F328" s="141">
        <v>12209</v>
      </c>
      <c r="G328" s="140">
        <f t="shared" si="5"/>
        <v>41893.199999999997</v>
      </c>
    </row>
    <row r="329" spans="1:7" ht="16.5" customHeight="1">
      <c r="A329" s="137" t="s">
        <v>2678</v>
      </c>
      <c r="B329" s="155" t="s">
        <v>679</v>
      </c>
      <c r="C329" s="141">
        <v>1401.8</v>
      </c>
      <c r="D329" s="141">
        <v>0</v>
      </c>
      <c r="E329" s="141">
        <v>41131.1</v>
      </c>
      <c r="F329" s="141">
        <v>20805.599999999999</v>
      </c>
      <c r="G329" s="140">
        <f t="shared" si="5"/>
        <v>63338.5</v>
      </c>
    </row>
    <row r="330" spans="1:7" ht="16.5" customHeight="1">
      <c r="A330" s="137" t="s">
        <v>2679</v>
      </c>
      <c r="B330" s="138" t="s">
        <v>2680</v>
      </c>
      <c r="C330" s="141">
        <v>1429.8</v>
      </c>
      <c r="D330" s="141">
        <v>0</v>
      </c>
      <c r="E330" s="141">
        <v>16255.1</v>
      </c>
      <c r="F330" s="141">
        <v>8977.2000000000007</v>
      </c>
      <c r="G330" s="140">
        <f t="shared" si="5"/>
        <v>26662.100000000002</v>
      </c>
    </row>
    <row r="331" spans="1:7" ht="16.5" customHeight="1">
      <c r="A331" s="137" t="s">
        <v>2681</v>
      </c>
      <c r="B331" s="138" t="s">
        <v>2682</v>
      </c>
      <c r="C331" s="141">
        <v>6590</v>
      </c>
      <c r="D331" s="141">
        <v>0</v>
      </c>
      <c r="E331" s="141">
        <v>41783.5</v>
      </c>
      <c r="F331" s="141">
        <v>21137.8</v>
      </c>
      <c r="G331" s="140">
        <f t="shared" si="5"/>
        <v>69511.3</v>
      </c>
    </row>
    <row r="332" spans="1:7" ht="16.5" customHeight="1">
      <c r="A332" s="137" t="s">
        <v>2683</v>
      </c>
      <c r="B332" s="138" t="s">
        <v>2684</v>
      </c>
      <c r="C332" s="141">
        <v>0</v>
      </c>
      <c r="D332" s="141">
        <v>411.3</v>
      </c>
      <c r="E332" s="141">
        <v>25155.200000000001</v>
      </c>
      <c r="F332" s="141">
        <v>12533.6</v>
      </c>
      <c r="G332" s="140">
        <f t="shared" si="5"/>
        <v>38100.1</v>
      </c>
    </row>
    <row r="333" spans="1:7" ht="16.5" customHeight="1">
      <c r="A333" s="137" t="s">
        <v>2685</v>
      </c>
      <c r="B333" s="138" t="s">
        <v>2686</v>
      </c>
      <c r="C333" s="141">
        <v>14830.7</v>
      </c>
      <c r="D333" s="141">
        <v>0</v>
      </c>
      <c r="E333" s="141">
        <v>41799.199999999997</v>
      </c>
      <c r="F333" s="141">
        <v>25308.3</v>
      </c>
      <c r="G333" s="140">
        <f t="shared" si="5"/>
        <v>81938.2</v>
      </c>
    </row>
    <row r="334" spans="1:7" ht="16.5" customHeight="1">
      <c r="A334" s="137" t="s">
        <v>2687</v>
      </c>
      <c r="B334" s="138" t="s">
        <v>2688</v>
      </c>
      <c r="C334" s="141">
        <v>0</v>
      </c>
      <c r="D334" s="141">
        <v>86422</v>
      </c>
      <c r="E334" s="141">
        <v>178175.3</v>
      </c>
      <c r="F334" s="141">
        <v>95344.7</v>
      </c>
      <c r="G334" s="140">
        <f t="shared" si="5"/>
        <v>359942</v>
      </c>
    </row>
    <row r="335" spans="1:7" ht="16.5" customHeight="1">
      <c r="A335" s="137" t="s">
        <v>2689</v>
      </c>
      <c r="B335" s="138" t="s">
        <v>2690</v>
      </c>
      <c r="C335" s="141">
        <v>19980.400000000001</v>
      </c>
      <c r="D335" s="141">
        <v>0</v>
      </c>
      <c r="E335" s="141">
        <v>91666.1</v>
      </c>
      <c r="F335" s="141">
        <v>37297.9</v>
      </c>
      <c r="G335" s="140">
        <f t="shared" si="5"/>
        <v>148944.4</v>
      </c>
    </row>
    <row r="336" spans="1:7" ht="16.5" customHeight="1">
      <c r="A336" s="137" t="s">
        <v>2691</v>
      </c>
      <c r="B336" s="138" t="s">
        <v>2692</v>
      </c>
      <c r="C336" s="141">
        <v>15085.8</v>
      </c>
      <c r="D336" s="141">
        <v>0</v>
      </c>
      <c r="E336" s="141">
        <v>59194.5</v>
      </c>
      <c r="F336" s="141">
        <v>31064.1</v>
      </c>
      <c r="G336" s="140">
        <f t="shared" si="5"/>
        <v>105344.4</v>
      </c>
    </row>
    <row r="337" spans="1:7" ht="16.5" customHeight="1">
      <c r="A337" s="137" t="s">
        <v>2693</v>
      </c>
      <c r="B337" s="138" t="s">
        <v>2694</v>
      </c>
      <c r="C337" s="141">
        <v>0</v>
      </c>
      <c r="D337" s="141">
        <v>3399.2</v>
      </c>
      <c r="E337" s="141">
        <v>47487.8</v>
      </c>
      <c r="F337" s="141">
        <v>22456.799999999999</v>
      </c>
      <c r="G337" s="140">
        <f t="shared" si="5"/>
        <v>73343.8</v>
      </c>
    </row>
    <row r="338" spans="1:7" ht="16.5" customHeight="1">
      <c r="A338" s="137" t="s">
        <v>2695</v>
      </c>
      <c r="B338" s="138" t="s">
        <v>2696</v>
      </c>
      <c r="C338" s="141">
        <v>25089</v>
      </c>
      <c r="D338" s="141">
        <v>0</v>
      </c>
      <c r="E338" s="141">
        <v>80205</v>
      </c>
      <c r="F338" s="141">
        <v>41264.300000000003</v>
      </c>
      <c r="G338" s="140">
        <f t="shared" si="5"/>
        <v>146558.29999999999</v>
      </c>
    </row>
    <row r="339" spans="1:7" ht="16.5" customHeight="1">
      <c r="A339" s="137" t="s">
        <v>2697</v>
      </c>
      <c r="B339" s="155" t="s">
        <v>2698</v>
      </c>
      <c r="C339" s="141">
        <v>3004.5</v>
      </c>
      <c r="D339" s="141">
        <v>0</v>
      </c>
      <c r="E339" s="141">
        <v>42798.1</v>
      </c>
      <c r="F339" s="141">
        <v>26288.799999999999</v>
      </c>
      <c r="G339" s="140">
        <f t="shared" si="5"/>
        <v>72091.399999999994</v>
      </c>
    </row>
    <row r="340" spans="1:7" ht="16.5" customHeight="1">
      <c r="A340" s="137" t="s">
        <v>2699</v>
      </c>
      <c r="B340" s="138" t="s">
        <v>2700</v>
      </c>
      <c r="C340" s="141">
        <v>8894.4</v>
      </c>
      <c r="D340" s="141">
        <v>0</v>
      </c>
      <c r="E340" s="141">
        <v>50662.2</v>
      </c>
      <c r="F340" s="141">
        <v>16886.099999999999</v>
      </c>
      <c r="G340" s="140">
        <f t="shared" si="5"/>
        <v>76442.7</v>
      </c>
    </row>
    <row r="341" spans="1:7" ht="16.5" customHeight="1">
      <c r="A341" s="137" t="s">
        <v>2701</v>
      </c>
      <c r="B341" s="138" t="s">
        <v>2702</v>
      </c>
      <c r="C341" s="141">
        <v>9008.2999999999993</v>
      </c>
      <c r="D341" s="141">
        <v>0</v>
      </c>
      <c r="E341" s="141">
        <v>32112.799999999999</v>
      </c>
      <c r="F341" s="141">
        <v>17895.8</v>
      </c>
      <c r="G341" s="140">
        <f t="shared" si="5"/>
        <v>59016.899999999994</v>
      </c>
    </row>
    <row r="342" spans="1:7" ht="16.5" customHeight="1">
      <c r="A342" s="137" t="s">
        <v>2703</v>
      </c>
      <c r="B342" s="138" t="s">
        <v>680</v>
      </c>
      <c r="C342" s="141">
        <v>6279</v>
      </c>
      <c r="D342" s="141">
        <v>0</v>
      </c>
      <c r="E342" s="141">
        <v>31391.4</v>
      </c>
      <c r="F342" s="141">
        <v>21054.9</v>
      </c>
      <c r="G342" s="140">
        <f t="shared" si="5"/>
        <v>58725.3</v>
      </c>
    </row>
    <row r="343" spans="1:7" ht="16.5" customHeight="1">
      <c r="A343" s="137" t="s">
        <v>2704</v>
      </c>
      <c r="B343" s="155" t="s">
        <v>2705</v>
      </c>
      <c r="C343" s="141">
        <v>1776.8</v>
      </c>
      <c r="D343" s="141">
        <v>0</v>
      </c>
      <c r="E343" s="141">
        <v>19816.7</v>
      </c>
      <c r="F343" s="141">
        <v>12151.9</v>
      </c>
      <c r="G343" s="140">
        <f t="shared" si="5"/>
        <v>33745.4</v>
      </c>
    </row>
    <row r="344" spans="1:7" ht="16.5" customHeight="1">
      <c r="A344" s="137" t="s">
        <v>2706</v>
      </c>
      <c r="B344" s="138" t="s">
        <v>2707</v>
      </c>
      <c r="C344" s="141">
        <v>11840</v>
      </c>
      <c r="D344" s="141">
        <v>0</v>
      </c>
      <c r="E344" s="141">
        <v>36284.1</v>
      </c>
      <c r="F344" s="141">
        <v>20280.2</v>
      </c>
      <c r="G344" s="140">
        <f t="shared" si="5"/>
        <v>68404.3</v>
      </c>
    </row>
    <row r="345" spans="1:7" ht="16.5" customHeight="1">
      <c r="A345" s="137" t="s">
        <v>2708</v>
      </c>
      <c r="B345" s="138" t="s">
        <v>2709</v>
      </c>
      <c r="C345" s="141">
        <v>7982.3</v>
      </c>
      <c r="D345" s="141">
        <v>0</v>
      </c>
      <c r="E345" s="141">
        <v>60512</v>
      </c>
      <c r="F345" s="141">
        <v>24745.200000000001</v>
      </c>
      <c r="G345" s="140">
        <f t="shared" si="5"/>
        <v>93239.5</v>
      </c>
    </row>
    <row r="346" spans="1:7" ht="16.5" customHeight="1">
      <c r="A346" s="137" t="s">
        <v>2710</v>
      </c>
      <c r="B346" s="138" t="s">
        <v>2711</v>
      </c>
      <c r="C346" s="141">
        <v>0</v>
      </c>
      <c r="D346" s="141">
        <v>0</v>
      </c>
      <c r="E346" s="141">
        <v>7481</v>
      </c>
      <c r="F346" s="141">
        <v>4477.3</v>
      </c>
      <c r="G346" s="140">
        <f t="shared" si="5"/>
        <v>11958.3</v>
      </c>
    </row>
    <row r="347" spans="1:7" ht="16.5" customHeight="1">
      <c r="A347" s="137" t="s">
        <v>2712</v>
      </c>
      <c r="B347" s="138" t="s">
        <v>2713</v>
      </c>
      <c r="C347" s="141">
        <v>35178.9</v>
      </c>
      <c r="D347" s="141">
        <v>0</v>
      </c>
      <c r="E347" s="141">
        <v>101342.1</v>
      </c>
      <c r="F347" s="141">
        <v>48519.4</v>
      </c>
      <c r="G347" s="140">
        <f t="shared" si="5"/>
        <v>185040.4</v>
      </c>
    </row>
    <row r="348" spans="1:7" ht="16.5" customHeight="1">
      <c r="A348" s="137" t="s">
        <v>2714</v>
      </c>
      <c r="B348" s="138" t="s">
        <v>2715</v>
      </c>
      <c r="C348" s="141">
        <v>0</v>
      </c>
      <c r="D348" s="141">
        <v>8644</v>
      </c>
      <c r="E348" s="141">
        <v>62656.5</v>
      </c>
      <c r="F348" s="141">
        <v>34993.300000000003</v>
      </c>
      <c r="G348" s="140">
        <f t="shared" si="5"/>
        <v>106293.8</v>
      </c>
    </row>
    <row r="349" spans="1:7" ht="16.5" customHeight="1">
      <c r="A349" s="137" t="s">
        <v>2716</v>
      </c>
      <c r="B349" s="138" t="s">
        <v>2717</v>
      </c>
      <c r="C349" s="141">
        <v>1112.2</v>
      </c>
      <c r="D349" s="141">
        <v>0</v>
      </c>
      <c r="E349" s="141">
        <v>21901.4</v>
      </c>
      <c r="F349" s="141">
        <v>9272</v>
      </c>
      <c r="G349" s="140">
        <f t="shared" si="5"/>
        <v>32285.600000000002</v>
      </c>
    </row>
    <row r="350" spans="1:7" ht="16.5" customHeight="1">
      <c r="A350" s="137" t="s">
        <v>2718</v>
      </c>
      <c r="B350" s="145" t="s">
        <v>2719</v>
      </c>
      <c r="C350" s="141">
        <v>6057.3</v>
      </c>
      <c r="D350" s="141">
        <v>0</v>
      </c>
      <c r="E350" s="141">
        <v>26368.400000000001</v>
      </c>
      <c r="F350" s="141">
        <v>18687</v>
      </c>
      <c r="G350" s="140">
        <f t="shared" si="5"/>
        <v>51112.7</v>
      </c>
    </row>
    <row r="351" spans="1:7" ht="16.5" customHeight="1">
      <c r="A351" s="137" t="s">
        <v>2720</v>
      </c>
      <c r="B351" s="138" t="s">
        <v>2721</v>
      </c>
      <c r="C351" s="141">
        <v>11789.1</v>
      </c>
      <c r="D351" s="141">
        <v>0</v>
      </c>
      <c r="E351" s="141">
        <v>55446.9</v>
      </c>
      <c r="F351" s="141">
        <v>20200</v>
      </c>
      <c r="G351" s="140">
        <f t="shared" si="5"/>
        <v>87436</v>
      </c>
    </row>
    <row r="352" spans="1:7" ht="16.5" customHeight="1">
      <c r="A352" s="137" t="s">
        <v>2722</v>
      </c>
      <c r="B352" s="138" t="s">
        <v>1011</v>
      </c>
      <c r="C352" s="141">
        <v>6820.1</v>
      </c>
      <c r="D352" s="141">
        <v>0</v>
      </c>
      <c r="E352" s="141">
        <v>24722</v>
      </c>
      <c r="F352" s="141">
        <v>15044.4</v>
      </c>
      <c r="G352" s="140">
        <f t="shared" si="5"/>
        <v>46586.5</v>
      </c>
    </row>
    <row r="353" spans="1:7" ht="16.5" customHeight="1">
      <c r="A353" s="137" t="s">
        <v>1012</v>
      </c>
      <c r="B353" s="138" t="s">
        <v>1013</v>
      </c>
      <c r="C353" s="141">
        <v>295</v>
      </c>
      <c r="D353" s="141">
        <v>0</v>
      </c>
      <c r="E353" s="141">
        <v>43917.4</v>
      </c>
      <c r="F353" s="141">
        <v>16887.400000000001</v>
      </c>
      <c r="G353" s="140">
        <f t="shared" si="5"/>
        <v>61099.8</v>
      </c>
    </row>
    <row r="354" spans="1:7" ht="16.5" customHeight="1">
      <c r="A354" s="137" t="s">
        <v>1014</v>
      </c>
      <c r="B354" s="138" t="s">
        <v>1015</v>
      </c>
      <c r="C354" s="141">
        <v>9616.5</v>
      </c>
      <c r="D354" s="141">
        <v>0</v>
      </c>
      <c r="E354" s="141">
        <v>47550.1</v>
      </c>
      <c r="F354" s="141">
        <v>24291.1</v>
      </c>
      <c r="G354" s="140">
        <f t="shared" si="5"/>
        <v>81457.7</v>
      </c>
    </row>
    <row r="355" spans="1:7" ht="16.5" customHeight="1">
      <c r="A355" s="137" t="s">
        <v>1016</v>
      </c>
      <c r="B355" s="138" t="s">
        <v>1017</v>
      </c>
      <c r="C355" s="141">
        <v>0</v>
      </c>
      <c r="D355" s="141">
        <v>0</v>
      </c>
      <c r="E355" s="141">
        <v>39261.300000000003</v>
      </c>
      <c r="F355" s="141">
        <v>26878.3</v>
      </c>
      <c r="G355" s="140">
        <f t="shared" si="5"/>
        <v>66139.600000000006</v>
      </c>
    </row>
    <row r="356" spans="1:7" ht="16.5" customHeight="1">
      <c r="A356" s="137" t="s">
        <v>1018</v>
      </c>
      <c r="B356" s="138" t="s">
        <v>1019</v>
      </c>
      <c r="C356" s="141">
        <v>0</v>
      </c>
      <c r="D356" s="141">
        <v>0</v>
      </c>
      <c r="E356" s="141">
        <v>30337.1</v>
      </c>
      <c r="F356" s="141">
        <v>16588.8</v>
      </c>
      <c r="G356" s="140">
        <f t="shared" si="5"/>
        <v>46925.899999999994</v>
      </c>
    </row>
    <row r="357" spans="1:7" ht="16.5" customHeight="1">
      <c r="A357" s="137" t="s">
        <v>1020</v>
      </c>
      <c r="B357" s="138" t="s">
        <v>1021</v>
      </c>
      <c r="C357" s="141">
        <v>34644.699999999997</v>
      </c>
      <c r="D357" s="141">
        <v>0</v>
      </c>
      <c r="E357" s="141">
        <v>137303</v>
      </c>
      <c r="F357" s="141">
        <v>61967.4</v>
      </c>
      <c r="G357" s="140">
        <f t="shared" si="5"/>
        <v>233915.1</v>
      </c>
    </row>
    <row r="358" spans="1:7" ht="16.5" customHeight="1">
      <c r="A358" s="137" t="s">
        <v>1022</v>
      </c>
      <c r="B358" s="138" t="s">
        <v>1023</v>
      </c>
      <c r="C358" s="141">
        <v>17576.5</v>
      </c>
      <c r="D358" s="141">
        <v>0</v>
      </c>
      <c r="E358" s="141">
        <v>82416.7</v>
      </c>
      <c r="F358" s="141">
        <v>38103.5</v>
      </c>
      <c r="G358" s="140">
        <f t="shared" si="5"/>
        <v>138096.70000000001</v>
      </c>
    </row>
    <row r="359" spans="1:7" ht="16.5" customHeight="1">
      <c r="A359" s="137" t="s">
        <v>1024</v>
      </c>
      <c r="B359" s="138" t="s">
        <v>1025</v>
      </c>
      <c r="C359" s="141">
        <v>0</v>
      </c>
      <c r="D359" s="141">
        <v>648.4</v>
      </c>
      <c r="E359" s="141">
        <v>34140.1</v>
      </c>
      <c r="F359" s="141">
        <v>11293.2</v>
      </c>
      <c r="G359" s="140">
        <f t="shared" si="5"/>
        <v>46081.7</v>
      </c>
    </row>
    <row r="360" spans="1:7" ht="16.5" customHeight="1">
      <c r="A360" s="157" t="s">
        <v>1026</v>
      </c>
      <c r="B360" s="155" t="s">
        <v>1027</v>
      </c>
      <c r="C360" s="141">
        <v>35.799999999999997</v>
      </c>
      <c r="D360" s="141">
        <v>0</v>
      </c>
      <c r="E360" s="141">
        <v>21131.4</v>
      </c>
      <c r="F360" s="141">
        <v>11822.3</v>
      </c>
      <c r="G360" s="140">
        <f t="shared" si="5"/>
        <v>32989.5</v>
      </c>
    </row>
    <row r="361" spans="1:7" ht="16.5" customHeight="1">
      <c r="A361" s="137" t="s">
        <v>1028</v>
      </c>
      <c r="B361" s="138" t="s">
        <v>1029</v>
      </c>
      <c r="C361" s="141">
        <v>8876.2000000000007</v>
      </c>
      <c r="D361" s="141">
        <v>0</v>
      </c>
      <c r="E361" s="141">
        <v>35395.599999999999</v>
      </c>
      <c r="F361" s="141">
        <v>16379.6</v>
      </c>
      <c r="G361" s="140">
        <f t="shared" si="5"/>
        <v>60651.4</v>
      </c>
    </row>
    <row r="362" spans="1:7" ht="16.5" customHeight="1">
      <c r="A362" s="137" t="s">
        <v>1030</v>
      </c>
      <c r="B362" s="138" t="s">
        <v>1031</v>
      </c>
      <c r="C362" s="141">
        <v>3271.3</v>
      </c>
      <c r="D362" s="141">
        <v>0</v>
      </c>
      <c r="E362" s="141">
        <v>68661.600000000006</v>
      </c>
      <c r="F362" s="141">
        <v>32173</v>
      </c>
      <c r="G362" s="140">
        <f t="shared" si="5"/>
        <v>104105.90000000001</v>
      </c>
    </row>
    <row r="363" spans="1:7" ht="16.5" customHeight="1">
      <c r="A363" s="137" t="s">
        <v>1032</v>
      </c>
      <c r="B363" s="138" t="s">
        <v>1033</v>
      </c>
      <c r="C363" s="141">
        <v>0</v>
      </c>
      <c r="D363" s="141">
        <v>411.4</v>
      </c>
      <c r="E363" s="141">
        <v>27939.9</v>
      </c>
      <c r="F363" s="141">
        <v>19255.5</v>
      </c>
      <c r="G363" s="140">
        <f t="shared" si="5"/>
        <v>47606.8</v>
      </c>
    </row>
    <row r="364" spans="1:7" ht="16.5" customHeight="1">
      <c r="A364" s="137" t="s">
        <v>1034</v>
      </c>
      <c r="B364" s="138" t="s">
        <v>1035</v>
      </c>
      <c r="C364" s="139">
        <v>0</v>
      </c>
      <c r="D364" s="139">
        <v>9424.7000000000007</v>
      </c>
      <c r="E364" s="139">
        <v>45855.8</v>
      </c>
      <c r="F364" s="139">
        <v>27104.6</v>
      </c>
      <c r="G364" s="140">
        <f t="shared" si="5"/>
        <v>82385.100000000006</v>
      </c>
    </row>
    <row r="365" spans="1:7" ht="16.5" customHeight="1">
      <c r="A365" s="137" t="s">
        <v>1036</v>
      </c>
      <c r="B365" s="138" t="s">
        <v>1037</v>
      </c>
      <c r="C365" s="141">
        <v>3160.7</v>
      </c>
      <c r="D365" s="141">
        <v>0</v>
      </c>
      <c r="E365" s="141">
        <v>30976.3</v>
      </c>
      <c r="F365" s="141">
        <v>17336.8</v>
      </c>
      <c r="G365" s="140">
        <f t="shared" si="5"/>
        <v>51473.8</v>
      </c>
    </row>
    <row r="366" spans="1:7" ht="16.5" customHeight="1">
      <c r="A366" s="137" t="s">
        <v>1038</v>
      </c>
      <c r="B366" s="138" t="s">
        <v>1039</v>
      </c>
      <c r="C366" s="141">
        <v>4598.5</v>
      </c>
      <c r="D366" s="141">
        <v>0</v>
      </c>
      <c r="E366" s="141">
        <v>32804.9</v>
      </c>
      <c r="F366" s="141">
        <v>11831.1</v>
      </c>
      <c r="G366" s="140">
        <f t="shared" ref="G366:G427" si="6">C366+D366+E366+F366</f>
        <v>49234.5</v>
      </c>
    </row>
    <row r="367" spans="1:7" ht="16.5" customHeight="1">
      <c r="A367" s="137" t="s">
        <v>1040</v>
      </c>
      <c r="B367" s="145" t="s">
        <v>1041</v>
      </c>
      <c r="C367" s="141">
        <v>5478.2</v>
      </c>
      <c r="D367" s="141">
        <v>0</v>
      </c>
      <c r="E367" s="141">
        <v>33942.300000000003</v>
      </c>
      <c r="F367" s="141">
        <v>17507.599999999999</v>
      </c>
      <c r="G367" s="140">
        <f t="shared" si="6"/>
        <v>56928.1</v>
      </c>
    </row>
    <row r="368" spans="1:7" ht="16.5" customHeight="1">
      <c r="A368" s="137" t="s">
        <v>1042</v>
      </c>
      <c r="B368" s="138" t="s">
        <v>1043</v>
      </c>
      <c r="C368" s="141">
        <v>14702</v>
      </c>
      <c r="D368" s="141">
        <v>0</v>
      </c>
      <c r="E368" s="141">
        <v>63835.9</v>
      </c>
      <c r="F368" s="141">
        <v>20992.6</v>
      </c>
      <c r="G368" s="140">
        <f t="shared" si="6"/>
        <v>99530.5</v>
      </c>
    </row>
    <row r="369" spans="1:7" ht="16.5" customHeight="1">
      <c r="A369" s="137" t="s">
        <v>1044</v>
      </c>
      <c r="B369" s="155" t="s">
        <v>1045</v>
      </c>
      <c r="C369" s="141">
        <v>7573.5</v>
      </c>
      <c r="D369" s="141">
        <v>0</v>
      </c>
      <c r="E369" s="141">
        <v>13856.7</v>
      </c>
      <c r="F369" s="141">
        <v>11148.2</v>
      </c>
      <c r="G369" s="140">
        <f t="shared" si="6"/>
        <v>32578.400000000001</v>
      </c>
    </row>
    <row r="370" spans="1:7" ht="16.5" customHeight="1">
      <c r="A370" s="137" t="s">
        <v>1046</v>
      </c>
      <c r="B370" s="138" t="s">
        <v>1047</v>
      </c>
      <c r="C370" s="141">
        <v>8510.2000000000007</v>
      </c>
      <c r="D370" s="141">
        <v>0</v>
      </c>
      <c r="E370" s="141">
        <v>40517.1</v>
      </c>
      <c r="F370" s="141">
        <v>25026.1</v>
      </c>
      <c r="G370" s="140">
        <f t="shared" si="6"/>
        <v>74053.399999999994</v>
      </c>
    </row>
    <row r="371" spans="1:7" ht="16.5" customHeight="1">
      <c r="A371" s="137" t="s">
        <v>1048</v>
      </c>
      <c r="B371" s="138" t="s">
        <v>1049</v>
      </c>
      <c r="C371" s="141">
        <v>4528.8</v>
      </c>
      <c r="D371" s="141">
        <v>0</v>
      </c>
      <c r="E371" s="141">
        <v>33936.300000000003</v>
      </c>
      <c r="F371" s="141">
        <v>14970.8</v>
      </c>
      <c r="G371" s="140">
        <f t="shared" si="6"/>
        <v>53435.900000000009</v>
      </c>
    </row>
    <row r="372" spans="1:7" ht="16.5" customHeight="1">
      <c r="A372" s="137" t="s">
        <v>1050</v>
      </c>
      <c r="B372" s="138" t="s">
        <v>1051</v>
      </c>
      <c r="C372" s="141">
        <v>2683.9</v>
      </c>
      <c r="D372" s="141">
        <v>0</v>
      </c>
      <c r="E372" s="141">
        <v>43167.199999999997</v>
      </c>
      <c r="F372" s="141">
        <v>26984.5</v>
      </c>
      <c r="G372" s="140">
        <f t="shared" si="6"/>
        <v>72835.600000000006</v>
      </c>
    </row>
    <row r="373" spans="1:7" ht="16.5" customHeight="1">
      <c r="A373" s="137" t="s">
        <v>1052</v>
      </c>
      <c r="B373" s="138" t="s">
        <v>1053</v>
      </c>
      <c r="C373" s="141">
        <v>1076.7</v>
      </c>
      <c r="D373" s="141">
        <v>0</v>
      </c>
      <c r="E373" s="141">
        <v>41408.5</v>
      </c>
      <c r="F373" s="141">
        <v>20655.900000000001</v>
      </c>
      <c r="G373" s="140">
        <f t="shared" si="6"/>
        <v>63141.1</v>
      </c>
    </row>
    <row r="374" spans="1:7" ht="16.5" customHeight="1">
      <c r="A374" s="137" t="s">
        <v>1054</v>
      </c>
      <c r="B374" s="138" t="s">
        <v>1623</v>
      </c>
      <c r="C374" s="141">
        <v>3588.8</v>
      </c>
      <c r="D374" s="141">
        <v>0</v>
      </c>
      <c r="E374" s="141">
        <v>42403.199999999997</v>
      </c>
      <c r="F374" s="141">
        <v>21543.7</v>
      </c>
      <c r="G374" s="140">
        <f t="shared" si="6"/>
        <v>67535.7</v>
      </c>
    </row>
    <row r="375" spans="1:7" ht="16.5" customHeight="1">
      <c r="A375" s="137" t="s">
        <v>1624</v>
      </c>
      <c r="B375" s="145" t="s">
        <v>1625</v>
      </c>
      <c r="C375" s="141">
        <v>10595.6</v>
      </c>
      <c r="D375" s="141">
        <v>0</v>
      </c>
      <c r="E375" s="141">
        <v>35532.199999999997</v>
      </c>
      <c r="F375" s="141">
        <v>23852.5</v>
      </c>
      <c r="G375" s="140">
        <f t="shared" si="6"/>
        <v>69980.299999999988</v>
      </c>
    </row>
    <row r="376" spans="1:7" ht="16.5" customHeight="1">
      <c r="A376" s="137" t="s">
        <v>1626</v>
      </c>
      <c r="B376" s="138" t="s">
        <v>1627</v>
      </c>
      <c r="C376" s="141">
        <v>487</v>
      </c>
      <c r="D376" s="141">
        <v>0</v>
      </c>
      <c r="E376" s="141">
        <v>9653.9</v>
      </c>
      <c r="F376" s="141">
        <v>7793.8</v>
      </c>
      <c r="G376" s="140">
        <f t="shared" si="6"/>
        <v>17934.7</v>
      </c>
    </row>
    <row r="377" spans="1:7" ht="16.5" customHeight="1">
      <c r="A377" s="137" t="s">
        <v>1628</v>
      </c>
      <c r="B377" s="138" t="s">
        <v>1629</v>
      </c>
      <c r="C377" s="141">
        <v>3960.6</v>
      </c>
      <c r="D377" s="141">
        <v>0</v>
      </c>
      <c r="E377" s="141">
        <v>17418.7</v>
      </c>
      <c r="F377" s="141">
        <v>11106.6</v>
      </c>
      <c r="G377" s="140">
        <f t="shared" si="6"/>
        <v>32485.9</v>
      </c>
    </row>
    <row r="378" spans="1:7" ht="16.5" customHeight="1">
      <c r="A378" s="137" t="s">
        <v>1630</v>
      </c>
      <c r="B378" s="138" t="s">
        <v>1631</v>
      </c>
      <c r="C378" s="141">
        <v>7022</v>
      </c>
      <c r="D378" s="141">
        <v>0</v>
      </c>
      <c r="E378" s="141">
        <v>29789.200000000001</v>
      </c>
      <c r="F378" s="141">
        <v>15413.9</v>
      </c>
      <c r="G378" s="140">
        <f t="shared" si="6"/>
        <v>52225.1</v>
      </c>
    </row>
    <row r="379" spans="1:7" ht="16.5" customHeight="1">
      <c r="A379" s="137" t="s">
        <v>1632</v>
      </c>
      <c r="B379" s="138" t="s">
        <v>1633</v>
      </c>
      <c r="C379" s="141">
        <v>8509</v>
      </c>
      <c r="D379" s="141">
        <v>0</v>
      </c>
      <c r="E379" s="141">
        <v>38826</v>
      </c>
      <c r="F379" s="141">
        <v>17949</v>
      </c>
      <c r="G379" s="140">
        <f t="shared" si="6"/>
        <v>65284</v>
      </c>
    </row>
    <row r="380" spans="1:7" ht="16.5" customHeight="1">
      <c r="A380" s="137" t="s">
        <v>1634</v>
      </c>
      <c r="B380" s="145" t="s">
        <v>1635</v>
      </c>
      <c r="C380" s="141">
        <v>1903.1</v>
      </c>
      <c r="D380" s="141">
        <v>0</v>
      </c>
      <c r="E380" s="141">
        <v>21643.200000000001</v>
      </c>
      <c r="F380" s="141">
        <v>12651.7</v>
      </c>
      <c r="G380" s="140">
        <f t="shared" si="6"/>
        <v>36198</v>
      </c>
    </row>
    <row r="381" spans="1:7" ht="16.5" customHeight="1">
      <c r="A381" s="137" t="s">
        <v>1636</v>
      </c>
      <c r="B381" s="156" t="s">
        <v>1637</v>
      </c>
      <c r="C381" s="141">
        <v>0</v>
      </c>
      <c r="D381" s="141">
        <v>0</v>
      </c>
      <c r="E381" s="141">
        <v>23.2</v>
      </c>
      <c r="F381" s="141">
        <v>0</v>
      </c>
      <c r="G381" s="140">
        <f t="shared" si="6"/>
        <v>23.2</v>
      </c>
    </row>
    <row r="382" spans="1:7" ht="18.399999999999999" customHeight="1">
      <c r="A382" s="137" t="s">
        <v>1638</v>
      </c>
      <c r="B382" s="138" t="s">
        <v>1639</v>
      </c>
      <c r="C382" s="141">
        <v>7996.5</v>
      </c>
      <c r="D382" s="141">
        <v>0</v>
      </c>
      <c r="E382" s="141">
        <v>43446.5</v>
      </c>
      <c r="F382" s="141">
        <v>23619.8</v>
      </c>
      <c r="G382" s="140">
        <f t="shared" si="6"/>
        <v>75062.8</v>
      </c>
    </row>
    <row r="383" spans="1:7" ht="18.399999999999999" customHeight="1">
      <c r="A383" s="137" t="s">
        <v>1640</v>
      </c>
      <c r="B383" s="145" t="s">
        <v>1641</v>
      </c>
      <c r="C383" s="141">
        <v>1541.3</v>
      </c>
      <c r="D383" s="141">
        <v>0</v>
      </c>
      <c r="E383" s="141">
        <v>20517.099999999999</v>
      </c>
      <c r="F383" s="141">
        <v>11636.1</v>
      </c>
      <c r="G383" s="140">
        <f t="shared" si="6"/>
        <v>33694.5</v>
      </c>
    </row>
    <row r="384" spans="1:7" ht="16.5" customHeight="1">
      <c r="A384" s="137" t="s">
        <v>1642</v>
      </c>
      <c r="B384" s="138" t="s">
        <v>1643</v>
      </c>
      <c r="C384" s="141">
        <v>2431.1</v>
      </c>
      <c r="D384" s="141">
        <v>0</v>
      </c>
      <c r="E384" s="141">
        <v>29242.3</v>
      </c>
      <c r="F384" s="141">
        <v>14599.3</v>
      </c>
      <c r="G384" s="140">
        <f t="shared" si="6"/>
        <v>46272.7</v>
      </c>
    </row>
    <row r="385" spans="1:7" ht="16.5" customHeight="1">
      <c r="A385" s="137" t="s">
        <v>1644</v>
      </c>
      <c r="B385" s="138" t="s">
        <v>1645</v>
      </c>
      <c r="C385" s="141">
        <v>9192.7999999999993</v>
      </c>
      <c r="D385" s="141">
        <v>0</v>
      </c>
      <c r="E385" s="141">
        <v>50654.6</v>
      </c>
      <c r="F385" s="141">
        <v>22185.3</v>
      </c>
      <c r="G385" s="140">
        <f t="shared" si="6"/>
        <v>82032.7</v>
      </c>
    </row>
    <row r="386" spans="1:7" ht="16.5" customHeight="1">
      <c r="A386" s="137" t="s">
        <v>1646</v>
      </c>
      <c r="B386" s="138" t="s">
        <v>1647</v>
      </c>
      <c r="C386" s="141">
        <v>2114.1999999999998</v>
      </c>
      <c r="D386" s="141">
        <v>0</v>
      </c>
      <c r="E386" s="141">
        <v>32441.8</v>
      </c>
      <c r="F386" s="141">
        <v>17861.7</v>
      </c>
      <c r="G386" s="140">
        <f t="shared" si="6"/>
        <v>52417.7</v>
      </c>
    </row>
    <row r="387" spans="1:7" ht="16.5" customHeight="1">
      <c r="A387" s="137" t="s">
        <v>1648</v>
      </c>
      <c r="B387" s="138" t="s">
        <v>1649</v>
      </c>
      <c r="C387" s="141">
        <v>6233.8</v>
      </c>
      <c r="D387" s="141">
        <v>0</v>
      </c>
      <c r="E387" s="141">
        <v>35583.199999999997</v>
      </c>
      <c r="F387" s="141">
        <v>13332.3</v>
      </c>
      <c r="G387" s="140">
        <f t="shared" si="6"/>
        <v>55149.3</v>
      </c>
    </row>
    <row r="388" spans="1:7" ht="16.5" customHeight="1">
      <c r="A388" s="137" t="s">
        <v>1650</v>
      </c>
      <c r="B388" s="155" t="s">
        <v>1651</v>
      </c>
      <c r="C388" s="141">
        <v>0</v>
      </c>
      <c r="D388" s="141">
        <v>0</v>
      </c>
      <c r="E388" s="141">
        <v>45712.6</v>
      </c>
      <c r="F388" s="141">
        <v>26569.8</v>
      </c>
      <c r="G388" s="140">
        <f t="shared" si="6"/>
        <v>72282.399999999994</v>
      </c>
    </row>
    <row r="389" spans="1:7" ht="16.5" customHeight="1">
      <c r="A389" s="137" t="s">
        <v>1652</v>
      </c>
      <c r="B389" s="155" t="s">
        <v>1653</v>
      </c>
      <c r="C389" s="141">
        <v>5841.1</v>
      </c>
      <c r="D389" s="141">
        <v>0</v>
      </c>
      <c r="E389" s="141">
        <v>37850.1</v>
      </c>
      <c r="F389" s="141">
        <v>20027.3</v>
      </c>
      <c r="G389" s="140">
        <f t="shared" si="6"/>
        <v>63718.5</v>
      </c>
    </row>
    <row r="390" spans="1:7" ht="16.5" customHeight="1">
      <c r="A390" s="137" t="s">
        <v>1654</v>
      </c>
      <c r="B390" s="138" t="s">
        <v>1655</v>
      </c>
      <c r="C390" s="141">
        <v>4868.1000000000004</v>
      </c>
      <c r="D390" s="141">
        <v>0</v>
      </c>
      <c r="E390" s="141">
        <v>21357.7</v>
      </c>
      <c r="F390" s="141">
        <v>10218</v>
      </c>
      <c r="G390" s="140">
        <f t="shared" si="6"/>
        <v>36443.800000000003</v>
      </c>
    </row>
    <row r="391" spans="1:7" ht="16.5" customHeight="1">
      <c r="A391" s="137" t="s">
        <v>1656</v>
      </c>
      <c r="B391" s="138" t="s">
        <v>1657</v>
      </c>
      <c r="C391" s="141">
        <v>0</v>
      </c>
      <c r="D391" s="141">
        <v>2427.5</v>
      </c>
      <c r="E391" s="141">
        <v>85081.7</v>
      </c>
      <c r="F391" s="141">
        <v>35272.199999999997</v>
      </c>
      <c r="G391" s="140">
        <f t="shared" si="6"/>
        <v>122781.4</v>
      </c>
    </row>
    <row r="392" spans="1:7" ht="16.5" customHeight="1">
      <c r="A392" s="137" t="s">
        <v>1658</v>
      </c>
      <c r="B392" s="138" t="s">
        <v>1659</v>
      </c>
      <c r="C392" s="141">
        <v>4008.3</v>
      </c>
      <c r="D392" s="141">
        <v>0</v>
      </c>
      <c r="E392" s="141">
        <v>42004.1</v>
      </c>
      <c r="F392" s="141">
        <v>16418.400000000001</v>
      </c>
      <c r="G392" s="140">
        <f t="shared" si="6"/>
        <v>62430.8</v>
      </c>
    </row>
    <row r="393" spans="1:7" ht="16.5" customHeight="1">
      <c r="A393" s="137" t="s">
        <v>1660</v>
      </c>
      <c r="B393" s="138" t="s">
        <v>1661</v>
      </c>
      <c r="C393" s="141">
        <v>7907.1</v>
      </c>
      <c r="D393" s="141">
        <v>0</v>
      </c>
      <c r="E393" s="141">
        <v>38956.9</v>
      </c>
      <c r="F393" s="141">
        <v>18398.099999999999</v>
      </c>
      <c r="G393" s="140">
        <f t="shared" si="6"/>
        <v>65262.1</v>
      </c>
    </row>
    <row r="394" spans="1:7" ht="16.5" customHeight="1">
      <c r="A394" s="137" t="s">
        <v>1662</v>
      </c>
      <c r="B394" s="138" t="s">
        <v>1663</v>
      </c>
      <c r="C394" s="141">
        <v>14113.9</v>
      </c>
      <c r="D394" s="141">
        <v>0</v>
      </c>
      <c r="E394" s="141">
        <v>66605.600000000006</v>
      </c>
      <c r="F394" s="141">
        <v>20846.099999999999</v>
      </c>
      <c r="G394" s="140">
        <f t="shared" si="6"/>
        <v>101565.6</v>
      </c>
    </row>
    <row r="395" spans="1:7" ht="16.5" customHeight="1">
      <c r="A395" s="137" t="s">
        <v>1664</v>
      </c>
      <c r="B395" s="138" t="s">
        <v>1665</v>
      </c>
      <c r="C395" s="141">
        <v>11766.2</v>
      </c>
      <c r="D395" s="141">
        <v>0</v>
      </c>
      <c r="E395" s="141">
        <v>66891.100000000006</v>
      </c>
      <c r="F395" s="141">
        <v>23235.7</v>
      </c>
      <c r="G395" s="140">
        <f t="shared" si="6"/>
        <v>101893</v>
      </c>
    </row>
    <row r="396" spans="1:7" ht="16.5" customHeight="1">
      <c r="A396" s="137" t="s">
        <v>1666</v>
      </c>
      <c r="B396" s="138" t="s">
        <v>1667</v>
      </c>
      <c r="C396" s="141">
        <v>8655.4</v>
      </c>
      <c r="D396" s="141">
        <v>0</v>
      </c>
      <c r="E396" s="141">
        <v>76311.100000000006</v>
      </c>
      <c r="F396" s="141">
        <v>49998.8</v>
      </c>
      <c r="G396" s="140">
        <f t="shared" si="6"/>
        <v>134965.29999999999</v>
      </c>
    </row>
    <row r="397" spans="1:7" ht="16.5" customHeight="1">
      <c r="A397" s="137" t="s">
        <v>1668</v>
      </c>
      <c r="B397" s="138" t="s">
        <v>1669</v>
      </c>
      <c r="C397" s="141">
        <v>0</v>
      </c>
      <c r="D397" s="141">
        <v>0</v>
      </c>
      <c r="E397" s="141">
        <v>47390.400000000001</v>
      </c>
      <c r="F397" s="141">
        <v>20450.599999999999</v>
      </c>
      <c r="G397" s="140">
        <f t="shared" si="6"/>
        <v>67841</v>
      </c>
    </row>
    <row r="398" spans="1:7" ht="16.5" customHeight="1">
      <c r="A398" s="137" t="s">
        <v>1670</v>
      </c>
      <c r="B398" s="138" t="s">
        <v>1671</v>
      </c>
      <c r="C398" s="141">
        <v>0</v>
      </c>
      <c r="D398" s="141">
        <v>1448</v>
      </c>
      <c r="E398" s="141">
        <v>54959.7</v>
      </c>
      <c r="F398" s="141">
        <v>22660</v>
      </c>
      <c r="G398" s="140">
        <f t="shared" si="6"/>
        <v>79067.7</v>
      </c>
    </row>
    <row r="399" spans="1:7" ht="16.5" customHeight="1">
      <c r="A399" s="137" t="s">
        <v>1672</v>
      </c>
      <c r="B399" s="138" t="s">
        <v>1673</v>
      </c>
      <c r="C399" s="141">
        <v>2053.6</v>
      </c>
      <c r="D399" s="141">
        <v>0</v>
      </c>
      <c r="E399" s="141">
        <v>26372.2</v>
      </c>
      <c r="F399" s="141">
        <v>11645.8</v>
      </c>
      <c r="G399" s="140">
        <f t="shared" si="6"/>
        <v>40071.599999999999</v>
      </c>
    </row>
    <row r="400" spans="1:7" ht="16.5" customHeight="1">
      <c r="A400" s="137" t="s">
        <v>1674</v>
      </c>
      <c r="B400" s="138" t="s">
        <v>1675</v>
      </c>
      <c r="C400" s="141">
        <v>0</v>
      </c>
      <c r="D400" s="141">
        <v>0</v>
      </c>
      <c r="E400" s="141">
        <v>31429.599999999999</v>
      </c>
      <c r="F400" s="141">
        <v>18218.900000000001</v>
      </c>
      <c r="G400" s="140">
        <f t="shared" si="6"/>
        <v>49648.5</v>
      </c>
    </row>
    <row r="401" spans="1:7" ht="16.5" customHeight="1">
      <c r="A401" s="137" t="s">
        <v>1676</v>
      </c>
      <c r="B401" s="138" t="s">
        <v>1677</v>
      </c>
      <c r="C401" s="141">
        <v>17740.5</v>
      </c>
      <c r="D401" s="141">
        <v>0</v>
      </c>
      <c r="E401" s="141">
        <v>91971.6</v>
      </c>
      <c r="F401" s="141">
        <v>31767.8</v>
      </c>
      <c r="G401" s="140">
        <f t="shared" si="6"/>
        <v>141479.9</v>
      </c>
    </row>
    <row r="402" spans="1:7" ht="16.5" customHeight="1">
      <c r="A402" s="137" t="s">
        <v>1678</v>
      </c>
      <c r="B402" s="138" t="s">
        <v>1679</v>
      </c>
      <c r="C402" s="141">
        <v>2464.6</v>
      </c>
      <c r="D402" s="141">
        <v>0</v>
      </c>
      <c r="E402" s="141">
        <v>33980.9</v>
      </c>
      <c r="F402" s="141">
        <v>17134</v>
      </c>
      <c r="G402" s="140">
        <f t="shared" si="6"/>
        <v>53579.5</v>
      </c>
    </row>
    <row r="403" spans="1:7" ht="16.5" customHeight="1">
      <c r="A403" s="137" t="s">
        <v>1680</v>
      </c>
      <c r="B403" s="138" t="s">
        <v>1681</v>
      </c>
      <c r="C403" s="141">
        <v>1561.7</v>
      </c>
      <c r="D403" s="141">
        <v>0</v>
      </c>
      <c r="E403" s="141">
        <v>22552.9</v>
      </c>
      <c r="F403" s="141">
        <v>9232.9</v>
      </c>
      <c r="G403" s="140">
        <f t="shared" si="6"/>
        <v>33347.5</v>
      </c>
    </row>
    <row r="404" spans="1:7" ht="16.5" customHeight="1">
      <c r="A404" s="137" t="s">
        <v>1682</v>
      </c>
      <c r="B404" s="155" t="s">
        <v>1683</v>
      </c>
      <c r="C404" s="141">
        <v>0</v>
      </c>
      <c r="D404" s="141">
        <v>6091.7</v>
      </c>
      <c r="E404" s="141">
        <v>23758.2</v>
      </c>
      <c r="F404" s="141">
        <v>11927.3</v>
      </c>
      <c r="G404" s="140">
        <f t="shared" si="6"/>
        <v>41777.199999999997</v>
      </c>
    </row>
    <row r="405" spans="1:7" ht="16.5" customHeight="1">
      <c r="A405" s="137" t="s">
        <v>1684</v>
      </c>
      <c r="B405" s="138" t="s">
        <v>1685</v>
      </c>
      <c r="C405" s="141">
        <v>1971.2</v>
      </c>
      <c r="D405" s="141">
        <v>0</v>
      </c>
      <c r="E405" s="141">
        <v>28209.200000000001</v>
      </c>
      <c r="F405" s="141">
        <v>14728.5</v>
      </c>
      <c r="G405" s="140">
        <f t="shared" si="6"/>
        <v>44908.9</v>
      </c>
    </row>
    <row r="406" spans="1:7" ht="16.5" customHeight="1">
      <c r="A406" s="137" t="s">
        <v>1686</v>
      </c>
      <c r="B406" s="138" t="s">
        <v>1687</v>
      </c>
      <c r="C406" s="141">
        <v>13467.9</v>
      </c>
      <c r="D406" s="141">
        <v>0</v>
      </c>
      <c r="E406" s="141">
        <v>61795.199999999997</v>
      </c>
      <c r="F406" s="141">
        <v>29660.2</v>
      </c>
      <c r="G406" s="140">
        <f t="shared" si="6"/>
        <v>104923.29999999999</v>
      </c>
    </row>
    <row r="407" spans="1:7" ht="16.5" customHeight="1">
      <c r="A407" s="137" t="s">
        <v>1688</v>
      </c>
      <c r="B407" s="138" t="s">
        <v>1689</v>
      </c>
      <c r="C407" s="141">
        <v>8882.7999999999993</v>
      </c>
      <c r="D407" s="141">
        <v>0</v>
      </c>
      <c r="E407" s="141">
        <v>38747.800000000003</v>
      </c>
      <c r="F407" s="141">
        <v>22938.799999999999</v>
      </c>
      <c r="G407" s="140">
        <f t="shared" si="6"/>
        <v>70569.400000000009</v>
      </c>
    </row>
    <row r="408" spans="1:7" ht="16.5" customHeight="1">
      <c r="A408" s="137" t="s">
        <v>1690</v>
      </c>
      <c r="B408" s="138" t="s">
        <v>1691</v>
      </c>
      <c r="C408" s="141">
        <v>14717.8</v>
      </c>
      <c r="D408" s="141">
        <v>0</v>
      </c>
      <c r="E408" s="141">
        <v>66578.899999999994</v>
      </c>
      <c r="F408" s="141">
        <v>32535.7</v>
      </c>
      <c r="G408" s="140">
        <f t="shared" si="6"/>
        <v>113832.4</v>
      </c>
    </row>
    <row r="409" spans="1:7" ht="16.5" customHeight="1">
      <c r="A409" s="137" t="s">
        <v>1692</v>
      </c>
      <c r="B409" s="138" t="s">
        <v>1693</v>
      </c>
      <c r="C409" s="141">
        <v>1382.5</v>
      </c>
      <c r="D409" s="141">
        <v>0</v>
      </c>
      <c r="E409" s="141">
        <v>41128.800000000003</v>
      </c>
      <c r="F409" s="141">
        <v>18387.599999999999</v>
      </c>
      <c r="G409" s="140">
        <f t="shared" si="6"/>
        <v>60898.9</v>
      </c>
    </row>
    <row r="410" spans="1:7" ht="16.5" customHeight="1">
      <c r="A410" s="137" t="s">
        <v>1694</v>
      </c>
      <c r="B410" s="138" t="s">
        <v>1695</v>
      </c>
      <c r="C410" s="141">
        <v>3494.2</v>
      </c>
      <c r="D410" s="141">
        <v>0</v>
      </c>
      <c r="E410" s="141">
        <v>26225.200000000001</v>
      </c>
      <c r="F410" s="141">
        <v>9664.2000000000007</v>
      </c>
      <c r="G410" s="140">
        <f t="shared" si="6"/>
        <v>39383.600000000006</v>
      </c>
    </row>
    <row r="411" spans="1:7" ht="16.5" customHeight="1">
      <c r="A411" s="137" t="s">
        <v>1696</v>
      </c>
      <c r="B411" s="155" t="s">
        <v>1697</v>
      </c>
      <c r="C411" s="141">
        <v>731.5</v>
      </c>
      <c r="D411" s="141">
        <v>0</v>
      </c>
      <c r="E411" s="141">
        <v>34707.699999999997</v>
      </c>
      <c r="F411" s="141">
        <v>20100.900000000001</v>
      </c>
      <c r="G411" s="140">
        <f t="shared" si="6"/>
        <v>55540.1</v>
      </c>
    </row>
    <row r="412" spans="1:7" ht="16.5" customHeight="1">
      <c r="A412" s="137" t="s">
        <v>1698</v>
      </c>
      <c r="B412" s="138" t="s">
        <v>1699</v>
      </c>
      <c r="C412" s="141">
        <v>0</v>
      </c>
      <c r="D412" s="141">
        <v>8433</v>
      </c>
      <c r="E412" s="141">
        <v>43153.5</v>
      </c>
      <c r="F412" s="141">
        <v>21177.200000000001</v>
      </c>
      <c r="G412" s="140">
        <f t="shared" si="6"/>
        <v>72763.7</v>
      </c>
    </row>
    <row r="413" spans="1:7" ht="16.5" customHeight="1">
      <c r="A413" s="137" t="s">
        <v>1700</v>
      </c>
      <c r="B413" s="138" t="s">
        <v>1701</v>
      </c>
      <c r="C413" s="141">
        <v>6351.8</v>
      </c>
      <c r="D413" s="141">
        <v>0</v>
      </c>
      <c r="E413" s="141">
        <v>26606.3</v>
      </c>
      <c r="F413" s="141">
        <v>17690.599999999999</v>
      </c>
      <c r="G413" s="140">
        <f t="shared" si="6"/>
        <v>50648.7</v>
      </c>
    </row>
    <row r="414" spans="1:7" ht="16.5" customHeight="1">
      <c r="A414" s="137" t="s">
        <v>1702</v>
      </c>
      <c r="B414" s="138" t="s">
        <v>1703</v>
      </c>
      <c r="C414" s="141">
        <v>16123.9</v>
      </c>
      <c r="D414" s="141">
        <v>0</v>
      </c>
      <c r="E414" s="141">
        <v>88236.1</v>
      </c>
      <c r="F414" s="141">
        <v>34105.9</v>
      </c>
      <c r="G414" s="140">
        <f t="shared" si="6"/>
        <v>138465.9</v>
      </c>
    </row>
    <row r="415" spans="1:7" ht="16.5" customHeight="1">
      <c r="A415" s="137" t="s">
        <v>1704</v>
      </c>
      <c r="B415" s="138" t="s">
        <v>1705</v>
      </c>
      <c r="C415" s="141">
        <v>3924.4</v>
      </c>
      <c r="D415" s="141">
        <v>0</v>
      </c>
      <c r="E415" s="141">
        <v>17069.599999999999</v>
      </c>
      <c r="F415" s="141">
        <v>9361.7000000000007</v>
      </c>
      <c r="G415" s="140">
        <f t="shared" si="6"/>
        <v>30355.7</v>
      </c>
    </row>
    <row r="416" spans="1:7" ht="16.5" customHeight="1">
      <c r="A416" s="137" t="s">
        <v>1706</v>
      </c>
      <c r="B416" s="138" t="s">
        <v>1707</v>
      </c>
      <c r="C416" s="141">
        <v>9285.1</v>
      </c>
      <c r="D416" s="141">
        <v>0</v>
      </c>
      <c r="E416" s="141">
        <v>59317</v>
      </c>
      <c r="F416" s="141">
        <v>21158.5</v>
      </c>
      <c r="G416" s="140">
        <f t="shared" si="6"/>
        <v>89760.6</v>
      </c>
    </row>
    <row r="417" spans="1:7" ht="16.5" customHeight="1">
      <c r="A417" s="137" t="s">
        <v>1708</v>
      </c>
      <c r="B417" s="138" t="s">
        <v>1709</v>
      </c>
      <c r="C417" s="141">
        <v>12487</v>
      </c>
      <c r="D417" s="141">
        <v>0</v>
      </c>
      <c r="E417" s="141">
        <v>34163.4</v>
      </c>
      <c r="F417" s="141">
        <v>20780.900000000001</v>
      </c>
      <c r="G417" s="140">
        <f t="shared" si="6"/>
        <v>67431.3</v>
      </c>
    </row>
    <row r="418" spans="1:7" ht="16.5" customHeight="1">
      <c r="A418" s="137" t="s">
        <v>1710</v>
      </c>
      <c r="B418" s="138" t="s">
        <v>1711</v>
      </c>
      <c r="C418" s="141">
        <v>6594.3</v>
      </c>
      <c r="D418" s="141">
        <v>0</v>
      </c>
      <c r="E418" s="141">
        <v>43871.9</v>
      </c>
      <c r="F418" s="141">
        <v>22102.7</v>
      </c>
      <c r="G418" s="140">
        <f t="shared" si="6"/>
        <v>72568.900000000009</v>
      </c>
    </row>
    <row r="419" spans="1:7" ht="16.5" customHeight="1">
      <c r="A419" s="137" t="s">
        <v>1712</v>
      </c>
      <c r="B419" s="138" t="s">
        <v>1713</v>
      </c>
      <c r="C419" s="141">
        <v>8612.4</v>
      </c>
      <c r="D419" s="141">
        <v>0</v>
      </c>
      <c r="E419" s="141">
        <v>30046</v>
      </c>
      <c r="F419" s="141">
        <v>14644.8</v>
      </c>
      <c r="G419" s="140">
        <f t="shared" si="6"/>
        <v>53303.199999999997</v>
      </c>
    </row>
    <row r="420" spans="1:7" ht="16.5" customHeight="1">
      <c r="A420" s="137" t="s">
        <v>1714</v>
      </c>
      <c r="B420" s="138" t="s">
        <v>1715</v>
      </c>
      <c r="C420" s="141">
        <v>16994.2</v>
      </c>
      <c r="D420" s="141">
        <v>0</v>
      </c>
      <c r="E420" s="141">
        <v>74223</v>
      </c>
      <c r="F420" s="141">
        <v>33682.800000000003</v>
      </c>
      <c r="G420" s="140">
        <f t="shared" si="6"/>
        <v>124900</v>
      </c>
    </row>
    <row r="421" spans="1:7" ht="16.5" customHeight="1">
      <c r="A421" s="137" t="s">
        <v>1716</v>
      </c>
      <c r="B421" s="138" t="s">
        <v>1717</v>
      </c>
      <c r="C421" s="141">
        <v>40325.5</v>
      </c>
      <c r="D421" s="141">
        <v>0</v>
      </c>
      <c r="E421" s="141">
        <v>134394.79999999999</v>
      </c>
      <c r="F421" s="141">
        <v>58782.6</v>
      </c>
      <c r="G421" s="140">
        <f t="shared" si="6"/>
        <v>233502.9</v>
      </c>
    </row>
    <row r="422" spans="1:7" ht="16.5" customHeight="1">
      <c r="A422" s="137" t="s">
        <v>1718</v>
      </c>
      <c r="B422" s="138" t="s">
        <v>1719</v>
      </c>
      <c r="C422" s="141">
        <v>6114</v>
      </c>
      <c r="D422" s="141">
        <v>0</v>
      </c>
      <c r="E422" s="141">
        <v>29359.200000000001</v>
      </c>
      <c r="F422" s="141">
        <v>16228.2</v>
      </c>
      <c r="G422" s="140">
        <f t="shared" si="6"/>
        <v>51701.399999999994</v>
      </c>
    </row>
    <row r="423" spans="1:7" ht="16.5" customHeight="1">
      <c r="A423" s="137" t="s">
        <v>354</v>
      </c>
      <c r="B423" s="138" t="s">
        <v>355</v>
      </c>
      <c r="C423" s="141">
        <v>6277.3</v>
      </c>
      <c r="D423" s="141">
        <v>0</v>
      </c>
      <c r="E423" s="141">
        <v>43508.5</v>
      </c>
      <c r="F423" s="141">
        <v>24845.4</v>
      </c>
      <c r="G423" s="140">
        <f t="shared" si="6"/>
        <v>74631.200000000012</v>
      </c>
    </row>
    <row r="424" spans="1:7" ht="16.5" customHeight="1">
      <c r="A424" s="137" t="s">
        <v>356</v>
      </c>
      <c r="B424" s="138" t="s">
        <v>357</v>
      </c>
      <c r="C424" s="141">
        <v>27072.5</v>
      </c>
      <c r="D424" s="141">
        <v>0</v>
      </c>
      <c r="E424" s="141">
        <v>156678.79999999999</v>
      </c>
      <c r="F424" s="141">
        <v>79369.8</v>
      </c>
      <c r="G424" s="140">
        <f t="shared" si="6"/>
        <v>263121.09999999998</v>
      </c>
    </row>
    <row r="425" spans="1:7" ht="16.5" customHeight="1">
      <c r="A425" s="137" t="s">
        <v>358</v>
      </c>
      <c r="B425" s="145" t="s">
        <v>359</v>
      </c>
      <c r="C425" s="141">
        <v>3006.1</v>
      </c>
      <c r="D425" s="141">
        <v>0</v>
      </c>
      <c r="E425" s="141">
        <v>20891.8</v>
      </c>
      <c r="F425" s="141">
        <v>15376.7</v>
      </c>
      <c r="G425" s="140">
        <f t="shared" si="6"/>
        <v>39274.6</v>
      </c>
    </row>
    <row r="426" spans="1:7" ht="16.5" customHeight="1">
      <c r="A426" s="137" t="s">
        <v>360</v>
      </c>
      <c r="B426" s="138" t="s">
        <v>361</v>
      </c>
      <c r="C426" s="141">
        <v>6110.6</v>
      </c>
      <c r="D426" s="141">
        <v>0</v>
      </c>
      <c r="E426" s="141">
        <v>53124.3</v>
      </c>
      <c r="F426" s="141">
        <v>30657.1</v>
      </c>
      <c r="G426" s="140">
        <f t="shared" si="6"/>
        <v>89892</v>
      </c>
    </row>
    <row r="427" spans="1:7" ht="16.5" customHeight="1">
      <c r="A427" s="137" t="s">
        <v>362</v>
      </c>
      <c r="B427" s="138" t="s">
        <v>363</v>
      </c>
      <c r="C427" s="141">
        <v>3232.4</v>
      </c>
      <c r="D427" s="141">
        <v>0</v>
      </c>
      <c r="E427" s="141">
        <v>18808.7</v>
      </c>
      <c r="F427" s="141">
        <v>9625.1</v>
      </c>
      <c r="G427" s="140">
        <f t="shared" si="6"/>
        <v>31666.200000000004</v>
      </c>
    </row>
    <row r="428" spans="1:7" ht="16.5" customHeight="1">
      <c r="A428" s="137" t="s">
        <v>364</v>
      </c>
      <c r="B428" s="138" t="s">
        <v>365</v>
      </c>
      <c r="C428" s="141">
        <v>7443.2</v>
      </c>
      <c r="D428" s="141">
        <v>0</v>
      </c>
      <c r="E428" s="141">
        <v>22754.9</v>
      </c>
      <c r="F428" s="141">
        <v>15516.6</v>
      </c>
      <c r="G428" s="140">
        <f t="shared" ref="G428:G489" si="7">C428+D428+E428+F428</f>
        <v>45714.700000000004</v>
      </c>
    </row>
    <row r="429" spans="1:7" ht="16.5" customHeight="1">
      <c r="A429" s="137" t="s">
        <v>366</v>
      </c>
      <c r="B429" s="138" t="s">
        <v>367</v>
      </c>
      <c r="C429" s="141">
        <v>0</v>
      </c>
      <c r="D429" s="141">
        <v>0</v>
      </c>
      <c r="E429" s="141">
        <v>19287.099999999999</v>
      </c>
      <c r="F429" s="141">
        <v>9495.5</v>
      </c>
      <c r="G429" s="140">
        <f t="shared" si="7"/>
        <v>28782.6</v>
      </c>
    </row>
    <row r="430" spans="1:7" ht="16.5" customHeight="1">
      <c r="A430" s="137" t="s">
        <v>368</v>
      </c>
      <c r="B430" s="138" t="s">
        <v>369</v>
      </c>
      <c r="C430" s="141">
        <v>4393.3</v>
      </c>
      <c r="D430" s="141">
        <v>0</v>
      </c>
      <c r="E430" s="141">
        <v>16784.900000000001</v>
      </c>
      <c r="F430" s="141">
        <v>8672</v>
      </c>
      <c r="G430" s="140">
        <f t="shared" si="7"/>
        <v>29850.2</v>
      </c>
    </row>
    <row r="431" spans="1:7" ht="16.5" customHeight="1">
      <c r="A431" s="137" t="s">
        <v>370</v>
      </c>
      <c r="B431" s="138" t="s">
        <v>371</v>
      </c>
      <c r="C431" s="141">
        <v>804.1</v>
      </c>
      <c r="D431" s="141">
        <v>0</v>
      </c>
      <c r="E431" s="141">
        <v>34474.800000000003</v>
      </c>
      <c r="F431" s="141">
        <v>26267.4</v>
      </c>
      <c r="G431" s="140">
        <f t="shared" si="7"/>
        <v>61546.3</v>
      </c>
    </row>
    <row r="432" spans="1:7" ht="16.5" customHeight="1">
      <c r="A432" s="137" t="s">
        <v>372</v>
      </c>
      <c r="B432" s="138" t="s">
        <v>373</v>
      </c>
      <c r="C432" s="141">
        <v>2286.6999999999998</v>
      </c>
      <c r="D432" s="141">
        <v>0</v>
      </c>
      <c r="E432" s="141">
        <v>32731</v>
      </c>
      <c r="F432" s="141">
        <v>15264.9</v>
      </c>
      <c r="G432" s="140">
        <f t="shared" si="7"/>
        <v>50282.6</v>
      </c>
    </row>
    <row r="433" spans="1:7" ht="16.5" customHeight="1">
      <c r="A433" s="137" t="s">
        <v>374</v>
      </c>
      <c r="B433" s="138" t="s">
        <v>375</v>
      </c>
      <c r="C433" s="141">
        <v>6766.6</v>
      </c>
      <c r="D433" s="141">
        <v>0</v>
      </c>
      <c r="E433" s="141">
        <v>34991.699999999997</v>
      </c>
      <c r="F433" s="141">
        <v>18443.599999999999</v>
      </c>
      <c r="G433" s="140">
        <f t="shared" si="7"/>
        <v>60201.899999999994</v>
      </c>
    </row>
    <row r="434" spans="1:7" ht="16.5" customHeight="1">
      <c r="A434" s="137" t="s">
        <v>376</v>
      </c>
      <c r="B434" s="138" t="s">
        <v>377</v>
      </c>
      <c r="C434" s="141">
        <v>4053.2</v>
      </c>
      <c r="D434" s="141">
        <v>0</v>
      </c>
      <c r="E434" s="141">
        <v>38241.4</v>
      </c>
      <c r="F434" s="141">
        <v>20220.099999999999</v>
      </c>
      <c r="G434" s="140">
        <f t="shared" si="7"/>
        <v>62514.7</v>
      </c>
    </row>
    <row r="435" spans="1:7" ht="16.5" customHeight="1">
      <c r="A435" s="137" t="s">
        <v>378</v>
      </c>
      <c r="B435" s="138" t="s">
        <v>379</v>
      </c>
      <c r="C435" s="141">
        <v>6151.3</v>
      </c>
      <c r="D435" s="141">
        <v>0</v>
      </c>
      <c r="E435" s="141">
        <v>24070</v>
      </c>
      <c r="F435" s="141">
        <v>12846.6</v>
      </c>
      <c r="G435" s="140">
        <f t="shared" si="7"/>
        <v>43067.9</v>
      </c>
    </row>
    <row r="436" spans="1:7" ht="16.5" customHeight="1">
      <c r="A436" s="137" t="s">
        <v>380</v>
      </c>
      <c r="B436" s="138" t="s">
        <v>381</v>
      </c>
      <c r="C436" s="141">
        <v>8572</v>
      </c>
      <c r="D436" s="141">
        <v>0</v>
      </c>
      <c r="E436" s="141">
        <v>70399.600000000006</v>
      </c>
      <c r="F436" s="141">
        <v>27585.3</v>
      </c>
      <c r="G436" s="140">
        <f t="shared" si="7"/>
        <v>106556.90000000001</v>
      </c>
    </row>
    <row r="437" spans="1:7" ht="16.5" customHeight="1">
      <c r="A437" s="137" t="s">
        <v>382</v>
      </c>
      <c r="B437" s="138" t="s">
        <v>383</v>
      </c>
      <c r="C437" s="141">
        <v>364.7</v>
      </c>
      <c r="D437" s="141">
        <v>0</v>
      </c>
      <c r="E437" s="141">
        <v>15657.3</v>
      </c>
      <c r="F437" s="141">
        <v>9849</v>
      </c>
      <c r="G437" s="140">
        <f t="shared" si="7"/>
        <v>25871</v>
      </c>
    </row>
    <row r="438" spans="1:7" ht="16.5" customHeight="1">
      <c r="A438" s="137" t="s">
        <v>384</v>
      </c>
      <c r="B438" s="138" t="s">
        <v>385</v>
      </c>
      <c r="C438" s="141">
        <v>0</v>
      </c>
      <c r="D438" s="141">
        <v>0</v>
      </c>
      <c r="E438" s="141">
        <v>30355.1</v>
      </c>
      <c r="F438" s="141">
        <v>17513.2</v>
      </c>
      <c r="G438" s="140">
        <f t="shared" si="7"/>
        <v>47868.3</v>
      </c>
    </row>
    <row r="439" spans="1:7" ht="16.5" customHeight="1">
      <c r="A439" s="137" t="s">
        <v>386</v>
      </c>
      <c r="B439" s="138" t="s">
        <v>387</v>
      </c>
      <c r="C439" s="141">
        <v>0</v>
      </c>
      <c r="D439" s="141">
        <v>4656.8</v>
      </c>
      <c r="E439" s="141">
        <v>78316.399999999994</v>
      </c>
      <c r="F439" s="141">
        <v>43976.1</v>
      </c>
      <c r="G439" s="140">
        <f t="shared" si="7"/>
        <v>126949.29999999999</v>
      </c>
    </row>
    <row r="440" spans="1:7" ht="16.5" customHeight="1">
      <c r="A440" s="137" t="s">
        <v>388</v>
      </c>
      <c r="B440" s="138" t="s">
        <v>389</v>
      </c>
      <c r="C440" s="141">
        <v>6145.6</v>
      </c>
      <c r="D440" s="141">
        <v>0</v>
      </c>
      <c r="E440" s="141">
        <v>41198.699999999997</v>
      </c>
      <c r="F440" s="141">
        <v>20147.8</v>
      </c>
      <c r="G440" s="140">
        <f t="shared" si="7"/>
        <v>67492.099999999991</v>
      </c>
    </row>
    <row r="441" spans="1:7" ht="16.5" customHeight="1">
      <c r="A441" s="137" t="s">
        <v>390</v>
      </c>
      <c r="B441" s="138" t="s">
        <v>391</v>
      </c>
      <c r="C441" s="141">
        <v>5550.7</v>
      </c>
      <c r="D441" s="141">
        <v>0</v>
      </c>
      <c r="E441" s="141">
        <v>45171.4</v>
      </c>
      <c r="F441" s="141">
        <v>13582.1</v>
      </c>
      <c r="G441" s="140">
        <f t="shared" si="7"/>
        <v>64304.2</v>
      </c>
    </row>
    <row r="442" spans="1:7" ht="16.5" customHeight="1">
      <c r="A442" s="137" t="s">
        <v>392</v>
      </c>
      <c r="B442" s="155" t="s">
        <v>393</v>
      </c>
      <c r="C442" s="141">
        <v>0</v>
      </c>
      <c r="D442" s="141">
        <v>977.5</v>
      </c>
      <c r="E442" s="141">
        <v>41262.199999999997</v>
      </c>
      <c r="F442" s="141">
        <v>21298.9</v>
      </c>
      <c r="G442" s="140">
        <f t="shared" si="7"/>
        <v>63538.6</v>
      </c>
    </row>
    <row r="443" spans="1:7" ht="16.5" customHeight="1">
      <c r="A443" s="137" t="s">
        <v>394</v>
      </c>
      <c r="B443" s="138" t="s">
        <v>395</v>
      </c>
      <c r="C443" s="141">
        <v>26213.1</v>
      </c>
      <c r="D443" s="141">
        <v>0</v>
      </c>
      <c r="E443" s="141">
        <v>77007.7</v>
      </c>
      <c r="F443" s="141">
        <v>39496.6</v>
      </c>
      <c r="G443" s="140">
        <f t="shared" si="7"/>
        <v>142717.4</v>
      </c>
    </row>
    <row r="444" spans="1:7" ht="16.5" customHeight="1">
      <c r="A444" s="137" t="s">
        <v>396</v>
      </c>
      <c r="B444" s="138" t="s">
        <v>397</v>
      </c>
      <c r="C444" s="141">
        <v>5727.2</v>
      </c>
      <c r="D444" s="141">
        <v>0</v>
      </c>
      <c r="E444" s="141">
        <v>41766.300000000003</v>
      </c>
      <c r="F444" s="141">
        <v>21570.3</v>
      </c>
      <c r="G444" s="140">
        <f t="shared" si="7"/>
        <v>69063.8</v>
      </c>
    </row>
    <row r="445" spans="1:7" ht="16.5" customHeight="1">
      <c r="A445" s="137" t="s">
        <v>398</v>
      </c>
      <c r="B445" s="138" t="s">
        <v>399</v>
      </c>
      <c r="C445" s="141">
        <v>3023</v>
      </c>
      <c r="D445" s="141">
        <v>0</v>
      </c>
      <c r="E445" s="141">
        <v>48978</v>
      </c>
      <c r="F445" s="141">
        <v>25552.2</v>
      </c>
      <c r="G445" s="140">
        <f t="shared" si="7"/>
        <v>77553.2</v>
      </c>
    </row>
    <row r="446" spans="1:7" ht="16.5" customHeight="1">
      <c r="A446" s="137" t="s">
        <v>400</v>
      </c>
      <c r="B446" s="156" t="s">
        <v>401</v>
      </c>
      <c r="C446" s="141">
        <v>1066</v>
      </c>
      <c r="D446" s="141">
        <v>0</v>
      </c>
      <c r="E446" s="141">
        <v>3175.4</v>
      </c>
      <c r="F446" s="141">
        <v>1689.1</v>
      </c>
      <c r="G446" s="140">
        <f t="shared" si="7"/>
        <v>5930.5</v>
      </c>
    </row>
    <row r="447" spans="1:7" ht="16.5" customHeight="1">
      <c r="A447" s="137" t="s">
        <v>402</v>
      </c>
      <c r="B447" s="138" t="s">
        <v>403</v>
      </c>
      <c r="C447" s="141">
        <v>3447.2</v>
      </c>
      <c r="D447" s="141">
        <v>0</v>
      </c>
      <c r="E447" s="141">
        <v>33000.1</v>
      </c>
      <c r="F447" s="141">
        <v>17420.3</v>
      </c>
      <c r="G447" s="140">
        <f t="shared" si="7"/>
        <v>53867.599999999991</v>
      </c>
    </row>
    <row r="448" spans="1:7" ht="16.5" customHeight="1">
      <c r="A448" s="137" t="s">
        <v>404</v>
      </c>
      <c r="B448" s="138" t="s">
        <v>405</v>
      </c>
      <c r="C448" s="139">
        <v>0</v>
      </c>
      <c r="D448" s="139">
        <v>6106.1</v>
      </c>
      <c r="E448" s="139">
        <v>47481.2</v>
      </c>
      <c r="F448" s="139">
        <v>22039.599999999999</v>
      </c>
      <c r="G448" s="140">
        <f t="shared" si="7"/>
        <v>75626.899999999994</v>
      </c>
    </row>
    <row r="449" spans="1:7" ht="16.5" customHeight="1">
      <c r="A449" s="137" t="s">
        <v>406</v>
      </c>
      <c r="B449" s="138" t="s">
        <v>407</v>
      </c>
      <c r="C449" s="141">
        <v>0</v>
      </c>
      <c r="D449" s="141">
        <v>0</v>
      </c>
      <c r="E449" s="141">
        <v>79078.600000000006</v>
      </c>
      <c r="F449" s="141">
        <v>45113.3</v>
      </c>
      <c r="G449" s="140">
        <f t="shared" si="7"/>
        <v>124191.90000000001</v>
      </c>
    </row>
    <row r="450" spans="1:7" ht="16.5" customHeight="1">
      <c r="A450" s="137" t="s">
        <v>408</v>
      </c>
      <c r="B450" s="138" t="s">
        <v>830</v>
      </c>
      <c r="C450" s="141">
        <v>10200.1</v>
      </c>
      <c r="D450" s="141">
        <v>0</v>
      </c>
      <c r="E450" s="141">
        <v>72016.3</v>
      </c>
      <c r="F450" s="141">
        <v>35055.5</v>
      </c>
      <c r="G450" s="140">
        <f t="shared" si="7"/>
        <v>117271.90000000001</v>
      </c>
    </row>
    <row r="451" spans="1:7" ht="16.5" customHeight="1">
      <c r="A451" s="137" t="s">
        <v>831</v>
      </c>
      <c r="B451" s="138" t="s">
        <v>832</v>
      </c>
      <c r="C451" s="141">
        <v>13186.9</v>
      </c>
      <c r="D451" s="141">
        <v>0</v>
      </c>
      <c r="E451" s="141">
        <v>58297.7</v>
      </c>
      <c r="F451" s="141">
        <v>24419</v>
      </c>
      <c r="G451" s="140">
        <f t="shared" si="7"/>
        <v>95903.599999999991</v>
      </c>
    </row>
    <row r="452" spans="1:7" ht="16.5" customHeight="1">
      <c r="A452" s="137" t="s">
        <v>833</v>
      </c>
      <c r="B452" s="138" t="s">
        <v>834</v>
      </c>
      <c r="C452" s="141">
        <v>3893.5</v>
      </c>
      <c r="D452" s="141">
        <v>0</v>
      </c>
      <c r="E452" s="141">
        <v>24051.7</v>
      </c>
      <c r="F452" s="141">
        <v>11419.2</v>
      </c>
      <c r="G452" s="140">
        <f t="shared" si="7"/>
        <v>39364.400000000001</v>
      </c>
    </row>
    <row r="453" spans="1:7" ht="16.5" customHeight="1">
      <c r="A453" s="137" t="s">
        <v>835</v>
      </c>
      <c r="B453" s="138" t="s">
        <v>836</v>
      </c>
      <c r="C453" s="141">
        <v>49.9</v>
      </c>
      <c r="D453" s="141">
        <v>0</v>
      </c>
      <c r="E453" s="141">
        <v>34463.9</v>
      </c>
      <c r="F453" s="141">
        <v>17347.400000000001</v>
      </c>
      <c r="G453" s="140">
        <f t="shared" si="7"/>
        <v>51861.200000000004</v>
      </c>
    </row>
    <row r="454" spans="1:7" ht="16.5" customHeight="1">
      <c r="A454" s="137" t="s">
        <v>837</v>
      </c>
      <c r="B454" s="138" t="s">
        <v>838</v>
      </c>
      <c r="C454" s="141">
        <v>841.3</v>
      </c>
      <c r="D454" s="141">
        <v>0</v>
      </c>
      <c r="E454" s="141">
        <v>44213.599999999999</v>
      </c>
      <c r="F454" s="141">
        <v>21944.1</v>
      </c>
      <c r="G454" s="140">
        <f t="shared" si="7"/>
        <v>66999</v>
      </c>
    </row>
    <row r="455" spans="1:7" ht="16.5" customHeight="1">
      <c r="A455" s="137" t="s">
        <v>839</v>
      </c>
      <c r="B455" s="138" t="s">
        <v>840</v>
      </c>
      <c r="C455" s="141">
        <v>3835.1</v>
      </c>
      <c r="D455" s="141">
        <v>0</v>
      </c>
      <c r="E455" s="141">
        <v>19553.5</v>
      </c>
      <c r="F455" s="141">
        <v>11258.6</v>
      </c>
      <c r="G455" s="140">
        <f t="shared" si="7"/>
        <v>34647.199999999997</v>
      </c>
    </row>
    <row r="456" spans="1:7" ht="16.5" customHeight="1">
      <c r="A456" s="137" t="s">
        <v>841</v>
      </c>
      <c r="B456" s="138" t="s">
        <v>842</v>
      </c>
      <c r="C456" s="141">
        <v>3678.9</v>
      </c>
      <c r="D456" s="141">
        <v>0</v>
      </c>
      <c r="E456" s="141">
        <v>29103.7</v>
      </c>
      <c r="F456" s="141">
        <v>13496.4</v>
      </c>
      <c r="G456" s="140">
        <f t="shared" si="7"/>
        <v>46279</v>
      </c>
    </row>
    <row r="457" spans="1:7" ht="16.5" customHeight="1">
      <c r="A457" s="137" t="s">
        <v>843</v>
      </c>
      <c r="B457" s="155" t="s">
        <v>844</v>
      </c>
      <c r="C457" s="141">
        <v>0</v>
      </c>
      <c r="D457" s="141">
        <v>0</v>
      </c>
      <c r="E457" s="141">
        <v>31286.2</v>
      </c>
      <c r="F457" s="141">
        <v>14862.1</v>
      </c>
      <c r="G457" s="140">
        <f t="shared" si="7"/>
        <v>46148.3</v>
      </c>
    </row>
    <row r="458" spans="1:7" ht="16.5" customHeight="1">
      <c r="A458" s="137" t="s">
        <v>845</v>
      </c>
      <c r="B458" s="138" t="s">
        <v>846</v>
      </c>
      <c r="C458" s="141">
        <v>8760.7999999999993</v>
      </c>
      <c r="D458" s="141">
        <v>0</v>
      </c>
      <c r="E458" s="141">
        <v>39419.1</v>
      </c>
      <c r="F458" s="141">
        <v>24744.1</v>
      </c>
      <c r="G458" s="140">
        <f t="shared" si="7"/>
        <v>72924</v>
      </c>
    </row>
    <row r="459" spans="1:7" ht="16.5" customHeight="1">
      <c r="A459" s="137" t="s">
        <v>847</v>
      </c>
      <c r="B459" s="138" t="s">
        <v>848</v>
      </c>
      <c r="C459" s="141">
        <v>11424.3</v>
      </c>
      <c r="D459" s="141">
        <v>0</v>
      </c>
      <c r="E459" s="141">
        <v>51475.7</v>
      </c>
      <c r="F459" s="141">
        <v>17198</v>
      </c>
      <c r="G459" s="140">
        <f t="shared" si="7"/>
        <v>80098</v>
      </c>
    </row>
    <row r="460" spans="1:7" ht="16.5" customHeight="1">
      <c r="A460" s="137" t="s">
        <v>849</v>
      </c>
      <c r="B460" s="145" t="s">
        <v>850</v>
      </c>
      <c r="C460" s="141">
        <v>786.5</v>
      </c>
      <c r="D460" s="141">
        <v>0</v>
      </c>
      <c r="E460" s="141">
        <v>30411.7</v>
      </c>
      <c r="F460" s="141">
        <v>16510.3</v>
      </c>
      <c r="G460" s="140">
        <f t="shared" si="7"/>
        <v>47708.5</v>
      </c>
    </row>
    <row r="461" spans="1:7" ht="16.5" customHeight="1">
      <c r="A461" s="137" t="s">
        <v>851</v>
      </c>
      <c r="B461" s="138" t="s">
        <v>852</v>
      </c>
      <c r="C461" s="141">
        <v>2972.1</v>
      </c>
      <c r="D461" s="141">
        <v>0</v>
      </c>
      <c r="E461" s="141">
        <v>16280.3</v>
      </c>
      <c r="F461" s="141">
        <v>7279</v>
      </c>
      <c r="G461" s="140">
        <f t="shared" si="7"/>
        <v>26531.399999999998</v>
      </c>
    </row>
    <row r="462" spans="1:7" ht="16.5" customHeight="1">
      <c r="A462" s="137" t="s">
        <v>853</v>
      </c>
      <c r="B462" s="138" t="s">
        <v>854</v>
      </c>
      <c r="C462" s="141">
        <v>0</v>
      </c>
      <c r="D462" s="141">
        <v>3672.2</v>
      </c>
      <c r="E462" s="141">
        <v>15570.6</v>
      </c>
      <c r="F462" s="141">
        <v>8166.5</v>
      </c>
      <c r="G462" s="140">
        <f t="shared" si="7"/>
        <v>27409.3</v>
      </c>
    </row>
    <row r="463" spans="1:7" ht="16.5" customHeight="1">
      <c r="A463" s="137" t="s">
        <v>855</v>
      </c>
      <c r="B463" s="138" t="s">
        <v>856</v>
      </c>
      <c r="C463" s="141">
        <v>1116.3</v>
      </c>
      <c r="D463" s="141">
        <v>0</v>
      </c>
      <c r="E463" s="141">
        <v>25129.9</v>
      </c>
      <c r="F463" s="141">
        <v>16575</v>
      </c>
      <c r="G463" s="140">
        <f t="shared" si="7"/>
        <v>42821.2</v>
      </c>
    </row>
    <row r="464" spans="1:7" ht="16.5" customHeight="1">
      <c r="A464" s="137" t="s">
        <v>857</v>
      </c>
      <c r="B464" s="154" t="s">
        <v>858</v>
      </c>
      <c r="C464" s="141">
        <v>3657.7</v>
      </c>
      <c r="D464" s="141">
        <v>0</v>
      </c>
      <c r="E464" s="141">
        <v>36602.199999999997</v>
      </c>
      <c r="F464" s="141">
        <v>18491.099999999999</v>
      </c>
      <c r="G464" s="140">
        <f t="shared" si="7"/>
        <v>58750.999999999993</v>
      </c>
    </row>
    <row r="465" spans="1:7" ht="16.5" customHeight="1">
      <c r="A465" s="137" t="s">
        <v>859</v>
      </c>
      <c r="B465" s="138" t="s">
        <v>860</v>
      </c>
      <c r="C465" s="141">
        <v>0</v>
      </c>
      <c r="D465" s="141">
        <v>0</v>
      </c>
      <c r="E465" s="141">
        <v>15793.7</v>
      </c>
      <c r="F465" s="141">
        <v>10034</v>
      </c>
      <c r="G465" s="140">
        <f t="shared" si="7"/>
        <v>25827.7</v>
      </c>
    </row>
    <row r="466" spans="1:7" ht="16.5" customHeight="1">
      <c r="A466" s="137" t="s">
        <v>861</v>
      </c>
      <c r="B466" s="138" t="s">
        <v>2139</v>
      </c>
      <c r="C466" s="141">
        <v>9514.7000000000007</v>
      </c>
      <c r="D466" s="141">
        <v>0</v>
      </c>
      <c r="E466" s="141">
        <v>51265</v>
      </c>
      <c r="F466" s="141">
        <v>23741</v>
      </c>
      <c r="G466" s="140">
        <f t="shared" si="7"/>
        <v>84520.7</v>
      </c>
    </row>
    <row r="467" spans="1:7" ht="16.5" customHeight="1">
      <c r="A467" s="137" t="s">
        <v>2140</v>
      </c>
      <c r="B467" s="138" t="s">
        <v>2141</v>
      </c>
      <c r="C467" s="141">
        <v>7986.6</v>
      </c>
      <c r="D467" s="141">
        <v>0</v>
      </c>
      <c r="E467" s="141">
        <v>43155</v>
      </c>
      <c r="F467" s="141">
        <v>18618.8</v>
      </c>
      <c r="G467" s="140">
        <f t="shared" si="7"/>
        <v>69760.399999999994</v>
      </c>
    </row>
    <row r="468" spans="1:7" ht="16.5" customHeight="1">
      <c r="A468" s="137" t="s">
        <v>2142</v>
      </c>
      <c r="B468" s="138" t="s">
        <v>2143</v>
      </c>
      <c r="C468" s="141">
        <v>0</v>
      </c>
      <c r="D468" s="141">
        <v>56.2</v>
      </c>
      <c r="E468" s="141">
        <v>37550.6</v>
      </c>
      <c r="F468" s="141">
        <v>17454.400000000001</v>
      </c>
      <c r="G468" s="140">
        <f t="shared" si="7"/>
        <v>55061.2</v>
      </c>
    </row>
    <row r="469" spans="1:7" ht="16.5" customHeight="1">
      <c r="A469" s="137" t="s">
        <v>2144</v>
      </c>
      <c r="B469" s="138" t="s">
        <v>2145</v>
      </c>
      <c r="C469" s="141">
        <v>0</v>
      </c>
      <c r="D469" s="141">
        <v>0</v>
      </c>
      <c r="E469" s="141">
        <v>22703.5</v>
      </c>
      <c r="F469" s="141">
        <v>15662.9</v>
      </c>
      <c r="G469" s="140">
        <f t="shared" si="7"/>
        <v>38366.400000000001</v>
      </c>
    </row>
    <row r="470" spans="1:7" ht="16.5" customHeight="1">
      <c r="A470" s="137" t="s">
        <v>2146</v>
      </c>
      <c r="B470" s="138" t="s">
        <v>681</v>
      </c>
      <c r="C470" s="141">
        <v>0</v>
      </c>
      <c r="D470" s="141">
        <v>0</v>
      </c>
      <c r="E470" s="141">
        <v>27595.7</v>
      </c>
      <c r="F470" s="141">
        <v>14748.6</v>
      </c>
      <c r="G470" s="140">
        <f t="shared" si="7"/>
        <v>42344.3</v>
      </c>
    </row>
    <row r="471" spans="1:7" ht="16.5" customHeight="1">
      <c r="A471" s="137" t="s">
        <v>2147</v>
      </c>
      <c r="B471" s="138" t="s">
        <v>2148</v>
      </c>
      <c r="C471" s="141">
        <v>0</v>
      </c>
      <c r="D471" s="141">
        <v>1103</v>
      </c>
      <c r="E471" s="141">
        <v>32288.1</v>
      </c>
      <c r="F471" s="141">
        <v>16605.7</v>
      </c>
      <c r="G471" s="140">
        <f t="shared" si="7"/>
        <v>49996.800000000003</v>
      </c>
    </row>
    <row r="472" spans="1:7" ht="16.5" customHeight="1">
      <c r="A472" s="146" t="s">
        <v>2149</v>
      </c>
      <c r="B472" s="138" t="s">
        <v>2150</v>
      </c>
      <c r="C472" s="141">
        <v>1361.5</v>
      </c>
      <c r="D472" s="141">
        <v>0</v>
      </c>
      <c r="E472" s="141">
        <v>8056.3</v>
      </c>
      <c r="F472" s="141">
        <v>6324.5</v>
      </c>
      <c r="G472" s="140">
        <f t="shared" si="7"/>
        <v>15742.3</v>
      </c>
    </row>
    <row r="473" spans="1:7" ht="16.5" customHeight="1">
      <c r="A473" s="137" t="s">
        <v>2151</v>
      </c>
      <c r="B473" s="155" t="s">
        <v>2152</v>
      </c>
      <c r="C473" s="141">
        <v>1786.4</v>
      </c>
      <c r="D473" s="141">
        <v>0</v>
      </c>
      <c r="E473" s="141">
        <v>15986.3</v>
      </c>
      <c r="F473" s="141">
        <v>8857.7000000000007</v>
      </c>
      <c r="G473" s="140">
        <f t="shared" si="7"/>
        <v>26630.400000000001</v>
      </c>
    </row>
    <row r="474" spans="1:7" ht="16.5" customHeight="1">
      <c r="A474" s="137" t="s">
        <v>2153</v>
      </c>
      <c r="B474" s="138" t="s">
        <v>2154</v>
      </c>
      <c r="C474" s="141">
        <v>268.3</v>
      </c>
      <c r="D474" s="141">
        <v>0</v>
      </c>
      <c r="E474" s="141">
        <v>1348.6</v>
      </c>
      <c r="F474" s="141">
        <v>595.70000000000005</v>
      </c>
      <c r="G474" s="140">
        <f t="shared" si="7"/>
        <v>2212.6</v>
      </c>
    </row>
    <row r="475" spans="1:7" ht="16.5" customHeight="1">
      <c r="A475" s="137" t="s">
        <v>2155</v>
      </c>
      <c r="B475" s="138" t="s">
        <v>2156</v>
      </c>
      <c r="C475" s="141">
        <v>6793.2</v>
      </c>
      <c r="D475" s="141">
        <v>0</v>
      </c>
      <c r="E475" s="141">
        <v>25156.9</v>
      </c>
      <c r="F475" s="141">
        <v>11475.9</v>
      </c>
      <c r="G475" s="140">
        <f t="shared" si="7"/>
        <v>43426</v>
      </c>
    </row>
    <row r="476" spans="1:7" ht="16.5" customHeight="1">
      <c r="A476" s="137" t="s">
        <v>2157</v>
      </c>
      <c r="B476" s="138" t="s">
        <v>2158</v>
      </c>
      <c r="C476" s="141">
        <v>2448.4</v>
      </c>
      <c r="D476" s="141">
        <v>0</v>
      </c>
      <c r="E476" s="141">
        <v>19992.2</v>
      </c>
      <c r="F476" s="141">
        <v>10737.6</v>
      </c>
      <c r="G476" s="140">
        <f t="shared" si="7"/>
        <v>33178.200000000004</v>
      </c>
    </row>
    <row r="477" spans="1:7" ht="16.5" customHeight="1">
      <c r="A477" s="137" t="s">
        <v>2159</v>
      </c>
      <c r="B477" s="149" t="s">
        <v>3726</v>
      </c>
      <c r="C477" s="141">
        <v>6049.8</v>
      </c>
      <c r="D477" s="141">
        <v>0</v>
      </c>
      <c r="E477" s="141">
        <v>34505.5</v>
      </c>
      <c r="F477" s="141">
        <v>19014.2</v>
      </c>
      <c r="G477" s="140">
        <f t="shared" si="7"/>
        <v>59569.5</v>
      </c>
    </row>
    <row r="478" spans="1:7" ht="16.5" customHeight="1">
      <c r="A478" s="137" t="s">
        <v>3727</v>
      </c>
      <c r="B478" s="138" t="s">
        <v>3728</v>
      </c>
      <c r="C478" s="141">
        <v>5438.4</v>
      </c>
      <c r="D478" s="141">
        <v>0</v>
      </c>
      <c r="E478" s="141">
        <v>37552.400000000001</v>
      </c>
      <c r="F478" s="141">
        <v>21355.5</v>
      </c>
      <c r="G478" s="140">
        <f t="shared" si="7"/>
        <v>64346.3</v>
      </c>
    </row>
    <row r="479" spans="1:7" ht="16.5" customHeight="1">
      <c r="A479" s="137" t="s">
        <v>3729</v>
      </c>
      <c r="B479" s="138" t="s">
        <v>3730</v>
      </c>
      <c r="C479" s="141">
        <v>1138.0999999999999</v>
      </c>
      <c r="D479" s="141">
        <v>0</v>
      </c>
      <c r="E479" s="141">
        <v>12230.9</v>
      </c>
      <c r="F479" s="141">
        <v>3455.2</v>
      </c>
      <c r="G479" s="140">
        <f t="shared" si="7"/>
        <v>16824.2</v>
      </c>
    </row>
    <row r="480" spans="1:7" ht="16.5" customHeight="1">
      <c r="A480" s="137" t="s">
        <v>3731</v>
      </c>
      <c r="B480" s="138" t="s">
        <v>3732</v>
      </c>
      <c r="C480" s="141">
        <v>0</v>
      </c>
      <c r="D480" s="141">
        <v>1596.7</v>
      </c>
      <c r="E480" s="141">
        <v>37517.300000000003</v>
      </c>
      <c r="F480" s="141">
        <v>21115.9</v>
      </c>
      <c r="G480" s="140">
        <f t="shared" si="7"/>
        <v>60229.9</v>
      </c>
    </row>
    <row r="481" spans="1:7" ht="16.5" customHeight="1">
      <c r="A481" s="137" t="s">
        <v>3733</v>
      </c>
      <c r="B481" s="156" t="s">
        <v>4107</v>
      </c>
      <c r="C481" s="141">
        <v>994.9</v>
      </c>
      <c r="D481" s="141">
        <v>0</v>
      </c>
      <c r="E481" s="141">
        <v>5605.8</v>
      </c>
      <c r="F481" s="141">
        <v>2132.1</v>
      </c>
      <c r="G481" s="140">
        <f t="shared" si="7"/>
        <v>8732.7999999999993</v>
      </c>
    </row>
    <row r="482" spans="1:7" ht="16.5" customHeight="1">
      <c r="A482" s="137" t="s">
        <v>3734</v>
      </c>
      <c r="B482" s="155" t="s">
        <v>3735</v>
      </c>
      <c r="C482" s="141">
        <v>8257.4</v>
      </c>
      <c r="D482" s="141">
        <v>0</v>
      </c>
      <c r="E482" s="141">
        <v>56283.7</v>
      </c>
      <c r="F482" s="141">
        <v>40140.699999999997</v>
      </c>
      <c r="G482" s="140">
        <f t="shared" si="7"/>
        <v>104681.79999999999</v>
      </c>
    </row>
    <row r="483" spans="1:7" ht="16.5" customHeight="1">
      <c r="A483" s="137" t="s">
        <v>3736</v>
      </c>
      <c r="B483" s="138" t="s">
        <v>3737</v>
      </c>
      <c r="C483" s="141">
        <v>3203.7</v>
      </c>
      <c r="D483" s="141">
        <v>0</v>
      </c>
      <c r="E483" s="141">
        <v>50307</v>
      </c>
      <c r="F483" s="141">
        <v>48739.4</v>
      </c>
      <c r="G483" s="140">
        <f t="shared" si="7"/>
        <v>102250.1</v>
      </c>
    </row>
    <row r="484" spans="1:7" ht="16.5" customHeight="1">
      <c r="A484" s="137" t="s">
        <v>3738</v>
      </c>
      <c r="B484" s="138" t="s">
        <v>3739</v>
      </c>
      <c r="C484" s="141">
        <v>914</v>
      </c>
      <c r="D484" s="141">
        <v>0</v>
      </c>
      <c r="E484" s="141">
        <v>46552.800000000003</v>
      </c>
      <c r="F484" s="141">
        <v>19719.099999999999</v>
      </c>
      <c r="G484" s="140">
        <f t="shared" si="7"/>
        <v>67185.899999999994</v>
      </c>
    </row>
    <row r="485" spans="1:7" ht="16.5" customHeight="1">
      <c r="A485" s="137" t="s">
        <v>3740</v>
      </c>
      <c r="B485" s="138" t="s">
        <v>3741</v>
      </c>
      <c r="C485" s="141">
        <v>5641</v>
      </c>
      <c r="D485" s="141">
        <v>0</v>
      </c>
      <c r="E485" s="141">
        <v>38031.699999999997</v>
      </c>
      <c r="F485" s="141">
        <v>16878.5</v>
      </c>
      <c r="G485" s="140">
        <f t="shared" si="7"/>
        <v>60551.199999999997</v>
      </c>
    </row>
    <row r="486" spans="1:7" ht="16.5" customHeight="1">
      <c r="A486" s="137" t="s">
        <v>3742</v>
      </c>
      <c r="B486" s="138" t="s">
        <v>3743</v>
      </c>
      <c r="C486" s="141">
        <v>4341.5</v>
      </c>
      <c r="D486" s="141">
        <v>0</v>
      </c>
      <c r="E486" s="141">
        <v>34776.9</v>
      </c>
      <c r="F486" s="141">
        <v>22705.5</v>
      </c>
      <c r="G486" s="140">
        <f t="shared" si="7"/>
        <v>61823.9</v>
      </c>
    </row>
    <row r="487" spans="1:7" ht="16.5" customHeight="1">
      <c r="A487" s="137" t="s">
        <v>3744</v>
      </c>
      <c r="B487" s="138" t="s">
        <v>3745</v>
      </c>
      <c r="C487" s="141">
        <v>3945.3</v>
      </c>
      <c r="D487" s="141">
        <v>0</v>
      </c>
      <c r="E487" s="141">
        <v>34827.4</v>
      </c>
      <c r="F487" s="141">
        <v>18510.2</v>
      </c>
      <c r="G487" s="140">
        <f t="shared" si="7"/>
        <v>57282.900000000009</v>
      </c>
    </row>
    <row r="488" spans="1:7" ht="16.5" customHeight="1">
      <c r="A488" s="137" t="s">
        <v>3746</v>
      </c>
      <c r="B488" s="138" t="s">
        <v>3747</v>
      </c>
      <c r="C488" s="141">
        <v>22504.400000000001</v>
      </c>
      <c r="D488" s="141">
        <v>0</v>
      </c>
      <c r="E488" s="141">
        <v>124005.7</v>
      </c>
      <c r="F488" s="141">
        <v>68250.899999999994</v>
      </c>
      <c r="G488" s="140">
        <f t="shared" si="7"/>
        <v>214761</v>
      </c>
    </row>
    <row r="489" spans="1:7" ht="16.5" customHeight="1">
      <c r="A489" s="137" t="s">
        <v>3748</v>
      </c>
      <c r="B489" s="145" t="s">
        <v>3749</v>
      </c>
      <c r="C489" s="141">
        <v>7005.1</v>
      </c>
      <c r="D489" s="141">
        <v>0</v>
      </c>
      <c r="E489" s="141">
        <v>20643.5</v>
      </c>
      <c r="F489" s="141">
        <v>17014.7</v>
      </c>
      <c r="G489" s="140">
        <f t="shared" si="7"/>
        <v>44663.3</v>
      </c>
    </row>
    <row r="490" spans="1:7" ht="16.5" customHeight="1">
      <c r="A490" s="137" t="s">
        <v>3750</v>
      </c>
      <c r="B490" s="138" t="s">
        <v>3751</v>
      </c>
      <c r="C490" s="141">
        <v>7114.2</v>
      </c>
      <c r="D490" s="141">
        <v>0</v>
      </c>
      <c r="E490" s="141">
        <v>50208.800000000003</v>
      </c>
      <c r="F490" s="141">
        <v>16361.8</v>
      </c>
      <c r="G490" s="140">
        <f t="shared" ref="G490:G550" si="8">C490+D490+E490+F490</f>
        <v>73684.800000000003</v>
      </c>
    </row>
    <row r="491" spans="1:7" ht="16.5" customHeight="1">
      <c r="A491" s="137" t="s">
        <v>3752</v>
      </c>
      <c r="B491" s="138" t="s">
        <v>3753</v>
      </c>
      <c r="C491" s="141">
        <v>3663.7</v>
      </c>
      <c r="D491" s="141">
        <v>0</v>
      </c>
      <c r="E491" s="141">
        <v>51229.4</v>
      </c>
      <c r="F491" s="141">
        <v>27237.5</v>
      </c>
      <c r="G491" s="140">
        <f t="shared" si="8"/>
        <v>82130.600000000006</v>
      </c>
    </row>
    <row r="492" spans="1:7" ht="16.5" customHeight="1">
      <c r="A492" s="137" t="s">
        <v>3754</v>
      </c>
      <c r="B492" s="138" t="s">
        <v>3755</v>
      </c>
      <c r="C492" s="141">
        <v>6312.2</v>
      </c>
      <c r="D492" s="141">
        <v>0</v>
      </c>
      <c r="E492" s="141">
        <v>60927.4</v>
      </c>
      <c r="F492" s="141">
        <v>28484.2</v>
      </c>
      <c r="G492" s="140">
        <f t="shared" si="8"/>
        <v>95723.8</v>
      </c>
    </row>
    <row r="493" spans="1:7" ht="16.5" customHeight="1">
      <c r="A493" s="137" t="s">
        <v>3756</v>
      </c>
      <c r="B493" s="138" t="s">
        <v>3757</v>
      </c>
      <c r="C493" s="141">
        <v>7758.7</v>
      </c>
      <c r="D493" s="141">
        <v>0</v>
      </c>
      <c r="E493" s="141">
        <v>49195.5</v>
      </c>
      <c r="F493" s="141">
        <v>22216.9</v>
      </c>
      <c r="G493" s="140">
        <f t="shared" si="8"/>
        <v>79171.100000000006</v>
      </c>
    </row>
    <row r="494" spans="1:7" ht="16.5" customHeight="1">
      <c r="A494" s="137" t="s">
        <v>3758</v>
      </c>
      <c r="B494" s="138" t="s">
        <v>3759</v>
      </c>
      <c r="C494" s="141">
        <v>3095.7</v>
      </c>
      <c r="D494" s="141">
        <v>0</v>
      </c>
      <c r="E494" s="141">
        <v>33699.599999999999</v>
      </c>
      <c r="F494" s="141">
        <v>19095</v>
      </c>
      <c r="G494" s="140">
        <f t="shared" si="8"/>
        <v>55890.299999999996</v>
      </c>
    </row>
    <row r="495" spans="1:7" ht="16.5" customHeight="1">
      <c r="A495" s="137" t="s">
        <v>3760</v>
      </c>
      <c r="B495" s="138" t="s">
        <v>3761</v>
      </c>
      <c r="C495" s="141">
        <v>20086.8</v>
      </c>
      <c r="D495" s="141">
        <v>0</v>
      </c>
      <c r="E495" s="141">
        <v>85366.2</v>
      </c>
      <c r="F495" s="141">
        <v>30167.200000000001</v>
      </c>
      <c r="G495" s="140">
        <f t="shared" si="8"/>
        <v>135620.20000000001</v>
      </c>
    </row>
    <row r="496" spans="1:7" ht="16.5" customHeight="1">
      <c r="A496" s="137" t="s">
        <v>3762</v>
      </c>
      <c r="B496" s="138" t="s">
        <v>3763</v>
      </c>
      <c r="C496" s="141">
        <v>33461.599999999999</v>
      </c>
      <c r="D496" s="141">
        <v>0</v>
      </c>
      <c r="E496" s="141">
        <v>147718.29999999999</v>
      </c>
      <c r="F496" s="141">
        <v>61812.9</v>
      </c>
      <c r="G496" s="140">
        <f t="shared" si="8"/>
        <v>242992.8</v>
      </c>
    </row>
    <row r="497" spans="1:7" ht="16.5" customHeight="1">
      <c r="A497" s="137" t="s">
        <v>3764</v>
      </c>
      <c r="B497" s="138" t="s">
        <v>3765</v>
      </c>
      <c r="C497" s="141">
        <v>7572.9</v>
      </c>
      <c r="D497" s="141">
        <v>0</v>
      </c>
      <c r="E497" s="141">
        <v>39545.5</v>
      </c>
      <c r="F497" s="141">
        <v>22109.5</v>
      </c>
      <c r="G497" s="140">
        <f t="shared" si="8"/>
        <v>69227.899999999994</v>
      </c>
    </row>
    <row r="498" spans="1:7" ht="17.649999999999999" customHeight="1">
      <c r="A498" s="137" t="s">
        <v>3766</v>
      </c>
      <c r="B498" s="155" t="s">
        <v>3767</v>
      </c>
      <c r="C498" s="141">
        <v>0</v>
      </c>
      <c r="D498" s="141">
        <v>0</v>
      </c>
      <c r="E498" s="141">
        <v>32373.4</v>
      </c>
      <c r="F498" s="141">
        <v>15926.8</v>
      </c>
      <c r="G498" s="140">
        <f t="shared" si="8"/>
        <v>48300.2</v>
      </c>
    </row>
    <row r="499" spans="1:7" ht="16.5" customHeight="1">
      <c r="A499" s="137" t="s">
        <v>3768</v>
      </c>
      <c r="B499" s="138" t="s">
        <v>3769</v>
      </c>
      <c r="C499" s="141">
        <v>12909.3</v>
      </c>
      <c r="D499" s="141">
        <v>0</v>
      </c>
      <c r="E499" s="141">
        <v>116712.6</v>
      </c>
      <c r="F499" s="141">
        <v>52982.1</v>
      </c>
      <c r="G499" s="140">
        <f t="shared" si="8"/>
        <v>182604</v>
      </c>
    </row>
    <row r="500" spans="1:7" ht="16.5" customHeight="1">
      <c r="A500" s="137" t="s">
        <v>3770</v>
      </c>
      <c r="B500" s="138" t="s">
        <v>3771</v>
      </c>
      <c r="C500" s="141">
        <v>5122.1000000000004</v>
      </c>
      <c r="D500" s="141">
        <v>0</v>
      </c>
      <c r="E500" s="141">
        <v>24030.799999999999</v>
      </c>
      <c r="F500" s="141">
        <v>17778.2</v>
      </c>
      <c r="G500" s="140">
        <f t="shared" si="8"/>
        <v>46931.100000000006</v>
      </c>
    </row>
    <row r="501" spans="1:7" ht="16.5" customHeight="1">
      <c r="A501" s="137" t="s">
        <v>3772</v>
      </c>
      <c r="B501" s="138" t="s">
        <v>3773</v>
      </c>
      <c r="C501" s="141">
        <v>12652.4</v>
      </c>
      <c r="D501" s="141">
        <v>0</v>
      </c>
      <c r="E501" s="141">
        <v>48996</v>
      </c>
      <c r="F501" s="141">
        <v>25618.6</v>
      </c>
      <c r="G501" s="140">
        <f t="shared" si="8"/>
        <v>87267</v>
      </c>
    </row>
    <row r="502" spans="1:7" ht="16.5" customHeight="1">
      <c r="A502" s="137" t="s">
        <v>3774</v>
      </c>
      <c r="B502" s="138" t="s">
        <v>3775</v>
      </c>
      <c r="C502" s="141">
        <v>13440.8</v>
      </c>
      <c r="D502" s="141">
        <v>0</v>
      </c>
      <c r="E502" s="141">
        <v>60267.4</v>
      </c>
      <c r="F502" s="141">
        <v>23230.799999999999</v>
      </c>
      <c r="G502" s="140">
        <f t="shared" si="8"/>
        <v>96939</v>
      </c>
    </row>
    <row r="503" spans="1:7" ht="19.149999999999999" customHeight="1">
      <c r="A503" s="137" t="s">
        <v>3776</v>
      </c>
      <c r="B503" s="138" t="s">
        <v>3777</v>
      </c>
      <c r="C503" s="141">
        <v>25555.4</v>
      </c>
      <c r="D503" s="141">
        <v>0</v>
      </c>
      <c r="E503" s="141">
        <v>104117.6</v>
      </c>
      <c r="F503" s="141">
        <v>50251.8</v>
      </c>
      <c r="G503" s="140">
        <f t="shared" si="8"/>
        <v>179924.8</v>
      </c>
    </row>
    <row r="504" spans="1:7" ht="16.5" customHeight="1">
      <c r="A504" s="137" t="s">
        <v>3778</v>
      </c>
      <c r="B504" s="138" t="s">
        <v>3779</v>
      </c>
      <c r="C504" s="141">
        <v>14593.1</v>
      </c>
      <c r="D504" s="141">
        <v>0</v>
      </c>
      <c r="E504" s="141">
        <v>67414.5</v>
      </c>
      <c r="F504" s="141">
        <v>34126.9</v>
      </c>
      <c r="G504" s="140">
        <f t="shared" si="8"/>
        <v>116134.5</v>
      </c>
    </row>
    <row r="505" spans="1:7" ht="16.5" customHeight="1">
      <c r="A505" s="137" t="s">
        <v>3780</v>
      </c>
      <c r="B505" s="138" t="s">
        <v>3781</v>
      </c>
      <c r="C505" s="141">
        <v>467.7</v>
      </c>
      <c r="D505" s="141">
        <v>0</v>
      </c>
      <c r="E505" s="141">
        <v>10787</v>
      </c>
      <c r="F505" s="141">
        <v>5580.3</v>
      </c>
      <c r="G505" s="140">
        <f t="shared" si="8"/>
        <v>16835</v>
      </c>
    </row>
    <row r="506" spans="1:7" ht="16.5" customHeight="1">
      <c r="A506" s="137" t="s">
        <v>3782</v>
      </c>
      <c r="B506" s="138" t="s">
        <v>3783</v>
      </c>
      <c r="C506" s="141">
        <v>19076.900000000001</v>
      </c>
      <c r="D506" s="141">
        <v>0</v>
      </c>
      <c r="E506" s="141">
        <v>111468.2</v>
      </c>
      <c r="F506" s="141">
        <v>31631.1</v>
      </c>
      <c r="G506" s="140">
        <f t="shared" si="8"/>
        <v>162176.20000000001</v>
      </c>
    </row>
    <row r="507" spans="1:7" ht="16.5" customHeight="1">
      <c r="A507" s="137" t="s">
        <v>3784</v>
      </c>
      <c r="B507" s="138" t="s">
        <v>3785</v>
      </c>
      <c r="C507" s="141">
        <v>0</v>
      </c>
      <c r="D507" s="141">
        <v>0</v>
      </c>
      <c r="E507" s="141">
        <v>35472.400000000001</v>
      </c>
      <c r="F507" s="141">
        <v>17149.599999999999</v>
      </c>
      <c r="G507" s="140">
        <f t="shared" si="8"/>
        <v>52622</v>
      </c>
    </row>
    <row r="508" spans="1:7" s="160" customFormat="1" ht="16.5" customHeight="1">
      <c r="A508" s="158" t="s">
        <v>3786</v>
      </c>
      <c r="B508" s="159" t="s">
        <v>3787</v>
      </c>
      <c r="C508" s="150">
        <v>6597.3</v>
      </c>
      <c r="D508" s="150">
        <v>0</v>
      </c>
      <c r="E508" s="150">
        <v>36663.800000000003</v>
      </c>
      <c r="F508" s="150">
        <v>17300.099999999999</v>
      </c>
      <c r="G508" s="140">
        <f t="shared" si="8"/>
        <v>60561.200000000004</v>
      </c>
    </row>
    <row r="509" spans="1:7" ht="16.5" customHeight="1">
      <c r="A509" s="137" t="s">
        <v>3788</v>
      </c>
      <c r="B509" s="145" t="s">
        <v>3789</v>
      </c>
      <c r="C509" s="141">
        <v>4712</v>
      </c>
      <c r="D509" s="141">
        <v>0</v>
      </c>
      <c r="E509" s="141">
        <v>42780</v>
      </c>
      <c r="F509" s="141">
        <v>20900.599999999999</v>
      </c>
      <c r="G509" s="140">
        <f t="shared" si="8"/>
        <v>68392.600000000006</v>
      </c>
    </row>
    <row r="510" spans="1:7" ht="16.5" customHeight="1">
      <c r="A510" s="137" t="s">
        <v>3790</v>
      </c>
      <c r="B510" s="138" t="s">
        <v>4108</v>
      </c>
      <c r="C510" s="141">
        <v>3798.1</v>
      </c>
      <c r="D510" s="141">
        <v>0</v>
      </c>
      <c r="E510" s="141">
        <v>37283.1</v>
      </c>
      <c r="F510" s="141">
        <v>17090.8</v>
      </c>
      <c r="G510" s="140">
        <f t="shared" si="8"/>
        <v>58172</v>
      </c>
    </row>
    <row r="511" spans="1:7" ht="16.5" customHeight="1">
      <c r="A511" s="137" t="s">
        <v>3791</v>
      </c>
      <c r="B511" s="138" t="s">
        <v>3792</v>
      </c>
      <c r="C511" s="141">
        <v>5212.1000000000004</v>
      </c>
      <c r="D511" s="141">
        <v>0</v>
      </c>
      <c r="E511" s="141">
        <v>24469.7</v>
      </c>
      <c r="F511" s="141">
        <v>11434.8</v>
      </c>
      <c r="G511" s="140">
        <f t="shared" si="8"/>
        <v>41116.600000000006</v>
      </c>
    </row>
    <row r="512" spans="1:7" ht="16.5" customHeight="1">
      <c r="A512" s="137" t="s">
        <v>3793</v>
      </c>
      <c r="B512" s="138" t="s">
        <v>3794</v>
      </c>
      <c r="C512" s="141">
        <v>14558.8</v>
      </c>
      <c r="D512" s="141">
        <v>0</v>
      </c>
      <c r="E512" s="141">
        <v>49692.7</v>
      </c>
      <c r="F512" s="141">
        <v>19618</v>
      </c>
      <c r="G512" s="140">
        <f t="shared" si="8"/>
        <v>83869.5</v>
      </c>
    </row>
    <row r="513" spans="1:7" ht="16.5" customHeight="1">
      <c r="A513" s="137" t="s">
        <v>3795</v>
      </c>
      <c r="B513" s="138" t="s">
        <v>3796</v>
      </c>
      <c r="C513" s="141">
        <v>10920.8</v>
      </c>
      <c r="D513" s="141">
        <v>0</v>
      </c>
      <c r="E513" s="141">
        <v>67702.899999999994</v>
      </c>
      <c r="F513" s="141">
        <v>26660.400000000001</v>
      </c>
      <c r="G513" s="140">
        <f t="shared" si="8"/>
        <v>105284.1</v>
      </c>
    </row>
    <row r="514" spans="1:7" ht="16.5" customHeight="1">
      <c r="A514" s="137" t="s">
        <v>3797</v>
      </c>
      <c r="B514" s="138" t="s">
        <v>3798</v>
      </c>
      <c r="C514" s="141">
        <v>27601</v>
      </c>
      <c r="D514" s="141">
        <v>0</v>
      </c>
      <c r="E514" s="141">
        <v>154783.70000000001</v>
      </c>
      <c r="F514" s="141">
        <v>52450.5</v>
      </c>
      <c r="G514" s="140">
        <f t="shared" si="8"/>
        <v>234835.20000000001</v>
      </c>
    </row>
    <row r="515" spans="1:7" ht="16.5" customHeight="1">
      <c r="A515" s="137" t="s">
        <v>3799</v>
      </c>
      <c r="B515" s="138" t="s">
        <v>3800</v>
      </c>
      <c r="C515" s="141">
        <v>2404</v>
      </c>
      <c r="D515" s="141">
        <v>0</v>
      </c>
      <c r="E515" s="141">
        <v>28352.9</v>
      </c>
      <c r="F515" s="141">
        <v>13049</v>
      </c>
      <c r="G515" s="140">
        <f t="shared" si="8"/>
        <v>43805.9</v>
      </c>
    </row>
    <row r="516" spans="1:7" ht="16.5" customHeight="1">
      <c r="A516" s="137" t="s">
        <v>3801</v>
      </c>
      <c r="B516" s="138" t="s">
        <v>2160</v>
      </c>
      <c r="C516" s="141">
        <v>11034.3</v>
      </c>
      <c r="D516" s="141">
        <v>0</v>
      </c>
      <c r="E516" s="141">
        <v>65915.5</v>
      </c>
      <c r="F516" s="141">
        <v>31799.4</v>
      </c>
      <c r="G516" s="140">
        <f t="shared" si="8"/>
        <v>108749.20000000001</v>
      </c>
    </row>
    <row r="517" spans="1:7" ht="16.5" customHeight="1">
      <c r="A517" s="137" t="s">
        <v>2161</v>
      </c>
      <c r="B517" s="138" t="s">
        <v>2162</v>
      </c>
      <c r="C517" s="141">
        <v>1867.7</v>
      </c>
      <c r="D517" s="141">
        <v>0</v>
      </c>
      <c r="E517" s="141">
        <v>38118.6</v>
      </c>
      <c r="F517" s="141">
        <v>22208.6</v>
      </c>
      <c r="G517" s="140">
        <f t="shared" si="8"/>
        <v>62194.899999999994</v>
      </c>
    </row>
    <row r="518" spans="1:7" ht="16.5" customHeight="1">
      <c r="A518" s="137" t="s">
        <v>2163</v>
      </c>
      <c r="B518" s="138" t="s">
        <v>2164</v>
      </c>
      <c r="C518" s="141">
        <v>1608.4</v>
      </c>
      <c r="D518" s="141">
        <v>0</v>
      </c>
      <c r="E518" s="141">
        <v>17922.3</v>
      </c>
      <c r="F518" s="141">
        <v>7778.7</v>
      </c>
      <c r="G518" s="140">
        <f t="shared" si="8"/>
        <v>27309.4</v>
      </c>
    </row>
    <row r="519" spans="1:7" ht="16.5" customHeight="1">
      <c r="A519" s="137" t="s">
        <v>2165</v>
      </c>
      <c r="B519" s="155" t="s">
        <v>2166</v>
      </c>
      <c r="C519" s="141">
        <v>1255.9000000000001</v>
      </c>
      <c r="D519" s="141">
        <v>0</v>
      </c>
      <c r="E519" s="141">
        <v>21989</v>
      </c>
      <c r="F519" s="141">
        <v>11235.5</v>
      </c>
      <c r="G519" s="140">
        <f t="shared" si="8"/>
        <v>34480.400000000001</v>
      </c>
    </row>
    <row r="520" spans="1:7" ht="16.5" customHeight="1">
      <c r="A520" s="137" t="s">
        <v>2167</v>
      </c>
      <c r="B520" s="138" t="s">
        <v>2168</v>
      </c>
      <c r="C520" s="141">
        <v>3056</v>
      </c>
      <c r="D520" s="141">
        <v>0</v>
      </c>
      <c r="E520" s="141">
        <v>20248.8</v>
      </c>
      <c r="F520" s="141">
        <v>11192.6</v>
      </c>
      <c r="G520" s="140">
        <f t="shared" si="8"/>
        <v>34497.4</v>
      </c>
    </row>
    <row r="521" spans="1:7" ht="16.5" customHeight="1">
      <c r="A521" s="137" t="s">
        <v>2169</v>
      </c>
      <c r="B521" s="145" t="s">
        <v>2170</v>
      </c>
      <c r="C521" s="141">
        <v>3796.6</v>
      </c>
      <c r="D521" s="141">
        <v>0</v>
      </c>
      <c r="E521" s="141">
        <v>15852.8</v>
      </c>
      <c r="F521" s="141">
        <v>10062.4</v>
      </c>
      <c r="G521" s="140">
        <f t="shared" si="8"/>
        <v>29711.799999999996</v>
      </c>
    </row>
    <row r="522" spans="1:7" ht="16.5" customHeight="1">
      <c r="A522" s="137" t="s">
        <v>2171</v>
      </c>
      <c r="B522" s="138" t="s">
        <v>2172</v>
      </c>
      <c r="C522" s="141">
        <v>6739.8</v>
      </c>
      <c r="D522" s="141">
        <v>0</v>
      </c>
      <c r="E522" s="141">
        <v>48373.9</v>
      </c>
      <c r="F522" s="141">
        <v>23137.599999999999</v>
      </c>
      <c r="G522" s="140">
        <f t="shared" si="8"/>
        <v>78251.3</v>
      </c>
    </row>
    <row r="523" spans="1:7" ht="16.5" customHeight="1">
      <c r="A523" s="137" t="s">
        <v>2173</v>
      </c>
      <c r="B523" s="138" t="s">
        <v>2174</v>
      </c>
      <c r="C523" s="141">
        <v>13785.8</v>
      </c>
      <c r="D523" s="141">
        <v>0</v>
      </c>
      <c r="E523" s="141">
        <v>48571.6</v>
      </c>
      <c r="F523" s="141">
        <v>28622.7</v>
      </c>
      <c r="G523" s="140">
        <f t="shared" si="8"/>
        <v>90980.099999999991</v>
      </c>
    </row>
    <row r="524" spans="1:7" ht="16.5" customHeight="1">
      <c r="A524" s="137" t="s">
        <v>2175</v>
      </c>
      <c r="B524" s="138" t="s">
        <v>2176</v>
      </c>
      <c r="C524" s="141">
        <v>0</v>
      </c>
      <c r="D524" s="141">
        <v>0</v>
      </c>
      <c r="E524" s="141">
        <v>43663.3</v>
      </c>
      <c r="F524" s="141">
        <v>23116</v>
      </c>
      <c r="G524" s="140">
        <f t="shared" si="8"/>
        <v>66779.3</v>
      </c>
    </row>
    <row r="525" spans="1:7" ht="16.5" customHeight="1">
      <c r="A525" s="137" t="s">
        <v>2177</v>
      </c>
      <c r="B525" s="138" t="s">
        <v>2178</v>
      </c>
      <c r="C525" s="141">
        <v>12009.7</v>
      </c>
      <c r="D525" s="141">
        <v>0</v>
      </c>
      <c r="E525" s="141">
        <v>77656.899999999994</v>
      </c>
      <c r="F525" s="141">
        <v>33588.6</v>
      </c>
      <c r="G525" s="140">
        <f t="shared" si="8"/>
        <v>123255.19999999998</v>
      </c>
    </row>
    <row r="526" spans="1:7" ht="16.5" customHeight="1">
      <c r="A526" s="137" t="s">
        <v>2179</v>
      </c>
      <c r="B526" s="156" t="s">
        <v>2180</v>
      </c>
      <c r="C526" s="141">
        <v>1133</v>
      </c>
      <c r="D526" s="141">
        <v>0</v>
      </c>
      <c r="E526" s="141">
        <v>22049.4</v>
      </c>
      <c r="F526" s="141">
        <v>8890.7000000000007</v>
      </c>
      <c r="G526" s="140">
        <f t="shared" si="8"/>
        <v>32073.100000000002</v>
      </c>
    </row>
    <row r="527" spans="1:7" ht="16.5" customHeight="1">
      <c r="A527" s="137" t="s">
        <v>2181</v>
      </c>
      <c r="B527" s="138" t="s">
        <v>2182</v>
      </c>
      <c r="C527" s="141">
        <v>6536.4</v>
      </c>
      <c r="D527" s="141">
        <v>0</v>
      </c>
      <c r="E527" s="141">
        <v>24003.1</v>
      </c>
      <c r="F527" s="141">
        <v>14499.8</v>
      </c>
      <c r="G527" s="140">
        <f t="shared" si="8"/>
        <v>45039.3</v>
      </c>
    </row>
    <row r="528" spans="1:7" ht="16.5" customHeight="1">
      <c r="A528" s="137" t="s">
        <v>2183</v>
      </c>
      <c r="B528" s="138" t="s">
        <v>2184</v>
      </c>
      <c r="C528" s="141">
        <v>8543.7999999999993</v>
      </c>
      <c r="D528" s="141">
        <v>0</v>
      </c>
      <c r="E528" s="141">
        <v>34642.1</v>
      </c>
      <c r="F528" s="141">
        <v>20140.2</v>
      </c>
      <c r="G528" s="140">
        <f t="shared" si="8"/>
        <v>63326.099999999991</v>
      </c>
    </row>
    <row r="529" spans="1:7" ht="16.5" customHeight="1">
      <c r="A529" s="137" t="s">
        <v>2185</v>
      </c>
      <c r="B529" s="138" t="s">
        <v>2186</v>
      </c>
      <c r="C529" s="141">
        <v>7605.2</v>
      </c>
      <c r="D529" s="141">
        <v>0</v>
      </c>
      <c r="E529" s="141">
        <v>54633.3</v>
      </c>
      <c r="F529" s="141">
        <v>24333.9</v>
      </c>
      <c r="G529" s="140">
        <f t="shared" si="8"/>
        <v>86572.4</v>
      </c>
    </row>
    <row r="530" spans="1:7" ht="16.5" customHeight="1">
      <c r="A530" s="137" t="s">
        <v>2187</v>
      </c>
      <c r="B530" s="138" t="s">
        <v>2188</v>
      </c>
      <c r="C530" s="141">
        <v>24825</v>
      </c>
      <c r="D530" s="141">
        <v>0</v>
      </c>
      <c r="E530" s="141">
        <v>92853.4</v>
      </c>
      <c r="F530" s="141">
        <v>38797.5</v>
      </c>
      <c r="G530" s="140">
        <f t="shared" si="8"/>
        <v>156475.9</v>
      </c>
    </row>
    <row r="531" spans="1:7" ht="16.5" customHeight="1">
      <c r="A531" s="137" t="s">
        <v>2189</v>
      </c>
      <c r="B531" s="138" t="s">
        <v>3442</v>
      </c>
      <c r="C531" s="141">
        <v>1411.5</v>
      </c>
      <c r="D531" s="141">
        <v>0</v>
      </c>
      <c r="E531" s="141">
        <v>100154.9</v>
      </c>
      <c r="F531" s="141">
        <v>54941.3</v>
      </c>
      <c r="G531" s="140">
        <f t="shared" si="8"/>
        <v>156507.70000000001</v>
      </c>
    </row>
    <row r="532" spans="1:7" ht="16.5" customHeight="1">
      <c r="A532" s="137" t="s">
        <v>3443</v>
      </c>
      <c r="B532" s="138" t="s">
        <v>3444</v>
      </c>
      <c r="C532" s="141">
        <v>10406.700000000001</v>
      </c>
      <c r="D532" s="141">
        <v>0</v>
      </c>
      <c r="E532" s="141">
        <v>33053.800000000003</v>
      </c>
      <c r="F532" s="141">
        <v>16560.900000000001</v>
      </c>
      <c r="G532" s="140">
        <f t="shared" si="8"/>
        <v>60021.4</v>
      </c>
    </row>
    <row r="533" spans="1:7" ht="16.5" customHeight="1">
      <c r="A533" s="137" t="s">
        <v>3445</v>
      </c>
      <c r="B533" s="138" t="s">
        <v>3446</v>
      </c>
      <c r="C533" s="141">
        <v>4112.5</v>
      </c>
      <c r="D533" s="141">
        <v>0</v>
      </c>
      <c r="E533" s="141">
        <v>23638</v>
      </c>
      <c r="F533" s="141">
        <v>9703.9</v>
      </c>
      <c r="G533" s="140">
        <f t="shared" si="8"/>
        <v>37454.400000000001</v>
      </c>
    </row>
    <row r="534" spans="1:7" ht="16.5" customHeight="1">
      <c r="A534" s="137" t="s">
        <v>3447</v>
      </c>
      <c r="B534" s="138" t="s">
        <v>3448</v>
      </c>
      <c r="C534" s="141">
        <v>4600.1000000000004</v>
      </c>
      <c r="D534" s="141">
        <v>0</v>
      </c>
      <c r="E534" s="141">
        <v>19086.7</v>
      </c>
      <c r="F534" s="141">
        <v>11884</v>
      </c>
      <c r="G534" s="140">
        <f t="shared" si="8"/>
        <v>35570.800000000003</v>
      </c>
    </row>
    <row r="535" spans="1:7" ht="16.5" customHeight="1">
      <c r="A535" s="137" t="s">
        <v>3449</v>
      </c>
      <c r="B535" s="138" t="s">
        <v>3450</v>
      </c>
      <c r="C535" s="141">
        <v>1540.1</v>
      </c>
      <c r="D535" s="141">
        <v>0</v>
      </c>
      <c r="E535" s="141">
        <v>24599.200000000001</v>
      </c>
      <c r="F535" s="141">
        <v>11650.3</v>
      </c>
      <c r="G535" s="140">
        <f t="shared" si="8"/>
        <v>37789.599999999999</v>
      </c>
    </row>
    <row r="536" spans="1:7" ht="16.5" customHeight="1">
      <c r="A536" s="137" t="s">
        <v>3451</v>
      </c>
      <c r="B536" s="138" t="s">
        <v>3452</v>
      </c>
      <c r="C536" s="141">
        <v>1295.0999999999999</v>
      </c>
      <c r="D536" s="141">
        <v>0</v>
      </c>
      <c r="E536" s="141">
        <v>11711</v>
      </c>
      <c r="F536" s="141">
        <v>7054.4</v>
      </c>
      <c r="G536" s="140">
        <f t="shared" si="8"/>
        <v>20060.5</v>
      </c>
    </row>
    <row r="537" spans="1:7" ht="16.5" customHeight="1">
      <c r="A537" s="137" t="s">
        <v>3453</v>
      </c>
      <c r="B537" s="138" t="s">
        <v>3454</v>
      </c>
      <c r="C537" s="141">
        <v>589.1</v>
      </c>
      <c r="D537" s="141">
        <v>0</v>
      </c>
      <c r="E537" s="141">
        <v>34145.300000000003</v>
      </c>
      <c r="F537" s="141">
        <v>13933.7</v>
      </c>
      <c r="G537" s="140">
        <f t="shared" si="8"/>
        <v>48668.100000000006</v>
      </c>
    </row>
    <row r="538" spans="1:7" ht="16.5" customHeight="1">
      <c r="A538" s="137" t="s">
        <v>3455</v>
      </c>
      <c r="B538" s="138" t="s">
        <v>3456</v>
      </c>
      <c r="C538" s="141">
        <v>15011.8</v>
      </c>
      <c r="D538" s="141">
        <v>0</v>
      </c>
      <c r="E538" s="141">
        <v>44365.599999999999</v>
      </c>
      <c r="F538" s="141">
        <v>30560.7</v>
      </c>
      <c r="G538" s="140">
        <f t="shared" si="8"/>
        <v>89938.099999999991</v>
      </c>
    </row>
    <row r="539" spans="1:7" ht="16.5" customHeight="1">
      <c r="A539" s="137" t="s">
        <v>3457</v>
      </c>
      <c r="B539" s="138" t="s">
        <v>3458</v>
      </c>
      <c r="C539" s="141">
        <v>4643.7</v>
      </c>
      <c r="D539" s="141">
        <v>0</v>
      </c>
      <c r="E539" s="141">
        <v>55230.3</v>
      </c>
      <c r="F539" s="141">
        <v>27366.799999999999</v>
      </c>
      <c r="G539" s="140">
        <f t="shared" si="8"/>
        <v>87240.8</v>
      </c>
    </row>
    <row r="540" spans="1:7" ht="16.5" customHeight="1">
      <c r="A540" s="137" t="s">
        <v>3459</v>
      </c>
      <c r="B540" s="138" t="s">
        <v>3460</v>
      </c>
      <c r="C540" s="141">
        <v>12370.4</v>
      </c>
      <c r="D540" s="141">
        <v>0</v>
      </c>
      <c r="E540" s="141">
        <v>52220.800000000003</v>
      </c>
      <c r="F540" s="141">
        <v>18005.2</v>
      </c>
      <c r="G540" s="140">
        <f t="shared" si="8"/>
        <v>82596.400000000009</v>
      </c>
    </row>
    <row r="541" spans="1:7" ht="16.5" customHeight="1">
      <c r="A541" s="137" t="s">
        <v>3461</v>
      </c>
      <c r="B541" s="156" t="s">
        <v>3462</v>
      </c>
      <c r="C541" s="141">
        <v>5533.7</v>
      </c>
      <c r="D541" s="141">
        <v>0</v>
      </c>
      <c r="E541" s="141">
        <v>47281.4</v>
      </c>
      <c r="F541" s="141">
        <v>18284</v>
      </c>
      <c r="G541" s="140">
        <f t="shared" si="8"/>
        <v>71099.100000000006</v>
      </c>
    </row>
    <row r="542" spans="1:7" ht="16.5" customHeight="1">
      <c r="A542" s="137" t="s">
        <v>3463</v>
      </c>
      <c r="B542" s="138" t="s">
        <v>3464</v>
      </c>
      <c r="C542" s="141">
        <v>26107.3</v>
      </c>
      <c r="D542" s="141">
        <v>0</v>
      </c>
      <c r="E542" s="141">
        <v>113168.1</v>
      </c>
      <c r="F542" s="141">
        <v>46632</v>
      </c>
      <c r="G542" s="140">
        <f t="shared" si="8"/>
        <v>185907.4</v>
      </c>
    </row>
    <row r="543" spans="1:7" ht="16.5" customHeight="1">
      <c r="A543" s="137" t="s">
        <v>3465</v>
      </c>
      <c r="B543" s="138" t="s">
        <v>3466</v>
      </c>
      <c r="C543" s="141">
        <v>34144.699999999997</v>
      </c>
      <c r="D543" s="141">
        <v>0</v>
      </c>
      <c r="E543" s="141">
        <v>133993.20000000001</v>
      </c>
      <c r="F543" s="141">
        <v>49574.2</v>
      </c>
      <c r="G543" s="140">
        <f t="shared" si="8"/>
        <v>217712.10000000003</v>
      </c>
    </row>
    <row r="544" spans="1:7" ht="16.5" customHeight="1">
      <c r="A544" s="137" t="s">
        <v>3467</v>
      </c>
      <c r="B544" s="138" t="s">
        <v>3468</v>
      </c>
      <c r="C544" s="141">
        <v>0</v>
      </c>
      <c r="D544" s="141">
        <v>1792</v>
      </c>
      <c r="E544" s="141">
        <v>69089</v>
      </c>
      <c r="F544" s="141">
        <v>34415.699999999997</v>
      </c>
      <c r="G544" s="140">
        <f t="shared" si="8"/>
        <v>105296.7</v>
      </c>
    </row>
    <row r="545" spans="1:7" ht="16.5" customHeight="1">
      <c r="A545" s="137" t="s">
        <v>3469</v>
      </c>
      <c r="B545" s="145" t="s">
        <v>3470</v>
      </c>
      <c r="C545" s="141">
        <v>12003.3</v>
      </c>
      <c r="D545" s="141">
        <v>0</v>
      </c>
      <c r="E545" s="141">
        <v>57269.9</v>
      </c>
      <c r="F545" s="141">
        <v>37491.599999999999</v>
      </c>
      <c r="G545" s="140">
        <f t="shared" si="8"/>
        <v>106764.79999999999</v>
      </c>
    </row>
    <row r="546" spans="1:7" ht="16.5" customHeight="1">
      <c r="A546" s="137" t="s">
        <v>3471</v>
      </c>
      <c r="B546" s="138" t="s">
        <v>3472</v>
      </c>
      <c r="C546" s="141">
        <v>567.70000000000005</v>
      </c>
      <c r="D546" s="141">
        <v>0</v>
      </c>
      <c r="E546" s="141">
        <v>15325.3</v>
      </c>
      <c r="F546" s="141">
        <v>8253.7999999999993</v>
      </c>
      <c r="G546" s="140">
        <f t="shared" si="8"/>
        <v>24146.799999999999</v>
      </c>
    </row>
    <row r="547" spans="1:7" ht="16.5" customHeight="1">
      <c r="A547" s="137" t="s">
        <v>3473</v>
      </c>
      <c r="B547" s="138" t="s">
        <v>3474</v>
      </c>
      <c r="C547" s="141">
        <v>777.7</v>
      </c>
      <c r="D547" s="141">
        <v>0</v>
      </c>
      <c r="E547" s="141">
        <v>38462.6</v>
      </c>
      <c r="F547" s="141">
        <v>21310</v>
      </c>
      <c r="G547" s="140">
        <f t="shared" si="8"/>
        <v>60550.299999999996</v>
      </c>
    </row>
    <row r="548" spans="1:7" ht="16.5" customHeight="1">
      <c r="A548" s="137" t="s">
        <v>3475</v>
      </c>
      <c r="B548" s="138" t="s">
        <v>3476</v>
      </c>
      <c r="C548" s="141">
        <v>4018</v>
      </c>
      <c r="D548" s="141">
        <v>0</v>
      </c>
      <c r="E548" s="141">
        <v>37448.300000000003</v>
      </c>
      <c r="F548" s="141">
        <v>17624.3</v>
      </c>
      <c r="G548" s="140">
        <f t="shared" si="8"/>
        <v>59090.600000000006</v>
      </c>
    </row>
    <row r="549" spans="1:7" ht="16.5" customHeight="1">
      <c r="A549" s="137" t="s">
        <v>3477</v>
      </c>
      <c r="B549" s="138" t="s">
        <v>3478</v>
      </c>
      <c r="C549" s="141">
        <v>12281.1</v>
      </c>
      <c r="D549" s="141">
        <v>0</v>
      </c>
      <c r="E549" s="141">
        <v>54451</v>
      </c>
      <c r="F549" s="141">
        <v>24371.9</v>
      </c>
      <c r="G549" s="140">
        <f t="shared" si="8"/>
        <v>91104</v>
      </c>
    </row>
    <row r="550" spans="1:7" ht="16.5" customHeight="1">
      <c r="A550" s="137" t="s">
        <v>3479</v>
      </c>
      <c r="B550" s="138" t="s">
        <v>3480</v>
      </c>
      <c r="C550" s="141">
        <v>10681.2</v>
      </c>
      <c r="D550" s="141">
        <v>0</v>
      </c>
      <c r="E550" s="141">
        <v>42532</v>
      </c>
      <c r="F550" s="141">
        <v>21276.9</v>
      </c>
      <c r="G550" s="140">
        <f t="shared" si="8"/>
        <v>74490.100000000006</v>
      </c>
    </row>
    <row r="551" spans="1:7" ht="16.5" customHeight="1">
      <c r="A551" s="137" t="s">
        <v>3481</v>
      </c>
      <c r="B551" s="156" t="s">
        <v>3482</v>
      </c>
      <c r="C551" s="141">
        <v>4251.5</v>
      </c>
      <c r="D551" s="141">
        <v>0</v>
      </c>
      <c r="E551" s="141">
        <v>41416.9</v>
      </c>
      <c r="F551" s="141">
        <v>16533.8</v>
      </c>
      <c r="G551" s="140">
        <f t="shared" ref="G551:G612" si="9">C551+D551+E551+F551</f>
        <v>62202.2</v>
      </c>
    </row>
    <row r="552" spans="1:7" ht="16.5" customHeight="1">
      <c r="A552" s="137" t="s">
        <v>3483</v>
      </c>
      <c r="B552" s="138" t="s">
        <v>3484</v>
      </c>
      <c r="C552" s="141">
        <v>4784</v>
      </c>
      <c r="D552" s="141">
        <v>0</v>
      </c>
      <c r="E552" s="141">
        <v>34760.9</v>
      </c>
      <c r="F552" s="141">
        <v>17737.8</v>
      </c>
      <c r="G552" s="140">
        <f t="shared" si="9"/>
        <v>57282.7</v>
      </c>
    </row>
    <row r="553" spans="1:7" ht="16.5" customHeight="1">
      <c r="A553" s="137" t="s">
        <v>3485</v>
      </c>
      <c r="B553" s="138" t="s">
        <v>3486</v>
      </c>
      <c r="C553" s="141">
        <v>5685.6</v>
      </c>
      <c r="D553" s="141">
        <v>0</v>
      </c>
      <c r="E553" s="141">
        <v>18411.400000000001</v>
      </c>
      <c r="F553" s="141">
        <v>9019.2999999999993</v>
      </c>
      <c r="G553" s="140">
        <f t="shared" si="9"/>
        <v>33116.300000000003</v>
      </c>
    </row>
    <row r="554" spans="1:7" ht="16.5" customHeight="1">
      <c r="A554" s="137" t="s">
        <v>2207</v>
      </c>
      <c r="B554" s="138" t="s">
        <v>2208</v>
      </c>
      <c r="C554" s="141">
        <v>11900.6</v>
      </c>
      <c r="D554" s="141">
        <v>0</v>
      </c>
      <c r="E554" s="141">
        <v>40255</v>
      </c>
      <c r="F554" s="141">
        <v>29463.3</v>
      </c>
      <c r="G554" s="140">
        <f t="shared" si="9"/>
        <v>81618.899999999994</v>
      </c>
    </row>
    <row r="555" spans="1:7" ht="16.5" customHeight="1">
      <c r="A555" s="137" t="s">
        <v>2209</v>
      </c>
      <c r="B555" s="138" t="s">
        <v>2210</v>
      </c>
      <c r="C555" s="141">
        <v>3826.6</v>
      </c>
      <c r="D555" s="141">
        <v>0</v>
      </c>
      <c r="E555" s="141">
        <v>44010.5</v>
      </c>
      <c r="F555" s="141">
        <v>19389.8</v>
      </c>
      <c r="G555" s="140">
        <f t="shared" si="9"/>
        <v>67226.899999999994</v>
      </c>
    </row>
    <row r="556" spans="1:7" ht="16.5" customHeight="1">
      <c r="A556" s="137" t="s">
        <v>2211</v>
      </c>
      <c r="B556" s="138" t="s">
        <v>2212</v>
      </c>
      <c r="C556" s="141">
        <v>7450.4</v>
      </c>
      <c r="D556" s="141">
        <v>0</v>
      </c>
      <c r="E556" s="141">
        <v>64816</v>
      </c>
      <c r="F556" s="141">
        <v>25942.7</v>
      </c>
      <c r="G556" s="140">
        <f t="shared" si="9"/>
        <v>98209.099999999991</v>
      </c>
    </row>
    <row r="557" spans="1:7" ht="16.5" customHeight="1">
      <c r="A557" s="137" t="s">
        <v>2213</v>
      </c>
      <c r="B557" s="138" t="s">
        <v>2214</v>
      </c>
      <c r="C557" s="141">
        <v>25554.7</v>
      </c>
      <c r="D557" s="141">
        <v>0</v>
      </c>
      <c r="E557" s="141">
        <v>89359</v>
      </c>
      <c r="F557" s="141">
        <v>48809.5</v>
      </c>
      <c r="G557" s="140">
        <f t="shared" si="9"/>
        <v>163723.20000000001</v>
      </c>
    </row>
    <row r="558" spans="1:7" ht="16.5" customHeight="1">
      <c r="A558" s="137" t="s">
        <v>2215</v>
      </c>
      <c r="B558" s="138" t="s">
        <v>2216</v>
      </c>
      <c r="C558" s="141">
        <v>18519.900000000001</v>
      </c>
      <c r="D558" s="141">
        <v>0</v>
      </c>
      <c r="E558" s="141">
        <v>56144.3</v>
      </c>
      <c r="F558" s="141">
        <v>28874.6</v>
      </c>
      <c r="G558" s="140">
        <f t="shared" si="9"/>
        <v>103538.80000000002</v>
      </c>
    </row>
    <row r="559" spans="1:7" ht="16.5" customHeight="1">
      <c r="A559" s="137" t="s">
        <v>2217</v>
      </c>
      <c r="B559" s="138" t="s">
        <v>2218</v>
      </c>
      <c r="C559" s="141">
        <v>1122.5999999999999</v>
      </c>
      <c r="D559" s="141">
        <v>0</v>
      </c>
      <c r="E559" s="141">
        <v>25095.7</v>
      </c>
      <c r="F559" s="141">
        <v>13889.6</v>
      </c>
      <c r="G559" s="140">
        <f t="shared" si="9"/>
        <v>40107.9</v>
      </c>
    </row>
    <row r="560" spans="1:7" ht="16.5" customHeight="1">
      <c r="A560" s="137" t="s">
        <v>2219</v>
      </c>
      <c r="B560" s="138" t="s">
        <v>2220</v>
      </c>
      <c r="C560" s="141">
        <v>3524.5</v>
      </c>
      <c r="D560" s="141">
        <v>0</v>
      </c>
      <c r="E560" s="141">
        <v>28653.7</v>
      </c>
      <c r="F560" s="141">
        <v>15484.6</v>
      </c>
      <c r="G560" s="140">
        <f t="shared" si="9"/>
        <v>47662.8</v>
      </c>
    </row>
    <row r="561" spans="1:7" ht="16.5" customHeight="1">
      <c r="A561" s="137" t="s">
        <v>2221</v>
      </c>
      <c r="B561" s="138" t="s">
        <v>2222</v>
      </c>
      <c r="C561" s="141">
        <v>4237</v>
      </c>
      <c r="D561" s="141">
        <v>0</v>
      </c>
      <c r="E561" s="141">
        <v>40930.199999999997</v>
      </c>
      <c r="F561" s="141">
        <v>20679.5</v>
      </c>
      <c r="G561" s="140">
        <f t="shared" si="9"/>
        <v>65846.7</v>
      </c>
    </row>
    <row r="562" spans="1:7" ht="16.5" customHeight="1">
      <c r="A562" s="137" t="s">
        <v>2223</v>
      </c>
      <c r="B562" s="138" t="s">
        <v>2224</v>
      </c>
      <c r="C562" s="141">
        <v>319.60000000000002</v>
      </c>
      <c r="D562" s="141">
        <v>0</v>
      </c>
      <c r="E562" s="141">
        <v>29704.7</v>
      </c>
      <c r="F562" s="141">
        <v>12420</v>
      </c>
      <c r="G562" s="140">
        <f t="shared" si="9"/>
        <v>42444.3</v>
      </c>
    </row>
    <row r="563" spans="1:7" ht="16.5" customHeight="1">
      <c r="A563" s="137" t="s">
        <v>2225</v>
      </c>
      <c r="B563" s="138" t="s">
        <v>2226</v>
      </c>
      <c r="C563" s="141">
        <v>3840.8</v>
      </c>
      <c r="D563" s="141">
        <v>0</v>
      </c>
      <c r="E563" s="141">
        <v>42699.8</v>
      </c>
      <c r="F563" s="141">
        <v>22193.1</v>
      </c>
      <c r="G563" s="140">
        <f t="shared" si="9"/>
        <v>68733.700000000012</v>
      </c>
    </row>
    <row r="564" spans="1:7" ht="16.5" customHeight="1">
      <c r="A564" s="137" t="s">
        <v>2227</v>
      </c>
      <c r="B564" s="145" t="s">
        <v>2228</v>
      </c>
      <c r="C564" s="141">
        <v>0</v>
      </c>
      <c r="D564" s="141">
        <v>0</v>
      </c>
      <c r="E564" s="141">
        <v>31822.799999999999</v>
      </c>
      <c r="F564" s="141">
        <v>21857.3</v>
      </c>
      <c r="G564" s="140">
        <f t="shared" si="9"/>
        <v>53680.1</v>
      </c>
    </row>
    <row r="565" spans="1:7" ht="16.5" customHeight="1">
      <c r="A565" s="137" t="s">
        <v>2229</v>
      </c>
      <c r="B565" s="138" t="s">
        <v>2230</v>
      </c>
      <c r="C565" s="141">
        <v>9341.2000000000007</v>
      </c>
      <c r="D565" s="141">
        <v>0</v>
      </c>
      <c r="E565" s="141">
        <v>57528.9</v>
      </c>
      <c r="F565" s="141">
        <v>34440.1</v>
      </c>
      <c r="G565" s="140">
        <f t="shared" si="9"/>
        <v>101310.20000000001</v>
      </c>
    </row>
    <row r="566" spans="1:7" ht="16.5" customHeight="1">
      <c r="A566" s="137" t="s">
        <v>2231</v>
      </c>
      <c r="B566" s="138" t="s">
        <v>2232</v>
      </c>
      <c r="C566" s="141">
        <v>8464</v>
      </c>
      <c r="D566" s="141">
        <v>0</v>
      </c>
      <c r="E566" s="141">
        <v>38988.5</v>
      </c>
      <c r="F566" s="141">
        <v>15713.3</v>
      </c>
      <c r="G566" s="140">
        <f t="shared" si="9"/>
        <v>63165.8</v>
      </c>
    </row>
    <row r="567" spans="1:7" ht="16.5" customHeight="1">
      <c r="A567" s="137" t="s">
        <v>2233</v>
      </c>
      <c r="B567" s="138" t="s">
        <v>2234</v>
      </c>
      <c r="C567" s="141">
        <v>18644</v>
      </c>
      <c r="D567" s="141">
        <v>0</v>
      </c>
      <c r="E567" s="141">
        <v>87822.2</v>
      </c>
      <c r="F567" s="141">
        <v>37114.5</v>
      </c>
      <c r="G567" s="140">
        <f t="shared" si="9"/>
        <v>143580.70000000001</v>
      </c>
    </row>
    <row r="568" spans="1:7" ht="16.5" customHeight="1">
      <c r="A568" s="137" t="s">
        <v>2235</v>
      </c>
      <c r="B568" s="138" t="s">
        <v>2236</v>
      </c>
      <c r="C568" s="141">
        <v>63615.1</v>
      </c>
      <c r="D568" s="141">
        <v>0</v>
      </c>
      <c r="E568" s="141">
        <v>209830.9</v>
      </c>
      <c r="F568" s="141">
        <v>85492.1</v>
      </c>
      <c r="G568" s="140">
        <f t="shared" si="9"/>
        <v>358938.1</v>
      </c>
    </row>
    <row r="569" spans="1:7" ht="16.5" customHeight="1">
      <c r="A569" s="137" t="s">
        <v>2237</v>
      </c>
      <c r="B569" s="138" t="s">
        <v>2238</v>
      </c>
      <c r="C569" s="141">
        <v>5887.8</v>
      </c>
      <c r="D569" s="141">
        <v>0</v>
      </c>
      <c r="E569" s="141">
        <v>84594.2</v>
      </c>
      <c r="F569" s="141">
        <v>41080.9</v>
      </c>
      <c r="G569" s="140">
        <f t="shared" si="9"/>
        <v>131562.9</v>
      </c>
    </row>
    <row r="570" spans="1:7" ht="16.5" customHeight="1">
      <c r="A570" s="137" t="s">
        <v>2239</v>
      </c>
      <c r="B570" s="138" t="s">
        <v>2240</v>
      </c>
      <c r="C570" s="141">
        <v>5826.6</v>
      </c>
      <c r="D570" s="141">
        <v>0</v>
      </c>
      <c r="E570" s="141">
        <v>31614.3</v>
      </c>
      <c r="F570" s="141">
        <v>14049.5</v>
      </c>
      <c r="G570" s="140">
        <f t="shared" si="9"/>
        <v>51490.400000000001</v>
      </c>
    </row>
    <row r="571" spans="1:7" ht="16.5" customHeight="1">
      <c r="A571" s="137" t="s">
        <v>2241</v>
      </c>
      <c r="B571" s="138" t="s">
        <v>2242</v>
      </c>
      <c r="C571" s="141">
        <v>0</v>
      </c>
      <c r="D571" s="141">
        <v>0</v>
      </c>
      <c r="E571" s="141">
        <v>56620.3</v>
      </c>
      <c r="F571" s="141">
        <v>26595.9</v>
      </c>
      <c r="G571" s="140">
        <f t="shared" si="9"/>
        <v>83216.200000000012</v>
      </c>
    </row>
    <row r="572" spans="1:7" ht="16.5" customHeight="1">
      <c r="A572" s="137" t="s">
        <v>2243</v>
      </c>
      <c r="B572" s="138" t="s">
        <v>2244</v>
      </c>
      <c r="C572" s="141">
        <v>0</v>
      </c>
      <c r="D572" s="141">
        <v>0</v>
      </c>
      <c r="E572" s="141">
        <v>15473.2</v>
      </c>
      <c r="F572" s="141">
        <v>8005</v>
      </c>
      <c r="G572" s="140">
        <f t="shared" si="9"/>
        <v>23478.2</v>
      </c>
    </row>
    <row r="573" spans="1:7" ht="16.5" customHeight="1">
      <c r="A573" s="137" t="s">
        <v>2245</v>
      </c>
      <c r="B573" s="138" t="s">
        <v>2246</v>
      </c>
      <c r="C573" s="141">
        <v>8554.9</v>
      </c>
      <c r="D573" s="141">
        <v>0</v>
      </c>
      <c r="E573" s="141">
        <v>43614.3</v>
      </c>
      <c r="F573" s="141">
        <v>18215.8</v>
      </c>
      <c r="G573" s="140">
        <f t="shared" si="9"/>
        <v>70385</v>
      </c>
    </row>
    <row r="574" spans="1:7" ht="16.5" customHeight="1">
      <c r="A574" s="137" t="s">
        <v>2247</v>
      </c>
      <c r="B574" s="138" t="s">
        <v>2248</v>
      </c>
      <c r="C574" s="141">
        <v>6646.6</v>
      </c>
      <c r="D574" s="141">
        <v>0</v>
      </c>
      <c r="E574" s="141">
        <v>28259.1</v>
      </c>
      <c r="F574" s="141">
        <v>11694.7</v>
      </c>
      <c r="G574" s="140">
        <f t="shared" si="9"/>
        <v>46600.399999999994</v>
      </c>
    </row>
    <row r="575" spans="1:7" ht="16.5" customHeight="1">
      <c r="A575" s="137" t="s">
        <v>1170</v>
      </c>
      <c r="B575" s="138" t="s">
        <v>1171</v>
      </c>
      <c r="C575" s="141">
        <v>31926.2</v>
      </c>
      <c r="D575" s="141">
        <v>0</v>
      </c>
      <c r="E575" s="141">
        <v>134620.70000000001</v>
      </c>
      <c r="F575" s="141">
        <v>108861.4</v>
      </c>
      <c r="G575" s="140">
        <f t="shared" si="9"/>
        <v>275408.30000000005</v>
      </c>
    </row>
    <row r="576" spans="1:7" ht="16.5" customHeight="1">
      <c r="A576" s="137" t="s">
        <v>1172</v>
      </c>
      <c r="B576" s="156" t="s">
        <v>1173</v>
      </c>
      <c r="C576" s="141">
        <v>4480.7</v>
      </c>
      <c r="D576" s="141">
        <v>0</v>
      </c>
      <c r="E576" s="141">
        <v>23602</v>
      </c>
      <c r="F576" s="141">
        <v>12311.8</v>
      </c>
      <c r="G576" s="140">
        <f t="shared" si="9"/>
        <v>40394.5</v>
      </c>
    </row>
    <row r="577" spans="1:7" ht="16.5" customHeight="1">
      <c r="A577" s="137" t="s">
        <v>1174</v>
      </c>
      <c r="B577" s="138" t="s">
        <v>1175</v>
      </c>
      <c r="C577" s="141">
        <v>7911.1</v>
      </c>
      <c r="D577" s="141">
        <v>0</v>
      </c>
      <c r="E577" s="141">
        <v>53143.8</v>
      </c>
      <c r="F577" s="141">
        <v>22954.3</v>
      </c>
      <c r="G577" s="140">
        <f t="shared" si="9"/>
        <v>84009.2</v>
      </c>
    </row>
    <row r="578" spans="1:7" ht="16.5" customHeight="1">
      <c r="A578" s="137" t="s">
        <v>1176</v>
      </c>
      <c r="B578" s="155" t="s">
        <v>1177</v>
      </c>
      <c r="C578" s="141">
        <v>0</v>
      </c>
      <c r="D578" s="141">
        <v>0</v>
      </c>
      <c r="E578" s="141">
        <v>30662.9</v>
      </c>
      <c r="F578" s="141">
        <v>18032.7</v>
      </c>
      <c r="G578" s="140">
        <f t="shared" si="9"/>
        <v>48695.600000000006</v>
      </c>
    </row>
    <row r="579" spans="1:7" ht="16.5" customHeight="1">
      <c r="A579" s="137" t="s">
        <v>1178</v>
      </c>
      <c r="B579" s="138" t="s">
        <v>1179</v>
      </c>
      <c r="C579" s="141">
        <v>14943.6</v>
      </c>
      <c r="D579" s="141">
        <v>0</v>
      </c>
      <c r="E579" s="141">
        <v>48234.1</v>
      </c>
      <c r="F579" s="141">
        <v>25185</v>
      </c>
      <c r="G579" s="140">
        <f t="shared" si="9"/>
        <v>88362.7</v>
      </c>
    </row>
    <row r="580" spans="1:7" ht="16.5" customHeight="1">
      <c r="A580" s="137" t="s">
        <v>1180</v>
      </c>
      <c r="B580" s="138" t="s">
        <v>1181</v>
      </c>
      <c r="C580" s="141">
        <v>0</v>
      </c>
      <c r="D580" s="141">
        <v>0</v>
      </c>
      <c r="E580" s="141">
        <v>41159.199999999997</v>
      </c>
      <c r="F580" s="141">
        <v>21403.8</v>
      </c>
      <c r="G580" s="140">
        <f t="shared" si="9"/>
        <v>62563</v>
      </c>
    </row>
    <row r="581" spans="1:7" ht="16.5" customHeight="1">
      <c r="A581" s="137" t="s">
        <v>1182</v>
      </c>
      <c r="B581" s="138" t="s">
        <v>1183</v>
      </c>
      <c r="C581" s="141">
        <v>43302.5</v>
      </c>
      <c r="D581" s="141">
        <v>0</v>
      </c>
      <c r="E581" s="141">
        <v>136435.6</v>
      </c>
      <c r="F581" s="141">
        <v>55957.5</v>
      </c>
      <c r="G581" s="140">
        <f t="shared" si="9"/>
        <v>235695.6</v>
      </c>
    </row>
    <row r="582" spans="1:7" ht="16.5" customHeight="1">
      <c r="A582" s="137" t="s">
        <v>1184</v>
      </c>
      <c r="B582" s="138" t="s">
        <v>1185</v>
      </c>
      <c r="C582" s="141">
        <v>3729.1</v>
      </c>
      <c r="D582" s="141">
        <v>0</v>
      </c>
      <c r="E582" s="141">
        <v>21091</v>
      </c>
      <c r="F582" s="141">
        <v>12929.1</v>
      </c>
      <c r="G582" s="140">
        <f t="shared" si="9"/>
        <v>37749.199999999997</v>
      </c>
    </row>
    <row r="583" spans="1:7" ht="16.5" customHeight="1">
      <c r="A583" s="137" t="s">
        <v>1186</v>
      </c>
      <c r="B583" s="138" t="s">
        <v>1187</v>
      </c>
      <c r="C583" s="141">
        <v>23060.5</v>
      </c>
      <c r="D583" s="141">
        <v>0</v>
      </c>
      <c r="E583" s="141">
        <v>78903.8</v>
      </c>
      <c r="F583" s="141">
        <v>42684.3</v>
      </c>
      <c r="G583" s="140">
        <f t="shared" si="9"/>
        <v>144648.6</v>
      </c>
    </row>
    <row r="584" spans="1:7" ht="16.5" customHeight="1">
      <c r="A584" s="137" t="s">
        <v>1188</v>
      </c>
      <c r="B584" s="138" t="s">
        <v>1189</v>
      </c>
      <c r="C584" s="141">
        <v>6765.6</v>
      </c>
      <c r="D584" s="141">
        <v>0</v>
      </c>
      <c r="E584" s="141">
        <v>44014.3</v>
      </c>
      <c r="F584" s="141">
        <v>20796</v>
      </c>
      <c r="G584" s="140">
        <f t="shared" si="9"/>
        <v>71575.899999999994</v>
      </c>
    </row>
    <row r="585" spans="1:7" ht="16.5" customHeight="1">
      <c r="A585" s="137" t="s">
        <v>1190</v>
      </c>
      <c r="B585" s="156" t="s">
        <v>1191</v>
      </c>
      <c r="C585" s="141">
        <v>8112.3</v>
      </c>
      <c r="D585" s="141">
        <v>0</v>
      </c>
      <c r="E585" s="141">
        <v>45380.1</v>
      </c>
      <c r="F585" s="141">
        <v>25775.5</v>
      </c>
      <c r="G585" s="140">
        <f t="shared" si="9"/>
        <v>79267.899999999994</v>
      </c>
    </row>
    <row r="586" spans="1:7" ht="16.5" customHeight="1">
      <c r="A586" s="137" t="s">
        <v>1192</v>
      </c>
      <c r="B586" s="138" t="s">
        <v>1193</v>
      </c>
      <c r="C586" s="141">
        <v>8055.2</v>
      </c>
      <c r="D586" s="141">
        <v>0</v>
      </c>
      <c r="E586" s="141">
        <v>33170.800000000003</v>
      </c>
      <c r="F586" s="141">
        <v>13695</v>
      </c>
      <c r="G586" s="140">
        <f t="shared" si="9"/>
        <v>54921</v>
      </c>
    </row>
    <row r="587" spans="1:7" ht="16.5" customHeight="1">
      <c r="A587" s="137" t="s">
        <v>1194</v>
      </c>
      <c r="B587" s="138" t="s">
        <v>1195</v>
      </c>
      <c r="C587" s="141">
        <v>10484.6</v>
      </c>
      <c r="D587" s="141">
        <v>0</v>
      </c>
      <c r="E587" s="141">
        <v>67837.5</v>
      </c>
      <c r="F587" s="141">
        <v>40670.9</v>
      </c>
      <c r="G587" s="140">
        <f t="shared" si="9"/>
        <v>118993</v>
      </c>
    </row>
    <row r="588" spans="1:7" ht="16.5" customHeight="1">
      <c r="A588" s="137" t="s">
        <v>1196</v>
      </c>
      <c r="B588" s="138" t="s">
        <v>1197</v>
      </c>
      <c r="C588" s="141">
        <v>6149.3</v>
      </c>
      <c r="D588" s="141">
        <v>0</v>
      </c>
      <c r="E588" s="141">
        <v>25031.7</v>
      </c>
      <c r="F588" s="141">
        <v>13637.6</v>
      </c>
      <c r="G588" s="140">
        <f t="shared" si="9"/>
        <v>44818.6</v>
      </c>
    </row>
    <row r="589" spans="1:7" ht="16.5" customHeight="1">
      <c r="A589" s="137" t="s">
        <v>1198</v>
      </c>
      <c r="B589" s="138" t="s">
        <v>1199</v>
      </c>
      <c r="C589" s="141">
        <v>1639.8</v>
      </c>
      <c r="D589" s="141">
        <v>0</v>
      </c>
      <c r="E589" s="141">
        <v>23518.1</v>
      </c>
      <c r="F589" s="141">
        <v>10536.3</v>
      </c>
      <c r="G589" s="140">
        <f t="shared" si="9"/>
        <v>35694.199999999997</v>
      </c>
    </row>
    <row r="590" spans="1:7" ht="16.5" customHeight="1">
      <c r="A590" s="137" t="s">
        <v>1200</v>
      </c>
      <c r="B590" s="138" t="s">
        <v>1201</v>
      </c>
      <c r="C590" s="141">
        <v>2258.1</v>
      </c>
      <c r="D590" s="141">
        <v>0</v>
      </c>
      <c r="E590" s="141">
        <v>56692.7</v>
      </c>
      <c r="F590" s="141">
        <v>32226.2</v>
      </c>
      <c r="G590" s="140">
        <f t="shared" si="9"/>
        <v>91177</v>
      </c>
    </row>
    <row r="591" spans="1:7" ht="16.5" customHeight="1">
      <c r="A591" s="137" t="s">
        <v>1202</v>
      </c>
      <c r="B591" s="138" t="s">
        <v>1203</v>
      </c>
      <c r="C591" s="141">
        <v>6896.5</v>
      </c>
      <c r="D591" s="141">
        <v>0</v>
      </c>
      <c r="E591" s="141">
        <v>35554.699999999997</v>
      </c>
      <c r="F591" s="141">
        <v>15942.1</v>
      </c>
      <c r="G591" s="140">
        <f t="shared" si="9"/>
        <v>58393.299999999996</v>
      </c>
    </row>
    <row r="592" spans="1:7" ht="16.5" customHeight="1">
      <c r="A592" s="137" t="s">
        <v>1204</v>
      </c>
      <c r="B592" s="138" t="s">
        <v>1205</v>
      </c>
      <c r="C592" s="141">
        <v>5515.3</v>
      </c>
      <c r="D592" s="141">
        <v>0</v>
      </c>
      <c r="E592" s="141">
        <v>25243.9</v>
      </c>
      <c r="F592" s="141">
        <v>13372.1</v>
      </c>
      <c r="G592" s="140">
        <f t="shared" si="9"/>
        <v>44131.3</v>
      </c>
    </row>
    <row r="593" spans="1:7" ht="16.5" customHeight="1">
      <c r="A593" s="137" t="s">
        <v>1206</v>
      </c>
      <c r="B593" s="138" t="s">
        <v>1207</v>
      </c>
      <c r="C593" s="141">
        <v>2370.3000000000002</v>
      </c>
      <c r="D593" s="141">
        <v>0</v>
      </c>
      <c r="E593" s="141">
        <v>30841.7</v>
      </c>
      <c r="F593" s="141">
        <v>17071.900000000001</v>
      </c>
      <c r="G593" s="140">
        <f t="shared" si="9"/>
        <v>50283.9</v>
      </c>
    </row>
    <row r="594" spans="1:7" ht="16.5" customHeight="1">
      <c r="A594" s="137" t="s">
        <v>1208</v>
      </c>
      <c r="B594" s="138" t="s">
        <v>1209</v>
      </c>
      <c r="C594" s="141">
        <v>0</v>
      </c>
      <c r="D594" s="141">
        <v>0</v>
      </c>
      <c r="E594" s="141">
        <v>53151.1</v>
      </c>
      <c r="F594" s="141">
        <v>25443</v>
      </c>
      <c r="G594" s="140">
        <f t="shared" si="9"/>
        <v>78594.100000000006</v>
      </c>
    </row>
    <row r="595" spans="1:7" ht="16.5" customHeight="1">
      <c r="A595" s="137" t="s">
        <v>1210</v>
      </c>
      <c r="B595" s="155" t="s">
        <v>1211</v>
      </c>
      <c r="C595" s="141">
        <v>1072.0999999999999</v>
      </c>
      <c r="D595" s="141">
        <v>0</v>
      </c>
      <c r="E595" s="141">
        <v>13351.8</v>
      </c>
      <c r="F595" s="141">
        <v>7162.3</v>
      </c>
      <c r="G595" s="140">
        <f t="shared" si="9"/>
        <v>21586.2</v>
      </c>
    </row>
    <row r="596" spans="1:7" ht="16.5" customHeight="1">
      <c r="A596" s="137" t="s">
        <v>1212</v>
      </c>
      <c r="B596" s="138" t="s">
        <v>1213</v>
      </c>
      <c r="C596" s="141">
        <v>11632.7</v>
      </c>
      <c r="D596" s="141">
        <v>0</v>
      </c>
      <c r="E596" s="141">
        <v>42195.4</v>
      </c>
      <c r="F596" s="141">
        <v>19663.2</v>
      </c>
      <c r="G596" s="140">
        <f t="shared" si="9"/>
        <v>73491.3</v>
      </c>
    </row>
    <row r="597" spans="1:7" ht="16.5" customHeight="1">
      <c r="A597" s="137" t="s">
        <v>1214</v>
      </c>
      <c r="B597" s="138" t="s">
        <v>1215</v>
      </c>
      <c r="C597" s="141">
        <v>3792.6</v>
      </c>
      <c r="D597" s="141">
        <v>0</v>
      </c>
      <c r="E597" s="141">
        <v>45619.1</v>
      </c>
      <c r="F597" s="141">
        <v>28314.9</v>
      </c>
      <c r="G597" s="140">
        <f t="shared" si="9"/>
        <v>77726.600000000006</v>
      </c>
    </row>
    <row r="598" spans="1:7" ht="16.5" customHeight="1">
      <c r="A598" s="137" t="s">
        <v>2253</v>
      </c>
      <c r="B598" s="138" t="s">
        <v>2254</v>
      </c>
      <c r="C598" s="141">
        <v>5412.6</v>
      </c>
      <c r="D598" s="141">
        <v>0</v>
      </c>
      <c r="E598" s="141">
        <v>44070.9</v>
      </c>
      <c r="F598" s="141">
        <v>21902.6</v>
      </c>
      <c r="G598" s="140">
        <f t="shared" si="9"/>
        <v>71386.100000000006</v>
      </c>
    </row>
    <row r="599" spans="1:7" ht="16.5" customHeight="1">
      <c r="A599" s="137" t="s">
        <v>2255</v>
      </c>
      <c r="B599" s="155" t="s">
        <v>2256</v>
      </c>
      <c r="C599" s="141">
        <v>1990</v>
      </c>
      <c r="D599" s="141">
        <v>0</v>
      </c>
      <c r="E599" s="141">
        <v>26437.9</v>
      </c>
      <c r="F599" s="141">
        <v>13991.4</v>
      </c>
      <c r="G599" s="140">
        <f t="shared" si="9"/>
        <v>42419.3</v>
      </c>
    </row>
    <row r="600" spans="1:7" ht="16.5" customHeight="1">
      <c r="A600" s="137" t="s">
        <v>2257</v>
      </c>
      <c r="B600" s="138" t="s">
        <v>2258</v>
      </c>
      <c r="C600" s="141">
        <v>18402</v>
      </c>
      <c r="D600" s="141">
        <v>0</v>
      </c>
      <c r="E600" s="141">
        <v>78919.7</v>
      </c>
      <c r="F600" s="141">
        <v>34555.800000000003</v>
      </c>
      <c r="G600" s="140">
        <f t="shared" si="9"/>
        <v>131877.5</v>
      </c>
    </row>
    <row r="601" spans="1:7" ht="16.5" customHeight="1">
      <c r="A601" s="137" t="s">
        <v>2259</v>
      </c>
      <c r="B601" s="138" t="s">
        <v>2260</v>
      </c>
      <c r="C601" s="141">
        <v>5460.7</v>
      </c>
      <c r="D601" s="141">
        <v>0</v>
      </c>
      <c r="E601" s="141">
        <v>24057.599999999999</v>
      </c>
      <c r="F601" s="141">
        <v>9963.2999999999993</v>
      </c>
      <c r="G601" s="140">
        <f t="shared" si="9"/>
        <v>39481.599999999999</v>
      </c>
    </row>
    <row r="602" spans="1:7" ht="16.5" customHeight="1">
      <c r="A602" s="137" t="s">
        <v>2261</v>
      </c>
      <c r="B602" s="138" t="s">
        <v>2262</v>
      </c>
      <c r="C602" s="141">
        <v>1343.8</v>
      </c>
      <c r="D602" s="141">
        <v>0</v>
      </c>
      <c r="E602" s="141">
        <v>21035.5</v>
      </c>
      <c r="F602" s="141">
        <v>12437</v>
      </c>
      <c r="G602" s="140">
        <f t="shared" si="9"/>
        <v>34816.300000000003</v>
      </c>
    </row>
    <row r="603" spans="1:7" ht="16.5" customHeight="1">
      <c r="A603" s="137" t="s">
        <v>2263</v>
      </c>
      <c r="B603" s="156" t="s">
        <v>2264</v>
      </c>
      <c r="C603" s="141">
        <v>6406</v>
      </c>
      <c r="D603" s="141">
        <v>0</v>
      </c>
      <c r="E603" s="141">
        <v>51583.4</v>
      </c>
      <c r="F603" s="141">
        <v>20191.099999999999</v>
      </c>
      <c r="G603" s="140">
        <f t="shared" si="9"/>
        <v>78180.5</v>
      </c>
    </row>
    <row r="604" spans="1:7" ht="16.5" customHeight="1">
      <c r="A604" s="137" t="s">
        <v>2265</v>
      </c>
      <c r="B604" s="138" t="s">
        <v>2266</v>
      </c>
      <c r="C604" s="141">
        <v>3718.3</v>
      </c>
      <c r="D604" s="141">
        <v>0</v>
      </c>
      <c r="E604" s="141">
        <v>31112.6</v>
      </c>
      <c r="F604" s="141">
        <v>16666.099999999999</v>
      </c>
      <c r="G604" s="140">
        <f t="shared" si="9"/>
        <v>51497</v>
      </c>
    </row>
    <row r="605" spans="1:7" ht="16.5" customHeight="1">
      <c r="A605" s="137" t="s">
        <v>2267</v>
      </c>
      <c r="B605" s="138" t="s">
        <v>2268</v>
      </c>
      <c r="C605" s="141">
        <v>6886.9</v>
      </c>
      <c r="D605" s="141">
        <v>0</v>
      </c>
      <c r="E605" s="141">
        <v>42272.800000000003</v>
      </c>
      <c r="F605" s="141">
        <v>15892</v>
      </c>
      <c r="G605" s="140">
        <f t="shared" si="9"/>
        <v>65051.700000000004</v>
      </c>
    </row>
    <row r="606" spans="1:7" ht="16.5" customHeight="1">
      <c r="A606" s="137" t="s">
        <v>2269</v>
      </c>
      <c r="B606" s="156" t="s">
        <v>2270</v>
      </c>
      <c r="C606" s="141">
        <v>0</v>
      </c>
      <c r="D606" s="141">
        <v>1618.2</v>
      </c>
      <c r="E606" s="141">
        <v>6028.2</v>
      </c>
      <c r="F606" s="141">
        <v>3239.1</v>
      </c>
      <c r="G606" s="140">
        <f t="shared" si="9"/>
        <v>10885.5</v>
      </c>
    </row>
    <row r="607" spans="1:7" ht="16.5" customHeight="1">
      <c r="A607" s="137" t="s">
        <v>2271</v>
      </c>
      <c r="B607" s="149" t="s">
        <v>2272</v>
      </c>
      <c r="C607" s="141">
        <v>5865</v>
      </c>
      <c r="D607" s="141">
        <v>0</v>
      </c>
      <c r="E607" s="141">
        <v>17332.099999999999</v>
      </c>
      <c r="F607" s="141">
        <v>12962.3</v>
      </c>
      <c r="G607" s="140">
        <f t="shared" si="9"/>
        <v>36159.399999999994</v>
      </c>
    </row>
    <row r="608" spans="1:7" ht="16.5" customHeight="1">
      <c r="A608" s="137" t="s">
        <v>2273</v>
      </c>
      <c r="B608" s="138" t="s">
        <v>2274</v>
      </c>
      <c r="C608" s="141">
        <v>0</v>
      </c>
      <c r="D608" s="141">
        <v>0</v>
      </c>
      <c r="E608" s="141">
        <v>48362.5</v>
      </c>
      <c r="F608" s="141">
        <v>27081.1</v>
      </c>
      <c r="G608" s="140">
        <f t="shared" si="9"/>
        <v>75443.600000000006</v>
      </c>
    </row>
    <row r="609" spans="1:7" ht="16.5" customHeight="1">
      <c r="A609" s="137" t="s">
        <v>2275</v>
      </c>
      <c r="B609" s="138" t="s">
        <v>2276</v>
      </c>
      <c r="C609" s="141">
        <v>4617.1000000000004</v>
      </c>
      <c r="D609" s="141">
        <v>0</v>
      </c>
      <c r="E609" s="141">
        <v>20267.599999999999</v>
      </c>
      <c r="F609" s="141">
        <v>7458.1</v>
      </c>
      <c r="G609" s="140">
        <f t="shared" si="9"/>
        <v>32342.799999999996</v>
      </c>
    </row>
    <row r="610" spans="1:7" ht="16.5" customHeight="1">
      <c r="A610" s="137" t="s">
        <v>2277</v>
      </c>
      <c r="B610" s="138" t="s">
        <v>2278</v>
      </c>
      <c r="C610" s="141">
        <v>4277.7</v>
      </c>
      <c r="D610" s="141">
        <v>0</v>
      </c>
      <c r="E610" s="141">
        <v>24492.3</v>
      </c>
      <c r="F610" s="141">
        <v>14833.2</v>
      </c>
      <c r="G610" s="140">
        <f t="shared" si="9"/>
        <v>43603.199999999997</v>
      </c>
    </row>
    <row r="611" spans="1:7" ht="16.5" customHeight="1">
      <c r="A611" s="137" t="s">
        <v>2279</v>
      </c>
      <c r="B611" s="138" t="s">
        <v>2280</v>
      </c>
      <c r="C611" s="141">
        <v>0</v>
      </c>
      <c r="D611" s="141">
        <v>0</v>
      </c>
      <c r="E611" s="141">
        <v>20271.2</v>
      </c>
      <c r="F611" s="141">
        <v>8060.1</v>
      </c>
      <c r="G611" s="140">
        <f t="shared" si="9"/>
        <v>28331.300000000003</v>
      </c>
    </row>
    <row r="612" spans="1:7" ht="16.5" customHeight="1">
      <c r="A612" s="137" t="s">
        <v>2281</v>
      </c>
      <c r="B612" s="138" t="s">
        <v>2282</v>
      </c>
      <c r="C612" s="141">
        <v>20003.400000000001</v>
      </c>
      <c r="D612" s="141">
        <v>0</v>
      </c>
      <c r="E612" s="141">
        <v>161518.70000000001</v>
      </c>
      <c r="F612" s="141">
        <v>72237.100000000006</v>
      </c>
      <c r="G612" s="140">
        <f t="shared" si="9"/>
        <v>253759.2</v>
      </c>
    </row>
    <row r="613" spans="1:7" ht="16.5" customHeight="1">
      <c r="A613" s="137" t="s">
        <v>2283</v>
      </c>
      <c r="B613" s="138" t="s">
        <v>2284</v>
      </c>
      <c r="C613" s="141">
        <v>0</v>
      </c>
      <c r="D613" s="141">
        <v>0</v>
      </c>
      <c r="E613" s="141">
        <v>37245.5</v>
      </c>
      <c r="F613" s="141">
        <v>20164.900000000001</v>
      </c>
      <c r="G613" s="140">
        <f t="shared" ref="G613:G676" si="10">C613+D613+E613+F613</f>
        <v>57410.400000000001</v>
      </c>
    </row>
    <row r="614" spans="1:7" ht="16.5" customHeight="1">
      <c r="A614" s="137" t="s">
        <v>2285</v>
      </c>
      <c r="B614" s="138" t="s">
        <v>2286</v>
      </c>
      <c r="C614" s="141">
        <v>8512</v>
      </c>
      <c r="D614" s="141">
        <v>0</v>
      </c>
      <c r="E614" s="141">
        <v>40659.5</v>
      </c>
      <c r="F614" s="141">
        <v>20367.900000000001</v>
      </c>
      <c r="G614" s="140">
        <f t="shared" si="10"/>
        <v>69539.399999999994</v>
      </c>
    </row>
    <row r="615" spans="1:7" ht="16.5" customHeight="1">
      <c r="A615" s="137" t="s">
        <v>2287</v>
      </c>
      <c r="B615" s="138" t="s">
        <v>2288</v>
      </c>
      <c r="C615" s="141">
        <v>10006.1</v>
      </c>
      <c r="D615" s="141">
        <v>0</v>
      </c>
      <c r="E615" s="141">
        <v>41736.300000000003</v>
      </c>
      <c r="F615" s="141">
        <v>25299.200000000001</v>
      </c>
      <c r="G615" s="140">
        <f t="shared" si="10"/>
        <v>77041.600000000006</v>
      </c>
    </row>
    <row r="616" spans="1:7" ht="16.5" customHeight="1">
      <c r="A616" s="137" t="s">
        <v>2289</v>
      </c>
      <c r="B616" s="149" t="s">
        <v>2290</v>
      </c>
      <c r="C616" s="141">
        <v>4079.7</v>
      </c>
      <c r="D616" s="141">
        <v>0</v>
      </c>
      <c r="E616" s="141">
        <v>20305.3</v>
      </c>
      <c r="F616" s="141">
        <v>14718.8</v>
      </c>
      <c r="G616" s="140">
        <f t="shared" si="10"/>
        <v>39103.800000000003</v>
      </c>
    </row>
    <row r="617" spans="1:7" ht="16.5" customHeight="1">
      <c r="A617" s="137" t="s">
        <v>2291</v>
      </c>
      <c r="B617" s="156" t="s">
        <v>2292</v>
      </c>
      <c r="C617" s="141">
        <v>5096.1000000000004</v>
      </c>
      <c r="D617" s="141">
        <v>0</v>
      </c>
      <c r="E617" s="141">
        <v>38465.1</v>
      </c>
      <c r="F617" s="141">
        <v>19141.5</v>
      </c>
      <c r="G617" s="140">
        <f t="shared" si="10"/>
        <v>62702.7</v>
      </c>
    </row>
    <row r="618" spans="1:7" ht="16.5" customHeight="1">
      <c r="A618" s="137" t="s">
        <v>2293</v>
      </c>
      <c r="B618" s="138" t="s">
        <v>2294</v>
      </c>
      <c r="C618" s="141">
        <v>0</v>
      </c>
      <c r="D618" s="141">
        <v>0</v>
      </c>
      <c r="E618" s="141">
        <v>14462.2</v>
      </c>
      <c r="F618" s="141">
        <v>16610.599999999999</v>
      </c>
      <c r="G618" s="140">
        <f t="shared" si="10"/>
        <v>31072.799999999999</v>
      </c>
    </row>
    <row r="619" spans="1:7" ht="16.5" customHeight="1">
      <c r="A619" s="161" t="s">
        <v>2295</v>
      </c>
      <c r="B619" s="149" t="s">
        <v>2296</v>
      </c>
      <c r="C619" s="141">
        <v>395.8</v>
      </c>
      <c r="D619" s="141">
        <v>0</v>
      </c>
      <c r="E619" s="141">
        <v>26198</v>
      </c>
      <c r="F619" s="141">
        <v>14416.6</v>
      </c>
      <c r="G619" s="140">
        <f t="shared" si="10"/>
        <v>41010.400000000001</v>
      </c>
    </row>
    <row r="620" spans="1:7" ht="18.399999999999999" customHeight="1">
      <c r="A620" s="161" t="s">
        <v>2297</v>
      </c>
      <c r="B620" s="149" t="s">
        <v>2298</v>
      </c>
      <c r="C620" s="141">
        <v>7092.4</v>
      </c>
      <c r="D620" s="141">
        <v>0</v>
      </c>
      <c r="E620" s="141">
        <v>33991.199999999997</v>
      </c>
      <c r="F620" s="141">
        <v>19675</v>
      </c>
      <c r="G620" s="140">
        <f t="shared" si="10"/>
        <v>60758.6</v>
      </c>
    </row>
    <row r="621" spans="1:7" ht="16.5" customHeight="1">
      <c r="A621" s="161" t="s">
        <v>2299</v>
      </c>
      <c r="B621" s="149" t="s">
        <v>2300</v>
      </c>
      <c r="C621" s="141">
        <v>0</v>
      </c>
      <c r="D621" s="141">
        <v>636</v>
      </c>
      <c r="E621" s="141">
        <v>16499.3</v>
      </c>
      <c r="F621" s="141">
        <v>7943.9</v>
      </c>
      <c r="G621" s="140">
        <f t="shared" si="10"/>
        <v>25079.199999999997</v>
      </c>
    </row>
    <row r="622" spans="1:7" ht="16.5" customHeight="1">
      <c r="A622" s="161" t="s">
        <v>2301</v>
      </c>
      <c r="B622" s="149" t="s">
        <v>2302</v>
      </c>
      <c r="C622" s="141">
        <v>695.5</v>
      </c>
      <c r="D622" s="141">
        <v>0</v>
      </c>
      <c r="E622" s="141">
        <v>9950.6</v>
      </c>
      <c r="F622" s="141">
        <v>7117.6</v>
      </c>
      <c r="G622" s="140">
        <f t="shared" si="10"/>
        <v>17763.7</v>
      </c>
    </row>
    <row r="623" spans="1:7" ht="17.850000000000001" customHeight="1">
      <c r="A623" s="161" t="s">
        <v>2303</v>
      </c>
      <c r="B623" s="149" t="s">
        <v>2304</v>
      </c>
      <c r="C623" s="141">
        <v>0</v>
      </c>
      <c r="D623" s="141">
        <v>0</v>
      </c>
      <c r="E623" s="141">
        <v>37347.5</v>
      </c>
      <c r="F623" s="141">
        <v>20317.8</v>
      </c>
      <c r="G623" s="140">
        <f t="shared" si="10"/>
        <v>57665.3</v>
      </c>
    </row>
    <row r="624" spans="1:7" ht="16.5" customHeight="1">
      <c r="A624" s="161" t="s">
        <v>2305</v>
      </c>
      <c r="B624" s="149" t="s">
        <v>2306</v>
      </c>
      <c r="C624" s="141">
        <v>0</v>
      </c>
      <c r="D624" s="141">
        <v>8089.9</v>
      </c>
      <c r="E624" s="141">
        <v>17433.8</v>
      </c>
      <c r="F624" s="141">
        <v>9548.5</v>
      </c>
      <c r="G624" s="140">
        <f t="shared" si="10"/>
        <v>35072.199999999997</v>
      </c>
    </row>
    <row r="625" spans="1:7" ht="16.5" customHeight="1">
      <c r="A625" s="161" t="s">
        <v>2307</v>
      </c>
      <c r="B625" s="149" t="s">
        <v>2308</v>
      </c>
      <c r="C625" s="141">
        <v>8574.7000000000007</v>
      </c>
      <c r="D625" s="141">
        <v>0</v>
      </c>
      <c r="E625" s="141">
        <v>45591.8</v>
      </c>
      <c r="F625" s="141">
        <v>23450.9</v>
      </c>
      <c r="G625" s="140">
        <f t="shared" si="10"/>
        <v>77617.399999999994</v>
      </c>
    </row>
    <row r="626" spans="1:7" ht="16.5" customHeight="1">
      <c r="A626" s="161" t="s">
        <v>2309</v>
      </c>
      <c r="B626" s="149" t="s">
        <v>2310</v>
      </c>
      <c r="C626" s="141">
        <v>0</v>
      </c>
      <c r="D626" s="141">
        <v>1928.2</v>
      </c>
      <c r="E626" s="141">
        <v>19945</v>
      </c>
      <c r="F626" s="141">
        <v>12263.7</v>
      </c>
      <c r="G626" s="140">
        <f t="shared" si="10"/>
        <v>34136.9</v>
      </c>
    </row>
    <row r="627" spans="1:7" ht="16.5" customHeight="1">
      <c r="A627" s="161" t="s">
        <v>2311</v>
      </c>
      <c r="B627" s="149" t="s">
        <v>2312</v>
      </c>
      <c r="C627" s="141">
        <v>0</v>
      </c>
      <c r="D627" s="141">
        <v>0</v>
      </c>
      <c r="E627" s="141">
        <v>20942.5</v>
      </c>
      <c r="F627" s="141">
        <v>12343.8</v>
      </c>
      <c r="G627" s="140">
        <f t="shared" si="10"/>
        <v>33286.300000000003</v>
      </c>
    </row>
    <row r="628" spans="1:7" ht="18.399999999999999" customHeight="1">
      <c r="A628" s="161" t="s">
        <v>2313</v>
      </c>
      <c r="B628" s="149" t="s">
        <v>2314</v>
      </c>
      <c r="C628" s="141">
        <v>0</v>
      </c>
      <c r="D628" s="141">
        <v>829</v>
      </c>
      <c r="E628" s="141">
        <v>49786</v>
      </c>
      <c r="F628" s="141">
        <v>30389.9</v>
      </c>
      <c r="G628" s="140">
        <f t="shared" si="10"/>
        <v>81004.899999999994</v>
      </c>
    </row>
    <row r="629" spans="1:7" ht="16.5" customHeight="1">
      <c r="A629" s="161" t="s">
        <v>2315</v>
      </c>
      <c r="B629" s="149" t="s">
        <v>2316</v>
      </c>
      <c r="C629" s="141">
        <v>0</v>
      </c>
      <c r="D629" s="141">
        <v>0</v>
      </c>
      <c r="E629" s="141">
        <v>10914.8</v>
      </c>
      <c r="F629" s="141">
        <v>8416.5</v>
      </c>
      <c r="G629" s="140">
        <f t="shared" si="10"/>
        <v>19331.3</v>
      </c>
    </row>
    <row r="630" spans="1:7" ht="16.5" customHeight="1">
      <c r="A630" s="161" t="s">
        <v>2317</v>
      </c>
      <c r="B630" s="149" t="s">
        <v>2318</v>
      </c>
      <c r="C630" s="141">
        <v>0</v>
      </c>
      <c r="D630" s="141">
        <v>258.8</v>
      </c>
      <c r="E630" s="141">
        <v>6614.8</v>
      </c>
      <c r="F630" s="141">
        <v>4341.1000000000004</v>
      </c>
      <c r="G630" s="140">
        <f t="shared" si="10"/>
        <v>11214.7</v>
      </c>
    </row>
    <row r="631" spans="1:7" ht="16.5" customHeight="1">
      <c r="A631" s="161" t="s">
        <v>2319</v>
      </c>
      <c r="B631" s="149" t="s">
        <v>2320</v>
      </c>
      <c r="C631" s="141">
        <v>1421.3</v>
      </c>
      <c r="D631" s="141">
        <v>0</v>
      </c>
      <c r="E631" s="141">
        <v>16974</v>
      </c>
      <c r="F631" s="141">
        <v>10538.3</v>
      </c>
      <c r="G631" s="140">
        <f t="shared" si="10"/>
        <v>28933.599999999999</v>
      </c>
    </row>
    <row r="632" spans="1:7" ht="16.5" customHeight="1">
      <c r="A632" s="161" t="s">
        <v>2321</v>
      </c>
      <c r="B632" s="149" t="s">
        <v>2322</v>
      </c>
      <c r="C632" s="141">
        <v>9266.6</v>
      </c>
      <c r="D632" s="141">
        <v>0</v>
      </c>
      <c r="E632" s="141">
        <v>40498.800000000003</v>
      </c>
      <c r="F632" s="141">
        <v>19923.900000000001</v>
      </c>
      <c r="G632" s="140">
        <f t="shared" si="10"/>
        <v>69689.3</v>
      </c>
    </row>
    <row r="633" spans="1:7" ht="16.5" customHeight="1">
      <c r="A633" s="161" t="s">
        <v>2323</v>
      </c>
      <c r="B633" s="149" t="s">
        <v>2324</v>
      </c>
      <c r="C633" s="141">
        <v>3616.8</v>
      </c>
      <c r="D633" s="141">
        <v>0</v>
      </c>
      <c r="E633" s="141">
        <v>10158.299999999999</v>
      </c>
      <c r="F633" s="141">
        <v>5591.3</v>
      </c>
      <c r="G633" s="140">
        <f t="shared" si="10"/>
        <v>19366.399999999998</v>
      </c>
    </row>
    <row r="634" spans="1:7" ht="16.5" customHeight="1">
      <c r="A634" s="161" t="s">
        <v>2325</v>
      </c>
      <c r="B634" s="149" t="s">
        <v>2326</v>
      </c>
      <c r="C634" s="141">
        <v>4453.1000000000004</v>
      </c>
      <c r="D634" s="141">
        <v>0</v>
      </c>
      <c r="E634" s="141">
        <v>18640.099999999999</v>
      </c>
      <c r="F634" s="141">
        <v>8702.7000000000007</v>
      </c>
      <c r="G634" s="140">
        <f t="shared" si="10"/>
        <v>31795.899999999998</v>
      </c>
    </row>
    <row r="635" spans="1:7" ht="16.5" customHeight="1">
      <c r="A635" s="161" t="s">
        <v>2327</v>
      </c>
      <c r="B635" s="149" t="s">
        <v>2328</v>
      </c>
      <c r="C635" s="141">
        <v>895.1</v>
      </c>
      <c r="D635" s="141">
        <v>0</v>
      </c>
      <c r="E635" s="141">
        <v>10008.799999999999</v>
      </c>
      <c r="F635" s="141">
        <v>6914.7</v>
      </c>
      <c r="G635" s="140">
        <f t="shared" si="10"/>
        <v>17818.599999999999</v>
      </c>
    </row>
    <row r="636" spans="1:7" ht="16.5" customHeight="1">
      <c r="A636" s="161" t="s">
        <v>2329</v>
      </c>
      <c r="B636" s="149" t="s">
        <v>2330</v>
      </c>
      <c r="C636" s="141">
        <v>7073.4</v>
      </c>
      <c r="D636" s="141">
        <v>0</v>
      </c>
      <c r="E636" s="141">
        <v>31358.5</v>
      </c>
      <c r="F636" s="141">
        <v>18313.099999999999</v>
      </c>
      <c r="G636" s="140">
        <f t="shared" si="10"/>
        <v>56745</v>
      </c>
    </row>
    <row r="637" spans="1:7" ht="16.5" customHeight="1">
      <c r="A637" s="161" t="s">
        <v>2331</v>
      </c>
      <c r="B637" s="149" t="s">
        <v>2332</v>
      </c>
      <c r="C637" s="141">
        <v>596.4</v>
      </c>
      <c r="D637" s="141">
        <v>0</v>
      </c>
      <c r="E637" s="141">
        <v>26723.9</v>
      </c>
      <c r="F637" s="141">
        <v>11297.9</v>
      </c>
      <c r="G637" s="140">
        <f t="shared" si="10"/>
        <v>38618.200000000004</v>
      </c>
    </row>
    <row r="638" spans="1:7" ht="16.5" customHeight="1">
      <c r="A638" s="161" t="s">
        <v>2333</v>
      </c>
      <c r="B638" s="149" t="s">
        <v>2334</v>
      </c>
      <c r="C638" s="141">
        <v>1840.9</v>
      </c>
      <c r="D638" s="141">
        <v>0</v>
      </c>
      <c r="E638" s="141">
        <v>8355.9</v>
      </c>
      <c r="F638" s="141">
        <v>4531.3999999999996</v>
      </c>
      <c r="G638" s="140">
        <f t="shared" si="10"/>
        <v>14728.199999999999</v>
      </c>
    </row>
    <row r="639" spans="1:7" ht="16.5" customHeight="1">
      <c r="A639" s="161" t="s">
        <v>2335</v>
      </c>
      <c r="B639" s="149" t="s">
        <v>2336</v>
      </c>
      <c r="C639" s="141">
        <v>6887.2</v>
      </c>
      <c r="D639" s="141">
        <v>0</v>
      </c>
      <c r="E639" s="141">
        <v>32661.9</v>
      </c>
      <c r="F639" s="141">
        <v>12701.7</v>
      </c>
      <c r="G639" s="140">
        <f t="shared" si="10"/>
        <v>52250.8</v>
      </c>
    </row>
    <row r="640" spans="1:7" ht="16.5" customHeight="1">
      <c r="A640" s="161" t="s">
        <v>2337</v>
      </c>
      <c r="B640" s="149" t="s">
        <v>2338</v>
      </c>
      <c r="C640" s="141">
        <v>246.3</v>
      </c>
      <c r="D640" s="141">
        <v>0</v>
      </c>
      <c r="E640" s="141">
        <v>18428.7</v>
      </c>
      <c r="F640" s="141">
        <v>8029</v>
      </c>
      <c r="G640" s="140">
        <f t="shared" si="10"/>
        <v>26704</v>
      </c>
    </row>
    <row r="641" spans="1:7" ht="16.5" customHeight="1">
      <c r="A641" s="161" t="s">
        <v>2339</v>
      </c>
      <c r="B641" s="149" t="s">
        <v>2340</v>
      </c>
      <c r="C641" s="141">
        <v>2612.3000000000002</v>
      </c>
      <c r="D641" s="141">
        <v>0</v>
      </c>
      <c r="E641" s="141">
        <v>16097.9</v>
      </c>
      <c r="F641" s="141">
        <v>7464.8</v>
      </c>
      <c r="G641" s="140">
        <f t="shared" si="10"/>
        <v>26175</v>
      </c>
    </row>
    <row r="642" spans="1:7" ht="16.5" customHeight="1">
      <c r="A642" s="161" t="s">
        <v>2341</v>
      </c>
      <c r="B642" s="149" t="s">
        <v>2342</v>
      </c>
      <c r="C642" s="141">
        <v>2182.4</v>
      </c>
      <c r="D642" s="141">
        <v>0</v>
      </c>
      <c r="E642" s="141">
        <v>11953.4</v>
      </c>
      <c r="F642" s="141">
        <v>7725.9</v>
      </c>
      <c r="G642" s="140">
        <f t="shared" si="10"/>
        <v>21861.699999999997</v>
      </c>
    </row>
    <row r="643" spans="1:7" ht="16.5" customHeight="1">
      <c r="A643" s="161" t="s">
        <v>2343</v>
      </c>
      <c r="B643" s="149" t="s">
        <v>2344</v>
      </c>
      <c r="C643" s="141">
        <v>2432.1</v>
      </c>
      <c r="D643" s="141">
        <v>0</v>
      </c>
      <c r="E643" s="141">
        <v>7955.7</v>
      </c>
      <c r="F643" s="141">
        <v>4798.6000000000004</v>
      </c>
      <c r="G643" s="140">
        <f t="shared" si="10"/>
        <v>15186.4</v>
      </c>
    </row>
    <row r="644" spans="1:7" ht="16.5" customHeight="1">
      <c r="A644" s="161" t="s">
        <v>2345</v>
      </c>
      <c r="B644" s="149" t="s">
        <v>2346</v>
      </c>
      <c r="C644" s="141">
        <v>861.6</v>
      </c>
      <c r="D644" s="141">
        <v>0</v>
      </c>
      <c r="E644" s="141">
        <v>11917.3</v>
      </c>
      <c r="F644" s="141">
        <v>6307.1</v>
      </c>
      <c r="G644" s="140">
        <f t="shared" si="10"/>
        <v>19086</v>
      </c>
    </row>
    <row r="645" spans="1:7" ht="16.5" customHeight="1">
      <c r="A645" s="161" t="s">
        <v>2347</v>
      </c>
      <c r="B645" s="149" t="s">
        <v>2348</v>
      </c>
      <c r="C645" s="141">
        <v>1864.6</v>
      </c>
      <c r="D645" s="141">
        <v>0</v>
      </c>
      <c r="E645" s="141">
        <v>7804.5</v>
      </c>
      <c r="F645" s="141">
        <v>3920.5</v>
      </c>
      <c r="G645" s="140">
        <f t="shared" si="10"/>
        <v>13589.6</v>
      </c>
    </row>
    <row r="646" spans="1:7" ht="16.5" customHeight="1">
      <c r="A646" s="161" t="s">
        <v>2349</v>
      </c>
      <c r="B646" s="149" t="s">
        <v>2350</v>
      </c>
      <c r="C646" s="141">
        <v>3152</v>
      </c>
      <c r="D646" s="141">
        <v>0</v>
      </c>
      <c r="E646" s="141">
        <v>9097.2000000000007</v>
      </c>
      <c r="F646" s="141">
        <v>4501.3999999999996</v>
      </c>
      <c r="G646" s="140">
        <f t="shared" si="10"/>
        <v>16750.599999999999</v>
      </c>
    </row>
    <row r="647" spans="1:7" ht="16.5" customHeight="1">
      <c r="A647" s="161" t="s">
        <v>2351</v>
      </c>
      <c r="B647" s="149" t="s">
        <v>2352</v>
      </c>
      <c r="C647" s="141">
        <v>0</v>
      </c>
      <c r="D647" s="141">
        <v>736.8</v>
      </c>
      <c r="E647" s="141">
        <v>7387.9</v>
      </c>
      <c r="F647" s="141">
        <v>5024.5</v>
      </c>
      <c r="G647" s="140">
        <f t="shared" si="10"/>
        <v>13149.2</v>
      </c>
    </row>
    <row r="648" spans="1:7" ht="16.5" customHeight="1">
      <c r="A648" s="161" t="s">
        <v>2353</v>
      </c>
      <c r="B648" s="149" t="s">
        <v>2354</v>
      </c>
      <c r="C648" s="141">
        <v>0</v>
      </c>
      <c r="D648" s="141">
        <v>1717.4</v>
      </c>
      <c r="E648" s="141">
        <v>8985.4</v>
      </c>
      <c r="F648" s="141">
        <v>5965.8</v>
      </c>
      <c r="G648" s="140">
        <f t="shared" si="10"/>
        <v>16668.599999999999</v>
      </c>
    </row>
    <row r="649" spans="1:7" ht="16.5" customHeight="1">
      <c r="A649" s="161" t="s">
        <v>2355</v>
      </c>
      <c r="B649" s="149" t="s">
        <v>2356</v>
      </c>
      <c r="C649" s="141">
        <v>1285.5</v>
      </c>
      <c r="D649" s="141">
        <v>0</v>
      </c>
      <c r="E649" s="141">
        <v>1830.3</v>
      </c>
      <c r="F649" s="141">
        <v>1786.2</v>
      </c>
      <c r="G649" s="140">
        <f t="shared" si="10"/>
        <v>4902</v>
      </c>
    </row>
    <row r="650" spans="1:7" ht="16.5" customHeight="1">
      <c r="A650" s="161" t="s">
        <v>2357</v>
      </c>
      <c r="B650" s="149" t="s">
        <v>2358</v>
      </c>
      <c r="C650" s="141">
        <v>3188.8</v>
      </c>
      <c r="D650" s="141">
        <v>0</v>
      </c>
      <c r="E650" s="141">
        <v>14451.9</v>
      </c>
      <c r="F650" s="141">
        <v>6649.9</v>
      </c>
      <c r="G650" s="140">
        <f t="shared" si="10"/>
        <v>24290.6</v>
      </c>
    </row>
    <row r="651" spans="1:7" ht="16.5" customHeight="1">
      <c r="A651" s="161" t="s">
        <v>2359</v>
      </c>
      <c r="B651" s="149" t="s">
        <v>2360</v>
      </c>
      <c r="C651" s="141">
        <v>0</v>
      </c>
      <c r="D651" s="141">
        <v>917.1</v>
      </c>
      <c r="E651" s="141">
        <v>3877.8</v>
      </c>
      <c r="F651" s="141">
        <v>3300.6</v>
      </c>
      <c r="G651" s="140">
        <f t="shared" si="10"/>
        <v>8095.5</v>
      </c>
    </row>
    <row r="652" spans="1:7" ht="16.5" customHeight="1">
      <c r="A652" s="161" t="s">
        <v>2361</v>
      </c>
      <c r="B652" s="149" t="s">
        <v>2362</v>
      </c>
      <c r="C652" s="141">
        <v>37.1</v>
      </c>
      <c r="D652" s="141">
        <v>0</v>
      </c>
      <c r="E652" s="141">
        <v>4436.5</v>
      </c>
      <c r="F652" s="141">
        <v>2711.9</v>
      </c>
      <c r="G652" s="140">
        <f t="shared" si="10"/>
        <v>7185.5</v>
      </c>
    </row>
    <row r="653" spans="1:7" ht="16.5" customHeight="1">
      <c r="A653" s="161" t="s">
        <v>2363</v>
      </c>
      <c r="B653" s="149" t="s">
        <v>2364</v>
      </c>
      <c r="C653" s="141">
        <v>5101.2</v>
      </c>
      <c r="D653" s="141">
        <v>0</v>
      </c>
      <c r="E653" s="141">
        <v>15014.2</v>
      </c>
      <c r="F653" s="141">
        <v>6403.5</v>
      </c>
      <c r="G653" s="140">
        <f t="shared" si="10"/>
        <v>26518.9</v>
      </c>
    </row>
    <row r="654" spans="1:7" ht="16.5" customHeight="1">
      <c r="A654" s="161" t="s">
        <v>2365</v>
      </c>
      <c r="B654" s="149" t="s">
        <v>2366</v>
      </c>
      <c r="C654" s="141">
        <v>0</v>
      </c>
      <c r="D654" s="141">
        <v>2730.7</v>
      </c>
      <c r="E654" s="141">
        <v>7794.9</v>
      </c>
      <c r="F654" s="141">
        <v>4505.3</v>
      </c>
      <c r="G654" s="140">
        <f t="shared" si="10"/>
        <v>15030.899999999998</v>
      </c>
    </row>
    <row r="655" spans="1:7" ht="16.5" customHeight="1">
      <c r="A655" s="161" t="s">
        <v>2367</v>
      </c>
      <c r="B655" s="149" t="s">
        <v>2368</v>
      </c>
      <c r="C655" s="141">
        <v>0</v>
      </c>
      <c r="D655" s="141">
        <v>0</v>
      </c>
      <c r="E655" s="141">
        <v>11573.3</v>
      </c>
      <c r="F655" s="141">
        <v>6283.8</v>
      </c>
      <c r="G655" s="140">
        <f t="shared" si="10"/>
        <v>17857.099999999999</v>
      </c>
    </row>
    <row r="656" spans="1:7" ht="16.5" customHeight="1">
      <c r="A656" s="161" t="s">
        <v>2369</v>
      </c>
      <c r="B656" s="149" t="s">
        <v>2370</v>
      </c>
      <c r="C656" s="141">
        <v>0</v>
      </c>
      <c r="D656" s="141">
        <v>0</v>
      </c>
      <c r="E656" s="141">
        <v>16084.3</v>
      </c>
      <c r="F656" s="141">
        <v>5924.3</v>
      </c>
      <c r="G656" s="140">
        <f t="shared" si="10"/>
        <v>22008.6</v>
      </c>
    </row>
    <row r="657" spans="1:7" ht="16.5" customHeight="1">
      <c r="A657" s="161" t="s">
        <v>2371</v>
      </c>
      <c r="B657" s="149" t="s">
        <v>2372</v>
      </c>
      <c r="C657" s="141">
        <v>1426.9</v>
      </c>
      <c r="D657" s="141">
        <v>0</v>
      </c>
      <c r="E657" s="141">
        <v>3967.5</v>
      </c>
      <c r="F657" s="141">
        <v>2790.1</v>
      </c>
      <c r="G657" s="140">
        <f t="shared" si="10"/>
        <v>8184.5</v>
      </c>
    </row>
    <row r="658" spans="1:7" ht="16.5" customHeight="1">
      <c r="A658" s="161" t="s">
        <v>2373</v>
      </c>
      <c r="B658" s="149" t="s">
        <v>2374</v>
      </c>
      <c r="C658" s="141">
        <v>647.20000000000005</v>
      </c>
      <c r="D658" s="141">
        <v>0</v>
      </c>
      <c r="E658" s="141">
        <v>7384.1</v>
      </c>
      <c r="F658" s="141">
        <v>4005.3</v>
      </c>
      <c r="G658" s="140">
        <f t="shared" si="10"/>
        <v>12036.6</v>
      </c>
    </row>
    <row r="659" spans="1:7" ht="16.5" customHeight="1">
      <c r="A659" s="161" t="s">
        <v>2375</v>
      </c>
      <c r="B659" s="149" t="s">
        <v>2376</v>
      </c>
      <c r="C659" s="141">
        <v>2197.6</v>
      </c>
      <c r="D659" s="141">
        <v>0</v>
      </c>
      <c r="E659" s="141">
        <v>3840.3</v>
      </c>
      <c r="F659" s="141">
        <v>2989.5</v>
      </c>
      <c r="G659" s="140">
        <f t="shared" si="10"/>
        <v>9027.4</v>
      </c>
    </row>
    <row r="660" spans="1:7" ht="16.5" customHeight="1">
      <c r="A660" s="161" t="s">
        <v>2377</v>
      </c>
      <c r="B660" s="149" t="s">
        <v>2378</v>
      </c>
      <c r="C660" s="141">
        <v>4620.8</v>
      </c>
      <c r="D660" s="141">
        <v>0</v>
      </c>
      <c r="E660" s="141">
        <v>21460.2</v>
      </c>
      <c r="F660" s="141">
        <v>12457.5</v>
      </c>
      <c r="G660" s="140">
        <f t="shared" si="10"/>
        <v>38538.5</v>
      </c>
    </row>
    <row r="661" spans="1:7" ht="16.5" customHeight="1">
      <c r="A661" s="161" t="s">
        <v>2379</v>
      </c>
      <c r="B661" s="149" t="s">
        <v>2380</v>
      </c>
      <c r="C661" s="141">
        <v>1468.2</v>
      </c>
      <c r="D661" s="141">
        <v>0</v>
      </c>
      <c r="E661" s="141">
        <v>10413</v>
      </c>
      <c r="F661" s="141">
        <v>5185.3</v>
      </c>
      <c r="G661" s="140">
        <f t="shared" si="10"/>
        <v>17066.5</v>
      </c>
    </row>
    <row r="662" spans="1:7" ht="16.5" customHeight="1">
      <c r="A662" s="161" t="s">
        <v>2381</v>
      </c>
      <c r="B662" s="149" t="s">
        <v>2382</v>
      </c>
      <c r="C662" s="141">
        <v>7272.8</v>
      </c>
      <c r="D662" s="141">
        <v>0</v>
      </c>
      <c r="E662" s="141">
        <v>19964.900000000001</v>
      </c>
      <c r="F662" s="141">
        <v>9770.5</v>
      </c>
      <c r="G662" s="140">
        <f t="shared" si="10"/>
        <v>37008.199999999997</v>
      </c>
    </row>
    <row r="663" spans="1:7" ht="16.5" customHeight="1">
      <c r="A663" s="161" t="s">
        <v>2383</v>
      </c>
      <c r="B663" s="149" t="s">
        <v>2384</v>
      </c>
      <c r="C663" s="141">
        <v>2326.6</v>
      </c>
      <c r="D663" s="141">
        <v>0</v>
      </c>
      <c r="E663" s="141">
        <v>8316.9</v>
      </c>
      <c r="F663" s="141">
        <v>4768.2</v>
      </c>
      <c r="G663" s="140">
        <f t="shared" si="10"/>
        <v>15411.7</v>
      </c>
    </row>
    <row r="664" spans="1:7" ht="16.5" customHeight="1">
      <c r="A664" s="161" t="s">
        <v>2385</v>
      </c>
      <c r="B664" s="149" t="s">
        <v>2386</v>
      </c>
      <c r="C664" s="141">
        <v>1031.0999999999999</v>
      </c>
      <c r="D664" s="141">
        <v>0</v>
      </c>
      <c r="E664" s="141">
        <v>5307.2</v>
      </c>
      <c r="F664" s="141">
        <v>3966.6</v>
      </c>
      <c r="G664" s="140">
        <f t="shared" si="10"/>
        <v>10304.9</v>
      </c>
    </row>
    <row r="665" spans="1:7" ht="16.5" customHeight="1">
      <c r="A665" s="161" t="s">
        <v>2387</v>
      </c>
      <c r="B665" s="149" t="s">
        <v>2388</v>
      </c>
      <c r="C665" s="141">
        <v>1774.6</v>
      </c>
      <c r="D665" s="141">
        <v>0</v>
      </c>
      <c r="E665" s="141">
        <v>13513.8</v>
      </c>
      <c r="F665" s="141">
        <v>5820.6</v>
      </c>
      <c r="G665" s="140">
        <f t="shared" si="10"/>
        <v>21109</v>
      </c>
    </row>
    <row r="666" spans="1:7" ht="16.5" customHeight="1">
      <c r="A666" s="161" t="s">
        <v>2389</v>
      </c>
      <c r="B666" s="149" t="s">
        <v>2390</v>
      </c>
      <c r="C666" s="141">
        <v>2886.1</v>
      </c>
      <c r="D666" s="141">
        <v>0</v>
      </c>
      <c r="E666" s="141">
        <v>8615.7999999999993</v>
      </c>
      <c r="F666" s="141">
        <v>5194.6000000000004</v>
      </c>
      <c r="G666" s="140">
        <f t="shared" si="10"/>
        <v>16696.5</v>
      </c>
    </row>
    <row r="667" spans="1:7" ht="16.5" customHeight="1">
      <c r="A667" s="161" t="s">
        <v>2391</v>
      </c>
      <c r="B667" s="149" t="s">
        <v>2392</v>
      </c>
      <c r="C667" s="141">
        <v>7613.2</v>
      </c>
      <c r="D667" s="141">
        <v>0</v>
      </c>
      <c r="E667" s="141">
        <v>28977.7</v>
      </c>
      <c r="F667" s="141">
        <v>16611</v>
      </c>
      <c r="G667" s="140">
        <f t="shared" si="10"/>
        <v>53201.9</v>
      </c>
    </row>
    <row r="668" spans="1:7" ht="16.5" customHeight="1">
      <c r="A668" s="161" t="s">
        <v>2393</v>
      </c>
      <c r="B668" s="149" t="s">
        <v>2394</v>
      </c>
      <c r="C668" s="141">
        <v>1156.3</v>
      </c>
      <c r="D668" s="141">
        <v>0</v>
      </c>
      <c r="E668" s="141">
        <v>2871.5</v>
      </c>
      <c r="F668" s="141">
        <v>1664.2</v>
      </c>
      <c r="G668" s="140">
        <f t="shared" si="10"/>
        <v>5692</v>
      </c>
    </row>
    <row r="669" spans="1:7" ht="16.5" customHeight="1">
      <c r="A669" s="146" t="s">
        <v>2395</v>
      </c>
      <c r="B669" s="149" t="s">
        <v>2396</v>
      </c>
      <c r="C669" s="141">
        <v>1566.7</v>
      </c>
      <c r="D669" s="141">
        <v>0</v>
      </c>
      <c r="E669" s="141">
        <v>4430.2</v>
      </c>
      <c r="F669" s="141">
        <v>2612.4</v>
      </c>
      <c r="G669" s="140">
        <f t="shared" si="10"/>
        <v>8609.2999999999993</v>
      </c>
    </row>
    <row r="670" spans="1:7" s="163" customFormat="1" ht="16.5" customHeight="1">
      <c r="A670" s="162">
        <v>12502000000</v>
      </c>
      <c r="B670" s="143" t="s">
        <v>2397</v>
      </c>
      <c r="C670" s="144">
        <v>0</v>
      </c>
      <c r="D670" s="144">
        <v>0</v>
      </c>
      <c r="E670" s="144">
        <v>0</v>
      </c>
      <c r="F670" s="144">
        <v>7389.4</v>
      </c>
      <c r="G670" s="140">
        <f t="shared" si="10"/>
        <v>7389.4</v>
      </c>
    </row>
    <row r="671" spans="1:7" ht="16.5" customHeight="1">
      <c r="A671" s="161" t="s">
        <v>2398</v>
      </c>
      <c r="B671" s="149" t="s">
        <v>2399</v>
      </c>
      <c r="C671" s="141">
        <v>429.3</v>
      </c>
      <c r="D671" s="141">
        <v>0</v>
      </c>
      <c r="E671" s="141">
        <v>5982.1</v>
      </c>
      <c r="F671" s="141">
        <v>3677</v>
      </c>
      <c r="G671" s="140">
        <f t="shared" si="10"/>
        <v>10088.400000000001</v>
      </c>
    </row>
    <row r="672" spans="1:7" ht="16.5" customHeight="1">
      <c r="A672" s="161" t="s">
        <v>2400</v>
      </c>
      <c r="B672" s="149" t="s">
        <v>2401</v>
      </c>
      <c r="C672" s="141">
        <v>8115.1</v>
      </c>
      <c r="D672" s="141">
        <v>0</v>
      </c>
      <c r="E672" s="141">
        <v>22685.9</v>
      </c>
      <c r="F672" s="141">
        <v>11097.7</v>
      </c>
      <c r="G672" s="140">
        <f t="shared" si="10"/>
        <v>41898.699999999997</v>
      </c>
    </row>
    <row r="673" spans="1:7" ht="16.5" customHeight="1">
      <c r="A673" s="161" t="s">
        <v>2985</v>
      </c>
      <c r="B673" s="149" t="s">
        <v>2986</v>
      </c>
      <c r="C673" s="141">
        <v>4215.3</v>
      </c>
      <c r="D673" s="141">
        <v>0</v>
      </c>
      <c r="E673" s="141">
        <v>23216.6</v>
      </c>
      <c r="F673" s="141">
        <v>11934.8</v>
      </c>
      <c r="G673" s="140">
        <f t="shared" si="10"/>
        <v>39366.699999999997</v>
      </c>
    </row>
    <row r="674" spans="1:7" ht="16.5" customHeight="1">
      <c r="A674" s="161" t="s">
        <v>2987</v>
      </c>
      <c r="B674" s="149" t="s">
        <v>2988</v>
      </c>
      <c r="C674" s="141">
        <v>2740.2</v>
      </c>
      <c r="D674" s="141">
        <v>0</v>
      </c>
      <c r="E674" s="141">
        <v>7648.8</v>
      </c>
      <c r="F674" s="141">
        <v>5078</v>
      </c>
      <c r="G674" s="140">
        <f t="shared" si="10"/>
        <v>15467</v>
      </c>
    </row>
    <row r="675" spans="1:7" ht="16.5" customHeight="1">
      <c r="A675" s="161" t="s">
        <v>2989</v>
      </c>
      <c r="B675" s="149" t="s">
        <v>2990</v>
      </c>
      <c r="C675" s="141">
        <v>2654.4</v>
      </c>
      <c r="D675" s="141">
        <v>0</v>
      </c>
      <c r="E675" s="141">
        <v>7533.1</v>
      </c>
      <c r="F675" s="141">
        <v>4958.7</v>
      </c>
      <c r="G675" s="140">
        <f t="shared" si="10"/>
        <v>15146.2</v>
      </c>
    </row>
    <row r="676" spans="1:7" ht="16.5" customHeight="1">
      <c r="A676" s="161" t="s">
        <v>2991</v>
      </c>
      <c r="B676" s="149" t="s">
        <v>2992</v>
      </c>
      <c r="C676" s="141">
        <v>379.3</v>
      </c>
      <c r="D676" s="141">
        <v>0</v>
      </c>
      <c r="E676" s="141">
        <v>6711.1</v>
      </c>
      <c r="F676" s="141">
        <v>4543.5</v>
      </c>
      <c r="G676" s="140">
        <f t="shared" si="10"/>
        <v>11633.900000000001</v>
      </c>
    </row>
    <row r="677" spans="1:7" ht="16.5" customHeight="1">
      <c r="A677" s="161" t="s">
        <v>2993</v>
      </c>
      <c r="B677" s="149" t="s">
        <v>2994</v>
      </c>
      <c r="C677" s="141">
        <v>3897.5</v>
      </c>
      <c r="D677" s="141">
        <v>0</v>
      </c>
      <c r="E677" s="141">
        <v>8996.4</v>
      </c>
      <c r="F677" s="141">
        <v>5824</v>
      </c>
      <c r="G677" s="140">
        <f t="shared" ref="G677:G740" si="11">C677+D677+E677+F677</f>
        <v>18717.900000000001</v>
      </c>
    </row>
    <row r="678" spans="1:7" ht="16.5" customHeight="1">
      <c r="A678" s="146" t="s">
        <v>2995</v>
      </c>
      <c r="B678" s="149" t="s">
        <v>2996</v>
      </c>
      <c r="C678" s="141">
        <v>0</v>
      </c>
      <c r="D678" s="141">
        <v>0</v>
      </c>
      <c r="E678" s="141">
        <v>16307.6</v>
      </c>
      <c r="F678" s="141">
        <v>8522.4</v>
      </c>
      <c r="G678" s="140">
        <f t="shared" si="11"/>
        <v>24830</v>
      </c>
    </row>
    <row r="679" spans="1:7" ht="17.100000000000001" customHeight="1">
      <c r="A679" s="161" t="s">
        <v>2997</v>
      </c>
      <c r="B679" s="149" t="s">
        <v>2998</v>
      </c>
      <c r="C679" s="141">
        <v>4821</v>
      </c>
      <c r="D679" s="141">
        <v>0</v>
      </c>
      <c r="E679" s="141">
        <v>23749.1</v>
      </c>
      <c r="F679" s="141">
        <v>12717.3</v>
      </c>
      <c r="G679" s="140">
        <f t="shared" si="11"/>
        <v>41287.399999999994</v>
      </c>
    </row>
    <row r="680" spans="1:7" ht="16.5" customHeight="1">
      <c r="A680" s="161" t="s">
        <v>2999</v>
      </c>
      <c r="B680" s="149" t="s">
        <v>3000</v>
      </c>
      <c r="C680" s="141">
        <v>1446.6</v>
      </c>
      <c r="D680" s="141">
        <v>0</v>
      </c>
      <c r="E680" s="141">
        <v>5840.8</v>
      </c>
      <c r="F680" s="141">
        <v>3424.2</v>
      </c>
      <c r="G680" s="140">
        <f t="shared" si="11"/>
        <v>10711.599999999999</v>
      </c>
    </row>
    <row r="681" spans="1:7" ht="16.5" customHeight="1">
      <c r="A681" s="161" t="s">
        <v>3001</v>
      </c>
      <c r="B681" s="149" t="s">
        <v>3002</v>
      </c>
      <c r="C681" s="141">
        <v>3482.3</v>
      </c>
      <c r="D681" s="141">
        <v>0</v>
      </c>
      <c r="E681" s="141">
        <v>10713.8</v>
      </c>
      <c r="F681" s="141">
        <v>5743.6</v>
      </c>
      <c r="G681" s="140">
        <f t="shared" si="11"/>
        <v>19939.699999999997</v>
      </c>
    </row>
    <row r="682" spans="1:7" ht="16.5" customHeight="1">
      <c r="A682" s="161" t="s">
        <v>3003</v>
      </c>
      <c r="B682" s="149" t="s">
        <v>3004</v>
      </c>
      <c r="C682" s="141">
        <v>2917.6</v>
      </c>
      <c r="D682" s="141">
        <v>0</v>
      </c>
      <c r="E682" s="141">
        <v>13425</v>
      </c>
      <c r="F682" s="141">
        <v>7600.5</v>
      </c>
      <c r="G682" s="140">
        <f t="shared" si="11"/>
        <v>23943.1</v>
      </c>
    </row>
    <row r="683" spans="1:7" ht="16.5" customHeight="1">
      <c r="A683" s="161" t="s">
        <v>3005</v>
      </c>
      <c r="B683" s="149" t="s">
        <v>3006</v>
      </c>
      <c r="C683" s="141">
        <v>0</v>
      </c>
      <c r="D683" s="141">
        <v>2093.9</v>
      </c>
      <c r="E683" s="141">
        <v>18609.7</v>
      </c>
      <c r="F683" s="141">
        <v>9228.7000000000007</v>
      </c>
      <c r="G683" s="140">
        <f t="shared" si="11"/>
        <v>29932.300000000003</v>
      </c>
    </row>
    <row r="684" spans="1:7" ht="16.5" customHeight="1">
      <c r="A684" s="146" t="s">
        <v>3007</v>
      </c>
      <c r="B684" s="149" t="s">
        <v>3008</v>
      </c>
      <c r="C684" s="141">
        <v>0</v>
      </c>
      <c r="D684" s="141">
        <v>10542.5</v>
      </c>
      <c r="E684" s="141">
        <v>13182.2</v>
      </c>
      <c r="F684" s="141">
        <v>8638</v>
      </c>
      <c r="G684" s="140">
        <f t="shared" si="11"/>
        <v>32362.7</v>
      </c>
    </row>
    <row r="685" spans="1:7" ht="16.5" customHeight="1">
      <c r="A685" s="164" t="s">
        <v>3009</v>
      </c>
      <c r="B685" s="149" t="s">
        <v>3010</v>
      </c>
      <c r="C685" s="141">
        <v>936.1</v>
      </c>
      <c r="D685" s="141">
        <v>0</v>
      </c>
      <c r="E685" s="141">
        <v>6808.2</v>
      </c>
      <c r="F685" s="141">
        <v>2616.6999999999998</v>
      </c>
      <c r="G685" s="140">
        <f t="shared" si="11"/>
        <v>10361</v>
      </c>
    </row>
    <row r="686" spans="1:7" ht="16.5" customHeight="1">
      <c r="A686" s="161" t="s">
        <v>3011</v>
      </c>
      <c r="B686" s="149" t="s">
        <v>3012</v>
      </c>
      <c r="C686" s="141">
        <v>1306.9000000000001</v>
      </c>
      <c r="D686" s="141">
        <v>0</v>
      </c>
      <c r="E686" s="141">
        <v>7360.6</v>
      </c>
      <c r="F686" s="141">
        <v>1998.3</v>
      </c>
      <c r="G686" s="140">
        <f t="shared" si="11"/>
        <v>10665.8</v>
      </c>
    </row>
    <row r="687" spans="1:7" ht="16.5" customHeight="1">
      <c r="A687" s="161" t="s">
        <v>3013</v>
      </c>
      <c r="B687" s="149" t="s">
        <v>3014</v>
      </c>
      <c r="C687" s="141">
        <v>1925.4</v>
      </c>
      <c r="D687" s="141">
        <v>0</v>
      </c>
      <c r="E687" s="141">
        <v>5382.1</v>
      </c>
      <c r="F687" s="141">
        <v>2449.6999999999998</v>
      </c>
      <c r="G687" s="140">
        <f t="shared" si="11"/>
        <v>9757.2000000000007</v>
      </c>
    </row>
    <row r="688" spans="1:7" ht="16.5" customHeight="1">
      <c r="A688" s="161" t="s">
        <v>3015</v>
      </c>
      <c r="B688" s="149" t="s">
        <v>3016</v>
      </c>
      <c r="C688" s="141">
        <v>0</v>
      </c>
      <c r="D688" s="141">
        <v>4584.8</v>
      </c>
      <c r="E688" s="141">
        <v>4607.8999999999996</v>
      </c>
      <c r="F688" s="141">
        <v>3319.1</v>
      </c>
      <c r="G688" s="140">
        <f t="shared" si="11"/>
        <v>12511.800000000001</v>
      </c>
    </row>
    <row r="689" spans="1:7" ht="16.5" customHeight="1">
      <c r="A689" s="161" t="s">
        <v>3017</v>
      </c>
      <c r="B689" s="149" t="s">
        <v>3018</v>
      </c>
      <c r="C689" s="141">
        <v>1217.3</v>
      </c>
      <c r="D689" s="141">
        <v>0</v>
      </c>
      <c r="E689" s="141">
        <v>6385.7</v>
      </c>
      <c r="F689" s="141">
        <v>3478.1</v>
      </c>
      <c r="G689" s="140">
        <f t="shared" si="11"/>
        <v>11081.1</v>
      </c>
    </row>
    <row r="690" spans="1:7" ht="16.5" customHeight="1">
      <c r="A690" s="161" t="s">
        <v>3019</v>
      </c>
      <c r="B690" s="149" t="s">
        <v>3020</v>
      </c>
      <c r="C690" s="141">
        <v>2656.6</v>
      </c>
      <c r="D690" s="141">
        <v>0</v>
      </c>
      <c r="E690" s="141">
        <v>16206.9</v>
      </c>
      <c r="F690" s="141">
        <v>5560.8</v>
      </c>
      <c r="G690" s="140">
        <f t="shared" si="11"/>
        <v>24424.3</v>
      </c>
    </row>
    <row r="691" spans="1:7" ht="16.5" customHeight="1">
      <c r="A691" s="161" t="s">
        <v>3021</v>
      </c>
      <c r="B691" s="149" t="s">
        <v>3022</v>
      </c>
      <c r="C691" s="141">
        <v>815.5</v>
      </c>
      <c r="D691" s="141">
        <v>0</v>
      </c>
      <c r="E691" s="141">
        <v>5006.2</v>
      </c>
      <c r="F691" s="141">
        <v>2917.9</v>
      </c>
      <c r="G691" s="140">
        <f t="shared" si="11"/>
        <v>8739.6</v>
      </c>
    </row>
    <row r="692" spans="1:7" ht="16.5" customHeight="1">
      <c r="A692" s="161" t="s">
        <v>3023</v>
      </c>
      <c r="B692" s="149" t="s">
        <v>3024</v>
      </c>
      <c r="C692" s="141">
        <v>1570.3</v>
      </c>
      <c r="D692" s="141">
        <v>0</v>
      </c>
      <c r="E692" s="141">
        <v>4955.8</v>
      </c>
      <c r="F692" s="141">
        <v>2360.6999999999998</v>
      </c>
      <c r="G692" s="140">
        <f t="shared" si="11"/>
        <v>8886.7999999999993</v>
      </c>
    </row>
    <row r="693" spans="1:7" ht="16.5" customHeight="1">
      <c r="A693" s="161" t="s">
        <v>3025</v>
      </c>
      <c r="B693" s="149" t="s">
        <v>3026</v>
      </c>
      <c r="C693" s="141">
        <v>2343.4</v>
      </c>
      <c r="D693" s="141">
        <v>0</v>
      </c>
      <c r="E693" s="141">
        <v>7774.8</v>
      </c>
      <c r="F693" s="141">
        <v>5435.8</v>
      </c>
      <c r="G693" s="140">
        <f t="shared" si="11"/>
        <v>15554</v>
      </c>
    </row>
    <row r="694" spans="1:7" ht="16.5" customHeight="1">
      <c r="A694" s="161" t="s">
        <v>3027</v>
      </c>
      <c r="B694" s="149" t="s">
        <v>3028</v>
      </c>
      <c r="C694" s="141">
        <v>0</v>
      </c>
      <c r="D694" s="141">
        <v>951.5</v>
      </c>
      <c r="E694" s="141">
        <v>5833.3</v>
      </c>
      <c r="F694" s="141">
        <v>2359.8000000000002</v>
      </c>
      <c r="G694" s="140">
        <f t="shared" si="11"/>
        <v>9144.6</v>
      </c>
    </row>
    <row r="695" spans="1:7" ht="16.5" customHeight="1">
      <c r="A695" s="161" t="s">
        <v>3029</v>
      </c>
      <c r="B695" s="149" t="s">
        <v>4501</v>
      </c>
      <c r="C695" s="141">
        <v>2351.1</v>
      </c>
      <c r="D695" s="141">
        <v>0</v>
      </c>
      <c r="E695" s="141">
        <v>8299.5</v>
      </c>
      <c r="F695" s="141">
        <v>3297.8</v>
      </c>
      <c r="G695" s="140">
        <f t="shared" si="11"/>
        <v>13948.400000000001</v>
      </c>
    </row>
    <row r="696" spans="1:7" ht="17.649999999999999" customHeight="1">
      <c r="A696" s="146" t="s">
        <v>4502</v>
      </c>
      <c r="B696" s="149" t="s">
        <v>4503</v>
      </c>
      <c r="C696" s="141">
        <v>0</v>
      </c>
      <c r="D696" s="141">
        <v>9477</v>
      </c>
      <c r="E696" s="141">
        <v>7303.5</v>
      </c>
      <c r="F696" s="141">
        <v>4300.1000000000004</v>
      </c>
      <c r="G696" s="140">
        <f t="shared" si="11"/>
        <v>21080.6</v>
      </c>
    </row>
    <row r="697" spans="1:7" ht="16.5" customHeight="1">
      <c r="A697" s="161" t="s">
        <v>4504</v>
      </c>
      <c r="B697" s="149" t="s">
        <v>4505</v>
      </c>
      <c r="C697" s="141">
        <v>1776.7</v>
      </c>
      <c r="D697" s="141">
        <v>0</v>
      </c>
      <c r="E697" s="141">
        <v>7848.1</v>
      </c>
      <c r="F697" s="141">
        <v>2596.9</v>
      </c>
      <c r="G697" s="140">
        <f t="shared" si="11"/>
        <v>12221.7</v>
      </c>
    </row>
    <row r="698" spans="1:7" ht="16.5" customHeight="1">
      <c r="A698" s="161" t="s">
        <v>4506</v>
      </c>
      <c r="B698" s="149" t="s">
        <v>4507</v>
      </c>
      <c r="C698" s="141">
        <v>0</v>
      </c>
      <c r="D698" s="141">
        <v>1008.5</v>
      </c>
      <c r="E698" s="141">
        <v>10461.799999999999</v>
      </c>
      <c r="F698" s="141">
        <v>3785.6</v>
      </c>
      <c r="G698" s="140">
        <f t="shared" si="11"/>
        <v>15255.9</v>
      </c>
    </row>
    <row r="699" spans="1:7" ht="16.5" customHeight="1">
      <c r="A699" s="161" t="s">
        <v>4508</v>
      </c>
      <c r="B699" s="149" t="s">
        <v>4509</v>
      </c>
      <c r="C699" s="141">
        <v>1910.2</v>
      </c>
      <c r="D699" s="141">
        <v>0</v>
      </c>
      <c r="E699" s="141">
        <v>7447.6</v>
      </c>
      <c r="F699" s="141">
        <v>2993.6</v>
      </c>
      <c r="G699" s="140">
        <f t="shared" si="11"/>
        <v>12351.400000000001</v>
      </c>
    </row>
    <row r="700" spans="1:7" ht="16.5" customHeight="1">
      <c r="A700" s="161" t="s">
        <v>4510</v>
      </c>
      <c r="B700" s="149" t="s">
        <v>4511</v>
      </c>
      <c r="C700" s="141">
        <v>6932.6</v>
      </c>
      <c r="D700" s="141">
        <v>0</v>
      </c>
      <c r="E700" s="141">
        <v>16530.099999999999</v>
      </c>
      <c r="F700" s="141">
        <v>7846.8</v>
      </c>
      <c r="G700" s="140">
        <f t="shared" si="11"/>
        <v>31309.499999999996</v>
      </c>
    </row>
    <row r="701" spans="1:7" ht="16.5" customHeight="1">
      <c r="A701" s="161" t="s">
        <v>4512</v>
      </c>
      <c r="B701" s="149" t="s">
        <v>4513</v>
      </c>
      <c r="C701" s="141">
        <v>2699.6</v>
      </c>
      <c r="D701" s="141">
        <v>0</v>
      </c>
      <c r="E701" s="141">
        <v>12256.7</v>
      </c>
      <c r="F701" s="141">
        <v>6614</v>
      </c>
      <c r="G701" s="140">
        <f t="shared" si="11"/>
        <v>21570.300000000003</v>
      </c>
    </row>
    <row r="702" spans="1:7" ht="16.5" customHeight="1">
      <c r="A702" s="161" t="s">
        <v>4514</v>
      </c>
      <c r="B702" s="149" t="s">
        <v>4515</v>
      </c>
      <c r="C702" s="141">
        <v>1711.4</v>
      </c>
      <c r="D702" s="141">
        <v>0</v>
      </c>
      <c r="E702" s="141">
        <v>7896.8</v>
      </c>
      <c r="F702" s="141">
        <v>2359.6</v>
      </c>
      <c r="G702" s="140">
        <f t="shared" si="11"/>
        <v>11967.800000000001</v>
      </c>
    </row>
    <row r="703" spans="1:7" ht="16.5" customHeight="1">
      <c r="A703" s="146" t="s">
        <v>4516</v>
      </c>
      <c r="B703" s="149" t="s">
        <v>4517</v>
      </c>
      <c r="C703" s="141">
        <v>0</v>
      </c>
      <c r="D703" s="141">
        <v>12404.5</v>
      </c>
      <c r="E703" s="141">
        <v>9377.5</v>
      </c>
      <c r="F703" s="141">
        <v>4727.7</v>
      </c>
      <c r="G703" s="140">
        <f t="shared" si="11"/>
        <v>26509.7</v>
      </c>
    </row>
    <row r="704" spans="1:7" ht="16.5" customHeight="1">
      <c r="A704" s="161" t="s">
        <v>4518</v>
      </c>
      <c r="B704" s="149" t="s">
        <v>4519</v>
      </c>
      <c r="C704" s="141">
        <v>523.6</v>
      </c>
      <c r="D704" s="141">
        <v>0</v>
      </c>
      <c r="E704" s="141">
        <v>4403.3999999999996</v>
      </c>
      <c r="F704" s="141">
        <v>2612.1</v>
      </c>
      <c r="G704" s="140">
        <f t="shared" si="11"/>
        <v>7539.1</v>
      </c>
    </row>
    <row r="705" spans="1:7" ht="16.5" customHeight="1">
      <c r="A705" s="161" t="s">
        <v>4520</v>
      </c>
      <c r="B705" s="149" t="s">
        <v>4521</v>
      </c>
      <c r="C705" s="141">
        <v>5074.6000000000004</v>
      </c>
      <c r="D705" s="141">
        <v>0</v>
      </c>
      <c r="E705" s="141">
        <v>12724.4</v>
      </c>
      <c r="F705" s="141">
        <v>6405</v>
      </c>
      <c r="G705" s="140">
        <f t="shared" si="11"/>
        <v>24204</v>
      </c>
    </row>
    <row r="706" spans="1:7" ht="16.5" customHeight="1">
      <c r="A706" s="161" t="s">
        <v>4522</v>
      </c>
      <c r="B706" s="149" t="s">
        <v>4523</v>
      </c>
      <c r="C706" s="141">
        <v>843.7</v>
      </c>
      <c r="D706" s="141">
        <v>0</v>
      </c>
      <c r="E706" s="141">
        <v>4062.2</v>
      </c>
      <c r="F706" s="141">
        <v>1540</v>
      </c>
      <c r="G706" s="140">
        <f t="shared" si="11"/>
        <v>6445.9</v>
      </c>
    </row>
    <row r="707" spans="1:7" ht="16.5" customHeight="1">
      <c r="A707" s="161" t="s">
        <v>4524</v>
      </c>
      <c r="B707" s="149" t="s">
        <v>4525</v>
      </c>
      <c r="C707" s="141">
        <v>780.6</v>
      </c>
      <c r="D707" s="141">
        <v>0</v>
      </c>
      <c r="E707" s="141">
        <v>5215.8</v>
      </c>
      <c r="F707" s="141">
        <v>1834.8</v>
      </c>
      <c r="G707" s="140">
        <f t="shared" si="11"/>
        <v>7831.2000000000007</v>
      </c>
    </row>
    <row r="708" spans="1:7" ht="16.5" customHeight="1">
      <c r="A708" s="161" t="s">
        <v>4526</v>
      </c>
      <c r="B708" s="149" t="s">
        <v>4527</v>
      </c>
      <c r="C708" s="141">
        <v>5867.8</v>
      </c>
      <c r="D708" s="141">
        <v>0</v>
      </c>
      <c r="E708" s="141">
        <v>23560.7</v>
      </c>
      <c r="F708" s="141">
        <v>7328.1</v>
      </c>
      <c r="G708" s="140">
        <f t="shared" si="11"/>
        <v>36756.6</v>
      </c>
    </row>
    <row r="709" spans="1:7" ht="16.5" customHeight="1">
      <c r="A709" s="161" t="s">
        <v>4528</v>
      </c>
      <c r="B709" s="149" t="s">
        <v>4529</v>
      </c>
      <c r="C709" s="141">
        <v>1396.2</v>
      </c>
      <c r="D709" s="141">
        <v>0</v>
      </c>
      <c r="E709" s="141">
        <v>3651.8</v>
      </c>
      <c r="F709" s="141">
        <v>1699.2</v>
      </c>
      <c r="G709" s="140">
        <f t="shared" si="11"/>
        <v>6747.2</v>
      </c>
    </row>
    <row r="710" spans="1:7" ht="16.5" customHeight="1">
      <c r="A710" s="161" t="s">
        <v>4530</v>
      </c>
      <c r="B710" s="149" t="s">
        <v>4531</v>
      </c>
      <c r="C710" s="141">
        <v>2812.5</v>
      </c>
      <c r="D710" s="141">
        <v>0</v>
      </c>
      <c r="E710" s="141">
        <v>6575.7</v>
      </c>
      <c r="F710" s="141">
        <v>3588</v>
      </c>
      <c r="G710" s="140">
        <f t="shared" si="11"/>
        <v>12976.2</v>
      </c>
    </row>
    <row r="711" spans="1:7" ht="16.5" customHeight="1">
      <c r="A711" s="161" t="s">
        <v>4532</v>
      </c>
      <c r="B711" s="149" t="s">
        <v>4533</v>
      </c>
      <c r="C711" s="141">
        <v>2533.1999999999998</v>
      </c>
      <c r="D711" s="141">
        <v>0</v>
      </c>
      <c r="E711" s="141">
        <v>6095.1</v>
      </c>
      <c r="F711" s="141">
        <v>3125.1</v>
      </c>
      <c r="G711" s="140">
        <f t="shared" si="11"/>
        <v>11753.4</v>
      </c>
    </row>
    <row r="712" spans="1:7" ht="16.5" customHeight="1">
      <c r="A712" s="161" t="s">
        <v>4534</v>
      </c>
      <c r="B712" s="149" t="s">
        <v>4535</v>
      </c>
      <c r="C712" s="141">
        <v>2329.8000000000002</v>
      </c>
      <c r="D712" s="141">
        <v>0</v>
      </c>
      <c r="E712" s="141">
        <v>11260.3</v>
      </c>
      <c r="F712" s="141">
        <v>4053.6</v>
      </c>
      <c r="G712" s="140">
        <f t="shared" si="11"/>
        <v>17643.699999999997</v>
      </c>
    </row>
    <row r="713" spans="1:7" ht="16.5" customHeight="1">
      <c r="A713" s="161" t="s">
        <v>4536</v>
      </c>
      <c r="B713" s="149" t="s">
        <v>4537</v>
      </c>
      <c r="C713" s="141">
        <v>2346.6999999999998</v>
      </c>
      <c r="D713" s="141">
        <v>0</v>
      </c>
      <c r="E713" s="141">
        <v>8487.4</v>
      </c>
      <c r="F713" s="141">
        <v>4620</v>
      </c>
      <c r="G713" s="140">
        <f t="shared" si="11"/>
        <v>15454.099999999999</v>
      </c>
    </row>
    <row r="714" spans="1:7" ht="16.5" customHeight="1">
      <c r="A714" s="161" t="s">
        <v>4538</v>
      </c>
      <c r="B714" s="149" t="s">
        <v>4539</v>
      </c>
      <c r="C714" s="141">
        <v>1829.8</v>
      </c>
      <c r="D714" s="141">
        <v>0</v>
      </c>
      <c r="E714" s="141">
        <v>3280</v>
      </c>
      <c r="F714" s="141">
        <v>2444.1999999999998</v>
      </c>
      <c r="G714" s="140">
        <f t="shared" si="11"/>
        <v>7554</v>
      </c>
    </row>
    <row r="715" spans="1:7" ht="16.5" customHeight="1">
      <c r="A715" s="161" t="s">
        <v>4540</v>
      </c>
      <c r="B715" s="149" t="s">
        <v>4541</v>
      </c>
      <c r="C715" s="141">
        <v>0</v>
      </c>
      <c r="D715" s="141">
        <v>2783.6</v>
      </c>
      <c r="E715" s="141">
        <v>14412.6</v>
      </c>
      <c r="F715" s="141">
        <v>7754.1</v>
      </c>
      <c r="G715" s="140">
        <f t="shared" si="11"/>
        <v>24950.300000000003</v>
      </c>
    </row>
    <row r="716" spans="1:7" ht="16.5" customHeight="1">
      <c r="A716" s="161" t="s">
        <v>4542</v>
      </c>
      <c r="B716" s="149" t="s">
        <v>4543</v>
      </c>
      <c r="C716" s="141">
        <v>1467.5</v>
      </c>
      <c r="D716" s="141">
        <v>0</v>
      </c>
      <c r="E716" s="141">
        <v>8286.7999999999993</v>
      </c>
      <c r="F716" s="141">
        <v>2483.9</v>
      </c>
      <c r="G716" s="140">
        <f t="shared" si="11"/>
        <v>12238.199999999999</v>
      </c>
    </row>
    <row r="717" spans="1:7" ht="16.5" customHeight="1">
      <c r="A717" s="146" t="s">
        <v>4544</v>
      </c>
      <c r="B717" s="149" t="s">
        <v>4545</v>
      </c>
      <c r="C717" s="141">
        <v>788</v>
      </c>
      <c r="D717" s="141">
        <v>0</v>
      </c>
      <c r="E717" s="141">
        <v>4907.1000000000004</v>
      </c>
      <c r="F717" s="141">
        <v>1939.5</v>
      </c>
      <c r="G717" s="140">
        <f t="shared" si="11"/>
        <v>7634.6</v>
      </c>
    </row>
    <row r="718" spans="1:7" ht="16.5" customHeight="1">
      <c r="A718" s="161" t="s">
        <v>4546</v>
      </c>
      <c r="B718" s="149" t="s">
        <v>4547</v>
      </c>
      <c r="C718" s="141">
        <v>963</v>
      </c>
      <c r="D718" s="141">
        <v>0</v>
      </c>
      <c r="E718" s="141">
        <v>3386.2</v>
      </c>
      <c r="F718" s="141">
        <v>1563.2</v>
      </c>
      <c r="G718" s="140">
        <f t="shared" si="11"/>
        <v>5912.4</v>
      </c>
    </row>
    <row r="719" spans="1:7" ht="16.5" customHeight="1">
      <c r="A719" s="161" t="s">
        <v>4548</v>
      </c>
      <c r="B719" s="149" t="s">
        <v>4549</v>
      </c>
      <c r="C719" s="141">
        <v>2273.5</v>
      </c>
      <c r="D719" s="141">
        <v>0</v>
      </c>
      <c r="E719" s="141">
        <v>8033.9</v>
      </c>
      <c r="F719" s="141">
        <v>3223.4</v>
      </c>
      <c r="G719" s="140">
        <f t="shared" si="11"/>
        <v>13530.8</v>
      </c>
    </row>
    <row r="720" spans="1:7" ht="16.5" customHeight="1">
      <c r="A720" s="161" t="s">
        <v>4550</v>
      </c>
      <c r="B720" s="149" t="s">
        <v>4551</v>
      </c>
      <c r="C720" s="141">
        <v>2635.8</v>
      </c>
      <c r="D720" s="141">
        <v>0</v>
      </c>
      <c r="E720" s="141">
        <v>10951.6</v>
      </c>
      <c r="F720" s="141">
        <v>4894.2</v>
      </c>
      <c r="G720" s="140">
        <f t="shared" si="11"/>
        <v>18481.600000000002</v>
      </c>
    </row>
    <row r="721" spans="1:7" ht="16.5" customHeight="1">
      <c r="A721" s="161" t="s">
        <v>4552</v>
      </c>
      <c r="B721" s="149" t="s">
        <v>4553</v>
      </c>
      <c r="C721" s="141">
        <v>1108.2</v>
      </c>
      <c r="D721" s="141">
        <v>0</v>
      </c>
      <c r="E721" s="141">
        <v>5605.8</v>
      </c>
      <c r="F721" s="141">
        <v>2673.7</v>
      </c>
      <c r="G721" s="140">
        <f t="shared" si="11"/>
        <v>9387.7000000000007</v>
      </c>
    </row>
    <row r="722" spans="1:7" ht="16.5" customHeight="1">
      <c r="A722" s="161" t="s">
        <v>4554</v>
      </c>
      <c r="B722" s="149" t="s">
        <v>4555</v>
      </c>
      <c r="C722" s="141">
        <v>1904.8</v>
      </c>
      <c r="D722" s="141">
        <v>0</v>
      </c>
      <c r="E722" s="141">
        <v>4435.8999999999996</v>
      </c>
      <c r="F722" s="141">
        <v>2770.8</v>
      </c>
      <c r="G722" s="140">
        <f t="shared" si="11"/>
        <v>9111.5</v>
      </c>
    </row>
    <row r="723" spans="1:7" ht="16.5" customHeight="1">
      <c r="A723" s="161" t="s">
        <v>4556</v>
      </c>
      <c r="B723" s="149" t="s">
        <v>4557</v>
      </c>
      <c r="C723" s="141">
        <v>1023.1</v>
      </c>
      <c r="D723" s="141">
        <v>0</v>
      </c>
      <c r="E723" s="141">
        <v>4273.3999999999996</v>
      </c>
      <c r="F723" s="141">
        <v>2245.5</v>
      </c>
      <c r="G723" s="140">
        <f t="shared" si="11"/>
        <v>7542</v>
      </c>
    </row>
    <row r="724" spans="1:7" ht="16.5" customHeight="1">
      <c r="A724" s="161" t="s">
        <v>4558</v>
      </c>
      <c r="B724" s="149" t="s">
        <v>4559</v>
      </c>
      <c r="C724" s="141">
        <v>12.7</v>
      </c>
      <c r="D724" s="141">
        <v>0</v>
      </c>
      <c r="E724" s="141">
        <v>4224.6000000000004</v>
      </c>
      <c r="F724" s="141">
        <v>1742.7</v>
      </c>
      <c r="G724" s="140">
        <f t="shared" si="11"/>
        <v>5980</v>
      </c>
    </row>
    <row r="725" spans="1:7" ht="16.5" customHeight="1">
      <c r="A725" s="161" t="s">
        <v>4560</v>
      </c>
      <c r="B725" s="149" t="s">
        <v>4561</v>
      </c>
      <c r="C725" s="141">
        <v>3212.3</v>
      </c>
      <c r="D725" s="141">
        <v>0</v>
      </c>
      <c r="E725" s="141">
        <v>9687.9</v>
      </c>
      <c r="F725" s="141">
        <v>4337.3</v>
      </c>
      <c r="G725" s="140">
        <f t="shared" si="11"/>
        <v>17237.5</v>
      </c>
    </row>
    <row r="726" spans="1:7" ht="16.5" customHeight="1">
      <c r="A726" s="161" t="s">
        <v>4562</v>
      </c>
      <c r="B726" s="149" t="s">
        <v>4563</v>
      </c>
      <c r="C726" s="141">
        <v>1987.2</v>
      </c>
      <c r="D726" s="141">
        <v>0</v>
      </c>
      <c r="E726" s="141">
        <v>4576.2</v>
      </c>
      <c r="F726" s="141">
        <v>2983.9</v>
      </c>
      <c r="G726" s="140">
        <f t="shared" si="11"/>
        <v>9547.2999999999993</v>
      </c>
    </row>
    <row r="727" spans="1:7" ht="16.5" customHeight="1">
      <c r="A727" s="161" t="s">
        <v>4564</v>
      </c>
      <c r="B727" s="149" t="s">
        <v>4565</v>
      </c>
      <c r="C727" s="141">
        <v>2043.3</v>
      </c>
      <c r="D727" s="141">
        <v>0</v>
      </c>
      <c r="E727" s="141">
        <v>6239.5</v>
      </c>
      <c r="F727" s="141">
        <v>2853.4</v>
      </c>
      <c r="G727" s="140">
        <f t="shared" si="11"/>
        <v>11136.199999999999</v>
      </c>
    </row>
    <row r="728" spans="1:7" ht="16.5" customHeight="1">
      <c r="A728" s="161" t="s">
        <v>4566</v>
      </c>
      <c r="B728" s="149" t="s">
        <v>4567</v>
      </c>
      <c r="C728" s="141">
        <v>945.5</v>
      </c>
      <c r="D728" s="141">
        <v>0</v>
      </c>
      <c r="E728" s="141">
        <v>4240.8999999999996</v>
      </c>
      <c r="F728" s="141">
        <v>1692.8</v>
      </c>
      <c r="G728" s="140">
        <f t="shared" si="11"/>
        <v>6879.2</v>
      </c>
    </row>
    <row r="729" spans="1:7" ht="16.5" customHeight="1">
      <c r="A729" s="161" t="s">
        <v>4568</v>
      </c>
      <c r="B729" s="149" t="s">
        <v>4569</v>
      </c>
      <c r="C729" s="141">
        <v>773.6</v>
      </c>
      <c r="D729" s="141">
        <v>0</v>
      </c>
      <c r="E729" s="141">
        <v>4127.2</v>
      </c>
      <c r="F729" s="141">
        <v>1887.9</v>
      </c>
      <c r="G729" s="140">
        <f t="shared" si="11"/>
        <v>6788.7000000000007</v>
      </c>
    </row>
    <row r="730" spans="1:7" ht="16.5" customHeight="1">
      <c r="A730" s="161" t="s">
        <v>4570</v>
      </c>
      <c r="B730" s="149" t="s">
        <v>4571</v>
      </c>
      <c r="C730" s="141">
        <v>1556.1</v>
      </c>
      <c r="D730" s="141">
        <v>0</v>
      </c>
      <c r="E730" s="141">
        <v>10871.6</v>
      </c>
      <c r="F730" s="141">
        <v>6389.4</v>
      </c>
      <c r="G730" s="140">
        <f t="shared" si="11"/>
        <v>18817.099999999999</v>
      </c>
    </row>
    <row r="731" spans="1:7" ht="16.5" customHeight="1">
      <c r="A731" s="161" t="s">
        <v>4572</v>
      </c>
      <c r="B731" s="149" t="s">
        <v>4573</v>
      </c>
      <c r="C731" s="141">
        <v>0</v>
      </c>
      <c r="D731" s="141">
        <v>138.9</v>
      </c>
      <c r="E731" s="141">
        <v>4807.1000000000004</v>
      </c>
      <c r="F731" s="141">
        <v>2045.3</v>
      </c>
      <c r="G731" s="140">
        <f t="shared" si="11"/>
        <v>6991.3</v>
      </c>
    </row>
    <row r="732" spans="1:7" ht="16.5" customHeight="1">
      <c r="A732" s="146" t="s">
        <v>4574</v>
      </c>
      <c r="B732" s="149" t="s">
        <v>4575</v>
      </c>
      <c r="C732" s="141">
        <v>2504.9</v>
      </c>
      <c r="D732" s="141">
        <v>0</v>
      </c>
      <c r="E732" s="141">
        <v>7848</v>
      </c>
      <c r="F732" s="141">
        <v>4048.6</v>
      </c>
      <c r="G732" s="140">
        <f t="shared" si="11"/>
        <v>14401.5</v>
      </c>
    </row>
    <row r="733" spans="1:7" ht="16.5" customHeight="1">
      <c r="A733" s="161" t="s">
        <v>4576</v>
      </c>
      <c r="B733" s="149" t="s">
        <v>4577</v>
      </c>
      <c r="C733" s="141">
        <v>1815.6</v>
      </c>
      <c r="D733" s="141">
        <v>0</v>
      </c>
      <c r="E733" s="141">
        <v>7385.9</v>
      </c>
      <c r="F733" s="141">
        <v>4671.5</v>
      </c>
      <c r="G733" s="140">
        <f t="shared" si="11"/>
        <v>13873</v>
      </c>
    </row>
    <row r="734" spans="1:7" ht="16.5" customHeight="1">
      <c r="A734" s="161" t="s">
        <v>4578</v>
      </c>
      <c r="B734" s="149" t="s">
        <v>4579</v>
      </c>
      <c r="C734" s="141">
        <v>1052.5999999999999</v>
      </c>
      <c r="D734" s="141">
        <v>0</v>
      </c>
      <c r="E734" s="141">
        <v>4050.1</v>
      </c>
      <c r="F734" s="141">
        <v>1370.2</v>
      </c>
      <c r="G734" s="140">
        <f t="shared" si="11"/>
        <v>6472.9</v>
      </c>
    </row>
    <row r="735" spans="1:7" ht="16.5" customHeight="1">
      <c r="A735" s="161" t="s">
        <v>4580</v>
      </c>
      <c r="B735" s="149" t="s">
        <v>4581</v>
      </c>
      <c r="C735" s="141">
        <v>1729.4</v>
      </c>
      <c r="D735" s="141">
        <v>0</v>
      </c>
      <c r="E735" s="141">
        <v>4860.2</v>
      </c>
      <c r="F735" s="141">
        <v>2155.8000000000002</v>
      </c>
      <c r="G735" s="140">
        <f t="shared" si="11"/>
        <v>8745.4000000000015</v>
      </c>
    </row>
    <row r="736" spans="1:7" s="163" customFormat="1" ht="16.5" customHeight="1">
      <c r="A736" s="146" t="s">
        <v>4582</v>
      </c>
      <c r="B736" s="149" t="s">
        <v>4583</v>
      </c>
      <c r="C736" s="141">
        <v>639.79999999999995</v>
      </c>
      <c r="D736" s="141">
        <v>0</v>
      </c>
      <c r="E736" s="141">
        <v>2921.4</v>
      </c>
      <c r="F736" s="141">
        <v>1353.8</v>
      </c>
      <c r="G736" s="140">
        <f t="shared" si="11"/>
        <v>4915</v>
      </c>
    </row>
    <row r="737" spans="1:7" ht="16.5" customHeight="1">
      <c r="A737" s="161" t="s">
        <v>4584</v>
      </c>
      <c r="B737" s="149" t="s">
        <v>4585</v>
      </c>
      <c r="C737" s="141">
        <v>2879.9</v>
      </c>
      <c r="D737" s="141">
        <v>0</v>
      </c>
      <c r="E737" s="141">
        <v>9749.2000000000007</v>
      </c>
      <c r="F737" s="141">
        <v>4457.3</v>
      </c>
      <c r="G737" s="140">
        <f t="shared" si="11"/>
        <v>17086.400000000001</v>
      </c>
    </row>
    <row r="738" spans="1:7" ht="16.5" customHeight="1">
      <c r="A738" s="161" t="s">
        <v>4586</v>
      </c>
      <c r="B738" s="149" t="s">
        <v>4587</v>
      </c>
      <c r="C738" s="141">
        <v>269.60000000000002</v>
      </c>
      <c r="D738" s="141">
        <v>0</v>
      </c>
      <c r="E738" s="141">
        <v>2063.6</v>
      </c>
      <c r="F738" s="141">
        <v>1009.7</v>
      </c>
      <c r="G738" s="140">
        <f t="shared" si="11"/>
        <v>3342.8999999999996</v>
      </c>
    </row>
    <row r="739" spans="1:7" ht="16.5" customHeight="1">
      <c r="A739" s="161" t="s">
        <v>4588</v>
      </c>
      <c r="B739" s="149" t="s">
        <v>4589</v>
      </c>
      <c r="C739" s="141">
        <v>4512.6000000000004</v>
      </c>
      <c r="D739" s="141">
        <v>0</v>
      </c>
      <c r="E739" s="141">
        <v>12515.5</v>
      </c>
      <c r="F739" s="141">
        <v>7293.2</v>
      </c>
      <c r="G739" s="140">
        <f t="shared" si="11"/>
        <v>24321.3</v>
      </c>
    </row>
    <row r="740" spans="1:7" ht="16.5" customHeight="1">
      <c r="A740" s="161" t="s">
        <v>4590</v>
      </c>
      <c r="B740" s="149" t="s">
        <v>4591</v>
      </c>
      <c r="C740" s="141">
        <v>1903</v>
      </c>
      <c r="D740" s="141">
        <v>0</v>
      </c>
      <c r="E740" s="141">
        <v>8100.3</v>
      </c>
      <c r="F740" s="141">
        <v>3530.4</v>
      </c>
      <c r="G740" s="140">
        <f t="shared" si="11"/>
        <v>13533.699999999999</v>
      </c>
    </row>
    <row r="741" spans="1:7" ht="16.5" customHeight="1">
      <c r="A741" s="161" t="s">
        <v>4592</v>
      </c>
      <c r="B741" s="149" t="s">
        <v>4593</v>
      </c>
      <c r="C741" s="141">
        <v>2611.5</v>
      </c>
      <c r="D741" s="141">
        <v>0</v>
      </c>
      <c r="E741" s="141">
        <v>15931.6</v>
      </c>
      <c r="F741" s="141">
        <v>3755.2</v>
      </c>
      <c r="G741" s="140">
        <f t="shared" ref="G741:G803" si="12">C741+D741+E741+F741</f>
        <v>22298.3</v>
      </c>
    </row>
    <row r="742" spans="1:7" ht="16.5" customHeight="1">
      <c r="A742" s="161" t="s">
        <v>4594</v>
      </c>
      <c r="B742" s="149" t="s">
        <v>3045</v>
      </c>
      <c r="C742" s="141">
        <v>1110.8</v>
      </c>
      <c r="D742" s="141">
        <v>0</v>
      </c>
      <c r="E742" s="141">
        <v>2973.5</v>
      </c>
      <c r="F742" s="141">
        <v>1437.6</v>
      </c>
      <c r="G742" s="140">
        <f t="shared" si="12"/>
        <v>5521.9</v>
      </c>
    </row>
    <row r="743" spans="1:7" ht="16.5" customHeight="1">
      <c r="A743" s="146" t="s">
        <v>3046</v>
      </c>
      <c r="B743" s="149" t="s">
        <v>3047</v>
      </c>
      <c r="C743" s="141">
        <v>0</v>
      </c>
      <c r="D743" s="141">
        <v>2</v>
      </c>
      <c r="E743" s="141">
        <v>4112.2</v>
      </c>
      <c r="F743" s="141">
        <v>2308.4</v>
      </c>
      <c r="G743" s="140">
        <f t="shared" si="12"/>
        <v>6422.6</v>
      </c>
    </row>
    <row r="744" spans="1:7" ht="16.5" customHeight="1">
      <c r="A744" s="161" t="s">
        <v>3048</v>
      </c>
      <c r="B744" s="149" t="s">
        <v>3049</v>
      </c>
      <c r="C744" s="141">
        <v>972.7</v>
      </c>
      <c r="D744" s="141">
        <v>0</v>
      </c>
      <c r="E744" s="141">
        <v>5954</v>
      </c>
      <c r="F744" s="141">
        <v>2590.1</v>
      </c>
      <c r="G744" s="140">
        <f t="shared" si="12"/>
        <v>9516.7999999999993</v>
      </c>
    </row>
    <row r="745" spans="1:7" ht="16.5" customHeight="1">
      <c r="A745" s="161" t="s">
        <v>3050</v>
      </c>
      <c r="B745" s="149" t="s">
        <v>3051</v>
      </c>
      <c r="C745" s="141">
        <v>3441.5</v>
      </c>
      <c r="D745" s="141">
        <v>0</v>
      </c>
      <c r="E745" s="141">
        <v>7674.6</v>
      </c>
      <c r="F745" s="141">
        <v>4303.6000000000004</v>
      </c>
      <c r="G745" s="140">
        <f t="shared" si="12"/>
        <v>15419.7</v>
      </c>
    </row>
    <row r="746" spans="1:7" ht="16.5" customHeight="1">
      <c r="A746" s="161" t="s">
        <v>3052</v>
      </c>
      <c r="B746" s="149" t="s">
        <v>3053</v>
      </c>
      <c r="C746" s="141">
        <v>786.4</v>
      </c>
      <c r="D746" s="141">
        <v>0</v>
      </c>
      <c r="E746" s="141">
        <v>3399.5</v>
      </c>
      <c r="F746" s="141">
        <v>2210.3000000000002</v>
      </c>
      <c r="G746" s="140">
        <f t="shared" si="12"/>
        <v>6396.2</v>
      </c>
    </row>
    <row r="747" spans="1:7" ht="16.5" customHeight="1">
      <c r="A747" s="146" t="s">
        <v>3054</v>
      </c>
      <c r="B747" s="149" t="s">
        <v>3055</v>
      </c>
      <c r="C747" s="141">
        <v>2042.7</v>
      </c>
      <c r="D747" s="141">
        <v>0</v>
      </c>
      <c r="E747" s="141">
        <v>6425.1</v>
      </c>
      <c r="F747" s="141">
        <v>3278.4</v>
      </c>
      <c r="G747" s="140">
        <f t="shared" si="12"/>
        <v>11746.2</v>
      </c>
    </row>
    <row r="748" spans="1:7" ht="16.5" customHeight="1">
      <c r="A748" s="161" t="s">
        <v>3056</v>
      </c>
      <c r="B748" s="149" t="s">
        <v>3057</v>
      </c>
      <c r="C748" s="141">
        <v>3078.1</v>
      </c>
      <c r="D748" s="141">
        <v>0</v>
      </c>
      <c r="E748" s="141">
        <v>7019.4</v>
      </c>
      <c r="F748" s="141">
        <v>3582.5</v>
      </c>
      <c r="G748" s="140">
        <f t="shared" si="12"/>
        <v>13680</v>
      </c>
    </row>
    <row r="749" spans="1:7" ht="16.5" customHeight="1">
      <c r="A749" s="161" t="s">
        <v>3058</v>
      </c>
      <c r="B749" s="149" t="s">
        <v>3059</v>
      </c>
      <c r="C749" s="141">
        <v>1268.3</v>
      </c>
      <c r="D749" s="141">
        <v>0</v>
      </c>
      <c r="E749" s="141">
        <v>4809.6000000000004</v>
      </c>
      <c r="F749" s="141">
        <v>2101.5</v>
      </c>
      <c r="G749" s="140">
        <f t="shared" si="12"/>
        <v>8179.4000000000005</v>
      </c>
    </row>
    <row r="750" spans="1:7" ht="16.5" customHeight="1">
      <c r="A750" s="146" t="s">
        <v>3060</v>
      </c>
      <c r="B750" s="149" t="s">
        <v>3061</v>
      </c>
      <c r="C750" s="141">
        <v>0</v>
      </c>
      <c r="D750" s="141">
        <v>0</v>
      </c>
      <c r="E750" s="141">
        <v>7662.1</v>
      </c>
      <c r="F750" s="141">
        <v>6702.8</v>
      </c>
      <c r="G750" s="140">
        <f t="shared" si="12"/>
        <v>14364.900000000001</v>
      </c>
    </row>
    <row r="751" spans="1:7" ht="16.5" customHeight="1">
      <c r="A751" s="161" t="s">
        <v>3062</v>
      </c>
      <c r="B751" s="149" t="s">
        <v>3063</v>
      </c>
      <c r="C751" s="141">
        <v>3155.5</v>
      </c>
      <c r="D751" s="141">
        <v>0</v>
      </c>
      <c r="E751" s="141">
        <v>9960.4</v>
      </c>
      <c r="F751" s="141">
        <v>3820.7</v>
      </c>
      <c r="G751" s="140">
        <f t="shared" si="12"/>
        <v>16936.599999999999</v>
      </c>
    </row>
    <row r="752" spans="1:7" ht="16.5" customHeight="1">
      <c r="A752" s="161" t="s">
        <v>3064</v>
      </c>
      <c r="B752" s="149" t="s">
        <v>3065</v>
      </c>
      <c r="C752" s="141">
        <v>1034</v>
      </c>
      <c r="D752" s="141">
        <v>0</v>
      </c>
      <c r="E752" s="141">
        <v>3133.9</v>
      </c>
      <c r="F752" s="141">
        <v>1594</v>
      </c>
      <c r="G752" s="140">
        <f t="shared" si="12"/>
        <v>5761.9</v>
      </c>
    </row>
    <row r="753" spans="1:7" ht="16.5" customHeight="1">
      <c r="A753" s="161" t="s">
        <v>3066</v>
      </c>
      <c r="B753" s="149" t="s">
        <v>3067</v>
      </c>
      <c r="C753" s="141">
        <v>0</v>
      </c>
      <c r="D753" s="141">
        <v>822.4</v>
      </c>
      <c r="E753" s="141">
        <v>2934.7</v>
      </c>
      <c r="F753" s="141">
        <v>1883.1</v>
      </c>
      <c r="G753" s="140">
        <f t="shared" si="12"/>
        <v>5640.2</v>
      </c>
    </row>
    <row r="754" spans="1:7" ht="16.5" customHeight="1">
      <c r="A754" s="161" t="s">
        <v>3068</v>
      </c>
      <c r="B754" s="149" t="s">
        <v>3069</v>
      </c>
      <c r="C754" s="141">
        <v>0</v>
      </c>
      <c r="D754" s="141">
        <v>0</v>
      </c>
      <c r="E754" s="141">
        <v>4395.3999999999996</v>
      </c>
      <c r="F754" s="141">
        <v>3151.7</v>
      </c>
      <c r="G754" s="140">
        <f t="shared" si="12"/>
        <v>7547.0999999999995</v>
      </c>
    </row>
    <row r="755" spans="1:7" ht="16.5" customHeight="1">
      <c r="A755" s="161" t="s">
        <v>3070</v>
      </c>
      <c r="B755" s="149" t="s">
        <v>3071</v>
      </c>
      <c r="C755" s="141">
        <v>627.9</v>
      </c>
      <c r="D755" s="141">
        <v>0</v>
      </c>
      <c r="E755" s="141">
        <v>4907.1000000000004</v>
      </c>
      <c r="F755" s="141">
        <v>1118.5</v>
      </c>
      <c r="G755" s="140">
        <f t="shared" si="12"/>
        <v>6653.5</v>
      </c>
    </row>
    <row r="756" spans="1:7" ht="16.5" customHeight="1">
      <c r="A756" s="161" t="s">
        <v>3072</v>
      </c>
      <c r="B756" s="149" t="s">
        <v>3073</v>
      </c>
      <c r="C756" s="141">
        <v>0</v>
      </c>
      <c r="D756" s="141">
        <v>0</v>
      </c>
      <c r="E756" s="141">
        <v>6626.3</v>
      </c>
      <c r="F756" s="141">
        <v>4051.7</v>
      </c>
      <c r="G756" s="140">
        <f t="shared" si="12"/>
        <v>10678</v>
      </c>
    </row>
    <row r="757" spans="1:7" ht="16.5" customHeight="1">
      <c r="A757" s="161" t="s">
        <v>3074</v>
      </c>
      <c r="B757" s="149" t="s">
        <v>3075</v>
      </c>
      <c r="C757" s="141">
        <v>0</v>
      </c>
      <c r="D757" s="141">
        <v>0</v>
      </c>
      <c r="E757" s="141">
        <v>2551</v>
      </c>
      <c r="F757" s="141">
        <v>1634.6</v>
      </c>
      <c r="G757" s="140">
        <f t="shared" si="12"/>
        <v>4185.6000000000004</v>
      </c>
    </row>
    <row r="758" spans="1:7" ht="16.5" customHeight="1">
      <c r="A758" s="161" t="s">
        <v>3076</v>
      </c>
      <c r="B758" s="149" t="s">
        <v>3077</v>
      </c>
      <c r="C758" s="141">
        <v>1349.3</v>
      </c>
      <c r="D758" s="141">
        <v>0</v>
      </c>
      <c r="E758" s="141">
        <v>4452.1000000000004</v>
      </c>
      <c r="F758" s="141">
        <v>2279.3000000000002</v>
      </c>
      <c r="G758" s="140">
        <f t="shared" si="12"/>
        <v>8080.7000000000007</v>
      </c>
    </row>
    <row r="759" spans="1:7" ht="16.5" customHeight="1">
      <c r="A759" s="161" t="s">
        <v>3078</v>
      </c>
      <c r="B759" s="149" t="s">
        <v>3079</v>
      </c>
      <c r="C759" s="141">
        <v>1768.9</v>
      </c>
      <c r="D759" s="141">
        <v>0</v>
      </c>
      <c r="E759" s="141">
        <v>5165.6000000000004</v>
      </c>
      <c r="F759" s="141">
        <v>3509.4</v>
      </c>
      <c r="G759" s="140">
        <f t="shared" si="12"/>
        <v>10443.9</v>
      </c>
    </row>
    <row r="760" spans="1:7" ht="16.5" customHeight="1">
      <c r="A760" s="161" t="s">
        <v>3080</v>
      </c>
      <c r="B760" s="149" t="s">
        <v>3081</v>
      </c>
      <c r="C760" s="141">
        <v>743.4</v>
      </c>
      <c r="D760" s="141">
        <v>0</v>
      </c>
      <c r="E760" s="141">
        <v>1500.5</v>
      </c>
      <c r="F760" s="141">
        <v>1229.3</v>
      </c>
      <c r="G760" s="140">
        <f t="shared" si="12"/>
        <v>3473.2</v>
      </c>
    </row>
    <row r="761" spans="1:7" ht="16.5" customHeight="1">
      <c r="A761" s="161" t="s">
        <v>3082</v>
      </c>
      <c r="B761" s="149" t="s">
        <v>3083</v>
      </c>
      <c r="C761" s="141">
        <v>1080.3</v>
      </c>
      <c r="D761" s="141">
        <v>0</v>
      </c>
      <c r="E761" s="141">
        <v>7701.9</v>
      </c>
      <c r="F761" s="141">
        <v>2529</v>
      </c>
      <c r="G761" s="140">
        <f t="shared" si="12"/>
        <v>11311.199999999999</v>
      </c>
    </row>
    <row r="762" spans="1:7" ht="16.5" customHeight="1">
      <c r="A762" s="161" t="s">
        <v>3084</v>
      </c>
      <c r="B762" s="149" t="s">
        <v>3085</v>
      </c>
      <c r="C762" s="141">
        <v>0</v>
      </c>
      <c r="D762" s="141">
        <v>127.5</v>
      </c>
      <c r="E762" s="141">
        <v>6125.7</v>
      </c>
      <c r="F762" s="141">
        <v>3023.3</v>
      </c>
      <c r="G762" s="140">
        <f t="shared" si="12"/>
        <v>9276.5</v>
      </c>
    </row>
    <row r="763" spans="1:7" ht="16.5" customHeight="1">
      <c r="A763" s="161" t="s">
        <v>3086</v>
      </c>
      <c r="B763" s="149" t="s">
        <v>3087</v>
      </c>
      <c r="C763" s="141">
        <v>3305</v>
      </c>
      <c r="D763" s="141">
        <v>0</v>
      </c>
      <c r="E763" s="141">
        <v>9324.6</v>
      </c>
      <c r="F763" s="141">
        <v>4135.1000000000004</v>
      </c>
      <c r="G763" s="140">
        <f t="shared" si="12"/>
        <v>16764.7</v>
      </c>
    </row>
    <row r="764" spans="1:7" ht="16.5" customHeight="1">
      <c r="A764" s="161" t="s">
        <v>3088</v>
      </c>
      <c r="B764" s="149" t="s">
        <v>3089</v>
      </c>
      <c r="C764" s="141">
        <v>492.9</v>
      </c>
      <c r="D764" s="141">
        <v>0</v>
      </c>
      <c r="E764" s="141">
        <v>4923.3</v>
      </c>
      <c r="F764" s="141">
        <v>2444.1</v>
      </c>
      <c r="G764" s="140">
        <f t="shared" si="12"/>
        <v>7860.2999999999993</v>
      </c>
    </row>
    <row r="765" spans="1:7" ht="16.5" customHeight="1">
      <c r="A765" s="161" t="s">
        <v>3090</v>
      </c>
      <c r="B765" s="149" t="s">
        <v>3091</v>
      </c>
      <c r="C765" s="141">
        <v>0</v>
      </c>
      <c r="D765" s="141">
        <v>144.69999999999999</v>
      </c>
      <c r="E765" s="141">
        <v>4090</v>
      </c>
      <c r="F765" s="141">
        <v>2146.6999999999998</v>
      </c>
      <c r="G765" s="140">
        <f t="shared" si="12"/>
        <v>6381.4</v>
      </c>
    </row>
    <row r="766" spans="1:7" ht="16.5" customHeight="1">
      <c r="A766" s="161" t="s">
        <v>3092</v>
      </c>
      <c r="B766" s="149" t="s">
        <v>3093</v>
      </c>
      <c r="C766" s="141">
        <v>85.2</v>
      </c>
      <c r="D766" s="141">
        <v>0</v>
      </c>
      <c r="E766" s="141">
        <v>2775.3</v>
      </c>
      <c r="F766" s="141">
        <v>1087.2</v>
      </c>
      <c r="G766" s="140">
        <f t="shared" si="12"/>
        <v>3947.7</v>
      </c>
    </row>
    <row r="767" spans="1:7" ht="16.5" customHeight="1">
      <c r="A767" s="161" t="s">
        <v>3094</v>
      </c>
      <c r="B767" s="149" t="s">
        <v>3095</v>
      </c>
      <c r="C767" s="141">
        <v>2935.7</v>
      </c>
      <c r="D767" s="141">
        <v>0</v>
      </c>
      <c r="E767" s="141">
        <v>5907</v>
      </c>
      <c r="F767" s="141">
        <v>3586.9</v>
      </c>
      <c r="G767" s="140">
        <f t="shared" si="12"/>
        <v>12429.6</v>
      </c>
    </row>
    <row r="768" spans="1:7" ht="16.5" customHeight="1">
      <c r="A768" s="161" t="s">
        <v>3096</v>
      </c>
      <c r="B768" s="149" t="s">
        <v>4246</v>
      </c>
      <c r="C768" s="141">
        <v>1048.4000000000001</v>
      </c>
      <c r="D768" s="141">
        <v>0</v>
      </c>
      <c r="E768" s="141">
        <v>4452.1000000000004</v>
      </c>
      <c r="F768" s="141">
        <v>2092.1</v>
      </c>
      <c r="G768" s="140">
        <f t="shared" si="12"/>
        <v>7592.6</v>
      </c>
    </row>
    <row r="769" spans="1:7" ht="16.5" customHeight="1">
      <c r="A769" s="137" t="s">
        <v>4247</v>
      </c>
      <c r="B769" s="149" t="s">
        <v>4248</v>
      </c>
      <c r="C769" s="141">
        <v>2099.3000000000002</v>
      </c>
      <c r="D769" s="141">
        <v>0</v>
      </c>
      <c r="E769" s="141">
        <v>6055.3</v>
      </c>
      <c r="F769" s="141">
        <v>3640.1</v>
      </c>
      <c r="G769" s="140">
        <f t="shared" si="12"/>
        <v>11794.7</v>
      </c>
    </row>
    <row r="770" spans="1:7" ht="16.5" customHeight="1">
      <c r="A770" s="161" t="s">
        <v>4249</v>
      </c>
      <c r="B770" s="149" t="s">
        <v>4250</v>
      </c>
      <c r="C770" s="141">
        <v>1073.2</v>
      </c>
      <c r="D770" s="141">
        <v>0</v>
      </c>
      <c r="E770" s="141">
        <v>5931.5</v>
      </c>
      <c r="F770" s="141">
        <v>3891.5</v>
      </c>
      <c r="G770" s="140">
        <f t="shared" si="12"/>
        <v>10896.2</v>
      </c>
    </row>
    <row r="771" spans="1:7" ht="16.5" customHeight="1">
      <c r="A771" s="161" t="s">
        <v>4251</v>
      </c>
      <c r="B771" s="149" t="s">
        <v>4252</v>
      </c>
      <c r="C771" s="141">
        <v>1976.7</v>
      </c>
      <c r="D771" s="141">
        <v>0</v>
      </c>
      <c r="E771" s="141">
        <v>9658.6</v>
      </c>
      <c r="F771" s="141">
        <v>4768.5</v>
      </c>
      <c r="G771" s="140">
        <f t="shared" si="12"/>
        <v>16403.800000000003</v>
      </c>
    </row>
    <row r="772" spans="1:7" ht="16.5" customHeight="1">
      <c r="A772" s="162">
        <v>15507000000</v>
      </c>
      <c r="B772" s="143" t="s">
        <v>4253</v>
      </c>
      <c r="C772" s="144">
        <v>886.8</v>
      </c>
      <c r="D772" s="144">
        <v>0</v>
      </c>
      <c r="E772" s="144">
        <v>2470.4</v>
      </c>
      <c r="F772" s="144">
        <v>1519.5</v>
      </c>
      <c r="G772" s="140">
        <f t="shared" si="12"/>
        <v>4876.7</v>
      </c>
    </row>
    <row r="773" spans="1:7" ht="16.5" customHeight="1">
      <c r="A773" s="161" t="s">
        <v>4254</v>
      </c>
      <c r="B773" s="149" t="s">
        <v>4255</v>
      </c>
      <c r="C773" s="141">
        <v>679.9</v>
      </c>
      <c r="D773" s="141">
        <v>0</v>
      </c>
      <c r="E773" s="141">
        <v>4315</v>
      </c>
      <c r="F773" s="141">
        <v>1333.2</v>
      </c>
      <c r="G773" s="140">
        <f t="shared" si="12"/>
        <v>6328.0999999999995</v>
      </c>
    </row>
    <row r="774" spans="1:7" ht="16.5" customHeight="1">
      <c r="A774" s="161" t="s">
        <v>4256</v>
      </c>
      <c r="B774" s="149" t="s">
        <v>4257</v>
      </c>
      <c r="C774" s="141">
        <v>0</v>
      </c>
      <c r="D774" s="141">
        <v>1948.4</v>
      </c>
      <c r="E774" s="141">
        <v>6033.4</v>
      </c>
      <c r="F774" s="141">
        <v>3474.1</v>
      </c>
      <c r="G774" s="140">
        <f t="shared" si="12"/>
        <v>11455.9</v>
      </c>
    </row>
    <row r="775" spans="1:7" ht="16.5" customHeight="1">
      <c r="A775" s="161" t="s">
        <v>4258</v>
      </c>
      <c r="B775" s="149" t="s">
        <v>4259</v>
      </c>
      <c r="C775" s="141">
        <v>178.7</v>
      </c>
      <c r="D775" s="141">
        <v>0</v>
      </c>
      <c r="E775" s="141">
        <v>6427.1</v>
      </c>
      <c r="F775" s="141">
        <v>2803.3</v>
      </c>
      <c r="G775" s="140">
        <f t="shared" si="12"/>
        <v>9409.1</v>
      </c>
    </row>
    <row r="776" spans="1:7" ht="16.5" customHeight="1">
      <c r="A776" s="164">
        <v>15508000000</v>
      </c>
      <c r="B776" s="149" t="s">
        <v>4260</v>
      </c>
      <c r="C776" s="141">
        <v>248.4</v>
      </c>
      <c r="D776" s="141">
        <v>0</v>
      </c>
      <c r="E776" s="141">
        <v>4192.2</v>
      </c>
      <c r="F776" s="141">
        <v>1356.8</v>
      </c>
      <c r="G776" s="140">
        <f t="shared" si="12"/>
        <v>5797.4</v>
      </c>
    </row>
    <row r="777" spans="1:7" ht="16.5" customHeight="1">
      <c r="A777" s="161" t="s">
        <v>4261</v>
      </c>
      <c r="B777" s="149" t="s">
        <v>4262</v>
      </c>
      <c r="C777" s="141">
        <v>1549.7</v>
      </c>
      <c r="D777" s="141">
        <v>0</v>
      </c>
      <c r="E777" s="141">
        <v>4966.3999999999996</v>
      </c>
      <c r="F777" s="141">
        <v>1931.4</v>
      </c>
      <c r="G777" s="140">
        <f t="shared" si="12"/>
        <v>8447.5</v>
      </c>
    </row>
    <row r="778" spans="1:7" ht="16.5" customHeight="1">
      <c r="A778" s="161" t="s">
        <v>4264</v>
      </c>
      <c r="B778" s="149" t="s">
        <v>4265</v>
      </c>
      <c r="C778" s="141">
        <v>46095.6</v>
      </c>
      <c r="D778" s="141">
        <v>0</v>
      </c>
      <c r="E778" s="141">
        <v>161349</v>
      </c>
      <c r="F778" s="141">
        <v>750464.8</v>
      </c>
      <c r="G778" s="140">
        <f t="shared" si="12"/>
        <v>957909.4</v>
      </c>
    </row>
    <row r="779" spans="1:7" ht="16.5" customHeight="1">
      <c r="A779" s="161" t="s">
        <v>4266</v>
      </c>
      <c r="B779" s="149" t="s">
        <v>4267</v>
      </c>
      <c r="C779" s="141">
        <v>69437.7</v>
      </c>
      <c r="D779" s="141">
        <v>0</v>
      </c>
      <c r="E779" s="141">
        <v>190539.2</v>
      </c>
      <c r="F779" s="141">
        <v>486124.3</v>
      </c>
      <c r="G779" s="140">
        <f t="shared" si="12"/>
        <v>746101.2</v>
      </c>
    </row>
    <row r="780" spans="1:7" ht="16.5" customHeight="1">
      <c r="A780" s="166" t="s">
        <v>4268</v>
      </c>
      <c r="B780" s="149" t="s">
        <v>427</v>
      </c>
      <c r="C780" s="167">
        <v>0</v>
      </c>
      <c r="D780" s="167">
        <v>392048.9</v>
      </c>
      <c r="E780" s="167">
        <v>420392</v>
      </c>
      <c r="F780" s="167">
        <v>1547241.2</v>
      </c>
      <c r="G780" s="140">
        <f t="shared" si="12"/>
        <v>2359682.1</v>
      </c>
    </row>
    <row r="781" spans="1:7" ht="16.5" customHeight="1">
      <c r="A781" s="161" t="s">
        <v>428</v>
      </c>
      <c r="B781" s="149" t="s">
        <v>429</v>
      </c>
      <c r="C781" s="167">
        <v>0</v>
      </c>
      <c r="D781" s="167">
        <v>65816</v>
      </c>
      <c r="E781" s="167">
        <v>313384.8</v>
      </c>
      <c r="F781" s="167">
        <v>960571</v>
      </c>
      <c r="G781" s="140">
        <f t="shared" si="12"/>
        <v>1339771.8</v>
      </c>
    </row>
    <row r="782" spans="1:7" ht="16.5" customHeight="1">
      <c r="A782" s="161" t="s">
        <v>430</v>
      </c>
      <c r="B782" s="149" t="s">
        <v>431</v>
      </c>
      <c r="C782" s="141">
        <v>39994.699999999997</v>
      </c>
      <c r="D782" s="141">
        <v>0</v>
      </c>
      <c r="E782" s="141">
        <v>154143.6</v>
      </c>
      <c r="F782" s="141">
        <v>595974.1</v>
      </c>
      <c r="G782" s="140">
        <f t="shared" si="12"/>
        <v>790112.39999999991</v>
      </c>
    </row>
    <row r="783" spans="1:7" ht="16.5" customHeight="1">
      <c r="A783" s="161" t="s">
        <v>432</v>
      </c>
      <c r="B783" s="149" t="s">
        <v>433</v>
      </c>
      <c r="C783" s="141">
        <v>99510.7</v>
      </c>
      <c r="D783" s="141">
        <v>0</v>
      </c>
      <c r="E783" s="141">
        <v>100112.1</v>
      </c>
      <c r="F783" s="141">
        <v>587495.5</v>
      </c>
      <c r="G783" s="140">
        <f t="shared" si="12"/>
        <v>787118.3</v>
      </c>
    </row>
    <row r="784" spans="1:7" ht="16.5" customHeight="1">
      <c r="A784" s="161" t="s">
        <v>434</v>
      </c>
      <c r="B784" s="149" t="s">
        <v>435</v>
      </c>
      <c r="C784" s="167">
        <v>0</v>
      </c>
      <c r="D784" s="167">
        <v>40872.9</v>
      </c>
      <c r="E784" s="167">
        <v>391603.4</v>
      </c>
      <c r="F784" s="167">
        <v>874351.9</v>
      </c>
      <c r="G784" s="140">
        <f t="shared" si="12"/>
        <v>1306828.2000000002</v>
      </c>
    </row>
    <row r="785" spans="1:7" ht="16.5" customHeight="1">
      <c r="A785" s="161" t="s">
        <v>436</v>
      </c>
      <c r="B785" s="149" t="s">
        <v>437</v>
      </c>
      <c r="C785" s="141">
        <v>101005</v>
      </c>
      <c r="D785" s="141">
        <v>0</v>
      </c>
      <c r="E785" s="141">
        <v>135634.70000000001</v>
      </c>
      <c r="F785" s="141">
        <v>670414.1</v>
      </c>
      <c r="G785" s="140">
        <f t="shared" si="12"/>
        <v>907053.8</v>
      </c>
    </row>
    <row r="786" spans="1:7" ht="16.5" customHeight="1">
      <c r="A786" s="161" t="s">
        <v>438</v>
      </c>
      <c r="B786" s="149" t="s">
        <v>439</v>
      </c>
      <c r="C786" s="141">
        <v>0</v>
      </c>
      <c r="D786" s="141">
        <v>45023.7</v>
      </c>
      <c r="E786" s="141">
        <v>112120.8</v>
      </c>
      <c r="F786" s="141">
        <v>808295.7</v>
      </c>
      <c r="G786" s="140">
        <f t="shared" si="12"/>
        <v>965440.2</v>
      </c>
    </row>
    <row r="787" spans="1:7" ht="16.5" customHeight="1">
      <c r="A787" s="161" t="s">
        <v>440</v>
      </c>
      <c r="B787" s="149" t="s">
        <v>441</v>
      </c>
      <c r="C787" s="141">
        <v>23950.400000000001</v>
      </c>
      <c r="D787" s="141">
        <v>0</v>
      </c>
      <c r="E787" s="141">
        <v>139566</v>
      </c>
      <c r="F787" s="141">
        <v>461954.2</v>
      </c>
      <c r="G787" s="140">
        <f t="shared" si="12"/>
        <v>625470.6</v>
      </c>
    </row>
    <row r="788" spans="1:7" ht="16.5" customHeight="1">
      <c r="A788" s="161" t="s">
        <v>442</v>
      </c>
      <c r="B788" s="149" t="s">
        <v>443</v>
      </c>
      <c r="C788" s="141">
        <v>15132</v>
      </c>
      <c r="D788" s="141">
        <v>0</v>
      </c>
      <c r="E788" s="141">
        <v>285270.8</v>
      </c>
      <c r="F788" s="141">
        <v>345005.9</v>
      </c>
      <c r="G788" s="140">
        <f t="shared" si="12"/>
        <v>645408.69999999995</v>
      </c>
    </row>
    <row r="789" spans="1:7" ht="16.5" customHeight="1">
      <c r="A789" s="161" t="s">
        <v>444</v>
      </c>
      <c r="B789" s="149" t="s">
        <v>445</v>
      </c>
      <c r="C789" s="141">
        <v>15859</v>
      </c>
      <c r="D789" s="141">
        <v>0</v>
      </c>
      <c r="E789" s="141">
        <v>277527.7</v>
      </c>
      <c r="F789" s="141">
        <v>1174100.6000000001</v>
      </c>
      <c r="G789" s="140">
        <f t="shared" si="12"/>
        <v>1467487.3</v>
      </c>
    </row>
    <row r="790" spans="1:7" ht="16.5" customHeight="1">
      <c r="A790" s="161" t="s">
        <v>446</v>
      </c>
      <c r="B790" s="149" t="s">
        <v>447</v>
      </c>
      <c r="C790" s="141">
        <v>34823.300000000003</v>
      </c>
      <c r="D790" s="141">
        <v>0</v>
      </c>
      <c r="E790" s="141">
        <v>256573.9</v>
      </c>
      <c r="F790" s="141">
        <v>547226.1</v>
      </c>
      <c r="G790" s="140">
        <f t="shared" si="12"/>
        <v>838623.3</v>
      </c>
    </row>
    <row r="791" spans="1:7" ht="16.5" customHeight="1">
      <c r="A791" s="161" t="s">
        <v>448</v>
      </c>
      <c r="B791" s="149" t="s">
        <v>449</v>
      </c>
      <c r="C791" s="141">
        <v>13012</v>
      </c>
      <c r="D791" s="141">
        <v>0</v>
      </c>
      <c r="E791" s="141">
        <v>291523.59999999998</v>
      </c>
      <c r="F791" s="141">
        <v>1141138.1000000001</v>
      </c>
      <c r="G791" s="140">
        <f t="shared" si="12"/>
        <v>1445673.7000000002</v>
      </c>
    </row>
    <row r="792" spans="1:7" ht="16.5" customHeight="1">
      <c r="A792" s="161" t="s">
        <v>450</v>
      </c>
      <c r="B792" s="149" t="s">
        <v>451</v>
      </c>
      <c r="C792" s="141">
        <v>0</v>
      </c>
      <c r="D792" s="141">
        <v>19351.8</v>
      </c>
      <c r="E792" s="141">
        <v>191746</v>
      </c>
      <c r="F792" s="141">
        <v>672261.8</v>
      </c>
      <c r="G792" s="140">
        <f t="shared" si="12"/>
        <v>883359.60000000009</v>
      </c>
    </row>
    <row r="793" spans="1:7" ht="16.5" customHeight="1">
      <c r="A793" s="161" t="s">
        <v>452</v>
      </c>
      <c r="B793" s="149" t="s">
        <v>1784</v>
      </c>
      <c r="C793" s="141">
        <v>58492.3</v>
      </c>
      <c r="D793" s="141">
        <v>0</v>
      </c>
      <c r="E793" s="141">
        <v>169200.3</v>
      </c>
      <c r="F793" s="141">
        <v>530959.30000000005</v>
      </c>
      <c r="G793" s="140">
        <f t="shared" si="12"/>
        <v>758651.9</v>
      </c>
    </row>
    <row r="794" spans="1:7" ht="16.5" customHeight="1">
      <c r="A794" s="161" t="s">
        <v>1785</v>
      </c>
      <c r="B794" s="149" t="s">
        <v>1786</v>
      </c>
      <c r="C794" s="141">
        <v>13019.5</v>
      </c>
      <c r="D794" s="141">
        <v>0</v>
      </c>
      <c r="E794" s="141">
        <v>123111.3</v>
      </c>
      <c r="F794" s="141">
        <v>541709.30000000005</v>
      </c>
      <c r="G794" s="140">
        <f t="shared" si="12"/>
        <v>677840.10000000009</v>
      </c>
    </row>
    <row r="795" spans="1:7" ht="16.5" customHeight="1">
      <c r="A795" s="161" t="s">
        <v>1787</v>
      </c>
      <c r="B795" s="149" t="s">
        <v>1788</v>
      </c>
      <c r="C795" s="141">
        <v>54096.9</v>
      </c>
      <c r="D795" s="141">
        <v>0</v>
      </c>
      <c r="E795" s="141">
        <v>110006.2</v>
      </c>
      <c r="F795" s="141">
        <v>497697.7</v>
      </c>
      <c r="G795" s="140">
        <f t="shared" si="12"/>
        <v>661800.80000000005</v>
      </c>
    </row>
    <row r="796" spans="1:7" ht="16.5" customHeight="1">
      <c r="A796" s="161" t="s">
        <v>1789</v>
      </c>
      <c r="B796" s="149" t="s">
        <v>1790</v>
      </c>
      <c r="C796" s="141">
        <v>0</v>
      </c>
      <c r="D796" s="141">
        <v>12237</v>
      </c>
      <c r="E796" s="141">
        <v>313502.2</v>
      </c>
      <c r="F796" s="141">
        <v>1274167.1000000001</v>
      </c>
      <c r="G796" s="140">
        <f t="shared" si="12"/>
        <v>1599906.3</v>
      </c>
    </row>
    <row r="797" spans="1:7" ht="16.5" customHeight="1">
      <c r="A797" s="161" t="s">
        <v>1791</v>
      </c>
      <c r="B797" s="149" t="s">
        <v>1792</v>
      </c>
      <c r="C797" s="141">
        <v>61244.4</v>
      </c>
      <c r="D797" s="141">
        <v>0</v>
      </c>
      <c r="E797" s="141">
        <v>173085.2</v>
      </c>
      <c r="F797" s="141">
        <v>495500.3</v>
      </c>
      <c r="G797" s="140">
        <f t="shared" si="12"/>
        <v>729829.9</v>
      </c>
    </row>
    <row r="798" spans="1:7" ht="16.5" customHeight="1">
      <c r="A798" s="161" t="s">
        <v>1793</v>
      </c>
      <c r="B798" s="149" t="s">
        <v>1794</v>
      </c>
      <c r="C798" s="141">
        <v>45044.5</v>
      </c>
      <c r="D798" s="141">
        <v>0</v>
      </c>
      <c r="E798" s="141">
        <v>182037.1</v>
      </c>
      <c r="F798" s="141">
        <v>623485.5</v>
      </c>
      <c r="G798" s="140">
        <f t="shared" si="12"/>
        <v>850567.1</v>
      </c>
    </row>
    <row r="799" spans="1:7" ht="16.5" customHeight="1">
      <c r="A799" s="161" t="s">
        <v>1795</v>
      </c>
      <c r="B799" s="149" t="s">
        <v>1796</v>
      </c>
      <c r="C799" s="141">
        <v>26135.9</v>
      </c>
      <c r="D799" s="141">
        <v>0</v>
      </c>
      <c r="E799" s="141">
        <v>173038.8</v>
      </c>
      <c r="F799" s="141">
        <v>625263.80000000005</v>
      </c>
      <c r="G799" s="140">
        <f t="shared" si="12"/>
        <v>824438.5</v>
      </c>
    </row>
    <row r="800" spans="1:7" ht="16.5" customHeight="1">
      <c r="A800" s="161" t="s">
        <v>1797</v>
      </c>
      <c r="B800" s="149" t="s">
        <v>1798</v>
      </c>
      <c r="C800" s="141">
        <v>77942.7</v>
      </c>
      <c r="D800" s="141">
        <v>0</v>
      </c>
      <c r="E800" s="141">
        <v>95459.4</v>
      </c>
      <c r="F800" s="141">
        <v>414635.6</v>
      </c>
      <c r="G800" s="140">
        <f t="shared" si="12"/>
        <v>588037.69999999995</v>
      </c>
    </row>
    <row r="801" spans="1:7" ht="16.5" customHeight="1">
      <c r="A801" s="161" t="s">
        <v>1799</v>
      </c>
      <c r="B801" s="149" t="s">
        <v>1800</v>
      </c>
      <c r="C801" s="141">
        <v>31854.2</v>
      </c>
      <c r="D801" s="141">
        <v>0</v>
      </c>
      <c r="E801" s="141">
        <v>138297.79999999999</v>
      </c>
      <c r="F801" s="141">
        <v>522503.4</v>
      </c>
      <c r="G801" s="140">
        <f t="shared" si="12"/>
        <v>692655.4</v>
      </c>
    </row>
    <row r="802" spans="1:7" ht="16.5" customHeight="1">
      <c r="A802" s="161" t="s">
        <v>1801</v>
      </c>
      <c r="B802" s="149" t="s">
        <v>613</v>
      </c>
      <c r="C802" s="169">
        <v>0</v>
      </c>
      <c r="D802" s="169">
        <v>0</v>
      </c>
      <c r="E802" s="169">
        <v>2219844.7000000002</v>
      </c>
      <c r="F802" s="169">
        <v>3085539.6</v>
      </c>
      <c r="G802" s="140">
        <f t="shared" si="12"/>
        <v>5305384.3000000007</v>
      </c>
    </row>
    <row r="803" spans="1:7" ht="24" customHeight="1">
      <c r="A803" s="170"/>
      <c r="B803" s="171" t="s">
        <v>1802</v>
      </c>
      <c r="C803" s="172">
        <f>SUM(C10:C802)+96107.5</f>
        <v>4840266.7000000048</v>
      </c>
      <c r="D803" s="172">
        <f>SUM(D10:D802)</f>
        <v>3114876.5</v>
      </c>
      <c r="E803" s="172">
        <f>SUM(E10:E802)+2024180.7</f>
        <v>44783977.199999973</v>
      </c>
      <c r="F803" s="172">
        <f>SUM(F10:F802)+1311901.5</f>
        <v>44316586.200000048</v>
      </c>
      <c r="G803" s="140">
        <f t="shared" si="12"/>
        <v>97055706.600000024</v>
      </c>
    </row>
    <row r="805" spans="1:7" ht="13.7" customHeight="1">
      <c r="C805" s="173"/>
      <c r="D805" s="173"/>
      <c r="E805" s="173"/>
      <c r="F805" s="173"/>
    </row>
    <row r="807" spans="1:7">
      <c r="E807" s="140"/>
      <c r="F807" s="140"/>
    </row>
  </sheetData>
  <mergeCells count="7">
    <mergeCell ref="C8:F8"/>
    <mergeCell ref="A8:A9"/>
    <mergeCell ref="B8:B9"/>
    <mergeCell ref="D3:F3"/>
    <mergeCell ref="D4:F4"/>
    <mergeCell ref="D5:F5"/>
    <mergeCell ref="B6:F6"/>
  </mergeCells>
  <phoneticPr fontId="26" type="noConversion"/>
  <pageMargins left="1.0236220472440944" right="0" top="0.31496062992125984" bottom="0.43307086614173229" header="0.23622047244094491" footer="0.15748031496062992"/>
  <pageSetup paperSize="9" scale="60" orientation="portrait"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dimension ref="A3:X89"/>
  <sheetViews>
    <sheetView showZeros="0" topLeftCell="D1" zoomScale="75" zoomScaleNormal="75" zoomScaleSheetLayoutView="75" workbookViewId="0">
      <pane xSplit="2" ySplit="12" topLeftCell="F13" activePane="bottomRight" state="frozen"/>
      <selection activeCell="F808" sqref="F808"/>
      <selection pane="topRight" activeCell="F808" sqref="F808"/>
      <selection pane="bottomLeft" activeCell="F808" sqref="F808"/>
      <selection pane="bottomRight" activeCell="D1" sqref="D1"/>
    </sheetView>
  </sheetViews>
  <sheetFormatPr defaultColWidth="9.1640625" defaultRowHeight="12.75"/>
  <cols>
    <col min="1" max="1" width="0.33203125" style="174" hidden="1" customWidth="1"/>
    <col min="2" max="2" width="4.33203125" style="174" hidden="1" customWidth="1"/>
    <col min="3" max="3" width="1.1640625" style="174" hidden="1" customWidth="1"/>
    <col min="4" max="4" width="18.83203125" style="174" customWidth="1"/>
    <col min="5" max="5" width="60.33203125" style="174" customWidth="1"/>
    <col min="6" max="6" width="19" style="174" customWidth="1"/>
    <col min="7" max="7" width="19.33203125" style="174" customWidth="1"/>
    <col min="8" max="8" width="19.5" style="174" customWidth="1"/>
    <col min="9" max="9" width="19.1640625" style="174" customWidth="1"/>
    <col min="10" max="10" width="22.33203125" style="174" customWidth="1"/>
    <col min="11" max="11" width="24.6640625" style="174" customWidth="1"/>
    <col min="12" max="13" width="22" style="174" customWidth="1"/>
    <col min="14" max="15" width="22" style="178" customWidth="1"/>
    <col min="16" max="16" width="22" style="174" customWidth="1"/>
    <col min="17" max="17" width="25.33203125" style="174" customWidth="1"/>
    <col min="18" max="18" width="19.33203125" style="174" customWidth="1"/>
    <col min="19" max="19" width="21.1640625" style="174" customWidth="1"/>
    <col min="20" max="20" width="19" style="174" customWidth="1"/>
    <col min="21" max="21" width="18.33203125" style="174" customWidth="1"/>
    <col min="22" max="22" width="20.6640625" style="174" customWidth="1"/>
    <col min="23" max="23" width="18.33203125" style="174" customWidth="1"/>
    <col min="24" max="24" width="23.5" style="174" customWidth="1"/>
    <col min="25" max="16384" width="9.1640625" style="174"/>
  </cols>
  <sheetData>
    <row r="3" spans="1:24" ht="20.25" customHeight="1">
      <c r="E3" s="175"/>
      <c r="F3" s="175"/>
      <c r="G3" s="175"/>
      <c r="H3" s="175"/>
      <c r="J3" s="464" t="s">
        <v>4109</v>
      </c>
      <c r="K3" s="464"/>
      <c r="L3" s="177"/>
      <c r="M3" s="176"/>
    </row>
    <row r="4" spans="1:24" ht="15.75" customHeight="1">
      <c r="E4" s="175"/>
      <c r="F4" s="175"/>
      <c r="G4" s="175"/>
      <c r="H4" s="175"/>
      <c r="J4" s="464" t="s">
        <v>938</v>
      </c>
      <c r="K4" s="464"/>
      <c r="L4" s="177"/>
      <c r="M4" s="176"/>
    </row>
    <row r="5" spans="1:24" ht="27" customHeight="1">
      <c r="E5" s="175"/>
      <c r="F5" s="175"/>
      <c r="G5" s="175"/>
      <c r="H5" s="175"/>
      <c r="J5" s="465" t="s">
        <v>939</v>
      </c>
      <c r="K5" s="465"/>
      <c r="L5" s="179"/>
      <c r="M5" s="179"/>
      <c r="N5" s="179"/>
    </row>
    <row r="6" spans="1:24" ht="14.25" customHeight="1">
      <c r="E6" s="175"/>
      <c r="F6" s="175"/>
      <c r="G6" s="175"/>
      <c r="H6" s="175"/>
      <c r="I6" s="177"/>
    </row>
    <row r="7" spans="1:24" ht="13.7" customHeight="1">
      <c r="E7" s="175"/>
      <c r="F7" s="175"/>
      <c r="G7" s="180"/>
      <c r="H7" s="180"/>
      <c r="I7" s="177"/>
    </row>
    <row r="8" spans="1:24" ht="81" customHeight="1">
      <c r="A8" s="181"/>
      <c r="B8" s="181"/>
      <c r="D8" s="182"/>
      <c r="E8" s="182"/>
      <c r="F8" s="466" t="s">
        <v>4110</v>
      </c>
      <c r="G8" s="466"/>
      <c r="H8" s="466"/>
      <c r="I8" s="466"/>
      <c r="J8" s="466"/>
      <c r="K8" s="466"/>
      <c r="L8" s="183"/>
      <c r="M8" s="183"/>
      <c r="N8" s="183"/>
    </row>
    <row r="9" spans="1:24" ht="18" customHeight="1">
      <c r="A9" s="184"/>
      <c r="B9" s="184"/>
      <c r="C9" s="184"/>
      <c r="D9" s="184"/>
      <c r="J9" s="185"/>
      <c r="K9" s="186" t="s">
        <v>1461</v>
      </c>
      <c r="L9" s="185"/>
      <c r="M9" s="185"/>
    </row>
    <row r="10" spans="1:24" ht="26.45" customHeight="1">
      <c r="A10" s="454" t="s">
        <v>940</v>
      </c>
      <c r="B10" s="454"/>
      <c r="C10" s="455" t="s">
        <v>941</v>
      </c>
      <c r="D10" s="456" t="s">
        <v>942</v>
      </c>
      <c r="E10" s="456" t="s">
        <v>943</v>
      </c>
      <c r="F10" s="467" t="s">
        <v>2074</v>
      </c>
      <c r="G10" s="470" t="s">
        <v>1804</v>
      </c>
      <c r="H10" s="471"/>
      <c r="I10" s="474" t="s">
        <v>1805</v>
      </c>
      <c r="J10" s="474"/>
      <c r="K10" s="474"/>
      <c r="L10" s="474"/>
      <c r="M10" s="474"/>
      <c r="N10" s="474"/>
      <c r="O10" s="474"/>
      <c r="P10" s="474"/>
      <c r="Q10" s="474"/>
      <c r="R10" s="474"/>
      <c r="S10" s="474"/>
      <c r="T10" s="474"/>
      <c r="U10" s="474"/>
      <c r="V10" s="474"/>
      <c r="W10" s="474"/>
      <c r="X10" s="474"/>
    </row>
    <row r="11" spans="1:24" ht="25.5" customHeight="1">
      <c r="A11" s="457" t="s">
        <v>945</v>
      </c>
      <c r="B11" s="457" t="s">
        <v>946</v>
      </c>
      <c r="C11" s="455"/>
      <c r="D11" s="456"/>
      <c r="E11" s="456"/>
      <c r="F11" s="468"/>
      <c r="G11" s="472"/>
      <c r="H11" s="473"/>
      <c r="I11" s="458" t="s">
        <v>1806</v>
      </c>
      <c r="J11" s="459"/>
      <c r="K11" s="459"/>
      <c r="L11" s="459"/>
      <c r="M11" s="459"/>
      <c r="N11" s="459"/>
      <c r="O11" s="459"/>
      <c r="P11" s="459"/>
      <c r="Q11" s="459"/>
      <c r="R11" s="459"/>
      <c r="S11" s="459"/>
      <c r="T11" s="459"/>
      <c r="U11" s="460"/>
      <c r="V11" s="461" t="s">
        <v>1807</v>
      </c>
      <c r="W11" s="462"/>
      <c r="X11" s="463"/>
    </row>
    <row r="12" spans="1:24" ht="409.5" customHeight="1">
      <c r="A12" s="457"/>
      <c r="B12" s="457"/>
      <c r="C12" s="455"/>
      <c r="D12" s="456"/>
      <c r="E12" s="456"/>
      <c r="F12" s="469"/>
      <c r="G12" s="187" t="s">
        <v>1808</v>
      </c>
      <c r="H12" s="188" t="s">
        <v>1809</v>
      </c>
      <c r="I12" s="189" t="s">
        <v>1810</v>
      </c>
      <c r="J12" s="190" t="s">
        <v>1811</v>
      </c>
      <c r="K12" s="189" t="s">
        <v>1812</v>
      </c>
      <c r="L12" s="190" t="s">
        <v>1813</v>
      </c>
      <c r="M12" s="189" t="s">
        <v>1814</v>
      </c>
      <c r="N12" s="189" t="s">
        <v>1815</v>
      </c>
      <c r="O12" s="189" t="s">
        <v>1816</v>
      </c>
      <c r="P12" s="189" t="s">
        <v>1817</v>
      </c>
      <c r="Q12" s="190" t="s">
        <v>1818</v>
      </c>
      <c r="R12" s="189" t="s">
        <v>605</v>
      </c>
      <c r="S12" s="189" t="s">
        <v>606</v>
      </c>
      <c r="T12" s="189" t="s">
        <v>607</v>
      </c>
      <c r="U12" s="189" t="s">
        <v>608</v>
      </c>
      <c r="V12" s="189" t="s">
        <v>609</v>
      </c>
      <c r="W12" s="189" t="s">
        <v>610</v>
      </c>
      <c r="X12" s="189" t="s">
        <v>611</v>
      </c>
    </row>
    <row r="13" spans="1:24" ht="29.25" customHeight="1">
      <c r="A13" s="191" t="s">
        <v>963</v>
      </c>
      <c r="B13" s="151" t="s">
        <v>4263</v>
      </c>
      <c r="C13" s="165">
        <v>0</v>
      </c>
      <c r="D13" s="192" t="s">
        <v>4264</v>
      </c>
      <c r="E13" s="193" t="s">
        <v>4265</v>
      </c>
      <c r="F13" s="193"/>
      <c r="G13" s="194"/>
      <c r="H13" s="194"/>
      <c r="I13" s="194"/>
      <c r="J13" s="194">
        <v>34552.9</v>
      </c>
      <c r="K13" s="194">
        <v>1815220.7</v>
      </c>
      <c r="L13" s="194">
        <v>1375855.3</v>
      </c>
      <c r="M13" s="194">
        <v>122850.5</v>
      </c>
      <c r="N13" s="194">
        <v>711.8</v>
      </c>
      <c r="O13" s="194">
        <v>4950.7</v>
      </c>
      <c r="P13" s="194"/>
      <c r="Q13" s="194"/>
      <c r="R13" s="194"/>
      <c r="S13" s="194"/>
      <c r="T13" s="194"/>
      <c r="U13" s="194"/>
      <c r="V13" s="194">
        <v>13482</v>
      </c>
      <c r="W13" s="194"/>
      <c r="X13" s="194"/>
    </row>
    <row r="14" spans="1:24" ht="29.25" customHeight="1">
      <c r="A14" s="191" t="s">
        <v>952</v>
      </c>
      <c r="B14" s="151" t="s">
        <v>4263</v>
      </c>
      <c r="C14" s="165">
        <v>0</v>
      </c>
      <c r="D14" s="192" t="s">
        <v>4266</v>
      </c>
      <c r="E14" s="193" t="s">
        <v>4267</v>
      </c>
      <c r="F14" s="193"/>
      <c r="G14" s="194"/>
      <c r="H14" s="194"/>
      <c r="I14" s="194"/>
      <c r="J14" s="194">
        <v>16136.6</v>
      </c>
      <c r="K14" s="194">
        <v>1846507.7</v>
      </c>
      <c r="L14" s="194">
        <v>807236.3</v>
      </c>
      <c r="M14" s="194">
        <v>56474.400000000001</v>
      </c>
      <c r="N14" s="194">
        <v>460.9</v>
      </c>
      <c r="O14" s="194">
        <v>3049.6</v>
      </c>
      <c r="P14" s="194"/>
      <c r="Q14" s="194"/>
      <c r="R14" s="194"/>
      <c r="S14" s="194"/>
      <c r="T14" s="194"/>
      <c r="U14" s="194"/>
      <c r="V14" s="194">
        <v>16500.5</v>
      </c>
      <c r="W14" s="194"/>
      <c r="X14" s="194"/>
    </row>
    <row r="15" spans="1:24" ht="37.35" customHeight="1">
      <c r="A15" s="191" t="s">
        <v>974</v>
      </c>
      <c r="B15" s="151" t="s">
        <v>4263</v>
      </c>
      <c r="C15" s="165">
        <v>0</v>
      </c>
      <c r="D15" s="195" t="s">
        <v>4268</v>
      </c>
      <c r="E15" s="193" t="s">
        <v>427</v>
      </c>
      <c r="F15" s="193"/>
      <c r="G15" s="194"/>
      <c r="H15" s="194"/>
      <c r="I15" s="194"/>
      <c r="J15" s="194">
        <v>89889</v>
      </c>
      <c r="K15" s="194">
        <v>3237377.4</v>
      </c>
      <c r="L15" s="194">
        <v>2722217.8</v>
      </c>
      <c r="M15" s="194">
        <v>20808.099999999999</v>
      </c>
      <c r="N15" s="194">
        <v>1448.1</v>
      </c>
      <c r="O15" s="194">
        <v>13884.4</v>
      </c>
      <c r="P15" s="194"/>
      <c r="Q15" s="194"/>
      <c r="R15" s="194"/>
      <c r="S15" s="194"/>
      <c r="T15" s="194"/>
      <c r="U15" s="194"/>
      <c r="V15" s="194">
        <v>20125.3</v>
      </c>
      <c r="W15" s="194"/>
      <c r="X15" s="194"/>
    </row>
    <row r="16" spans="1:24" ht="29.25" customHeight="1">
      <c r="A16" s="196" t="s">
        <v>949</v>
      </c>
      <c r="B16" s="151" t="s">
        <v>4263</v>
      </c>
      <c r="C16" s="165">
        <v>0</v>
      </c>
      <c r="D16" s="192" t="s">
        <v>428</v>
      </c>
      <c r="E16" s="193" t="s">
        <v>429</v>
      </c>
      <c r="F16" s="193"/>
      <c r="G16" s="194"/>
      <c r="H16" s="194"/>
      <c r="I16" s="194"/>
      <c r="J16" s="194">
        <v>27817</v>
      </c>
      <c r="K16" s="194">
        <v>2026840.4</v>
      </c>
      <c r="L16" s="194">
        <v>1318842</v>
      </c>
      <c r="M16" s="194">
        <v>35096</v>
      </c>
      <c r="N16" s="194">
        <v>1899</v>
      </c>
      <c r="O16" s="194">
        <v>6495.9</v>
      </c>
      <c r="P16" s="194"/>
      <c r="Q16" s="194"/>
      <c r="R16" s="194"/>
      <c r="S16" s="194"/>
      <c r="T16" s="194"/>
      <c r="U16" s="194"/>
      <c r="V16" s="194"/>
      <c r="W16" s="194"/>
      <c r="X16" s="194"/>
    </row>
    <row r="17" spans="1:24" ht="29.25" customHeight="1">
      <c r="A17" s="197" t="s">
        <v>956</v>
      </c>
      <c r="B17" s="151" t="s">
        <v>4263</v>
      </c>
      <c r="C17" s="165">
        <v>0</v>
      </c>
      <c r="D17" s="192" t="s">
        <v>430</v>
      </c>
      <c r="E17" s="193" t="s">
        <v>431</v>
      </c>
      <c r="F17" s="193"/>
      <c r="G17" s="194"/>
      <c r="H17" s="194"/>
      <c r="I17" s="194"/>
      <c r="J17" s="194">
        <v>29836.5</v>
      </c>
      <c r="K17" s="194">
        <v>1640260.5</v>
      </c>
      <c r="L17" s="194">
        <v>1547349.4</v>
      </c>
      <c r="M17" s="194">
        <v>128402.3</v>
      </c>
      <c r="N17" s="194">
        <v>555.1</v>
      </c>
      <c r="O17" s="194">
        <v>4739.1000000000004</v>
      </c>
      <c r="P17" s="194"/>
      <c r="Q17" s="194"/>
      <c r="R17" s="194"/>
      <c r="S17" s="194"/>
      <c r="T17" s="194"/>
      <c r="U17" s="194"/>
      <c r="V17" s="194"/>
      <c r="W17" s="194"/>
      <c r="X17" s="194"/>
    </row>
    <row r="18" spans="1:24" ht="29.25" customHeight="1">
      <c r="A18" s="191" t="s">
        <v>962</v>
      </c>
      <c r="B18" s="151" t="s">
        <v>4263</v>
      </c>
      <c r="C18" s="165">
        <v>0</v>
      </c>
      <c r="D18" s="192" t="s">
        <v>432</v>
      </c>
      <c r="E18" s="193" t="s">
        <v>433</v>
      </c>
      <c r="F18" s="193"/>
      <c r="G18" s="194"/>
      <c r="H18" s="194"/>
      <c r="I18" s="194"/>
      <c r="J18" s="194">
        <v>22783.3</v>
      </c>
      <c r="K18" s="194">
        <v>2173224</v>
      </c>
      <c r="L18" s="194">
        <v>493993.6</v>
      </c>
      <c r="M18" s="194">
        <v>34633.699999999997</v>
      </c>
      <c r="N18" s="194">
        <v>556.70000000000005</v>
      </c>
      <c r="O18" s="194">
        <v>3389.6</v>
      </c>
      <c r="P18" s="194"/>
      <c r="Q18" s="194"/>
      <c r="R18" s="194"/>
      <c r="S18" s="194"/>
      <c r="T18" s="194"/>
      <c r="U18" s="194"/>
      <c r="V18" s="194">
        <v>23805.3</v>
      </c>
      <c r="W18" s="194"/>
      <c r="X18" s="194"/>
    </row>
    <row r="19" spans="1:24" ht="29.25" customHeight="1">
      <c r="A19" s="191" t="s">
        <v>959</v>
      </c>
      <c r="B19" s="151" t="s">
        <v>4263</v>
      </c>
      <c r="C19" s="165">
        <v>0</v>
      </c>
      <c r="D19" s="192" t="s">
        <v>434</v>
      </c>
      <c r="E19" s="193" t="s">
        <v>435</v>
      </c>
      <c r="F19" s="193"/>
      <c r="G19" s="194"/>
      <c r="H19" s="194"/>
      <c r="I19" s="194"/>
      <c r="J19" s="194">
        <v>29745.3</v>
      </c>
      <c r="K19" s="194">
        <v>1748306.1</v>
      </c>
      <c r="L19" s="194">
        <v>1099767.8</v>
      </c>
      <c r="M19" s="194">
        <v>44532.1</v>
      </c>
      <c r="N19" s="194">
        <v>780.5</v>
      </c>
      <c r="O19" s="194">
        <v>7440.6</v>
      </c>
      <c r="P19" s="194"/>
      <c r="Q19" s="194"/>
      <c r="R19" s="194"/>
      <c r="S19" s="194"/>
      <c r="T19" s="194"/>
      <c r="U19" s="194"/>
      <c r="V19" s="194">
        <v>31014.5</v>
      </c>
      <c r="W19" s="194"/>
      <c r="X19" s="194"/>
    </row>
    <row r="20" spans="1:24" ht="42.75" customHeight="1">
      <c r="A20" s="198" t="s">
        <v>969</v>
      </c>
      <c r="B20" s="168" t="s">
        <v>4263</v>
      </c>
      <c r="C20" s="165">
        <v>0</v>
      </c>
      <c r="D20" s="192" t="s">
        <v>436</v>
      </c>
      <c r="E20" s="193" t="s">
        <v>437</v>
      </c>
      <c r="F20" s="193"/>
      <c r="G20" s="194"/>
      <c r="H20" s="194"/>
      <c r="I20" s="194"/>
      <c r="J20" s="194">
        <v>9665.2999999999993</v>
      </c>
      <c r="K20" s="194">
        <v>2289115.9</v>
      </c>
      <c r="L20" s="194">
        <v>1520908.8</v>
      </c>
      <c r="M20" s="194">
        <v>24554.400000000001</v>
      </c>
      <c r="N20" s="194">
        <v>611</v>
      </c>
      <c r="O20" s="194">
        <v>4415.1000000000004</v>
      </c>
      <c r="P20" s="194"/>
      <c r="Q20" s="194"/>
      <c r="R20" s="194"/>
      <c r="S20" s="194"/>
      <c r="T20" s="194"/>
      <c r="U20" s="194"/>
      <c r="V20" s="194"/>
      <c r="W20" s="194"/>
      <c r="X20" s="194"/>
    </row>
    <row r="21" spans="1:24" ht="29.25" customHeight="1">
      <c r="A21" s="198">
        <v>10</v>
      </c>
      <c r="B21" s="168" t="s">
        <v>4263</v>
      </c>
      <c r="C21" s="165">
        <v>0</v>
      </c>
      <c r="D21" s="192" t="s">
        <v>438</v>
      </c>
      <c r="E21" s="193" t="s">
        <v>439</v>
      </c>
      <c r="F21" s="193"/>
      <c r="G21" s="194"/>
      <c r="H21" s="194"/>
      <c r="I21" s="194"/>
      <c r="J21" s="194">
        <v>40891.9</v>
      </c>
      <c r="K21" s="194">
        <v>1739206.9</v>
      </c>
      <c r="L21" s="194">
        <v>1837264.4</v>
      </c>
      <c r="M21" s="194">
        <v>24250.5</v>
      </c>
      <c r="N21" s="194">
        <v>764.2</v>
      </c>
      <c r="O21" s="194">
        <v>3864.1</v>
      </c>
      <c r="P21" s="194"/>
      <c r="Q21" s="194"/>
      <c r="R21" s="194"/>
      <c r="S21" s="194"/>
      <c r="T21" s="194"/>
      <c r="U21" s="194"/>
      <c r="V21" s="194"/>
      <c r="W21" s="194"/>
      <c r="X21" s="194"/>
    </row>
    <row r="22" spans="1:24" ht="29.25" customHeight="1">
      <c r="A22" s="198">
        <v>11</v>
      </c>
      <c r="B22" s="168" t="s">
        <v>4263</v>
      </c>
      <c r="C22" s="165">
        <v>0</v>
      </c>
      <c r="D22" s="192" t="s">
        <v>440</v>
      </c>
      <c r="E22" s="193" t="s">
        <v>441</v>
      </c>
      <c r="F22" s="193"/>
      <c r="G22" s="194"/>
      <c r="H22" s="194"/>
      <c r="I22" s="194"/>
      <c r="J22" s="194">
        <v>35174.800000000003</v>
      </c>
      <c r="K22" s="194">
        <v>1165708.2</v>
      </c>
      <c r="L22" s="194">
        <v>1082498</v>
      </c>
      <c r="M22" s="194">
        <v>80341.399999999994</v>
      </c>
      <c r="N22" s="194">
        <v>433.4</v>
      </c>
      <c r="O22" s="194">
        <v>3736.4</v>
      </c>
      <c r="P22" s="194"/>
      <c r="Q22" s="194"/>
      <c r="R22" s="194"/>
      <c r="S22" s="194"/>
      <c r="T22" s="194"/>
      <c r="U22" s="194"/>
      <c r="V22" s="194"/>
      <c r="W22" s="194"/>
      <c r="X22" s="194"/>
    </row>
    <row r="23" spans="1:24" ht="29.25" customHeight="1">
      <c r="A23" s="198">
        <v>12</v>
      </c>
      <c r="B23" s="168" t="s">
        <v>4263</v>
      </c>
      <c r="C23" s="165">
        <v>0</v>
      </c>
      <c r="D23" s="192" t="s">
        <v>442</v>
      </c>
      <c r="E23" s="193" t="s">
        <v>443</v>
      </c>
      <c r="F23" s="193"/>
      <c r="G23" s="194"/>
      <c r="H23" s="194"/>
      <c r="I23" s="194"/>
      <c r="J23" s="194">
        <v>14412.4</v>
      </c>
      <c r="K23" s="194">
        <v>763018.8</v>
      </c>
      <c r="L23" s="194">
        <v>628171.9</v>
      </c>
      <c r="M23" s="194">
        <v>5678.3</v>
      </c>
      <c r="N23" s="194">
        <v>981.2</v>
      </c>
      <c r="O23" s="194">
        <v>2245.3000000000002</v>
      </c>
      <c r="P23" s="194"/>
      <c r="Q23" s="194"/>
      <c r="R23" s="194"/>
      <c r="S23" s="194"/>
      <c r="T23" s="194"/>
      <c r="U23" s="194"/>
      <c r="V23" s="194"/>
      <c r="W23" s="194"/>
      <c r="X23" s="194"/>
    </row>
    <row r="24" spans="1:24" ht="29.25" customHeight="1">
      <c r="A24" s="197">
        <v>13</v>
      </c>
      <c r="B24" s="168" t="s">
        <v>4263</v>
      </c>
      <c r="C24" s="165">
        <v>0</v>
      </c>
      <c r="D24" s="192" t="s">
        <v>444</v>
      </c>
      <c r="E24" s="193" t="s">
        <v>445</v>
      </c>
      <c r="F24" s="193"/>
      <c r="G24" s="194"/>
      <c r="H24" s="194"/>
      <c r="I24" s="194"/>
      <c r="J24" s="194">
        <v>23407.200000000001</v>
      </c>
      <c r="K24" s="194">
        <v>3379717.1</v>
      </c>
      <c r="L24" s="194">
        <v>2105727.4</v>
      </c>
      <c r="M24" s="194">
        <v>29701.599999999999</v>
      </c>
      <c r="N24" s="194">
        <v>1121.5999999999999</v>
      </c>
      <c r="O24" s="194">
        <v>6612.8</v>
      </c>
      <c r="P24" s="194"/>
      <c r="Q24" s="194"/>
      <c r="R24" s="194"/>
      <c r="S24" s="194"/>
      <c r="T24" s="194"/>
      <c r="U24" s="194"/>
      <c r="V24" s="194">
        <v>31573.200000000001</v>
      </c>
      <c r="W24" s="194"/>
      <c r="X24" s="194"/>
    </row>
    <row r="25" spans="1:24" ht="29.25" customHeight="1">
      <c r="A25" s="198">
        <v>14</v>
      </c>
      <c r="B25" s="168" t="s">
        <v>4263</v>
      </c>
      <c r="C25" s="165">
        <v>0</v>
      </c>
      <c r="D25" s="192" t="s">
        <v>446</v>
      </c>
      <c r="E25" s="193" t="s">
        <v>447</v>
      </c>
      <c r="F25" s="193"/>
      <c r="G25" s="194"/>
      <c r="H25" s="194"/>
      <c r="I25" s="194"/>
      <c r="J25" s="194">
        <v>29004.7</v>
      </c>
      <c r="K25" s="194">
        <v>1378657</v>
      </c>
      <c r="L25" s="194">
        <v>554541.19999999995</v>
      </c>
      <c r="M25" s="194">
        <v>40700.400000000001</v>
      </c>
      <c r="N25" s="194">
        <v>514.6</v>
      </c>
      <c r="O25" s="194">
        <v>5355.1</v>
      </c>
      <c r="P25" s="194"/>
      <c r="Q25" s="194"/>
      <c r="R25" s="194"/>
      <c r="S25" s="194"/>
      <c r="T25" s="194"/>
      <c r="U25" s="194"/>
      <c r="V25" s="194"/>
      <c r="W25" s="194"/>
      <c r="X25" s="194"/>
    </row>
    <row r="26" spans="1:24" ht="29.25" customHeight="1">
      <c r="A26" s="198">
        <v>15</v>
      </c>
      <c r="B26" s="168" t="s">
        <v>4263</v>
      </c>
      <c r="C26" s="165">
        <v>0</v>
      </c>
      <c r="D26" s="192" t="s">
        <v>448</v>
      </c>
      <c r="E26" s="193" t="s">
        <v>449</v>
      </c>
      <c r="F26" s="193"/>
      <c r="G26" s="194"/>
      <c r="H26" s="194"/>
      <c r="I26" s="194"/>
      <c r="J26" s="194">
        <v>37612.6</v>
      </c>
      <c r="K26" s="194">
        <v>2791741.6</v>
      </c>
      <c r="L26" s="194">
        <v>789603.8</v>
      </c>
      <c r="M26" s="194">
        <v>82654.3</v>
      </c>
      <c r="N26" s="194">
        <v>1059.0999999999999</v>
      </c>
      <c r="O26" s="194">
        <v>8799.7000000000007</v>
      </c>
      <c r="P26" s="194"/>
      <c r="Q26" s="194"/>
      <c r="R26" s="194"/>
      <c r="S26" s="194"/>
      <c r="T26" s="194"/>
      <c r="U26" s="194"/>
      <c r="V26" s="194"/>
      <c r="W26" s="194"/>
      <c r="X26" s="194"/>
    </row>
    <row r="27" spans="1:24" ht="29.25" customHeight="1">
      <c r="A27" s="198">
        <v>16</v>
      </c>
      <c r="B27" s="168" t="s">
        <v>4263</v>
      </c>
      <c r="C27" s="165">
        <v>0</v>
      </c>
      <c r="D27" s="192" t="s">
        <v>450</v>
      </c>
      <c r="E27" s="193" t="s">
        <v>451</v>
      </c>
      <c r="F27" s="193"/>
      <c r="G27" s="194"/>
      <c r="H27" s="194"/>
      <c r="I27" s="194"/>
      <c r="J27" s="194">
        <v>27391.599999999999</v>
      </c>
      <c r="K27" s="194">
        <v>1416446.8</v>
      </c>
      <c r="L27" s="194">
        <v>2085442.5</v>
      </c>
      <c r="M27" s="194">
        <v>18644.5</v>
      </c>
      <c r="N27" s="194">
        <v>640.4</v>
      </c>
      <c r="O27" s="194">
        <v>5561</v>
      </c>
      <c r="P27" s="194"/>
      <c r="Q27" s="194"/>
      <c r="R27" s="194"/>
      <c r="S27" s="194"/>
      <c r="T27" s="194"/>
      <c r="U27" s="194"/>
      <c r="V27" s="194">
        <v>20215.7</v>
      </c>
      <c r="W27" s="194"/>
      <c r="X27" s="194"/>
    </row>
    <row r="28" spans="1:24" ht="29.25" customHeight="1">
      <c r="A28" s="198">
        <v>17</v>
      </c>
      <c r="B28" s="168" t="s">
        <v>4263</v>
      </c>
      <c r="C28" s="165">
        <v>0</v>
      </c>
      <c r="D28" s="192" t="s">
        <v>452</v>
      </c>
      <c r="E28" s="193" t="s">
        <v>1784</v>
      </c>
      <c r="F28" s="193"/>
      <c r="G28" s="194"/>
      <c r="H28" s="194"/>
      <c r="I28" s="194"/>
      <c r="J28" s="194">
        <v>16125.7</v>
      </c>
      <c r="K28" s="194">
        <v>2101189.2000000002</v>
      </c>
      <c r="L28" s="194">
        <v>1131958</v>
      </c>
      <c r="M28" s="194">
        <v>98730.5</v>
      </c>
      <c r="N28" s="194">
        <v>513.20000000000005</v>
      </c>
      <c r="O28" s="194">
        <v>4583.3999999999996</v>
      </c>
      <c r="P28" s="194"/>
      <c r="Q28" s="194"/>
      <c r="R28" s="194"/>
      <c r="S28" s="194"/>
      <c r="T28" s="194"/>
      <c r="U28" s="194"/>
      <c r="V28" s="194">
        <v>19998.900000000001</v>
      </c>
      <c r="W28" s="194"/>
      <c r="X28" s="194"/>
    </row>
    <row r="29" spans="1:24" ht="29.25" customHeight="1">
      <c r="A29" s="198">
        <v>18</v>
      </c>
      <c r="B29" s="168" t="s">
        <v>4263</v>
      </c>
      <c r="C29" s="165">
        <v>0</v>
      </c>
      <c r="D29" s="192" t="s">
        <v>1785</v>
      </c>
      <c r="E29" s="193" t="s">
        <v>1786</v>
      </c>
      <c r="F29" s="193"/>
      <c r="G29" s="194"/>
      <c r="H29" s="194"/>
      <c r="I29" s="194"/>
      <c r="J29" s="194">
        <v>23787.3</v>
      </c>
      <c r="K29" s="194">
        <v>1133360.8999999999</v>
      </c>
      <c r="L29" s="194">
        <v>2450911.6</v>
      </c>
      <c r="M29" s="194">
        <v>44834.7</v>
      </c>
      <c r="N29" s="194">
        <v>496.5</v>
      </c>
      <c r="O29" s="194">
        <v>3889.9</v>
      </c>
      <c r="P29" s="194"/>
      <c r="Q29" s="194"/>
      <c r="R29" s="194"/>
      <c r="S29" s="194"/>
      <c r="T29" s="194"/>
      <c r="U29" s="194"/>
      <c r="V29" s="194"/>
      <c r="W29" s="194"/>
      <c r="X29" s="194"/>
    </row>
    <row r="30" spans="1:24" ht="29.25" customHeight="1">
      <c r="A30" s="198">
        <v>19</v>
      </c>
      <c r="B30" s="168" t="s">
        <v>4263</v>
      </c>
      <c r="C30" s="165">
        <v>0</v>
      </c>
      <c r="D30" s="192" t="s">
        <v>1787</v>
      </c>
      <c r="E30" s="193" t="s">
        <v>1788</v>
      </c>
      <c r="F30" s="193"/>
      <c r="G30" s="194"/>
      <c r="H30" s="194"/>
      <c r="I30" s="194"/>
      <c r="J30" s="194">
        <v>15645.6</v>
      </c>
      <c r="K30" s="194">
        <v>1466509.1</v>
      </c>
      <c r="L30" s="194">
        <v>1711457</v>
      </c>
      <c r="M30" s="194">
        <v>19479.7</v>
      </c>
      <c r="N30" s="194">
        <v>472.9</v>
      </c>
      <c r="O30" s="194">
        <v>3372.4</v>
      </c>
      <c r="P30" s="194"/>
      <c r="Q30" s="194"/>
      <c r="R30" s="194"/>
      <c r="S30" s="194"/>
      <c r="T30" s="194"/>
      <c r="U30" s="194"/>
      <c r="V30" s="194"/>
      <c r="W30" s="194"/>
      <c r="X30" s="194"/>
    </row>
    <row r="31" spans="1:24" ht="29.25" customHeight="1">
      <c r="A31" s="198">
        <v>20</v>
      </c>
      <c r="B31" s="168" t="s">
        <v>4263</v>
      </c>
      <c r="C31" s="165">
        <v>0</v>
      </c>
      <c r="D31" s="192" t="s">
        <v>1789</v>
      </c>
      <c r="E31" s="193" t="s">
        <v>1790</v>
      </c>
      <c r="F31" s="193"/>
      <c r="G31" s="194"/>
      <c r="H31" s="194"/>
      <c r="I31" s="194"/>
      <c r="J31" s="194">
        <v>61032.7</v>
      </c>
      <c r="K31" s="194">
        <v>2321936.6</v>
      </c>
      <c r="L31" s="194">
        <v>2659172</v>
      </c>
      <c r="M31" s="194">
        <v>27597.9</v>
      </c>
      <c r="N31" s="194">
        <v>1207.0999999999999</v>
      </c>
      <c r="O31" s="194">
        <v>12855.1</v>
      </c>
      <c r="P31" s="194"/>
      <c r="Q31" s="194"/>
      <c r="R31" s="194"/>
      <c r="S31" s="194"/>
      <c r="T31" s="194"/>
      <c r="U31" s="194"/>
      <c r="V31" s="194"/>
      <c r="W31" s="194"/>
      <c r="X31" s="194"/>
    </row>
    <row r="32" spans="1:24" ht="29.25" customHeight="1">
      <c r="A32" s="198">
        <v>21</v>
      </c>
      <c r="B32" s="168" t="s">
        <v>4263</v>
      </c>
      <c r="C32" s="165">
        <v>0</v>
      </c>
      <c r="D32" s="192" t="s">
        <v>1791</v>
      </c>
      <c r="E32" s="193" t="s">
        <v>1792</v>
      </c>
      <c r="F32" s="193"/>
      <c r="G32" s="194"/>
      <c r="H32" s="194"/>
      <c r="I32" s="194"/>
      <c r="J32" s="194">
        <v>30194.1</v>
      </c>
      <c r="K32" s="194">
        <v>1261417.5</v>
      </c>
      <c r="L32" s="194">
        <v>545642.69999999995</v>
      </c>
      <c r="M32" s="194">
        <v>57446.6</v>
      </c>
      <c r="N32" s="194">
        <v>471.9</v>
      </c>
      <c r="O32" s="194">
        <v>3295.3</v>
      </c>
      <c r="P32" s="194"/>
      <c r="Q32" s="194"/>
      <c r="R32" s="194"/>
      <c r="S32" s="194"/>
      <c r="T32" s="194"/>
      <c r="U32" s="194"/>
      <c r="V32" s="194"/>
      <c r="W32" s="194"/>
      <c r="X32" s="194"/>
    </row>
    <row r="33" spans="1:24" ht="29.25" customHeight="1">
      <c r="A33" s="198">
        <v>22</v>
      </c>
      <c r="B33" s="168" t="s">
        <v>4263</v>
      </c>
      <c r="C33" s="165">
        <v>0</v>
      </c>
      <c r="D33" s="192" t="s">
        <v>1793</v>
      </c>
      <c r="E33" s="193" t="s">
        <v>1794</v>
      </c>
      <c r="F33" s="193"/>
      <c r="G33" s="194"/>
      <c r="H33" s="194"/>
      <c r="I33" s="194"/>
      <c r="J33" s="194">
        <v>18590.7</v>
      </c>
      <c r="K33" s="194">
        <v>1598825.3</v>
      </c>
      <c r="L33" s="194">
        <v>1574353.4</v>
      </c>
      <c r="M33" s="194">
        <v>45897.5</v>
      </c>
      <c r="N33" s="194">
        <v>575.1</v>
      </c>
      <c r="O33" s="194">
        <v>4572.3999999999996</v>
      </c>
      <c r="P33" s="194"/>
      <c r="Q33" s="194"/>
      <c r="R33" s="194"/>
      <c r="S33" s="194"/>
      <c r="T33" s="194"/>
      <c r="U33" s="194"/>
      <c r="V33" s="194"/>
      <c r="W33" s="194"/>
      <c r="X33" s="194"/>
    </row>
    <row r="34" spans="1:24" ht="29.25" customHeight="1">
      <c r="A34" s="198">
        <v>23</v>
      </c>
      <c r="B34" s="168" t="s">
        <v>4263</v>
      </c>
      <c r="C34" s="165">
        <v>0</v>
      </c>
      <c r="D34" s="192" t="s">
        <v>1795</v>
      </c>
      <c r="E34" s="193" t="s">
        <v>1796</v>
      </c>
      <c r="F34" s="193"/>
      <c r="G34" s="194"/>
      <c r="H34" s="194"/>
      <c r="I34" s="194"/>
      <c r="J34" s="194">
        <v>24712.6</v>
      </c>
      <c r="K34" s="194">
        <v>1357962.8</v>
      </c>
      <c r="L34" s="194">
        <v>1905534.9</v>
      </c>
      <c r="M34" s="194">
        <v>52932.6</v>
      </c>
      <c r="N34" s="194">
        <v>553.20000000000005</v>
      </c>
      <c r="O34" s="194">
        <v>5047.1000000000004</v>
      </c>
      <c r="P34" s="194"/>
      <c r="Q34" s="194"/>
      <c r="R34" s="194"/>
      <c r="S34" s="194"/>
      <c r="T34" s="194"/>
      <c r="U34" s="194"/>
      <c r="V34" s="194"/>
      <c r="W34" s="194"/>
      <c r="X34" s="194"/>
    </row>
    <row r="35" spans="1:24" ht="29.25" customHeight="1">
      <c r="A35" s="198">
        <v>24</v>
      </c>
      <c r="B35" s="168" t="s">
        <v>4263</v>
      </c>
      <c r="C35" s="165">
        <v>0</v>
      </c>
      <c r="D35" s="192" t="s">
        <v>1797</v>
      </c>
      <c r="E35" s="193" t="s">
        <v>612</v>
      </c>
      <c r="F35" s="193"/>
      <c r="G35" s="194"/>
      <c r="H35" s="194"/>
      <c r="I35" s="194"/>
      <c r="J35" s="194">
        <v>13458.3</v>
      </c>
      <c r="K35" s="194">
        <v>1378438.8</v>
      </c>
      <c r="L35" s="194">
        <v>590606.6</v>
      </c>
      <c r="M35" s="194">
        <v>37231</v>
      </c>
      <c r="N35" s="194">
        <v>402.2</v>
      </c>
      <c r="O35" s="194">
        <v>2823.3</v>
      </c>
      <c r="P35" s="194"/>
      <c r="Q35" s="194"/>
      <c r="R35" s="194"/>
      <c r="S35" s="194"/>
      <c r="T35" s="194"/>
      <c r="U35" s="194"/>
      <c r="V35" s="194"/>
      <c r="W35" s="194"/>
      <c r="X35" s="194"/>
    </row>
    <row r="36" spans="1:24" ht="29.25" customHeight="1">
      <c r="A36" s="198">
        <v>25</v>
      </c>
      <c r="B36" s="168" t="s">
        <v>4263</v>
      </c>
      <c r="C36" s="165">
        <v>0</v>
      </c>
      <c r="D36" s="192" t="s">
        <v>1799</v>
      </c>
      <c r="E36" s="193" t="s">
        <v>1800</v>
      </c>
      <c r="F36" s="193"/>
      <c r="G36" s="194"/>
      <c r="H36" s="194"/>
      <c r="I36" s="194"/>
      <c r="J36" s="194">
        <v>24515.5</v>
      </c>
      <c r="K36" s="194">
        <v>1072853.3999999999</v>
      </c>
      <c r="L36" s="194">
        <v>1212887.7</v>
      </c>
      <c r="M36" s="194">
        <v>71162.3</v>
      </c>
      <c r="N36" s="194">
        <v>466.6</v>
      </c>
      <c r="O36" s="194">
        <v>4651.1000000000004</v>
      </c>
      <c r="P36" s="194"/>
      <c r="Q36" s="194"/>
      <c r="R36" s="194"/>
      <c r="S36" s="194"/>
      <c r="T36" s="194"/>
      <c r="U36" s="194"/>
      <c r="V36" s="194"/>
      <c r="W36" s="194"/>
      <c r="X36" s="194"/>
    </row>
    <row r="37" spans="1:24" s="205" customFormat="1" ht="29.25" customHeight="1">
      <c r="A37" s="199">
        <v>26</v>
      </c>
      <c r="B37" s="200" t="s">
        <v>4263</v>
      </c>
      <c r="C37" s="201">
        <v>0</v>
      </c>
      <c r="D37" s="202" t="s">
        <v>1801</v>
      </c>
      <c r="E37" s="203" t="s">
        <v>613</v>
      </c>
      <c r="F37" s="203"/>
      <c r="G37" s="204"/>
      <c r="H37" s="204">
        <v>2813.4</v>
      </c>
      <c r="I37" s="204"/>
      <c r="J37" s="204">
        <v>9597.7000000000007</v>
      </c>
      <c r="K37" s="204">
        <v>2239772.4</v>
      </c>
      <c r="L37" s="204">
        <v>1248055.8999999999</v>
      </c>
      <c r="M37" s="204">
        <v>537.5</v>
      </c>
      <c r="N37" s="204">
        <v>1276.3</v>
      </c>
      <c r="O37" s="204">
        <v>8362.9</v>
      </c>
      <c r="P37" s="204"/>
      <c r="Q37" s="204"/>
      <c r="R37" s="204"/>
      <c r="S37" s="204">
        <v>300000</v>
      </c>
      <c r="T37" s="204"/>
      <c r="U37" s="204"/>
      <c r="V37" s="204"/>
      <c r="W37" s="204"/>
      <c r="X37" s="204"/>
    </row>
    <row r="38" spans="1:24" s="205" customFormat="1" ht="29.25" customHeight="1">
      <c r="A38" s="199"/>
      <c r="B38" s="200"/>
      <c r="C38" s="201"/>
      <c r="D38" s="202" t="s">
        <v>985</v>
      </c>
      <c r="E38" s="203" t="s">
        <v>986</v>
      </c>
      <c r="F38" s="203"/>
      <c r="G38" s="204"/>
      <c r="H38" s="204"/>
      <c r="I38" s="204"/>
      <c r="J38" s="204"/>
      <c r="K38" s="204"/>
      <c r="L38" s="204"/>
      <c r="M38" s="204"/>
      <c r="N38" s="204"/>
      <c r="O38" s="204"/>
      <c r="P38" s="204"/>
      <c r="Q38" s="204"/>
      <c r="R38" s="204"/>
      <c r="S38" s="204"/>
      <c r="T38" s="204"/>
      <c r="U38" s="204"/>
      <c r="V38" s="204">
        <v>3000</v>
      </c>
      <c r="W38" s="204"/>
      <c r="X38" s="204"/>
    </row>
    <row r="39" spans="1:24" ht="29.25" customHeight="1">
      <c r="A39" s="198"/>
      <c r="B39" s="206"/>
      <c r="C39" s="165"/>
      <c r="D39" s="192" t="s">
        <v>1005</v>
      </c>
      <c r="E39" s="193" t="s">
        <v>1006</v>
      </c>
      <c r="F39" s="193"/>
      <c r="G39" s="194"/>
      <c r="H39" s="194">
        <v>65296.9</v>
      </c>
      <c r="I39" s="194"/>
      <c r="J39" s="194"/>
      <c r="K39" s="194"/>
      <c r="L39" s="194"/>
      <c r="M39" s="194"/>
      <c r="N39" s="207"/>
      <c r="O39" s="207"/>
      <c r="P39" s="194"/>
      <c r="Q39" s="194"/>
      <c r="R39" s="194"/>
      <c r="S39" s="194"/>
      <c r="T39" s="194"/>
      <c r="U39" s="194"/>
      <c r="V39" s="194"/>
      <c r="W39" s="194"/>
      <c r="X39" s="194">
        <v>546400</v>
      </c>
    </row>
    <row r="40" spans="1:24" ht="29.25" customHeight="1">
      <c r="A40" s="198"/>
      <c r="B40" s="206"/>
      <c r="C40" s="165"/>
      <c r="D40" s="192" t="s">
        <v>1749</v>
      </c>
      <c r="E40" s="193" t="s">
        <v>1750</v>
      </c>
      <c r="F40" s="193"/>
      <c r="G40" s="194"/>
      <c r="H40" s="194"/>
      <c r="I40" s="194">
        <v>8480.1</v>
      </c>
      <c r="J40" s="194"/>
      <c r="K40" s="194"/>
      <c r="L40" s="194"/>
      <c r="M40" s="194"/>
      <c r="N40" s="207"/>
      <c r="O40" s="207"/>
      <c r="P40" s="194"/>
      <c r="Q40" s="194"/>
      <c r="R40" s="194"/>
      <c r="S40" s="194"/>
      <c r="T40" s="194"/>
      <c r="U40" s="194"/>
      <c r="V40" s="194"/>
      <c r="W40" s="194"/>
      <c r="X40" s="194"/>
    </row>
    <row r="41" spans="1:24" ht="29.25" customHeight="1">
      <c r="A41" s="198"/>
      <c r="B41" s="206"/>
      <c r="C41" s="165"/>
      <c r="D41" s="192" t="s">
        <v>3948</v>
      </c>
      <c r="E41" s="193" t="s">
        <v>3949</v>
      </c>
      <c r="F41" s="193"/>
      <c r="G41" s="194"/>
      <c r="H41" s="194">
        <v>531.5</v>
      </c>
      <c r="I41" s="194"/>
      <c r="J41" s="194"/>
      <c r="K41" s="194"/>
      <c r="L41" s="194"/>
      <c r="M41" s="194"/>
      <c r="N41" s="207"/>
      <c r="O41" s="207"/>
      <c r="P41" s="194"/>
      <c r="Q41" s="194"/>
      <c r="R41" s="194"/>
      <c r="S41" s="194"/>
      <c r="T41" s="194"/>
      <c r="U41" s="194"/>
      <c r="V41" s="194"/>
      <c r="W41" s="194"/>
      <c r="X41" s="194"/>
    </row>
    <row r="42" spans="1:24" ht="29.25" customHeight="1">
      <c r="A42" s="198"/>
      <c r="B42" s="206"/>
      <c r="C42" s="165"/>
      <c r="D42" s="192" t="s">
        <v>4006</v>
      </c>
      <c r="E42" s="193" t="s">
        <v>4007</v>
      </c>
      <c r="F42" s="193"/>
      <c r="G42" s="194"/>
      <c r="H42" s="194">
        <v>9379.2000000000007</v>
      </c>
      <c r="I42" s="194"/>
      <c r="J42" s="194"/>
      <c r="K42" s="194"/>
      <c r="L42" s="194"/>
      <c r="M42" s="194"/>
      <c r="N42" s="207"/>
      <c r="O42" s="207"/>
      <c r="P42" s="194"/>
      <c r="Q42" s="194"/>
      <c r="R42" s="194"/>
      <c r="S42" s="194"/>
      <c r="T42" s="194"/>
      <c r="U42" s="194"/>
      <c r="V42" s="194"/>
      <c r="W42" s="194"/>
      <c r="X42" s="194"/>
    </row>
    <row r="43" spans="1:24" ht="29.25" customHeight="1">
      <c r="A43" s="198"/>
      <c r="B43" s="206"/>
      <c r="C43" s="165"/>
      <c r="D43" s="192" t="s">
        <v>4040</v>
      </c>
      <c r="E43" s="193" t="s">
        <v>4041</v>
      </c>
      <c r="F43" s="193"/>
      <c r="G43" s="194">
        <v>10000</v>
      </c>
      <c r="H43" s="194"/>
      <c r="I43" s="194"/>
      <c r="J43" s="194"/>
      <c r="K43" s="194"/>
      <c r="L43" s="194"/>
      <c r="M43" s="194"/>
      <c r="N43" s="207"/>
      <c r="O43" s="207"/>
      <c r="P43" s="194"/>
      <c r="Q43" s="194"/>
      <c r="R43" s="194"/>
      <c r="S43" s="194"/>
      <c r="T43" s="194"/>
      <c r="U43" s="194"/>
      <c r="V43" s="194"/>
      <c r="W43" s="194"/>
      <c r="X43" s="194"/>
    </row>
    <row r="44" spans="1:24" ht="29.25" customHeight="1">
      <c r="A44" s="198"/>
      <c r="B44" s="206"/>
      <c r="C44" s="165"/>
      <c r="D44" s="192" t="s">
        <v>4068</v>
      </c>
      <c r="E44" s="193" t="s">
        <v>4069</v>
      </c>
      <c r="F44" s="193"/>
      <c r="G44" s="194"/>
      <c r="H44" s="194">
        <v>2793</v>
      </c>
      <c r="I44" s="194"/>
      <c r="J44" s="194"/>
      <c r="K44" s="194"/>
      <c r="L44" s="194"/>
      <c r="M44" s="194"/>
      <c r="N44" s="207"/>
      <c r="O44" s="207"/>
      <c r="P44" s="194"/>
      <c r="Q44" s="194"/>
      <c r="R44" s="194"/>
      <c r="S44" s="194"/>
      <c r="T44" s="194"/>
      <c r="U44" s="194"/>
      <c r="V44" s="194"/>
      <c r="W44" s="194"/>
      <c r="X44" s="194"/>
    </row>
    <row r="45" spans="1:24" ht="29.25" customHeight="1">
      <c r="A45" s="198"/>
      <c r="B45" s="206"/>
      <c r="C45" s="165"/>
      <c r="D45" s="192" t="s">
        <v>4084</v>
      </c>
      <c r="E45" s="193" t="s">
        <v>4085</v>
      </c>
      <c r="F45" s="193"/>
      <c r="G45" s="194"/>
      <c r="H45" s="194">
        <v>208.5</v>
      </c>
      <c r="I45" s="194"/>
      <c r="J45" s="194"/>
      <c r="K45" s="194"/>
      <c r="L45" s="194"/>
      <c r="M45" s="194"/>
      <c r="N45" s="207"/>
      <c r="O45" s="207"/>
      <c r="P45" s="194"/>
      <c r="Q45" s="194"/>
      <c r="R45" s="194"/>
      <c r="S45" s="194"/>
      <c r="T45" s="194"/>
      <c r="U45" s="194"/>
      <c r="V45" s="194"/>
      <c r="W45" s="194"/>
      <c r="X45" s="194"/>
    </row>
    <row r="46" spans="1:24" ht="29.25" customHeight="1">
      <c r="A46" s="198"/>
      <c r="B46" s="206"/>
      <c r="C46" s="165"/>
      <c r="D46" s="192" t="s">
        <v>853</v>
      </c>
      <c r="E46" s="193" t="s">
        <v>854</v>
      </c>
      <c r="F46" s="193"/>
      <c r="G46" s="194"/>
      <c r="H46" s="194">
        <v>1398.2</v>
      </c>
      <c r="I46" s="194"/>
      <c r="J46" s="194"/>
      <c r="K46" s="194"/>
      <c r="L46" s="194"/>
      <c r="M46" s="194"/>
      <c r="N46" s="207"/>
      <c r="O46" s="207"/>
      <c r="P46" s="194"/>
      <c r="Q46" s="194"/>
      <c r="R46" s="194"/>
      <c r="S46" s="194"/>
      <c r="T46" s="194"/>
      <c r="U46" s="194"/>
      <c r="V46" s="194"/>
      <c r="W46" s="194"/>
      <c r="X46" s="194"/>
    </row>
    <row r="47" spans="1:24" s="212" customFormat="1" ht="30.2" customHeight="1">
      <c r="A47" s="208"/>
      <c r="B47" s="209"/>
      <c r="C47" s="209"/>
      <c r="D47" s="209"/>
      <c r="E47" s="210" t="s">
        <v>1802</v>
      </c>
      <c r="F47" s="211">
        <f>SUM(F13:F46)+2000000</f>
        <v>2000000</v>
      </c>
      <c r="G47" s="211">
        <f>SUM(G13:G46)</f>
        <v>10000</v>
      </c>
      <c r="H47" s="211">
        <f>SUM(H13:H46)</f>
        <v>82420.7</v>
      </c>
      <c r="I47" s="211">
        <f>SUM(I13:I46)</f>
        <v>8480.1</v>
      </c>
      <c r="J47" s="211">
        <f>SUM(J13:J46)+63376.8</f>
        <v>769358.09999999986</v>
      </c>
      <c r="K47" s="211">
        <f>SUM(K13:K46)</f>
        <v>45343615.099999987</v>
      </c>
      <c r="L47" s="211">
        <f>SUM(L13:L46)</f>
        <v>35000000</v>
      </c>
      <c r="M47" s="211">
        <f>SUM(M13:M46)</f>
        <v>1205172.8</v>
      </c>
      <c r="N47" s="211">
        <f>SUM(N13:N46)</f>
        <v>18972.599999999999</v>
      </c>
      <c r="O47" s="211">
        <f>SUM(O13:O46)</f>
        <v>137992.29999999999</v>
      </c>
      <c r="P47" s="211">
        <f>SUM(P13:P44)+20000</f>
        <v>20000</v>
      </c>
      <c r="Q47" s="211">
        <f>SUM(Q13:Q46)+300000-30</f>
        <v>299970</v>
      </c>
      <c r="R47" s="211">
        <f>SUM(R13:R44)+115893.5</f>
        <v>115893.5</v>
      </c>
      <c r="S47" s="211">
        <f>SUM(S13:S44)</f>
        <v>300000</v>
      </c>
      <c r="T47" s="211">
        <f>SUM(T13:T44)+1000000</f>
        <v>1000000</v>
      </c>
      <c r="U47" s="211">
        <f>SUM(U13:U44)+1940000</f>
        <v>1940000</v>
      </c>
      <c r="V47" s="211">
        <f>SUM(V13:V46)</f>
        <v>179715.40000000002</v>
      </c>
      <c r="W47" s="211">
        <f>SUM(W13:W46)+350000</f>
        <v>350000</v>
      </c>
      <c r="X47" s="211">
        <f>SUM(X13:X44)</f>
        <v>546400</v>
      </c>
    </row>
    <row r="48" spans="1:24" ht="15.75">
      <c r="A48" s="213"/>
      <c r="B48" s="214"/>
      <c r="C48" s="214"/>
      <c r="D48" s="214"/>
      <c r="E48" s="215"/>
      <c r="F48" s="215"/>
      <c r="G48" s="215"/>
      <c r="H48" s="215"/>
    </row>
    <row r="49" spans="1:17" ht="16.5">
      <c r="A49" s="213"/>
      <c r="B49" s="214"/>
      <c r="C49" s="214"/>
      <c r="D49" s="214"/>
      <c r="E49" s="216"/>
      <c r="F49" s="216"/>
      <c r="G49" s="216"/>
      <c r="H49" s="216"/>
      <c r="I49" s="217"/>
      <c r="J49" s="214"/>
      <c r="K49" s="214"/>
      <c r="L49" s="214"/>
      <c r="M49" s="214"/>
      <c r="Q49" s="218"/>
    </row>
    <row r="50" spans="1:17" ht="15.75">
      <c r="A50" s="213"/>
      <c r="B50" s="214"/>
      <c r="C50" s="214"/>
      <c r="D50" s="214"/>
      <c r="E50" s="215"/>
      <c r="F50" s="215"/>
      <c r="G50" s="215"/>
      <c r="H50" s="215"/>
      <c r="I50" s="219"/>
    </row>
    <row r="51" spans="1:17" ht="15.75">
      <c r="A51" s="213"/>
      <c r="B51" s="214"/>
      <c r="C51" s="214"/>
      <c r="D51" s="214"/>
      <c r="E51" s="215"/>
      <c r="F51" s="215"/>
      <c r="G51" s="215"/>
      <c r="H51" s="215"/>
      <c r="I51" s="219"/>
    </row>
    <row r="52" spans="1:17" ht="15.75">
      <c r="A52" s="213"/>
      <c r="B52" s="214"/>
      <c r="C52" s="214"/>
      <c r="D52" s="214"/>
      <c r="E52" s="215"/>
      <c r="F52" s="215"/>
      <c r="G52" s="215"/>
      <c r="H52" s="215"/>
    </row>
    <row r="53" spans="1:17" ht="15.75">
      <c r="A53" s="213"/>
      <c r="B53" s="214"/>
      <c r="C53" s="214"/>
      <c r="D53" s="214"/>
      <c r="E53" s="215"/>
      <c r="F53" s="215"/>
      <c r="G53" s="215"/>
      <c r="H53" s="215"/>
    </row>
    <row r="54" spans="1:17" ht="15.75">
      <c r="A54" s="213"/>
      <c r="B54" s="214"/>
      <c r="C54" s="214"/>
      <c r="D54" s="214"/>
      <c r="E54" s="215"/>
      <c r="F54" s="215"/>
      <c r="G54" s="215"/>
      <c r="H54" s="215"/>
    </row>
    <row r="55" spans="1:17" ht="15.75">
      <c r="A55" s="213"/>
      <c r="B55" s="214"/>
      <c r="C55" s="214"/>
      <c r="D55" s="214"/>
      <c r="E55" s="215"/>
      <c r="F55" s="215"/>
      <c r="G55" s="215"/>
      <c r="H55" s="215"/>
    </row>
    <row r="56" spans="1:17" ht="15.75">
      <c r="A56" s="213"/>
      <c r="B56" s="214"/>
      <c r="C56" s="214"/>
      <c r="D56" s="214"/>
      <c r="E56" s="215"/>
      <c r="F56" s="215"/>
      <c r="G56" s="215"/>
      <c r="H56" s="215"/>
      <c r="I56" s="219"/>
    </row>
    <row r="57" spans="1:17" ht="15.75">
      <c r="A57" s="213"/>
      <c r="B57" s="214"/>
      <c r="C57" s="214"/>
      <c r="D57" s="214"/>
      <c r="E57" s="215"/>
      <c r="F57" s="215"/>
      <c r="G57" s="215"/>
      <c r="H57" s="215"/>
    </row>
    <row r="58" spans="1:17" ht="15.75">
      <c r="A58" s="213"/>
      <c r="B58" s="214"/>
      <c r="C58" s="214"/>
      <c r="D58" s="214"/>
      <c r="E58" s="215"/>
      <c r="F58" s="215"/>
      <c r="G58" s="215"/>
      <c r="H58" s="215"/>
    </row>
    <row r="59" spans="1:17" ht="15.75">
      <c r="A59" s="213"/>
      <c r="B59" s="214"/>
      <c r="C59" s="214"/>
      <c r="D59" s="214"/>
      <c r="E59" s="215"/>
      <c r="F59" s="215"/>
      <c r="G59" s="215"/>
      <c r="H59" s="215"/>
      <c r="I59" s="219"/>
    </row>
    <row r="60" spans="1:17" ht="15.75">
      <c r="A60" s="213"/>
      <c r="B60" s="214"/>
      <c r="C60" s="214"/>
      <c r="D60" s="214"/>
      <c r="E60" s="215"/>
      <c r="F60" s="215"/>
      <c r="G60" s="215"/>
      <c r="H60" s="215"/>
      <c r="I60" s="219"/>
    </row>
    <row r="61" spans="1:17" ht="15.75">
      <c r="A61" s="213"/>
      <c r="B61" s="214"/>
      <c r="C61" s="214"/>
      <c r="D61" s="214"/>
      <c r="E61" s="215"/>
      <c r="F61" s="215"/>
      <c r="G61" s="215"/>
      <c r="H61" s="215"/>
    </row>
    <row r="62" spans="1:17" ht="15.75">
      <c r="A62" s="213"/>
      <c r="B62" s="214"/>
      <c r="C62" s="214"/>
      <c r="D62" s="214"/>
      <c r="E62" s="215"/>
      <c r="F62" s="215"/>
      <c r="G62" s="215"/>
      <c r="H62" s="215"/>
    </row>
    <row r="63" spans="1:17" ht="15.75">
      <c r="A63" s="213"/>
      <c r="B63" s="214"/>
      <c r="C63" s="214"/>
      <c r="D63" s="214"/>
      <c r="E63" s="215"/>
      <c r="F63" s="215"/>
      <c r="G63" s="215"/>
      <c r="H63" s="215"/>
    </row>
    <row r="64" spans="1:17" ht="15.75">
      <c r="A64" s="213"/>
      <c r="B64" s="214"/>
      <c r="C64" s="214"/>
      <c r="D64" s="214"/>
      <c r="E64" s="215"/>
      <c r="F64" s="215"/>
      <c r="G64" s="215"/>
      <c r="H64" s="215"/>
    </row>
    <row r="65" spans="1:8" ht="15.75">
      <c r="A65" s="213"/>
      <c r="B65" s="214"/>
      <c r="C65" s="214"/>
      <c r="D65" s="214"/>
      <c r="E65" s="215"/>
      <c r="F65" s="215"/>
      <c r="G65" s="215"/>
      <c r="H65" s="215"/>
    </row>
    <row r="66" spans="1:8" ht="15.75">
      <c r="A66" s="213"/>
      <c r="B66" s="214"/>
      <c r="C66" s="214"/>
      <c r="D66" s="214"/>
      <c r="E66" s="215"/>
      <c r="F66" s="215"/>
      <c r="G66" s="215"/>
      <c r="H66" s="215"/>
    </row>
    <row r="67" spans="1:8" ht="15.75">
      <c r="A67" s="213"/>
      <c r="B67" s="214"/>
      <c r="C67" s="214"/>
      <c r="D67" s="214"/>
      <c r="E67" s="215"/>
      <c r="F67" s="215"/>
      <c r="G67" s="215"/>
      <c r="H67" s="215"/>
    </row>
    <row r="68" spans="1:8" ht="15.75">
      <c r="A68" s="213"/>
      <c r="B68" s="214"/>
      <c r="C68" s="214"/>
      <c r="D68" s="214"/>
      <c r="E68" s="215"/>
      <c r="F68" s="215"/>
      <c r="G68" s="215"/>
      <c r="H68" s="215"/>
    </row>
    <row r="69" spans="1:8" ht="15.75">
      <c r="A69" s="213"/>
      <c r="B69" s="214"/>
      <c r="C69" s="214"/>
      <c r="D69" s="214"/>
      <c r="E69" s="215"/>
      <c r="F69" s="215"/>
      <c r="G69" s="215"/>
      <c r="H69" s="215"/>
    </row>
    <row r="70" spans="1:8" ht="15.75">
      <c r="A70" s="213"/>
      <c r="B70" s="214"/>
      <c r="C70" s="214"/>
      <c r="D70" s="214"/>
      <c r="E70" s="215"/>
      <c r="F70" s="215"/>
      <c r="G70" s="215"/>
      <c r="H70" s="215"/>
    </row>
    <row r="71" spans="1:8" ht="15.75">
      <c r="A71" s="213"/>
      <c r="B71" s="214"/>
      <c r="C71" s="214"/>
      <c r="D71" s="214"/>
      <c r="E71" s="216"/>
      <c r="F71" s="216"/>
      <c r="G71" s="216"/>
      <c r="H71" s="216"/>
    </row>
    <row r="72" spans="1:8" ht="15.75">
      <c r="A72" s="213"/>
      <c r="B72" s="214"/>
      <c r="C72" s="214"/>
      <c r="D72" s="214"/>
      <c r="E72" s="215"/>
      <c r="F72" s="215"/>
      <c r="G72" s="215"/>
      <c r="H72" s="215"/>
    </row>
    <row r="73" spans="1:8" ht="15.75">
      <c r="A73" s="213"/>
      <c r="B73" s="214"/>
      <c r="C73" s="214"/>
      <c r="D73" s="214"/>
      <c r="E73" s="215"/>
      <c r="F73" s="215"/>
      <c r="G73" s="215"/>
      <c r="H73" s="215"/>
    </row>
    <row r="74" spans="1:8" ht="15.75">
      <c r="A74" s="213"/>
      <c r="B74" s="214"/>
      <c r="C74" s="214"/>
      <c r="D74" s="214"/>
      <c r="E74" s="220"/>
      <c r="F74" s="220"/>
      <c r="G74" s="220"/>
      <c r="H74" s="220"/>
    </row>
    <row r="75" spans="1:8" ht="15.75">
      <c r="A75" s="213"/>
      <c r="B75" s="214"/>
      <c r="C75" s="214"/>
      <c r="D75" s="214"/>
      <c r="E75" s="215"/>
      <c r="F75" s="215"/>
      <c r="G75" s="215"/>
      <c r="H75" s="215"/>
    </row>
    <row r="76" spans="1:8" ht="44.45" customHeight="1">
      <c r="A76" s="213"/>
      <c r="E76" s="215"/>
      <c r="F76" s="215"/>
      <c r="G76" s="215"/>
      <c r="H76" s="215"/>
    </row>
    <row r="77" spans="1:8" ht="15.75">
      <c r="A77" s="213"/>
      <c r="E77" s="215"/>
      <c r="F77" s="215"/>
      <c r="G77" s="215"/>
      <c r="H77" s="215"/>
    </row>
    <row r="78" spans="1:8" ht="16.5" thickBot="1">
      <c r="A78" s="213"/>
      <c r="E78" s="215"/>
      <c r="F78" s="215"/>
      <c r="G78" s="215"/>
      <c r="H78" s="215"/>
    </row>
    <row r="79" spans="1:8" ht="16.5" thickBot="1">
      <c r="C79" s="221"/>
      <c r="D79" s="222"/>
      <c r="E79" s="223"/>
      <c r="F79" s="215"/>
      <c r="G79" s="215"/>
      <c r="H79" s="215"/>
    </row>
    <row r="83" spans="5:8">
      <c r="E83" s="224"/>
      <c r="F83" s="224"/>
      <c r="G83" s="224"/>
      <c r="H83" s="224"/>
    </row>
    <row r="89" spans="5:8" ht="45.75" customHeight="1">
      <c r="E89" s="225"/>
      <c r="F89" s="225"/>
      <c r="G89" s="225"/>
      <c r="H89" s="225"/>
    </row>
  </sheetData>
  <mergeCells count="15">
    <mergeCell ref="V11:X11"/>
    <mergeCell ref="E10:E12"/>
    <mergeCell ref="J3:K3"/>
    <mergeCell ref="J4:K4"/>
    <mergeCell ref="J5:K5"/>
    <mergeCell ref="F8:K8"/>
    <mergeCell ref="F10:F12"/>
    <mergeCell ref="G10:H11"/>
    <mergeCell ref="I10:X10"/>
    <mergeCell ref="A10:B10"/>
    <mergeCell ref="C10:C12"/>
    <mergeCell ref="D10:D12"/>
    <mergeCell ref="A11:A12"/>
    <mergeCell ref="B11:B12"/>
    <mergeCell ref="I11:U11"/>
  </mergeCells>
  <phoneticPr fontId="26" type="noConversion"/>
  <pageMargins left="0.62992125984251968" right="0.19685039370078741" top="0.78740157480314965" bottom="0.55118110236220474" header="0.23622047244094491" footer="0.15748031496062992"/>
  <pageSetup paperSize="9" scale="46" orientation="portrait" r:id="rId1"/>
  <headerFooter alignWithMargins="0">
    <oddFooter>&amp;R&amp;P</oddFooter>
  </headerFooter>
  <colBreaks count="2" manualBreakCount="2">
    <brk id="11" min="2" max="47" man="1"/>
    <brk id="17" min="2" max="46" man="1"/>
  </colBreaks>
</worksheet>
</file>

<file path=xl/worksheets/sheet8.xml><?xml version="1.0" encoding="utf-8"?>
<worksheet xmlns="http://schemas.openxmlformats.org/spreadsheetml/2006/main" xmlns:r="http://schemas.openxmlformats.org/officeDocument/2006/relationships">
  <sheetPr enableFormatConditionsCalculation="0">
    <pageSetUpPr fitToPage="1"/>
  </sheetPr>
  <dimension ref="A1:AR837"/>
  <sheetViews>
    <sheetView zoomScale="80" zoomScaleNormal="80" workbookViewId="0">
      <pane xSplit="3" ySplit="8" topLeftCell="D9" activePane="bottomRight" state="frozen"/>
      <selection pane="topRight" activeCell="D1" sqref="D1"/>
      <selection pane="bottomLeft" activeCell="A9" sqref="A9"/>
      <selection pane="bottomRight"/>
    </sheetView>
  </sheetViews>
  <sheetFormatPr defaultColWidth="9.1640625" defaultRowHeight="15"/>
  <cols>
    <col min="1" max="1" width="14.33203125" style="226" customWidth="1"/>
    <col min="2" max="2" width="13.6640625" style="226" customWidth="1"/>
    <col min="3" max="3" width="39.5" style="227" customWidth="1"/>
    <col min="4" max="4" width="17" style="228" customWidth="1"/>
    <col min="5" max="5" width="15.5" style="228" customWidth="1"/>
    <col min="6" max="6" width="16.6640625" style="229" customWidth="1"/>
    <col min="7" max="7" width="14.5" style="229" customWidth="1"/>
    <col min="8" max="8" width="12.33203125" style="229" customWidth="1"/>
    <col min="9" max="9" width="17" style="228" customWidth="1"/>
    <col min="10" max="10" width="15" style="233" customWidth="1"/>
    <col min="11" max="11" width="15.5" style="229" customWidth="1"/>
    <col min="12" max="12" width="16.1640625" style="229" customWidth="1"/>
    <col min="13" max="13" width="15.83203125" style="234" customWidth="1"/>
    <col min="14" max="14" width="18.33203125" style="228" customWidth="1"/>
    <col min="15" max="15" width="10" style="226" customWidth="1"/>
    <col min="16" max="16" width="12.5" style="226" hidden="1" customWidth="1"/>
    <col min="17" max="17" width="13.5" style="226" hidden="1" customWidth="1"/>
    <col min="18" max="18" width="39.5" style="227" hidden="1" customWidth="1"/>
    <col min="19" max="19" width="14" style="228" hidden="1" customWidth="1"/>
    <col min="20" max="20" width="15.5" style="228" hidden="1" customWidth="1"/>
    <col min="21" max="21" width="12.5" style="229" hidden="1" customWidth="1"/>
    <col min="22" max="22" width="11.83203125" style="229" hidden="1" customWidth="1"/>
    <col min="23" max="23" width="10.1640625" style="229" hidden="1" customWidth="1"/>
    <col min="24" max="24" width="12.6640625" style="228" hidden="1" customWidth="1"/>
    <col min="25" max="25" width="13" style="233" hidden="1" customWidth="1"/>
    <col min="26" max="26" width="11.5" style="229" hidden="1" customWidth="1"/>
    <col min="27" max="27" width="11.1640625" style="229" hidden="1" customWidth="1"/>
    <col min="28" max="28" width="11" style="234" hidden="1" customWidth="1"/>
    <col min="29" max="29" width="12.6640625" style="228" hidden="1" customWidth="1"/>
    <col min="30" max="30" width="9" style="231" hidden="1" customWidth="1"/>
    <col min="31" max="31" width="12.5" style="226" hidden="1" customWidth="1"/>
    <col min="32" max="32" width="13.5" style="226" hidden="1" customWidth="1"/>
    <col min="33" max="33" width="39.5" style="227" hidden="1" customWidth="1"/>
    <col min="34" max="34" width="14" style="228" hidden="1" customWidth="1"/>
    <col min="35" max="35" width="15.5" style="228" hidden="1" customWidth="1"/>
    <col min="36" max="36" width="13.6640625" style="229" hidden="1" customWidth="1"/>
    <col min="37" max="37" width="18" style="229" hidden="1" customWidth="1"/>
    <col min="38" max="38" width="15.33203125" style="229" hidden="1" customWidth="1"/>
    <col min="39" max="39" width="15" style="228" hidden="1" customWidth="1"/>
    <col min="40" max="40" width="12.5" style="233" hidden="1" customWidth="1"/>
    <col min="41" max="41" width="12.5" style="229" hidden="1" customWidth="1"/>
    <col min="42" max="42" width="14.1640625" style="229" hidden="1" customWidth="1"/>
    <col min="43" max="43" width="14.1640625" style="231" hidden="1" customWidth="1"/>
    <col min="44" max="44" width="14.5" style="231" hidden="1" customWidth="1"/>
    <col min="45" max="45" width="16.83203125" style="231" customWidth="1"/>
    <col min="46" max="16384" width="9.1640625" style="231"/>
  </cols>
  <sheetData>
    <row r="1" spans="1:44" ht="27" customHeight="1">
      <c r="I1" s="494" t="s">
        <v>3487</v>
      </c>
      <c r="J1" s="494"/>
      <c r="K1" s="494"/>
      <c r="L1" s="494"/>
      <c r="M1" s="494"/>
      <c r="N1" s="494"/>
      <c r="X1" s="494" t="s">
        <v>614</v>
      </c>
      <c r="Y1" s="494"/>
      <c r="Z1" s="494"/>
      <c r="AA1" s="494"/>
      <c r="AB1" s="494"/>
      <c r="AC1" s="494"/>
      <c r="AM1" s="494"/>
      <c r="AN1" s="494"/>
      <c r="AO1" s="494"/>
      <c r="AP1" s="494"/>
    </row>
    <row r="2" spans="1:44">
      <c r="I2" s="494"/>
      <c r="J2" s="494"/>
      <c r="K2" s="494"/>
      <c r="L2" s="494"/>
      <c r="M2" s="494"/>
      <c r="N2" s="494"/>
      <c r="X2" s="494"/>
      <c r="Y2" s="494"/>
      <c r="Z2" s="494"/>
      <c r="AA2" s="494"/>
      <c r="AB2" s="494"/>
      <c r="AC2" s="494"/>
      <c r="AM2" s="494"/>
      <c r="AN2" s="494"/>
      <c r="AO2" s="494"/>
      <c r="AP2" s="494"/>
    </row>
    <row r="3" spans="1:44" ht="75.75" customHeight="1">
      <c r="A3" s="495" t="s">
        <v>615</v>
      </c>
      <c r="B3" s="495"/>
      <c r="C3" s="495"/>
      <c r="D3" s="495"/>
      <c r="E3" s="495"/>
      <c r="F3" s="495"/>
      <c r="G3" s="495"/>
      <c r="H3" s="495"/>
      <c r="I3" s="495"/>
      <c r="J3" s="495"/>
      <c r="K3" s="495"/>
      <c r="L3" s="495"/>
      <c r="M3" s="495"/>
      <c r="N3" s="495"/>
      <c r="P3" s="495" t="s">
        <v>616</v>
      </c>
      <c r="Q3" s="495"/>
      <c r="R3" s="495"/>
      <c r="S3" s="495"/>
      <c r="T3" s="495"/>
      <c r="U3" s="495"/>
      <c r="V3" s="495"/>
      <c r="W3" s="495"/>
      <c r="X3" s="495"/>
      <c r="Y3" s="495"/>
      <c r="Z3" s="495"/>
      <c r="AA3" s="495"/>
      <c r="AB3" s="495"/>
      <c r="AC3" s="495"/>
      <c r="AE3" s="496" t="s">
        <v>617</v>
      </c>
      <c r="AF3" s="496"/>
      <c r="AG3" s="496"/>
      <c r="AH3" s="496"/>
      <c r="AI3" s="496"/>
      <c r="AJ3" s="496"/>
      <c r="AK3" s="496"/>
      <c r="AL3" s="496"/>
      <c r="AM3" s="496"/>
      <c r="AN3" s="496"/>
      <c r="AO3" s="496"/>
      <c r="AP3" s="496"/>
    </row>
    <row r="4" spans="1:44" ht="15.75" customHeight="1" thickBot="1">
      <c r="E4" s="232"/>
      <c r="N4" s="235" t="s">
        <v>618</v>
      </c>
      <c r="O4" s="236"/>
      <c r="AC4" s="235" t="s">
        <v>619</v>
      </c>
      <c r="AP4" s="235" t="s">
        <v>619</v>
      </c>
    </row>
    <row r="5" spans="1:44" s="238" customFormat="1" ht="24.75" customHeight="1">
      <c r="A5" s="485" t="s">
        <v>1462</v>
      </c>
      <c r="B5" s="488" t="s">
        <v>1463</v>
      </c>
      <c r="C5" s="490" t="s">
        <v>620</v>
      </c>
      <c r="D5" s="490" t="s">
        <v>1465</v>
      </c>
      <c r="E5" s="490"/>
      <c r="F5" s="490"/>
      <c r="G5" s="490"/>
      <c r="H5" s="490"/>
      <c r="I5" s="490" t="s">
        <v>1466</v>
      </c>
      <c r="J5" s="490"/>
      <c r="K5" s="490"/>
      <c r="L5" s="490"/>
      <c r="M5" s="490"/>
      <c r="N5" s="493" t="s">
        <v>1467</v>
      </c>
      <c r="O5" s="237"/>
      <c r="P5" s="485" t="s">
        <v>1462</v>
      </c>
      <c r="Q5" s="488" t="s">
        <v>1463</v>
      </c>
      <c r="R5" s="490" t="s">
        <v>620</v>
      </c>
      <c r="S5" s="490" t="s">
        <v>1465</v>
      </c>
      <c r="T5" s="490"/>
      <c r="U5" s="490"/>
      <c r="V5" s="490"/>
      <c r="W5" s="490"/>
      <c r="X5" s="490" t="s">
        <v>1466</v>
      </c>
      <c r="Y5" s="490"/>
      <c r="Z5" s="490"/>
      <c r="AA5" s="490"/>
      <c r="AB5" s="490"/>
      <c r="AC5" s="493" t="s">
        <v>1467</v>
      </c>
      <c r="AE5" s="485" t="s">
        <v>1462</v>
      </c>
      <c r="AF5" s="488" t="s">
        <v>1463</v>
      </c>
      <c r="AG5" s="490" t="s">
        <v>620</v>
      </c>
      <c r="AH5" s="475" t="s">
        <v>621</v>
      </c>
      <c r="AI5" s="476"/>
      <c r="AJ5" s="476"/>
      <c r="AK5" s="475" t="s">
        <v>622</v>
      </c>
      <c r="AL5" s="476"/>
      <c r="AM5" s="476"/>
      <c r="AN5" s="475" t="s">
        <v>623</v>
      </c>
      <c r="AO5" s="476"/>
      <c r="AP5" s="477"/>
    </row>
    <row r="6" spans="1:44" s="238" customFormat="1" ht="15" customHeight="1">
      <c r="A6" s="486"/>
      <c r="B6" s="478"/>
      <c r="C6" s="491"/>
      <c r="D6" s="481" t="s">
        <v>1468</v>
      </c>
      <c r="E6" s="478" t="s">
        <v>624</v>
      </c>
      <c r="F6" s="478" t="s">
        <v>625</v>
      </c>
      <c r="G6" s="478"/>
      <c r="H6" s="478" t="s">
        <v>626</v>
      </c>
      <c r="I6" s="481" t="s">
        <v>1468</v>
      </c>
      <c r="J6" s="479" t="s">
        <v>624</v>
      </c>
      <c r="K6" s="478" t="s">
        <v>625</v>
      </c>
      <c r="L6" s="478"/>
      <c r="M6" s="479" t="s">
        <v>626</v>
      </c>
      <c r="N6" s="483"/>
      <c r="O6" s="237"/>
      <c r="P6" s="486"/>
      <c r="Q6" s="478"/>
      <c r="R6" s="491"/>
      <c r="S6" s="481" t="s">
        <v>1468</v>
      </c>
      <c r="T6" s="478" t="s">
        <v>624</v>
      </c>
      <c r="U6" s="478" t="s">
        <v>625</v>
      </c>
      <c r="V6" s="478"/>
      <c r="W6" s="478" t="s">
        <v>626</v>
      </c>
      <c r="X6" s="481" t="s">
        <v>1468</v>
      </c>
      <c r="Y6" s="479" t="s">
        <v>624</v>
      </c>
      <c r="Z6" s="478" t="s">
        <v>625</v>
      </c>
      <c r="AA6" s="478"/>
      <c r="AB6" s="479" t="s">
        <v>626</v>
      </c>
      <c r="AC6" s="483"/>
      <c r="AE6" s="486"/>
      <c r="AF6" s="478"/>
      <c r="AG6" s="491"/>
      <c r="AH6" s="481" t="s">
        <v>1468</v>
      </c>
      <c r="AI6" s="481" t="s">
        <v>627</v>
      </c>
      <c r="AJ6" s="481" t="s">
        <v>628</v>
      </c>
      <c r="AK6" s="481" t="s">
        <v>1468</v>
      </c>
      <c r="AL6" s="481" t="s">
        <v>627</v>
      </c>
      <c r="AM6" s="481" t="s">
        <v>628</v>
      </c>
      <c r="AN6" s="481" t="s">
        <v>1468</v>
      </c>
      <c r="AO6" s="481" t="s">
        <v>627</v>
      </c>
      <c r="AP6" s="483" t="s">
        <v>628</v>
      </c>
    </row>
    <row r="7" spans="1:44" s="238" customFormat="1" ht="84.2" customHeight="1" thickBot="1">
      <c r="A7" s="487"/>
      <c r="B7" s="489"/>
      <c r="C7" s="492"/>
      <c r="D7" s="482"/>
      <c r="E7" s="489"/>
      <c r="F7" s="239" t="s">
        <v>1469</v>
      </c>
      <c r="G7" s="239" t="s">
        <v>1470</v>
      </c>
      <c r="H7" s="489"/>
      <c r="I7" s="482"/>
      <c r="J7" s="480"/>
      <c r="K7" s="239" t="s">
        <v>1469</v>
      </c>
      <c r="L7" s="239" t="s">
        <v>1470</v>
      </c>
      <c r="M7" s="480"/>
      <c r="N7" s="484"/>
      <c r="O7" s="237"/>
      <c r="P7" s="487"/>
      <c r="Q7" s="489"/>
      <c r="R7" s="492"/>
      <c r="S7" s="482"/>
      <c r="T7" s="489"/>
      <c r="U7" s="239" t="s">
        <v>1469</v>
      </c>
      <c r="V7" s="239" t="s">
        <v>1470</v>
      </c>
      <c r="W7" s="489"/>
      <c r="X7" s="482"/>
      <c r="Y7" s="480"/>
      <c r="Z7" s="239" t="s">
        <v>1469</v>
      </c>
      <c r="AA7" s="239" t="s">
        <v>1470</v>
      </c>
      <c r="AB7" s="480"/>
      <c r="AC7" s="484"/>
      <c r="AE7" s="487"/>
      <c r="AF7" s="489"/>
      <c r="AG7" s="492"/>
      <c r="AH7" s="482"/>
      <c r="AI7" s="482"/>
      <c r="AJ7" s="482"/>
      <c r="AK7" s="482"/>
      <c r="AL7" s="482"/>
      <c r="AM7" s="482"/>
      <c r="AN7" s="482"/>
      <c r="AO7" s="482"/>
      <c r="AP7" s="484"/>
      <c r="AQ7" s="238">
        <v>55895.1</v>
      </c>
    </row>
    <row r="8" spans="1:44" s="238" customFormat="1" ht="33.4" customHeight="1">
      <c r="A8" s="240"/>
      <c r="B8" s="240"/>
      <c r="C8" s="240"/>
      <c r="D8" s="240"/>
      <c r="E8" s="240"/>
      <c r="F8" s="240"/>
      <c r="G8" s="240"/>
      <c r="H8" s="240"/>
      <c r="I8" s="240"/>
      <c r="J8" s="241"/>
      <c r="K8" s="240"/>
      <c r="L8" s="240"/>
      <c r="M8" s="241"/>
      <c r="N8" s="240"/>
      <c r="O8" s="237"/>
      <c r="P8" s="240"/>
      <c r="Q8" s="240"/>
      <c r="R8" s="240"/>
      <c r="S8" s="240"/>
      <c r="T8" s="240"/>
      <c r="U8" s="240"/>
      <c r="V8" s="240"/>
      <c r="W8" s="240"/>
      <c r="X8" s="240"/>
      <c r="Y8" s="241"/>
      <c r="Z8" s="240"/>
      <c r="AA8" s="240"/>
      <c r="AB8" s="241"/>
      <c r="AC8" s="240"/>
      <c r="AE8" s="240"/>
      <c r="AF8" s="240"/>
      <c r="AG8" s="240"/>
      <c r="AH8" s="240"/>
      <c r="AI8" s="240"/>
      <c r="AJ8" s="240"/>
      <c r="AK8" s="240"/>
      <c r="AL8" s="240"/>
      <c r="AM8" s="240"/>
      <c r="AN8" s="241"/>
      <c r="AO8" s="240"/>
      <c r="AP8" s="240"/>
    </row>
    <row r="9" spans="1:44" s="238" customFormat="1" ht="53.65" customHeight="1">
      <c r="A9" s="361" t="s">
        <v>4473</v>
      </c>
      <c r="B9" s="362"/>
      <c r="C9" s="363" t="s">
        <v>4474</v>
      </c>
      <c r="D9" s="364">
        <f>D10+D37+D64+D703+D712+D722</f>
        <v>3437689.1000000006</v>
      </c>
      <c r="E9" s="364">
        <f>E10+E37+E64+E703+E712+E722</f>
        <v>3437689.1000000006</v>
      </c>
      <c r="F9" s="364">
        <f>F10+F37+F64+F703+F712+F722</f>
        <v>2794754.6999999997</v>
      </c>
      <c r="G9" s="364">
        <f>G10+G37+G64+G703+G712+G722</f>
        <v>28114.7</v>
      </c>
      <c r="H9" s="364"/>
      <c r="I9" s="364">
        <f t="shared" ref="I9:N9" si="0">I10+I37+I64+I703+I712+I722</f>
        <v>1631572.4</v>
      </c>
      <c r="J9" s="364">
        <f t="shared" si="0"/>
        <v>1414632.0999999992</v>
      </c>
      <c r="K9" s="364">
        <f t="shared" si="0"/>
        <v>599723.79999999993</v>
      </c>
      <c r="L9" s="364">
        <f t="shared" si="0"/>
        <v>194963.49999999991</v>
      </c>
      <c r="M9" s="364">
        <f t="shared" si="0"/>
        <v>216940.30000000022</v>
      </c>
      <c r="N9" s="364">
        <f t="shared" si="0"/>
        <v>5069261.4999999972</v>
      </c>
      <c r="O9" s="237"/>
      <c r="P9" s="243"/>
      <c r="Q9" s="243"/>
      <c r="R9" s="242" t="s">
        <v>629</v>
      </c>
      <c r="S9" s="246" t="e">
        <f>#REF!</f>
        <v>#REF!</v>
      </c>
      <c r="T9" s="246" t="e">
        <f>#REF!</f>
        <v>#REF!</v>
      </c>
      <c r="U9" s="246" t="e">
        <f>#REF!</f>
        <v>#REF!</v>
      </c>
      <c r="V9" s="246" t="e">
        <f>#REF!</f>
        <v>#REF!</v>
      </c>
      <c r="W9" s="246" t="e">
        <f>#REF!</f>
        <v>#REF!</v>
      </c>
      <c r="X9" s="246" t="e">
        <f>#REF!</f>
        <v>#REF!</v>
      </c>
      <c r="Y9" s="246" t="e">
        <f>#REF!</f>
        <v>#REF!</v>
      </c>
      <c r="Z9" s="246" t="e">
        <f>#REF!</f>
        <v>#REF!</v>
      </c>
      <c r="AA9" s="246" t="e">
        <f>#REF!</f>
        <v>#REF!</v>
      </c>
      <c r="AB9" s="246" t="e">
        <f>#REF!</f>
        <v>#REF!</v>
      </c>
      <c r="AC9" s="246" t="e">
        <f>#REF!</f>
        <v>#REF!</v>
      </c>
      <c r="AE9" s="243"/>
      <c r="AF9" s="243"/>
      <c r="AG9" s="242" t="s">
        <v>629</v>
      </c>
      <c r="AH9" s="246" t="e">
        <f>#REF!</f>
        <v>#REF!</v>
      </c>
      <c r="AI9" s="246" t="e">
        <f>#REF!</f>
        <v>#REF!</v>
      </c>
      <c r="AJ9" s="246" t="e">
        <f>#REF!</f>
        <v>#REF!</v>
      </c>
      <c r="AK9" s="246" t="e">
        <f>#REF!</f>
        <v>#REF!</v>
      </c>
      <c r="AL9" s="246" t="e">
        <f>#REF!</f>
        <v>#REF!</v>
      </c>
      <c r="AM9" s="246" t="e">
        <f>#REF!</f>
        <v>#REF!</v>
      </c>
      <c r="AN9" s="246" t="e">
        <f>#REF!</f>
        <v>#REF!</v>
      </c>
      <c r="AO9" s="246" t="e">
        <f>#REF!</f>
        <v>#REF!</v>
      </c>
      <c r="AP9" s="246" t="e">
        <f>#REF!</f>
        <v>#REF!</v>
      </c>
      <c r="AQ9" s="247">
        <f>AQ10+AQ37+AQ64+AQ703+AQ712+AQ722</f>
        <v>55895.099999999969</v>
      </c>
      <c r="AR9" s="247">
        <f>AR10+AR37+AR64+AR703+AR712+AR722</f>
        <v>3493584.1999999997</v>
      </c>
    </row>
    <row r="10" spans="1:44" s="249" customFormat="1" ht="47.25">
      <c r="A10" s="365"/>
      <c r="B10" s="365"/>
      <c r="C10" s="366" t="s">
        <v>630</v>
      </c>
      <c r="D10" s="367">
        <f>SUM(D12:D36)</f>
        <v>277209.09999999998</v>
      </c>
      <c r="E10" s="367">
        <f>SUM(E12:E36)</f>
        <v>277209.09999999998</v>
      </c>
      <c r="F10" s="367">
        <f>SUM(F12:F36)</f>
        <v>227222.39999999999</v>
      </c>
      <c r="G10" s="367"/>
      <c r="H10" s="367"/>
      <c r="I10" s="367">
        <f t="shared" ref="I10:N10" si="1">SUM(I12:I36)</f>
        <v>125787.1</v>
      </c>
      <c r="J10" s="367">
        <f t="shared" si="1"/>
        <v>112289.49999999997</v>
      </c>
      <c r="K10" s="367">
        <f t="shared" si="1"/>
        <v>48759.400000000009</v>
      </c>
      <c r="L10" s="367">
        <f t="shared" si="1"/>
        <v>13607</v>
      </c>
      <c r="M10" s="367">
        <f t="shared" si="1"/>
        <v>13497.6</v>
      </c>
      <c r="N10" s="367">
        <f t="shared" si="1"/>
        <v>402996.1999999999</v>
      </c>
      <c r="P10" s="248" t="s">
        <v>4473</v>
      </c>
      <c r="Q10" s="248" t="s">
        <v>4471</v>
      </c>
      <c r="R10" s="250" t="s">
        <v>631</v>
      </c>
      <c r="S10" s="251">
        <f t="shared" ref="S10:AC10" si="2">SUM(S12:S36)</f>
        <v>275562.89999999997</v>
      </c>
      <c r="T10" s="251">
        <f t="shared" si="2"/>
        <v>275562.89999999997</v>
      </c>
      <c r="U10" s="251">
        <f t="shared" si="2"/>
        <v>202208.29999999993</v>
      </c>
      <c r="V10" s="251">
        <f t="shared" si="2"/>
        <v>0</v>
      </c>
      <c r="W10" s="251">
        <f t="shared" si="2"/>
        <v>0</v>
      </c>
      <c r="X10" s="251">
        <f t="shared" si="2"/>
        <v>52917</v>
      </c>
      <c r="Y10" s="251">
        <f t="shared" si="2"/>
        <v>52917</v>
      </c>
      <c r="Z10" s="251">
        <f t="shared" si="2"/>
        <v>12901.6</v>
      </c>
      <c r="AA10" s="251">
        <f t="shared" si="2"/>
        <v>8853.7999999999993</v>
      </c>
      <c r="AB10" s="251">
        <f t="shared" si="2"/>
        <v>0</v>
      </c>
      <c r="AC10" s="251">
        <f t="shared" si="2"/>
        <v>328479.90000000002</v>
      </c>
      <c r="AE10" s="248" t="s">
        <v>4473</v>
      </c>
      <c r="AF10" s="248" t="s">
        <v>4471</v>
      </c>
      <c r="AG10" s="250" t="s">
        <v>631</v>
      </c>
      <c r="AH10" s="251">
        <f t="shared" ref="AH10:AP10" si="3">SUM(AH12:AH36)</f>
        <v>328479.90000000002</v>
      </c>
      <c r="AI10" s="251">
        <f t="shared" si="3"/>
        <v>275562.89999999997</v>
      </c>
      <c r="AJ10" s="251">
        <f t="shared" si="3"/>
        <v>52917</v>
      </c>
      <c r="AK10" s="251">
        <f t="shared" si="3"/>
        <v>402996.1999999999</v>
      </c>
      <c r="AL10" s="251">
        <f t="shared" si="3"/>
        <v>277209.09999999998</v>
      </c>
      <c r="AM10" s="251">
        <f t="shared" si="3"/>
        <v>125787.1</v>
      </c>
      <c r="AN10" s="251">
        <f t="shared" si="3"/>
        <v>74516.300000000017</v>
      </c>
      <c r="AO10" s="251">
        <f t="shared" si="3"/>
        <v>1646.1999999999998</v>
      </c>
      <c r="AP10" s="251">
        <f t="shared" si="3"/>
        <v>72870.100000000006</v>
      </c>
      <c r="AQ10" s="252">
        <f>SUM(AQ12:AQ36)</f>
        <v>4544.3999999999996</v>
      </c>
      <c r="AR10" s="252">
        <f>SUM(AR12:AR36)</f>
        <v>281753.5</v>
      </c>
    </row>
    <row r="11" spans="1:44" s="249" customFormat="1" ht="15.75">
      <c r="A11" s="365"/>
      <c r="B11" s="365"/>
      <c r="C11" s="368"/>
      <c r="D11" s="369"/>
      <c r="E11" s="369"/>
      <c r="F11" s="369"/>
      <c r="G11" s="369"/>
      <c r="H11" s="369"/>
      <c r="I11" s="369"/>
      <c r="J11" s="369"/>
      <c r="K11" s="369"/>
      <c r="L11" s="369"/>
      <c r="M11" s="369"/>
      <c r="N11" s="369"/>
      <c r="P11" s="248"/>
      <c r="Q11" s="248"/>
      <c r="R11" s="250"/>
      <c r="S11" s="251"/>
      <c r="T11" s="251"/>
      <c r="U11" s="251"/>
      <c r="V11" s="251"/>
      <c r="W11" s="251"/>
      <c r="X11" s="251"/>
      <c r="Y11" s="251"/>
      <c r="Z11" s="251"/>
      <c r="AA11" s="251"/>
      <c r="AB11" s="251"/>
      <c r="AC11" s="251"/>
      <c r="AE11" s="248"/>
      <c r="AF11" s="248"/>
      <c r="AG11" s="250"/>
      <c r="AH11" s="251"/>
      <c r="AI11" s="251"/>
      <c r="AJ11" s="251"/>
      <c r="AK11" s="251"/>
      <c r="AL11" s="251"/>
      <c r="AM11" s="251"/>
      <c r="AN11" s="251"/>
      <c r="AO11" s="251"/>
      <c r="AP11" s="251"/>
    </row>
    <row r="12" spans="1:44" s="249" customFormat="1" ht="31.5">
      <c r="A12" s="365"/>
      <c r="B12" s="365" t="s">
        <v>4471</v>
      </c>
      <c r="C12" s="370" t="s">
        <v>632</v>
      </c>
      <c r="D12" s="369">
        <f t="shared" ref="D12:D36" si="4">E12+H12</f>
        <v>6620.4000000000005</v>
      </c>
      <c r="E12" s="371">
        <v>6620.4000000000005</v>
      </c>
      <c r="F12" s="372">
        <v>5426.6</v>
      </c>
      <c r="G12" s="373"/>
      <c r="H12" s="374"/>
      <c r="I12" s="369">
        <f t="shared" ref="I12:I36" si="5">J12+M12</f>
        <v>7970.1</v>
      </c>
      <c r="J12" s="375">
        <v>2848.1</v>
      </c>
      <c r="K12" s="372">
        <v>1164.5</v>
      </c>
      <c r="L12" s="371">
        <v>553.6</v>
      </c>
      <c r="M12" s="376">
        <v>5122</v>
      </c>
      <c r="N12" s="369">
        <f t="shared" ref="N12:N36" si="6">D12+I12</f>
        <v>14590.5</v>
      </c>
      <c r="P12" s="248"/>
      <c r="Q12" s="248" t="s">
        <v>4471</v>
      </c>
      <c r="R12" s="253" t="s">
        <v>632</v>
      </c>
      <c r="S12" s="255">
        <f t="shared" ref="S12:S36" si="7">T12+W12</f>
        <v>7555.5999999999995</v>
      </c>
      <c r="T12" s="254">
        <v>7555.5999999999995</v>
      </c>
      <c r="U12" s="254">
        <v>5544.3</v>
      </c>
      <c r="V12" s="254"/>
      <c r="W12" s="254"/>
      <c r="X12" s="255">
        <f t="shared" ref="X12:X36" si="8">Y12+AB12</f>
        <v>1564.3000000000002</v>
      </c>
      <c r="Y12" s="254">
        <v>1564.3000000000002</v>
      </c>
      <c r="Z12" s="254">
        <v>353.7</v>
      </c>
      <c r="AA12" s="254">
        <v>572</v>
      </c>
      <c r="AB12" s="254"/>
      <c r="AC12" s="255">
        <f t="shared" ref="AC12:AC36" si="9">S12+X12</f>
        <v>9119.9</v>
      </c>
      <c r="AE12" s="248"/>
      <c r="AF12" s="248" t="s">
        <v>4471</v>
      </c>
      <c r="AG12" s="253" t="s">
        <v>632</v>
      </c>
      <c r="AH12" s="255">
        <f t="shared" ref="AH12:AH36" si="10">AC12</f>
        <v>9119.9</v>
      </c>
      <c r="AI12" s="254">
        <f t="shared" ref="AI12:AI36" si="11">S12</f>
        <v>7555.5999999999995</v>
      </c>
      <c r="AJ12" s="254">
        <f t="shared" ref="AJ12:AJ36" si="12">X12</f>
        <v>1564.3000000000002</v>
      </c>
      <c r="AK12" s="254">
        <f t="shared" ref="AK12:AK36" si="13">N12</f>
        <v>14590.5</v>
      </c>
      <c r="AL12" s="254">
        <f t="shared" ref="AL12:AL36" si="14">D12</f>
        <v>6620.4000000000005</v>
      </c>
      <c r="AM12" s="255">
        <f t="shared" ref="AM12:AM36" si="15">I12</f>
        <v>7970.1</v>
      </c>
      <c r="AN12" s="254">
        <f t="shared" ref="AN12:AN36" si="16">AK12-AH12</f>
        <v>5470.6</v>
      </c>
      <c r="AO12" s="254">
        <f t="shared" ref="AO12:AO36" si="17">AL12-AI12</f>
        <v>-935.19999999999891</v>
      </c>
      <c r="AP12" s="254">
        <f t="shared" ref="AP12:AP36" si="18">AM12-AJ12</f>
        <v>6405.8</v>
      </c>
      <c r="AQ12" s="249">
        <f>ROUND(F12*0.02,1)</f>
        <v>108.5</v>
      </c>
      <c r="AR12" s="256">
        <f>E12+AQ12</f>
        <v>6728.9000000000005</v>
      </c>
    </row>
    <row r="13" spans="1:44" s="249" customFormat="1" ht="31.7" customHeight="1">
      <c r="A13" s="365"/>
      <c r="B13" s="365" t="s">
        <v>4471</v>
      </c>
      <c r="C13" s="370" t="s">
        <v>633</v>
      </c>
      <c r="D13" s="369">
        <f t="shared" si="4"/>
        <v>7515.9000000000005</v>
      </c>
      <c r="E13" s="377">
        <v>7515.9000000000005</v>
      </c>
      <c r="F13" s="378">
        <v>6160.6</v>
      </c>
      <c r="G13" s="373"/>
      <c r="H13" s="374"/>
      <c r="I13" s="369">
        <f t="shared" si="5"/>
        <v>3196.6</v>
      </c>
      <c r="J13" s="379">
        <v>2886.2</v>
      </c>
      <c r="K13" s="378">
        <v>1322</v>
      </c>
      <c r="L13" s="377">
        <v>584.5</v>
      </c>
      <c r="M13" s="380">
        <v>310.39999999999998</v>
      </c>
      <c r="N13" s="369">
        <f t="shared" si="6"/>
        <v>10712.5</v>
      </c>
      <c r="P13" s="248"/>
      <c r="Q13" s="248" t="s">
        <v>4471</v>
      </c>
      <c r="R13" s="253" t="s">
        <v>633</v>
      </c>
      <c r="S13" s="255">
        <f t="shared" si="7"/>
        <v>7494.4000000000005</v>
      </c>
      <c r="T13" s="254">
        <v>7494.4000000000005</v>
      </c>
      <c r="U13" s="254">
        <v>5499.4000000000005</v>
      </c>
      <c r="V13" s="254"/>
      <c r="W13" s="254"/>
      <c r="X13" s="255">
        <f t="shared" si="8"/>
        <v>1152.7</v>
      </c>
      <c r="Y13" s="254">
        <v>1152.7</v>
      </c>
      <c r="Z13" s="254">
        <v>350.9</v>
      </c>
      <c r="AA13" s="254">
        <v>305.60000000000002</v>
      </c>
      <c r="AB13" s="254"/>
      <c r="AC13" s="255">
        <f t="shared" si="9"/>
        <v>8647.1</v>
      </c>
      <c r="AE13" s="248"/>
      <c r="AF13" s="248" t="s">
        <v>4471</v>
      </c>
      <c r="AG13" s="253" t="s">
        <v>633</v>
      </c>
      <c r="AH13" s="255">
        <f t="shared" si="10"/>
        <v>8647.1</v>
      </c>
      <c r="AI13" s="254">
        <f t="shared" si="11"/>
        <v>7494.4000000000005</v>
      </c>
      <c r="AJ13" s="254">
        <f t="shared" si="12"/>
        <v>1152.7</v>
      </c>
      <c r="AK13" s="254">
        <f t="shared" si="13"/>
        <v>10712.5</v>
      </c>
      <c r="AL13" s="254">
        <f t="shared" si="14"/>
        <v>7515.9000000000005</v>
      </c>
      <c r="AM13" s="255">
        <f t="shared" si="15"/>
        <v>3196.6</v>
      </c>
      <c r="AN13" s="254">
        <f t="shared" si="16"/>
        <v>2065.3999999999996</v>
      </c>
      <c r="AO13" s="254">
        <f t="shared" si="17"/>
        <v>21.5</v>
      </c>
      <c r="AP13" s="254">
        <f t="shared" si="18"/>
        <v>2043.8999999999999</v>
      </c>
      <c r="AQ13" s="249">
        <f t="shared" ref="AQ13:AQ76" si="19">ROUND(F13*0.02,1)</f>
        <v>123.2</v>
      </c>
      <c r="AR13" s="256">
        <f t="shared" ref="AR13:AR76" si="20">E13+AQ13</f>
        <v>7639.1</v>
      </c>
    </row>
    <row r="14" spans="1:44" s="249" customFormat="1" ht="31.5">
      <c r="A14" s="365"/>
      <c r="B14" s="365" t="s">
        <v>4471</v>
      </c>
      <c r="C14" s="370" t="s">
        <v>634</v>
      </c>
      <c r="D14" s="369">
        <f t="shared" si="4"/>
        <v>18159</v>
      </c>
      <c r="E14" s="381">
        <v>18159</v>
      </c>
      <c r="F14" s="382">
        <v>14884.5</v>
      </c>
      <c r="G14" s="373"/>
      <c r="H14" s="374"/>
      <c r="I14" s="369">
        <f t="shared" si="5"/>
        <v>8523</v>
      </c>
      <c r="J14" s="383">
        <v>8256</v>
      </c>
      <c r="K14" s="382">
        <v>3194.1</v>
      </c>
      <c r="L14" s="381">
        <v>1679.2</v>
      </c>
      <c r="M14" s="384">
        <v>267</v>
      </c>
      <c r="N14" s="369">
        <f t="shared" si="6"/>
        <v>26682</v>
      </c>
      <c r="P14" s="248"/>
      <c r="Q14" s="248" t="s">
        <v>4471</v>
      </c>
      <c r="R14" s="253" t="s">
        <v>634</v>
      </c>
      <c r="S14" s="255">
        <f t="shared" si="7"/>
        <v>17565</v>
      </c>
      <c r="T14" s="254">
        <v>17565</v>
      </c>
      <c r="U14" s="254">
        <v>12889.2</v>
      </c>
      <c r="V14" s="254"/>
      <c r="W14" s="254"/>
      <c r="X14" s="255">
        <f t="shared" si="8"/>
        <v>3772.1</v>
      </c>
      <c r="Y14" s="254">
        <v>3772.1</v>
      </c>
      <c r="Z14" s="254">
        <v>822.4</v>
      </c>
      <c r="AA14" s="254">
        <v>763.5</v>
      </c>
      <c r="AB14" s="254"/>
      <c r="AC14" s="255">
        <f t="shared" si="9"/>
        <v>21337.1</v>
      </c>
      <c r="AE14" s="248"/>
      <c r="AF14" s="248" t="s">
        <v>4471</v>
      </c>
      <c r="AG14" s="253" t="s">
        <v>634</v>
      </c>
      <c r="AH14" s="255">
        <f t="shared" si="10"/>
        <v>21337.1</v>
      </c>
      <c r="AI14" s="254">
        <f t="shared" si="11"/>
        <v>17565</v>
      </c>
      <c r="AJ14" s="254">
        <f t="shared" si="12"/>
        <v>3772.1</v>
      </c>
      <c r="AK14" s="254">
        <f t="shared" si="13"/>
        <v>26682</v>
      </c>
      <c r="AL14" s="254">
        <f t="shared" si="14"/>
        <v>18159</v>
      </c>
      <c r="AM14" s="255">
        <f t="shared" si="15"/>
        <v>8523</v>
      </c>
      <c r="AN14" s="254">
        <f t="shared" si="16"/>
        <v>5344.9000000000015</v>
      </c>
      <c r="AO14" s="254">
        <f t="shared" si="17"/>
        <v>594</v>
      </c>
      <c r="AP14" s="254">
        <f t="shared" si="18"/>
        <v>4750.8999999999996</v>
      </c>
      <c r="AQ14" s="249">
        <f t="shared" si="19"/>
        <v>297.7</v>
      </c>
      <c r="AR14" s="256">
        <f t="shared" si="20"/>
        <v>18456.7</v>
      </c>
    </row>
    <row r="15" spans="1:44" s="249" customFormat="1" ht="31.5">
      <c r="A15" s="365"/>
      <c r="B15" s="365" t="s">
        <v>4471</v>
      </c>
      <c r="C15" s="370" t="s">
        <v>635</v>
      </c>
      <c r="D15" s="369">
        <f t="shared" si="4"/>
        <v>14460.2</v>
      </c>
      <c r="E15" s="377">
        <v>14460.2</v>
      </c>
      <c r="F15" s="378">
        <v>11852.7</v>
      </c>
      <c r="G15" s="373"/>
      <c r="H15" s="374"/>
      <c r="I15" s="369">
        <f t="shared" si="5"/>
        <v>5261.2999999999993</v>
      </c>
      <c r="J15" s="379">
        <v>4976.2999999999993</v>
      </c>
      <c r="K15" s="378">
        <v>2543.4</v>
      </c>
      <c r="L15" s="377">
        <v>308.39999999999998</v>
      </c>
      <c r="M15" s="380">
        <v>285</v>
      </c>
      <c r="N15" s="369">
        <f t="shared" si="6"/>
        <v>19721.5</v>
      </c>
      <c r="P15" s="248"/>
      <c r="Q15" s="248" t="s">
        <v>4471</v>
      </c>
      <c r="R15" s="253" t="s">
        <v>635</v>
      </c>
      <c r="S15" s="255">
        <f t="shared" si="7"/>
        <v>16603.800000000003</v>
      </c>
      <c r="T15" s="254">
        <v>16603.800000000003</v>
      </c>
      <c r="U15" s="254">
        <v>12183.9</v>
      </c>
      <c r="V15" s="254"/>
      <c r="W15" s="254"/>
      <c r="X15" s="255">
        <f t="shared" si="8"/>
        <v>3592.3</v>
      </c>
      <c r="Y15" s="254">
        <v>3592.3</v>
      </c>
      <c r="Z15" s="254">
        <v>777.4</v>
      </c>
      <c r="AA15" s="254">
        <v>937.9</v>
      </c>
      <c r="AB15" s="254"/>
      <c r="AC15" s="255">
        <f t="shared" si="9"/>
        <v>20196.100000000002</v>
      </c>
      <c r="AE15" s="248"/>
      <c r="AF15" s="248" t="s">
        <v>4471</v>
      </c>
      <c r="AG15" s="253" t="s">
        <v>635</v>
      </c>
      <c r="AH15" s="255">
        <f t="shared" si="10"/>
        <v>20196.100000000002</v>
      </c>
      <c r="AI15" s="254">
        <f t="shared" si="11"/>
        <v>16603.800000000003</v>
      </c>
      <c r="AJ15" s="254">
        <f t="shared" si="12"/>
        <v>3592.3</v>
      </c>
      <c r="AK15" s="254">
        <f t="shared" si="13"/>
        <v>19721.5</v>
      </c>
      <c r="AL15" s="254">
        <f t="shared" si="14"/>
        <v>14460.2</v>
      </c>
      <c r="AM15" s="255">
        <f t="shared" si="15"/>
        <v>5261.2999999999993</v>
      </c>
      <c r="AN15" s="254">
        <f t="shared" si="16"/>
        <v>-474.60000000000218</v>
      </c>
      <c r="AO15" s="254">
        <f t="shared" si="17"/>
        <v>-2143.6000000000022</v>
      </c>
      <c r="AP15" s="254">
        <f t="shared" si="18"/>
        <v>1668.9999999999991</v>
      </c>
      <c r="AQ15" s="249">
        <f t="shared" si="19"/>
        <v>237.1</v>
      </c>
      <c r="AR15" s="256">
        <f t="shared" si="20"/>
        <v>14697.300000000001</v>
      </c>
    </row>
    <row r="16" spans="1:44" s="249" customFormat="1" ht="31.5">
      <c r="A16" s="365"/>
      <c r="B16" s="365" t="s">
        <v>4471</v>
      </c>
      <c r="C16" s="370" t="s">
        <v>636</v>
      </c>
      <c r="D16" s="369">
        <f t="shared" si="4"/>
        <v>9432.7999999999993</v>
      </c>
      <c r="E16" s="381">
        <v>9432.7999999999993</v>
      </c>
      <c r="F16" s="382">
        <v>7731.9</v>
      </c>
      <c r="G16" s="373"/>
      <c r="H16" s="374"/>
      <c r="I16" s="369">
        <f t="shared" si="5"/>
        <v>3506.7</v>
      </c>
      <c r="J16" s="383">
        <v>3235.5</v>
      </c>
      <c r="K16" s="382">
        <v>1659.2</v>
      </c>
      <c r="L16" s="381">
        <v>374.2</v>
      </c>
      <c r="M16" s="384">
        <v>271.2</v>
      </c>
      <c r="N16" s="369">
        <f t="shared" si="6"/>
        <v>12939.5</v>
      </c>
      <c r="P16" s="248"/>
      <c r="Q16" s="248" t="s">
        <v>4471</v>
      </c>
      <c r="R16" s="253" t="s">
        <v>636</v>
      </c>
      <c r="S16" s="255">
        <f t="shared" si="7"/>
        <v>7804</v>
      </c>
      <c r="T16" s="254">
        <v>7804</v>
      </c>
      <c r="U16" s="254">
        <v>5726.5</v>
      </c>
      <c r="V16" s="254"/>
      <c r="W16" s="254"/>
      <c r="X16" s="255">
        <f t="shared" si="8"/>
        <v>1181.2</v>
      </c>
      <c r="Y16" s="254">
        <v>1181.2</v>
      </c>
      <c r="Z16" s="254">
        <v>365.4</v>
      </c>
      <c r="AA16" s="254">
        <v>255.5</v>
      </c>
      <c r="AB16" s="254"/>
      <c r="AC16" s="255">
        <f t="shared" si="9"/>
        <v>8985.2000000000007</v>
      </c>
      <c r="AE16" s="248"/>
      <c r="AF16" s="248" t="s">
        <v>4471</v>
      </c>
      <c r="AG16" s="253" t="s">
        <v>636</v>
      </c>
      <c r="AH16" s="255">
        <f t="shared" si="10"/>
        <v>8985.2000000000007</v>
      </c>
      <c r="AI16" s="254">
        <f t="shared" si="11"/>
        <v>7804</v>
      </c>
      <c r="AJ16" s="254">
        <f t="shared" si="12"/>
        <v>1181.2</v>
      </c>
      <c r="AK16" s="254">
        <f t="shared" si="13"/>
        <v>12939.5</v>
      </c>
      <c r="AL16" s="254">
        <f t="shared" si="14"/>
        <v>9432.7999999999993</v>
      </c>
      <c r="AM16" s="255">
        <f t="shared" si="15"/>
        <v>3506.7</v>
      </c>
      <c r="AN16" s="254">
        <f t="shared" si="16"/>
        <v>3954.2999999999993</v>
      </c>
      <c r="AO16" s="254">
        <f t="shared" si="17"/>
        <v>1628.7999999999993</v>
      </c>
      <c r="AP16" s="254">
        <f t="shared" si="18"/>
        <v>2325.5</v>
      </c>
      <c r="AQ16" s="249">
        <f t="shared" si="19"/>
        <v>154.6</v>
      </c>
      <c r="AR16" s="256">
        <f t="shared" si="20"/>
        <v>9587.4</v>
      </c>
    </row>
    <row r="17" spans="1:44" s="249" customFormat="1" ht="31.5">
      <c r="A17" s="365"/>
      <c r="B17" s="365" t="s">
        <v>4471</v>
      </c>
      <c r="C17" s="370" t="s">
        <v>637</v>
      </c>
      <c r="D17" s="369">
        <f t="shared" si="4"/>
        <v>7199.3</v>
      </c>
      <c r="E17" s="377">
        <v>7199.3</v>
      </c>
      <c r="F17" s="378">
        <v>5901.1</v>
      </c>
      <c r="G17" s="373"/>
      <c r="H17" s="374"/>
      <c r="I17" s="369">
        <f t="shared" si="5"/>
        <v>2678.7000000000003</v>
      </c>
      <c r="J17" s="379">
        <v>2349.6000000000004</v>
      </c>
      <c r="K17" s="378">
        <v>1266.3</v>
      </c>
      <c r="L17" s="377">
        <v>211.3</v>
      </c>
      <c r="M17" s="380">
        <v>329.1</v>
      </c>
      <c r="N17" s="369">
        <f t="shared" si="6"/>
        <v>9878</v>
      </c>
      <c r="P17" s="248"/>
      <c r="Q17" s="248" t="s">
        <v>4471</v>
      </c>
      <c r="R17" s="253" t="s">
        <v>637</v>
      </c>
      <c r="S17" s="255">
        <f t="shared" si="7"/>
        <v>7827.5</v>
      </c>
      <c r="T17" s="254">
        <v>7827.5</v>
      </c>
      <c r="U17" s="254">
        <v>5743.7999999999993</v>
      </c>
      <c r="V17" s="254"/>
      <c r="W17" s="254"/>
      <c r="X17" s="255">
        <f t="shared" si="8"/>
        <v>1018.8000000000001</v>
      </c>
      <c r="Y17" s="254">
        <v>1018.8000000000001</v>
      </c>
      <c r="Z17" s="254">
        <v>366.5</v>
      </c>
      <c r="AA17" s="254">
        <v>153.69999999999999</v>
      </c>
      <c r="AB17" s="254"/>
      <c r="AC17" s="255">
        <f t="shared" si="9"/>
        <v>8846.2999999999993</v>
      </c>
      <c r="AE17" s="248"/>
      <c r="AF17" s="248" t="s">
        <v>4471</v>
      </c>
      <c r="AG17" s="253" t="s">
        <v>637</v>
      </c>
      <c r="AH17" s="255">
        <f t="shared" si="10"/>
        <v>8846.2999999999993</v>
      </c>
      <c r="AI17" s="254">
        <f t="shared" si="11"/>
        <v>7827.5</v>
      </c>
      <c r="AJ17" s="254">
        <f t="shared" si="12"/>
        <v>1018.8000000000001</v>
      </c>
      <c r="AK17" s="254">
        <f t="shared" si="13"/>
        <v>9878</v>
      </c>
      <c r="AL17" s="254">
        <f t="shared" si="14"/>
        <v>7199.3</v>
      </c>
      <c r="AM17" s="255">
        <f t="shared" si="15"/>
        <v>2678.7000000000003</v>
      </c>
      <c r="AN17" s="254">
        <f t="shared" si="16"/>
        <v>1031.7000000000007</v>
      </c>
      <c r="AO17" s="254">
        <f t="shared" si="17"/>
        <v>-628.19999999999982</v>
      </c>
      <c r="AP17" s="254">
        <f t="shared" si="18"/>
        <v>1659.9</v>
      </c>
      <c r="AQ17" s="249">
        <f t="shared" si="19"/>
        <v>118</v>
      </c>
      <c r="AR17" s="256">
        <f t="shared" si="20"/>
        <v>7317.3</v>
      </c>
    </row>
    <row r="18" spans="1:44" s="249" customFormat="1" ht="31.7" customHeight="1">
      <c r="A18" s="365"/>
      <c r="B18" s="365" t="s">
        <v>4471</v>
      </c>
      <c r="C18" s="370" t="s">
        <v>638</v>
      </c>
      <c r="D18" s="369">
        <f t="shared" si="4"/>
        <v>15145.8</v>
      </c>
      <c r="E18" s="381">
        <v>15145.8</v>
      </c>
      <c r="F18" s="382">
        <v>12414.7</v>
      </c>
      <c r="G18" s="373"/>
      <c r="H18" s="374"/>
      <c r="I18" s="369">
        <f t="shared" si="5"/>
        <v>5399</v>
      </c>
      <c r="J18" s="383">
        <v>5277</v>
      </c>
      <c r="K18" s="382">
        <v>2664</v>
      </c>
      <c r="L18" s="381">
        <v>450.2</v>
      </c>
      <c r="M18" s="384">
        <v>122</v>
      </c>
      <c r="N18" s="369">
        <f t="shared" si="6"/>
        <v>20544.8</v>
      </c>
      <c r="P18" s="248"/>
      <c r="Q18" s="248" t="s">
        <v>4471</v>
      </c>
      <c r="R18" s="253" t="s">
        <v>638</v>
      </c>
      <c r="S18" s="255">
        <f t="shared" si="7"/>
        <v>13714.900000000001</v>
      </c>
      <c r="T18" s="254">
        <v>13714.900000000001</v>
      </c>
      <c r="U18" s="254">
        <v>10064</v>
      </c>
      <c r="V18" s="254"/>
      <c r="W18" s="254"/>
      <c r="X18" s="255">
        <f t="shared" si="8"/>
        <v>2314.8999999999996</v>
      </c>
      <c r="Y18" s="254">
        <v>2314.8999999999996</v>
      </c>
      <c r="Z18" s="254">
        <v>642.1</v>
      </c>
      <c r="AA18" s="254">
        <v>349.1</v>
      </c>
      <c r="AB18" s="254"/>
      <c r="AC18" s="255">
        <f t="shared" si="9"/>
        <v>16029.800000000001</v>
      </c>
      <c r="AE18" s="248"/>
      <c r="AF18" s="248" t="s">
        <v>4471</v>
      </c>
      <c r="AG18" s="253" t="s">
        <v>638</v>
      </c>
      <c r="AH18" s="255">
        <f t="shared" si="10"/>
        <v>16029.800000000001</v>
      </c>
      <c r="AI18" s="254">
        <f t="shared" si="11"/>
        <v>13714.900000000001</v>
      </c>
      <c r="AJ18" s="254">
        <f t="shared" si="12"/>
        <v>2314.8999999999996</v>
      </c>
      <c r="AK18" s="254">
        <f t="shared" si="13"/>
        <v>20544.8</v>
      </c>
      <c r="AL18" s="254">
        <f t="shared" si="14"/>
        <v>15145.8</v>
      </c>
      <c r="AM18" s="255">
        <f t="shared" si="15"/>
        <v>5399</v>
      </c>
      <c r="AN18" s="254">
        <f t="shared" si="16"/>
        <v>4514.9999999999982</v>
      </c>
      <c r="AO18" s="254">
        <f t="shared" si="17"/>
        <v>1430.8999999999978</v>
      </c>
      <c r="AP18" s="254">
        <f t="shared" si="18"/>
        <v>3084.1000000000004</v>
      </c>
      <c r="AQ18" s="249">
        <f t="shared" si="19"/>
        <v>248.3</v>
      </c>
      <c r="AR18" s="256">
        <f t="shared" si="20"/>
        <v>15394.099999999999</v>
      </c>
    </row>
    <row r="19" spans="1:44" s="249" customFormat="1" ht="31.5">
      <c r="A19" s="365"/>
      <c r="B19" s="365" t="s">
        <v>4471</v>
      </c>
      <c r="C19" s="370" t="s">
        <v>639</v>
      </c>
      <c r="D19" s="369">
        <f t="shared" si="4"/>
        <v>10550.2</v>
      </c>
      <c r="E19" s="377">
        <v>10550.2</v>
      </c>
      <c r="F19" s="378">
        <v>8647.7000000000007</v>
      </c>
      <c r="G19" s="373"/>
      <c r="H19" s="374"/>
      <c r="I19" s="369">
        <f t="shared" si="5"/>
        <v>3860.9</v>
      </c>
      <c r="J19" s="379">
        <v>3562.8</v>
      </c>
      <c r="K19" s="378">
        <v>1855.7</v>
      </c>
      <c r="L19" s="377">
        <v>419.3</v>
      </c>
      <c r="M19" s="380">
        <v>298.10000000000002</v>
      </c>
      <c r="N19" s="369">
        <f t="shared" si="6"/>
        <v>14411.1</v>
      </c>
      <c r="P19" s="248"/>
      <c r="Q19" s="248" t="s">
        <v>4471</v>
      </c>
      <c r="R19" s="253" t="s">
        <v>639</v>
      </c>
      <c r="S19" s="255">
        <f t="shared" si="7"/>
        <v>10893.1</v>
      </c>
      <c r="T19" s="254">
        <v>10893.1</v>
      </c>
      <c r="U19" s="254">
        <v>7993.4000000000005</v>
      </c>
      <c r="V19" s="254"/>
      <c r="W19" s="254"/>
      <c r="X19" s="255">
        <f t="shared" si="8"/>
        <v>1361.3</v>
      </c>
      <c r="Y19" s="254">
        <v>1361.3</v>
      </c>
      <c r="Z19" s="254">
        <v>510</v>
      </c>
      <c r="AA19" s="254">
        <v>283.8</v>
      </c>
      <c r="AB19" s="254"/>
      <c r="AC19" s="255">
        <f t="shared" si="9"/>
        <v>12254.4</v>
      </c>
      <c r="AE19" s="248"/>
      <c r="AF19" s="248" t="s">
        <v>4471</v>
      </c>
      <c r="AG19" s="253" t="s">
        <v>639</v>
      </c>
      <c r="AH19" s="255">
        <f t="shared" si="10"/>
        <v>12254.4</v>
      </c>
      <c r="AI19" s="254">
        <f t="shared" si="11"/>
        <v>10893.1</v>
      </c>
      <c r="AJ19" s="254">
        <f t="shared" si="12"/>
        <v>1361.3</v>
      </c>
      <c r="AK19" s="254">
        <f t="shared" si="13"/>
        <v>14411.1</v>
      </c>
      <c r="AL19" s="254">
        <f t="shared" si="14"/>
        <v>10550.2</v>
      </c>
      <c r="AM19" s="255">
        <f t="shared" si="15"/>
        <v>3860.9</v>
      </c>
      <c r="AN19" s="254">
        <f t="shared" si="16"/>
        <v>2156.7000000000007</v>
      </c>
      <c r="AO19" s="254">
        <f t="shared" si="17"/>
        <v>-342.89999999999964</v>
      </c>
      <c r="AP19" s="254">
        <f t="shared" si="18"/>
        <v>2499.6000000000004</v>
      </c>
      <c r="AQ19" s="249">
        <f t="shared" si="19"/>
        <v>173</v>
      </c>
      <c r="AR19" s="256">
        <f t="shared" si="20"/>
        <v>10723.2</v>
      </c>
    </row>
    <row r="20" spans="1:44" s="249" customFormat="1" ht="31.5">
      <c r="A20" s="365"/>
      <c r="B20" s="365" t="s">
        <v>4471</v>
      </c>
      <c r="C20" s="370" t="s">
        <v>640</v>
      </c>
      <c r="D20" s="369">
        <f t="shared" si="4"/>
        <v>11776.6</v>
      </c>
      <c r="E20" s="381">
        <v>11776.6</v>
      </c>
      <c r="F20" s="382">
        <v>9653</v>
      </c>
      <c r="G20" s="373"/>
      <c r="H20" s="374"/>
      <c r="I20" s="369">
        <f t="shared" si="5"/>
        <v>5071.7000000000007</v>
      </c>
      <c r="J20" s="383">
        <v>4804.7000000000007</v>
      </c>
      <c r="K20" s="382">
        <v>2071.4</v>
      </c>
      <c r="L20" s="381">
        <v>432.6</v>
      </c>
      <c r="M20" s="384">
        <v>267</v>
      </c>
      <c r="N20" s="369">
        <f t="shared" si="6"/>
        <v>16848.300000000003</v>
      </c>
      <c r="P20" s="248"/>
      <c r="Q20" s="248" t="s">
        <v>4471</v>
      </c>
      <c r="R20" s="253" t="s">
        <v>640</v>
      </c>
      <c r="S20" s="255">
        <f t="shared" si="7"/>
        <v>9922.9</v>
      </c>
      <c r="T20" s="254">
        <v>9922.9</v>
      </c>
      <c r="U20" s="254">
        <v>7281.4</v>
      </c>
      <c r="V20" s="254"/>
      <c r="W20" s="254"/>
      <c r="X20" s="255">
        <f t="shared" si="8"/>
        <v>1826</v>
      </c>
      <c r="Y20" s="254">
        <v>1826</v>
      </c>
      <c r="Z20" s="254">
        <v>464.6</v>
      </c>
      <c r="AA20" s="254">
        <v>206.1</v>
      </c>
      <c r="AB20" s="254"/>
      <c r="AC20" s="255">
        <f t="shared" si="9"/>
        <v>11748.9</v>
      </c>
      <c r="AE20" s="248"/>
      <c r="AF20" s="248" t="s">
        <v>4471</v>
      </c>
      <c r="AG20" s="253" t="s">
        <v>640</v>
      </c>
      <c r="AH20" s="255">
        <f t="shared" si="10"/>
        <v>11748.9</v>
      </c>
      <c r="AI20" s="254">
        <f t="shared" si="11"/>
        <v>9922.9</v>
      </c>
      <c r="AJ20" s="254">
        <f t="shared" si="12"/>
        <v>1826</v>
      </c>
      <c r="AK20" s="254">
        <f t="shared" si="13"/>
        <v>16848.300000000003</v>
      </c>
      <c r="AL20" s="254">
        <f t="shared" si="14"/>
        <v>11776.6</v>
      </c>
      <c r="AM20" s="255">
        <f t="shared" si="15"/>
        <v>5071.7000000000007</v>
      </c>
      <c r="AN20" s="254">
        <f t="shared" si="16"/>
        <v>5099.4000000000033</v>
      </c>
      <c r="AO20" s="254">
        <f t="shared" si="17"/>
        <v>1853.7000000000007</v>
      </c>
      <c r="AP20" s="254">
        <f t="shared" si="18"/>
        <v>3245.7000000000007</v>
      </c>
      <c r="AQ20" s="249">
        <f t="shared" si="19"/>
        <v>193.1</v>
      </c>
      <c r="AR20" s="256">
        <f t="shared" si="20"/>
        <v>11969.7</v>
      </c>
    </row>
    <row r="21" spans="1:44" s="249" customFormat="1" ht="31.5">
      <c r="A21" s="365"/>
      <c r="B21" s="365" t="s">
        <v>4471</v>
      </c>
      <c r="C21" s="370" t="s">
        <v>641</v>
      </c>
      <c r="D21" s="369">
        <f t="shared" si="4"/>
        <v>6277.5</v>
      </c>
      <c r="E21" s="377">
        <v>6277.5</v>
      </c>
      <c r="F21" s="378">
        <v>5145.5</v>
      </c>
      <c r="G21" s="373"/>
      <c r="H21" s="374"/>
      <c r="I21" s="369">
        <f t="shared" si="5"/>
        <v>2426.2000000000003</v>
      </c>
      <c r="J21" s="379">
        <v>2304.2000000000003</v>
      </c>
      <c r="K21" s="378">
        <v>1104.2</v>
      </c>
      <c r="L21" s="377">
        <v>339.2</v>
      </c>
      <c r="M21" s="380">
        <v>122</v>
      </c>
      <c r="N21" s="369">
        <f t="shared" si="6"/>
        <v>8703.7000000000007</v>
      </c>
      <c r="P21" s="248"/>
      <c r="Q21" s="248" t="s">
        <v>4471</v>
      </c>
      <c r="R21" s="253" t="s">
        <v>641</v>
      </c>
      <c r="S21" s="255">
        <f t="shared" si="7"/>
        <v>6257.5</v>
      </c>
      <c r="T21" s="254">
        <v>6257.5</v>
      </c>
      <c r="U21" s="254">
        <v>4591.8</v>
      </c>
      <c r="V21" s="254"/>
      <c r="W21" s="254"/>
      <c r="X21" s="255">
        <f t="shared" si="8"/>
        <v>1005.7</v>
      </c>
      <c r="Y21" s="254">
        <v>1005.7</v>
      </c>
      <c r="Z21" s="254">
        <v>293</v>
      </c>
      <c r="AA21" s="254">
        <v>196.7</v>
      </c>
      <c r="AB21" s="254"/>
      <c r="AC21" s="255">
        <f t="shared" si="9"/>
        <v>7263.2</v>
      </c>
      <c r="AE21" s="248"/>
      <c r="AF21" s="248" t="s">
        <v>4471</v>
      </c>
      <c r="AG21" s="253" t="s">
        <v>641</v>
      </c>
      <c r="AH21" s="255">
        <f t="shared" si="10"/>
        <v>7263.2</v>
      </c>
      <c r="AI21" s="254">
        <f t="shared" si="11"/>
        <v>6257.5</v>
      </c>
      <c r="AJ21" s="254">
        <f t="shared" si="12"/>
        <v>1005.7</v>
      </c>
      <c r="AK21" s="254">
        <f t="shared" si="13"/>
        <v>8703.7000000000007</v>
      </c>
      <c r="AL21" s="254">
        <f t="shared" si="14"/>
        <v>6277.5</v>
      </c>
      <c r="AM21" s="255">
        <f t="shared" si="15"/>
        <v>2426.2000000000003</v>
      </c>
      <c r="AN21" s="254">
        <f t="shared" si="16"/>
        <v>1440.5000000000009</v>
      </c>
      <c r="AO21" s="254">
        <f t="shared" si="17"/>
        <v>20</v>
      </c>
      <c r="AP21" s="254">
        <f t="shared" si="18"/>
        <v>1420.5000000000002</v>
      </c>
      <c r="AQ21" s="249">
        <f t="shared" si="19"/>
        <v>102.9</v>
      </c>
      <c r="AR21" s="256">
        <f t="shared" si="20"/>
        <v>6380.4</v>
      </c>
    </row>
    <row r="22" spans="1:44" s="249" customFormat="1" ht="31.5">
      <c r="A22" s="365"/>
      <c r="B22" s="365" t="s">
        <v>4471</v>
      </c>
      <c r="C22" s="370" t="s">
        <v>642</v>
      </c>
      <c r="D22" s="369">
        <f t="shared" si="4"/>
        <v>10141</v>
      </c>
      <c r="E22" s="381">
        <v>10141</v>
      </c>
      <c r="F22" s="382">
        <v>8312.4</v>
      </c>
      <c r="G22" s="373"/>
      <c r="H22" s="374"/>
      <c r="I22" s="369">
        <f t="shared" si="5"/>
        <v>4750.5</v>
      </c>
      <c r="J22" s="383">
        <v>4410.5</v>
      </c>
      <c r="K22" s="382">
        <v>1783.7</v>
      </c>
      <c r="L22" s="381">
        <v>925.2</v>
      </c>
      <c r="M22" s="384">
        <v>340</v>
      </c>
      <c r="N22" s="369">
        <f t="shared" si="6"/>
        <v>14891.5</v>
      </c>
      <c r="P22" s="248"/>
      <c r="Q22" s="248" t="s">
        <v>4471</v>
      </c>
      <c r="R22" s="253" t="s">
        <v>642</v>
      </c>
      <c r="S22" s="255">
        <f t="shared" si="7"/>
        <v>13945.3</v>
      </c>
      <c r="T22" s="254">
        <v>13945.3</v>
      </c>
      <c r="U22" s="254">
        <v>10233.099999999999</v>
      </c>
      <c r="V22" s="254"/>
      <c r="W22" s="254"/>
      <c r="X22" s="255">
        <f t="shared" si="8"/>
        <v>2303.1999999999998</v>
      </c>
      <c r="Y22" s="254">
        <v>2303.1999999999998</v>
      </c>
      <c r="Z22" s="254">
        <v>652.9</v>
      </c>
      <c r="AA22" s="254">
        <v>429.8</v>
      </c>
      <c r="AB22" s="254"/>
      <c r="AC22" s="255">
        <f t="shared" si="9"/>
        <v>16248.5</v>
      </c>
      <c r="AE22" s="248"/>
      <c r="AF22" s="248" t="s">
        <v>4471</v>
      </c>
      <c r="AG22" s="253" t="s">
        <v>642</v>
      </c>
      <c r="AH22" s="255">
        <f t="shared" si="10"/>
        <v>16248.5</v>
      </c>
      <c r="AI22" s="254">
        <f t="shared" si="11"/>
        <v>13945.3</v>
      </c>
      <c r="AJ22" s="254">
        <f t="shared" si="12"/>
        <v>2303.1999999999998</v>
      </c>
      <c r="AK22" s="254">
        <f t="shared" si="13"/>
        <v>14891.5</v>
      </c>
      <c r="AL22" s="254">
        <f t="shared" si="14"/>
        <v>10141</v>
      </c>
      <c r="AM22" s="255">
        <f t="shared" si="15"/>
        <v>4750.5</v>
      </c>
      <c r="AN22" s="254">
        <f t="shared" si="16"/>
        <v>-1357</v>
      </c>
      <c r="AO22" s="254">
        <f t="shared" si="17"/>
        <v>-3804.2999999999993</v>
      </c>
      <c r="AP22" s="254">
        <f t="shared" si="18"/>
        <v>2447.3000000000002</v>
      </c>
      <c r="AQ22" s="249">
        <f t="shared" si="19"/>
        <v>166.2</v>
      </c>
      <c r="AR22" s="256">
        <f t="shared" si="20"/>
        <v>10307.200000000001</v>
      </c>
    </row>
    <row r="23" spans="1:44" s="249" customFormat="1" ht="31.5">
      <c r="A23" s="365"/>
      <c r="B23" s="365" t="s">
        <v>4471</v>
      </c>
      <c r="C23" s="370" t="s">
        <v>643</v>
      </c>
      <c r="D23" s="369">
        <f t="shared" si="4"/>
        <v>14083.800000000001</v>
      </c>
      <c r="E23" s="377">
        <v>14083.800000000001</v>
      </c>
      <c r="F23" s="378">
        <v>11544.2</v>
      </c>
      <c r="G23" s="373"/>
      <c r="H23" s="374"/>
      <c r="I23" s="369">
        <f t="shared" si="5"/>
        <v>5596.1</v>
      </c>
      <c r="J23" s="379">
        <v>5270.1</v>
      </c>
      <c r="K23" s="378">
        <v>2477.1999999999998</v>
      </c>
      <c r="L23" s="377">
        <v>707</v>
      </c>
      <c r="M23" s="380">
        <v>326</v>
      </c>
      <c r="N23" s="369">
        <f t="shared" si="6"/>
        <v>19679.900000000001</v>
      </c>
      <c r="P23" s="248"/>
      <c r="Q23" s="248" t="s">
        <v>4471</v>
      </c>
      <c r="R23" s="253" t="s">
        <v>643</v>
      </c>
      <c r="S23" s="255">
        <f t="shared" si="7"/>
        <v>13955.1</v>
      </c>
      <c r="T23" s="254">
        <v>13955.1</v>
      </c>
      <c r="U23" s="254">
        <v>10240.299999999999</v>
      </c>
      <c r="V23" s="254"/>
      <c r="W23" s="254"/>
      <c r="X23" s="255">
        <f t="shared" si="8"/>
        <v>2426</v>
      </c>
      <c r="Y23" s="254">
        <v>2426</v>
      </c>
      <c r="Z23" s="254">
        <v>653.4</v>
      </c>
      <c r="AA23" s="254">
        <v>452.2</v>
      </c>
      <c r="AB23" s="254"/>
      <c r="AC23" s="255">
        <f t="shared" si="9"/>
        <v>16381.1</v>
      </c>
      <c r="AE23" s="248"/>
      <c r="AF23" s="248" t="s">
        <v>4471</v>
      </c>
      <c r="AG23" s="253" t="s">
        <v>643</v>
      </c>
      <c r="AH23" s="255">
        <f t="shared" si="10"/>
        <v>16381.1</v>
      </c>
      <c r="AI23" s="254">
        <f t="shared" si="11"/>
        <v>13955.1</v>
      </c>
      <c r="AJ23" s="254">
        <f t="shared" si="12"/>
        <v>2426</v>
      </c>
      <c r="AK23" s="254">
        <f t="shared" si="13"/>
        <v>19679.900000000001</v>
      </c>
      <c r="AL23" s="254">
        <f t="shared" si="14"/>
        <v>14083.800000000001</v>
      </c>
      <c r="AM23" s="255">
        <f t="shared" si="15"/>
        <v>5596.1</v>
      </c>
      <c r="AN23" s="254">
        <f t="shared" si="16"/>
        <v>3298.8000000000011</v>
      </c>
      <c r="AO23" s="254">
        <f t="shared" si="17"/>
        <v>128.70000000000073</v>
      </c>
      <c r="AP23" s="254">
        <f t="shared" si="18"/>
        <v>3170.1000000000004</v>
      </c>
      <c r="AQ23" s="249">
        <f t="shared" si="19"/>
        <v>230.9</v>
      </c>
      <c r="AR23" s="256">
        <f t="shared" si="20"/>
        <v>14314.7</v>
      </c>
    </row>
    <row r="24" spans="1:44" s="249" customFormat="1" ht="31.5">
      <c r="A24" s="365"/>
      <c r="B24" s="365" t="s">
        <v>4471</v>
      </c>
      <c r="C24" s="370" t="s">
        <v>644</v>
      </c>
      <c r="D24" s="369">
        <f t="shared" si="4"/>
        <v>8728.9</v>
      </c>
      <c r="E24" s="381">
        <v>8728.9</v>
      </c>
      <c r="F24" s="382">
        <v>7154.9</v>
      </c>
      <c r="G24" s="373"/>
      <c r="H24" s="374"/>
      <c r="I24" s="369">
        <f t="shared" si="5"/>
        <v>3332.3999999999996</v>
      </c>
      <c r="J24" s="383">
        <v>2996.7999999999997</v>
      </c>
      <c r="K24" s="382">
        <v>1535.4</v>
      </c>
      <c r="L24" s="381">
        <v>278.60000000000002</v>
      </c>
      <c r="M24" s="384">
        <v>335.6</v>
      </c>
      <c r="N24" s="369">
        <f t="shared" si="6"/>
        <v>12061.3</v>
      </c>
      <c r="P24" s="248"/>
      <c r="Q24" s="248" t="s">
        <v>4471</v>
      </c>
      <c r="R24" s="253" t="s">
        <v>644</v>
      </c>
      <c r="S24" s="255">
        <f t="shared" si="7"/>
        <v>8549.1</v>
      </c>
      <c r="T24" s="254">
        <v>8549.1</v>
      </c>
      <c r="U24" s="254">
        <v>6273.4000000000005</v>
      </c>
      <c r="V24" s="254"/>
      <c r="W24" s="254"/>
      <c r="X24" s="255">
        <f t="shared" si="8"/>
        <v>1397.1</v>
      </c>
      <c r="Y24" s="254">
        <v>1397.1</v>
      </c>
      <c r="Z24" s="254">
        <v>400.3</v>
      </c>
      <c r="AA24" s="254">
        <v>178</v>
      </c>
      <c r="AB24" s="254"/>
      <c r="AC24" s="255">
        <f t="shared" si="9"/>
        <v>9946.2000000000007</v>
      </c>
      <c r="AE24" s="248"/>
      <c r="AF24" s="248" t="s">
        <v>4471</v>
      </c>
      <c r="AG24" s="253" t="s">
        <v>644</v>
      </c>
      <c r="AH24" s="255">
        <f t="shared" si="10"/>
        <v>9946.2000000000007</v>
      </c>
      <c r="AI24" s="254">
        <f t="shared" si="11"/>
        <v>8549.1</v>
      </c>
      <c r="AJ24" s="254">
        <f t="shared" si="12"/>
        <v>1397.1</v>
      </c>
      <c r="AK24" s="254">
        <f t="shared" si="13"/>
        <v>12061.3</v>
      </c>
      <c r="AL24" s="254">
        <f t="shared" si="14"/>
        <v>8728.9</v>
      </c>
      <c r="AM24" s="255">
        <f t="shared" si="15"/>
        <v>3332.3999999999996</v>
      </c>
      <c r="AN24" s="254">
        <f t="shared" si="16"/>
        <v>2115.0999999999985</v>
      </c>
      <c r="AO24" s="254">
        <f t="shared" si="17"/>
        <v>179.79999999999927</v>
      </c>
      <c r="AP24" s="254">
        <f t="shared" si="18"/>
        <v>1935.2999999999997</v>
      </c>
      <c r="AQ24" s="249">
        <f t="shared" si="19"/>
        <v>143.1</v>
      </c>
      <c r="AR24" s="256">
        <f t="shared" si="20"/>
        <v>8872</v>
      </c>
    </row>
    <row r="25" spans="1:44" s="249" customFormat="1" ht="31.5">
      <c r="A25" s="365"/>
      <c r="B25" s="365" t="s">
        <v>4471</v>
      </c>
      <c r="C25" s="370" t="s">
        <v>645</v>
      </c>
      <c r="D25" s="369">
        <f t="shared" si="4"/>
        <v>14343.500000000002</v>
      </c>
      <c r="E25" s="377">
        <v>14343.500000000002</v>
      </c>
      <c r="F25" s="378">
        <v>11757.1</v>
      </c>
      <c r="G25" s="373"/>
      <c r="H25" s="374"/>
      <c r="I25" s="369">
        <f t="shared" si="5"/>
        <v>6271.6</v>
      </c>
      <c r="J25" s="379">
        <v>6135.6</v>
      </c>
      <c r="K25" s="378">
        <v>2523</v>
      </c>
      <c r="L25" s="377">
        <v>989.6</v>
      </c>
      <c r="M25" s="380">
        <v>136</v>
      </c>
      <c r="N25" s="369">
        <f t="shared" si="6"/>
        <v>20615.100000000002</v>
      </c>
      <c r="P25" s="248"/>
      <c r="Q25" s="248" t="s">
        <v>4471</v>
      </c>
      <c r="R25" s="253" t="s">
        <v>645</v>
      </c>
      <c r="S25" s="255">
        <f t="shared" si="7"/>
        <v>14803.699999999999</v>
      </c>
      <c r="T25" s="254">
        <v>14803.699999999999</v>
      </c>
      <c r="U25" s="254">
        <v>10862.9</v>
      </c>
      <c r="V25" s="254"/>
      <c r="W25" s="254"/>
      <c r="X25" s="255">
        <f t="shared" si="8"/>
        <v>2688</v>
      </c>
      <c r="Y25" s="254">
        <v>2688</v>
      </c>
      <c r="Z25" s="254">
        <v>693.1</v>
      </c>
      <c r="AA25" s="254">
        <v>604.9</v>
      </c>
      <c r="AB25" s="254"/>
      <c r="AC25" s="255">
        <f t="shared" si="9"/>
        <v>17491.699999999997</v>
      </c>
      <c r="AE25" s="248"/>
      <c r="AF25" s="248" t="s">
        <v>4471</v>
      </c>
      <c r="AG25" s="253" t="s">
        <v>645</v>
      </c>
      <c r="AH25" s="255">
        <f t="shared" si="10"/>
        <v>17491.699999999997</v>
      </c>
      <c r="AI25" s="254">
        <f t="shared" si="11"/>
        <v>14803.699999999999</v>
      </c>
      <c r="AJ25" s="254">
        <f t="shared" si="12"/>
        <v>2688</v>
      </c>
      <c r="AK25" s="254">
        <f t="shared" si="13"/>
        <v>20615.100000000002</v>
      </c>
      <c r="AL25" s="254">
        <f t="shared" si="14"/>
        <v>14343.500000000002</v>
      </c>
      <c r="AM25" s="255">
        <f t="shared" si="15"/>
        <v>6271.6</v>
      </c>
      <c r="AN25" s="254">
        <f t="shared" si="16"/>
        <v>3123.4000000000051</v>
      </c>
      <c r="AO25" s="254">
        <f t="shared" si="17"/>
        <v>-460.19999999999709</v>
      </c>
      <c r="AP25" s="254">
        <f t="shared" si="18"/>
        <v>3583.6000000000004</v>
      </c>
      <c r="AQ25" s="249">
        <f t="shared" si="19"/>
        <v>235.1</v>
      </c>
      <c r="AR25" s="256">
        <f t="shared" si="20"/>
        <v>14578.600000000002</v>
      </c>
    </row>
    <row r="26" spans="1:44" s="249" customFormat="1" ht="31.5">
      <c r="A26" s="365"/>
      <c r="B26" s="365" t="s">
        <v>4471</v>
      </c>
      <c r="C26" s="370" t="s">
        <v>646</v>
      </c>
      <c r="D26" s="369">
        <f t="shared" si="4"/>
        <v>9067.2000000000007</v>
      </c>
      <c r="E26" s="381">
        <v>9067.2000000000007</v>
      </c>
      <c r="F26" s="382">
        <v>7432.2</v>
      </c>
      <c r="G26" s="373"/>
      <c r="H26" s="374"/>
      <c r="I26" s="369">
        <f t="shared" si="5"/>
        <v>3660.1</v>
      </c>
      <c r="J26" s="383">
        <v>3432.1</v>
      </c>
      <c r="K26" s="382">
        <v>1594.9</v>
      </c>
      <c r="L26" s="381">
        <v>541.4</v>
      </c>
      <c r="M26" s="384">
        <v>228</v>
      </c>
      <c r="N26" s="369">
        <f t="shared" si="6"/>
        <v>12727.300000000001</v>
      </c>
      <c r="P26" s="248"/>
      <c r="Q26" s="248" t="s">
        <v>4471</v>
      </c>
      <c r="R26" s="253" t="s">
        <v>646</v>
      </c>
      <c r="S26" s="255">
        <f t="shared" si="7"/>
        <v>8944.4</v>
      </c>
      <c r="T26" s="254">
        <v>8944.4</v>
      </c>
      <c r="U26" s="254">
        <v>6563.4000000000005</v>
      </c>
      <c r="V26" s="254"/>
      <c r="W26" s="254"/>
      <c r="X26" s="255">
        <f t="shared" si="8"/>
        <v>1552.3</v>
      </c>
      <c r="Y26" s="254">
        <v>1552.3</v>
      </c>
      <c r="Z26" s="254">
        <v>418.8</v>
      </c>
      <c r="AA26" s="254">
        <v>377.2</v>
      </c>
      <c r="AB26" s="254"/>
      <c r="AC26" s="255">
        <f t="shared" si="9"/>
        <v>10496.699999999999</v>
      </c>
      <c r="AE26" s="248"/>
      <c r="AF26" s="248" t="s">
        <v>4471</v>
      </c>
      <c r="AG26" s="253" t="s">
        <v>646</v>
      </c>
      <c r="AH26" s="255">
        <f t="shared" si="10"/>
        <v>10496.699999999999</v>
      </c>
      <c r="AI26" s="254">
        <f t="shared" si="11"/>
        <v>8944.4</v>
      </c>
      <c r="AJ26" s="254">
        <f t="shared" si="12"/>
        <v>1552.3</v>
      </c>
      <c r="AK26" s="254">
        <f t="shared" si="13"/>
        <v>12727.300000000001</v>
      </c>
      <c r="AL26" s="254">
        <f t="shared" si="14"/>
        <v>9067.2000000000007</v>
      </c>
      <c r="AM26" s="255">
        <f t="shared" si="15"/>
        <v>3660.1</v>
      </c>
      <c r="AN26" s="254">
        <f t="shared" si="16"/>
        <v>2230.6000000000022</v>
      </c>
      <c r="AO26" s="254">
        <f t="shared" si="17"/>
        <v>122.80000000000109</v>
      </c>
      <c r="AP26" s="254">
        <f t="shared" si="18"/>
        <v>2107.8000000000002</v>
      </c>
      <c r="AQ26" s="249">
        <f t="shared" si="19"/>
        <v>148.6</v>
      </c>
      <c r="AR26" s="256">
        <f t="shared" si="20"/>
        <v>9215.8000000000011</v>
      </c>
    </row>
    <row r="27" spans="1:44" s="249" customFormat="1" ht="31.7" customHeight="1">
      <c r="A27" s="365"/>
      <c r="B27" s="365" t="s">
        <v>4471</v>
      </c>
      <c r="C27" s="370" t="s">
        <v>647</v>
      </c>
      <c r="D27" s="369">
        <f t="shared" si="4"/>
        <v>6313.9</v>
      </c>
      <c r="E27" s="377">
        <v>6313.9</v>
      </c>
      <c r="F27" s="378">
        <v>5175.3999999999996</v>
      </c>
      <c r="G27" s="373"/>
      <c r="H27" s="374"/>
      <c r="I27" s="369">
        <f t="shared" si="5"/>
        <v>6330.6</v>
      </c>
      <c r="J27" s="379">
        <v>3041.3</v>
      </c>
      <c r="K27" s="378">
        <v>1110.5999999999999</v>
      </c>
      <c r="L27" s="377">
        <v>878.8</v>
      </c>
      <c r="M27" s="380">
        <v>3289.3</v>
      </c>
      <c r="N27" s="369">
        <f t="shared" si="6"/>
        <v>12644.5</v>
      </c>
      <c r="P27" s="248"/>
      <c r="Q27" s="248" t="s">
        <v>4471</v>
      </c>
      <c r="R27" s="253" t="s">
        <v>647</v>
      </c>
      <c r="S27" s="255">
        <f t="shared" si="7"/>
        <v>6777.2999999999993</v>
      </c>
      <c r="T27" s="254">
        <v>6777.2999999999993</v>
      </c>
      <c r="U27" s="254">
        <v>4973.2</v>
      </c>
      <c r="V27" s="254"/>
      <c r="W27" s="254"/>
      <c r="X27" s="255">
        <f t="shared" si="8"/>
        <v>1188.4000000000001</v>
      </c>
      <c r="Y27" s="254">
        <v>1188.4000000000001</v>
      </c>
      <c r="Z27" s="254">
        <v>317.3</v>
      </c>
      <c r="AA27" s="254">
        <v>376.4</v>
      </c>
      <c r="AB27" s="254"/>
      <c r="AC27" s="255">
        <f t="shared" si="9"/>
        <v>7965.6999999999989</v>
      </c>
      <c r="AE27" s="248"/>
      <c r="AF27" s="248" t="s">
        <v>4471</v>
      </c>
      <c r="AG27" s="253" t="s">
        <v>647</v>
      </c>
      <c r="AH27" s="255">
        <f t="shared" si="10"/>
        <v>7965.6999999999989</v>
      </c>
      <c r="AI27" s="254">
        <f t="shared" si="11"/>
        <v>6777.2999999999993</v>
      </c>
      <c r="AJ27" s="254">
        <f t="shared" si="12"/>
        <v>1188.4000000000001</v>
      </c>
      <c r="AK27" s="254">
        <f t="shared" si="13"/>
        <v>12644.5</v>
      </c>
      <c r="AL27" s="254">
        <f t="shared" si="14"/>
        <v>6313.9</v>
      </c>
      <c r="AM27" s="255">
        <f t="shared" si="15"/>
        <v>6330.6</v>
      </c>
      <c r="AN27" s="254">
        <f t="shared" si="16"/>
        <v>4678.8000000000011</v>
      </c>
      <c r="AO27" s="254">
        <f t="shared" si="17"/>
        <v>-463.39999999999964</v>
      </c>
      <c r="AP27" s="254">
        <f t="shared" si="18"/>
        <v>5142.2000000000007</v>
      </c>
      <c r="AQ27" s="249">
        <f t="shared" si="19"/>
        <v>103.5</v>
      </c>
      <c r="AR27" s="256">
        <f t="shared" si="20"/>
        <v>6417.4</v>
      </c>
    </row>
    <row r="28" spans="1:44" s="249" customFormat="1" ht="31.5">
      <c r="A28" s="365"/>
      <c r="B28" s="365" t="s">
        <v>4471</v>
      </c>
      <c r="C28" s="370" t="s">
        <v>648</v>
      </c>
      <c r="D28" s="369">
        <f t="shared" si="4"/>
        <v>8356.2999999999993</v>
      </c>
      <c r="E28" s="381">
        <v>8356.2999999999993</v>
      </c>
      <c r="F28" s="382">
        <v>6849.5</v>
      </c>
      <c r="G28" s="373"/>
      <c r="H28" s="374"/>
      <c r="I28" s="369">
        <f t="shared" si="5"/>
        <v>3770.7000000000003</v>
      </c>
      <c r="J28" s="383">
        <v>3458.7000000000003</v>
      </c>
      <c r="K28" s="382">
        <v>1469.8</v>
      </c>
      <c r="L28" s="381">
        <v>626.4</v>
      </c>
      <c r="M28" s="384">
        <v>312</v>
      </c>
      <c r="N28" s="369">
        <f t="shared" si="6"/>
        <v>12127</v>
      </c>
      <c r="P28" s="248"/>
      <c r="Q28" s="248" t="s">
        <v>4471</v>
      </c>
      <c r="R28" s="253" t="s">
        <v>648</v>
      </c>
      <c r="S28" s="255">
        <f t="shared" si="7"/>
        <v>9081.5</v>
      </c>
      <c r="T28" s="254">
        <v>9081.5</v>
      </c>
      <c r="U28" s="254">
        <v>6664</v>
      </c>
      <c r="V28" s="254"/>
      <c r="W28" s="254"/>
      <c r="X28" s="255">
        <f t="shared" si="8"/>
        <v>1537</v>
      </c>
      <c r="Y28" s="254">
        <v>1537</v>
      </c>
      <c r="Z28" s="254">
        <v>425.2</v>
      </c>
      <c r="AA28" s="254">
        <v>438.7</v>
      </c>
      <c r="AB28" s="254"/>
      <c r="AC28" s="255">
        <f t="shared" si="9"/>
        <v>10618.5</v>
      </c>
      <c r="AE28" s="248"/>
      <c r="AF28" s="248" t="s">
        <v>4471</v>
      </c>
      <c r="AG28" s="253" t="s">
        <v>648</v>
      </c>
      <c r="AH28" s="255">
        <f t="shared" si="10"/>
        <v>10618.5</v>
      </c>
      <c r="AI28" s="254">
        <f t="shared" si="11"/>
        <v>9081.5</v>
      </c>
      <c r="AJ28" s="254">
        <f t="shared" si="12"/>
        <v>1537</v>
      </c>
      <c r="AK28" s="254">
        <f t="shared" si="13"/>
        <v>12127</v>
      </c>
      <c r="AL28" s="254">
        <f t="shared" si="14"/>
        <v>8356.2999999999993</v>
      </c>
      <c r="AM28" s="255">
        <f t="shared" si="15"/>
        <v>3770.7000000000003</v>
      </c>
      <c r="AN28" s="254">
        <f t="shared" si="16"/>
        <v>1508.5</v>
      </c>
      <c r="AO28" s="254">
        <f t="shared" si="17"/>
        <v>-725.20000000000073</v>
      </c>
      <c r="AP28" s="254">
        <f t="shared" si="18"/>
        <v>2233.7000000000003</v>
      </c>
      <c r="AQ28" s="249">
        <f t="shared" si="19"/>
        <v>137</v>
      </c>
      <c r="AR28" s="256">
        <f t="shared" si="20"/>
        <v>8493.2999999999993</v>
      </c>
    </row>
    <row r="29" spans="1:44" s="249" customFormat="1" ht="31.5">
      <c r="A29" s="365"/>
      <c r="B29" s="365" t="s">
        <v>4471</v>
      </c>
      <c r="C29" s="370" t="s">
        <v>649</v>
      </c>
      <c r="D29" s="369">
        <f t="shared" si="4"/>
        <v>7809.4</v>
      </c>
      <c r="E29" s="377">
        <v>7809.4</v>
      </c>
      <c r="F29" s="378">
        <v>6401.2</v>
      </c>
      <c r="G29" s="373"/>
      <c r="H29" s="374"/>
      <c r="I29" s="369">
        <f t="shared" si="5"/>
        <v>2483.6999999999998</v>
      </c>
      <c r="J29" s="379">
        <v>2444.6999999999998</v>
      </c>
      <c r="K29" s="378">
        <v>1373.6</v>
      </c>
      <c r="L29" s="377">
        <v>246</v>
      </c>
      <c r="M29" s="380">
        <v>39</v>
      </c>
      <c r="N29" s="369">
        <f t="shared" si="6"/>
        <v>10293.099999999999</v>
      </c>
      <c r="P29" s="248"/>
      <c r="Q29" s="248" t="s">
        <v>4471</v>
      </c>
      <c r="R29" s="253" t="s">
        <v>649</v>
      </c>
      <c r="S29" s="255">
        <f t="shared" si="7"/>
        <v>7242</v>
      </c>
      <c r="T29" s="254">
        <v>7242</v>
      </c>
      <c r="U29" s="254">
        <v>5314.1</v>
      </c>
      <c r="V29" s="254"/>
      <c r="W29" s="254"/>
      <c r="X29" s="255">
        <f t="shared" si="8"/>
        <v>930.90000000000009</v>
      </c>
      <c r="Y29" s="254">
        <v>930.90000000000009</v>
      </c>
      <c r="Z29" s="254">
        <v>339.1</v>
      </c>
      <c r="AA29" s="254">
        <v>153.80000000000001</v>
      </c>
      <c r="AB29" s="254"/>
      <c r="AC29" s="255">
        <f t="shared" si="9"/>
        <v>8172.9</v>
      </c>
      <c r="AE29" s="248"/>
      <c r="AF29" s="248" t="s">
        <v>4471</v>
      </c>
      <c r="AG29" s="253" t="s">
        <v>649</v>
      </c>
      <c r="AH29" s="255">
        <f t="shared" si="10"/>
        <v>8172.9</v>
      </c>
      <c r="AI29" s="254">
        <f t="shared" si="11"/>
        <v>7242</v>
      </c>
      <c r="AJ29" s="254">
        <f t="shared" si="12"/>
        <v>930.90000000000009</v>
      </c>
      <c r="AK29" s="254">
        <f t="shared" si="13"/>
        <v>10293.099999999999</v>
      </c>
      <c r="AL29" s="254">
        <f t="shared" si="14"/>
        <v>7809.4</v>
      </c>
      <c r="AM29" s="255">
        <f t="shared" si="15"/>
        <v>2483.6999999999998</v>
      </c>
      <c r="AN29" s="254">
        <f t="shared" si="16"/>
        <v>2120.1999999999989</v>
      </c>
      <c r="AO29" s="254">
        <f t="shared" si="17"/>
        <v>567.39999999999964</v>
      </c>
      <c r="AP29" s="254">
        <f t="shared" si="18"/>
        <v>1552.7999999999997</v>
      </c>
      <c r="AQ29" s="249">
        <f t="shared" si="19"/>
        <v>128</v>
      </c>
      <c r="AR29" s="256">
        <f t="shared" si="20"/>
        <v>7937.4</v>
      </c>
    </row>
    <row r="30" spans="1:44" s="249" customFormat="1" ht="31.7" customHeight="1">
      <c r="A30" s="365"/>
      <c r="B30" s="365" t="s">
        <v>4471</v>
      </c>
      <c r="C30" s="370" t="s">
        <v>650</v>
      </c>
      <c r="D30" s="369">
        <f t="shared" si="4"/>
        <v>19814.3</v>
      </c>
      <c r="E30" s="381">
        <v>19814.3</v>
      </c>
      <c r="F30" s="382">
        <v>16241.4</v>
      </c>
      <c r="G30" s="373"/>
      <c r="H30" s="374"/>
      <c r="I30" s="369">
        <f t="shared" si="5"/>
        <v>13195</v>
      </c>
      <c r="J30" s="383">
        <v>12865.9</v>
      </c>
      <c r="K30" s="382">
        <v>3485.2</v>
      </c>
      <c r="L30" s="381"/>
      <c r="M30" s="384">
        <v>329.1</v>
      </c>
      <c r="N30" s="369">
        <f t="shared" si="6"/>
        <v>33009.300000000003</v>
      </c>
      <c r="P30" s="248"/>
      <c r="Q30" s="248" t="s">
        <v>4471</v>
      </c>
      <c r="R30" s="253" t="s">
        <v>650</v>
      </c>
      <c r="S30" s="255">
        <f t="shared" si="7"/>
        <v>17189.699999999997</v>
      </c>
      <c r="T30" s="254">
        <v>17189.699999999997</v>
      </c>
      <c r="U30" s="254">
        <v>12613.8</v>
      </c>
      <c r="V30" s="254"/>
      <c r="W30" s="254"/>
      <c r="X30" s="255">
        <f t="shared" si="8"/>
        <v>7652</v>
      </c>
      <c r="Y30" s="254">
        <v>7652</v>
      </c>
      <c r="Z30" s="254">
        <v>804.8</v>
      </c>
      <c r="AA30" s="254"/>
      <c r="AB30" s="254"/>
      <c r="AC30" s="255">
        <f t="shared" si="9"/>
        <v>24841.699999999997</v>
      </c>
      <c r="AE30" s="248"/>
      <c r="AF30" s="248" t="s">
        <v>4471</v>
      </c>
      <c r="AG30" s="253" t="s">
        <v>650</v>
      </c>
      <c r="AH30" s="255">
        <f t="shared" si="10"/>
        <v>24841.699999999997</v>
      </c>
      <c r="AI30" s="254">
        <f t="shared" si="11"/>
        <v>17189.699999999997</v>
      </c>
      <c r="AJ30" s="254">
        <f t="shared" si="12"/>
        <v>7652</v>
      </c>
      <c r="AK30" s="254">
        <f t="shared" si="13"/>
        <v>33009.300000000003</v>
      </c>
      <c r="AL30" s="254">
        <f t="shared" si="14"/>
        <v>19814.3</v>
      </c>
      <c r="AM30" s="255">
        <f t="shared" si="15"/>
        <v>13195</v>
      </c>
      <c r="AN30" s="254">
        <f t="shared" si="16"/>
        <v>8167.6000000000058</v>
      </c>
      <c r="AO30" s="254">
        <f t="shared" si="17"/>
        <v>2624.6000000000022</v>
      </c>
      <c r="AP30" s="254">
        <f t="shared" si="18"/>
        <v>5543</v>
      </c>
      <c r="AQ30" s="249">
        <f t="shared" si="19"/>
        <v>324.8</v>
      </c>
      <c r="AR30" s="256">
        <f t="shared" si="20"/>
        <v>20139.099999999999</v>
      </c>
    </row>
    <row r="31" spans="1:44" s="249" customFormat="1" ht="31.5">
      <c r="A31" s="365"/>
      <c r="B31" s="365" t="s">
        <v>4471</v>
      </c>
      <c r="C31" s="370" t="s">
        <v>651</v>
      </c>
      <c r="D31" s="369">
        <f t="shared" si="4"/>
        <v>6739</v>
      </c>
      <c r="E31" s="377">
        <v>6739</v>
      </c>
      <c r="F31" s="378">
        <v>5523.8</v>
      </c>
      <c r="G31" s="373"/>
      <c r="H31" s="374"/>
      <c r="I31" s="369">
        <f t="shared" si="5"/>
        <v>2345.1</v>
      </c>
      <c r="J31" s="379">
        <v>2268.1</v>
      </c>
      <c r="K31" s="378">
        <v>1185.3</v>
      </c>
      <c r="L31" s="377">
        <v>200.6</v>
      </c>
      <c r="M31" s="380">
        <v>77</v>
      </c>
      <c r="N31" s="369">
        <f t="shared" si="6"/>
        <v>9084.1</v>
      </c>
      <c r="P31" s="248"/>
      <c r="Q31" s="248" t="s">
        <v>4471</v>
      </c>
      <c r="R31" s="253" t="s">
        <v>651</v>
      </c>
      <c r="S31" s="255">
        <f t="shared" si="7"/>
        <v>6734.9000000000005</v>
      </c>
      <c r="T31" s="254">
        <v>6734.9000000000005</v>
      </c>
      <c r="U31" s="254">
        <v>4942</v>
      </c>
      <c r="V31" s="254"/>
      <c r="W31" s="254"/>
      <c r="X31" s="255">
        <f t="shared" si="8"/>
        <v>1041.7</v>
      </c>
      <c r="Y31" s="254">
        <v>1041.7</v>
      </c>
      <c r="Z31" s="254">
        <v>315.3</v>
      </c>
      <c r="AA31" s="254">
        <v>139.80000000000001</v>
      </c>
      <c r="AB31" s="254"/>
      <c r="AC31" s="255">
        <f t="shared" si="9"/>
        <v>7776.6</v>
      </c>
      <c r="AE31" s="248"/>
      <c r="AF31" s="248" t="s">
        <v>4471</v>
      </c>
      <c r="AG31" s="253" t="s">
        <v>651</v>
      </c>
      <c r="AH31" s="255">
        <f t="shared" si="10"/>
        <v>7776.6</v>
      </c>
      <c r="AI31" s="254">
        <f t="shared" si="11"/>
        <v>6734.9000000000005</v>
      </c>
      <c r="AJ31" s="254">
        <f t="shared" si="12"/>
        <v>1041.7</v>
      </c>
      <c r="AK31" s="254">
        <f t="shared" si="13"/>
        <v>9084.1</v>
      </c>
      <c r="AL31" s="254">
        <f t="shared" si="14"/>
        <v>6739</v>
      </c>
      <c r="AM31" s="255">
        <f t="shared" si="15"/>
        <v>2345.1</v>
      </c>
      <c r="AN31" s="254">
        <f t="shared" si="16"/>
        <v>1307.5</v>
      </c>
      <c r="AO31" s="254">
        <f t="shared" si="17"/>
        <v>4.0999999999994543</v>
      </c>
      <c r="AP31" s="254">
        <f t="shared" si="18"/>
        <v>1303.3999999999999</v>
      </c>
      <c r="AQ31" s="249">
        <f t="shared" si="19"/>
        <v>110.5</v>
      </c>
      <c r="AR31" s="256">
        <f t="shared" si="20"/>
        <v>6849.5</v>
      </c>
    </row>
    <row r="32" spans="1:44" s="249" customFormat="1" ht="31.5">
      <c r="A32" s="365"/>
      <c r="B32" s="365" t="s">
        <v>4471</v>
      </c>
      <c r="C32" s="370" t="s">
        <v>652</v>
      </c>
      <c r="D32" s="369">
        <f t="shared" si="4"/>
        <v>9407</v>
      </c>
      <c r="E32" s="381">
        <v>9407</v>
      </c>
      <c r="F32" s="382">
        <v>7710.7</v>
      </c>
      <c r="G32" s="373"/>
      <c r="H32" s="374"/>
      <c r="I32" s="369">
        <f t="shared" si="5"/>
        <v>3447.6000000000004</v>
      </c>
      <c r="J32" s="383">
        <v>3292.6000000000004</v>
      </c>
      <c r="K32" s="382">
        <v>1654.6</v>
      </c>
      <c r="L32" s="381">
        <v>364.8</v>
      </c>
      <c r="M32" s="384">
        <v>155</v>
      </c>
      <c r="N32" s="369">
        <f t="shared" si="6"/>
        <v>12854.6</v>
      </c>
      <c r="P32" s="248"/>
      <c r="Q32" s="248" t="s">
        <v>4471</v>
      </c>
      <c r="R32" s="253" t="s">
        <v>652</v>
      </c>
      <c r="S32" s="255">
        <f t="shared" si="7"/>
        <v>8414.0999999999985</v>
      </c>
      <c r="T32" s="254">
        <v>8414.0999999999985</v>
      </c>
      <c r="U32" s="254">
        <v>6174.3</v>
      </c>
      <c r="V32" s="254"/>
      <c r="W32" s="254"/>
      <c r="X32" s="255">
        <f t="shared" si="8"/>
        <v>1281.9000000000001</v>
      </c>
      <c r="Y32" s="254">
        <v>1281.9000000000001</v>
      </c>
      <c r="Z32" s="254">
        <v>393.9</v>
      </c>
      <c r="AA32" s="254">
        <v>244.1</v>
      </c>
      <c r="AB32" s="254"/>
      <c r="AC32" s="255">
        <f t="shared" si="9"/>
        <v>9695.9999999999982</v>
      </c>
      <c r="AE32" s="248"/>
      <c r="AF32" s="248" t="s">
        <v>4471</v>
      </c>
      <c r="AG32" s="253" t="s">
        <v>652</v>
      </c>
      <c r="AH32" s="255">
        <f t="shared" si="10"/>
        <v>9695.9999999999982</v>
      </c>
      <c r="AI32" s="254">
        <f t="shared" si="11"/>
        <v>8414.0999999999985</v>
      </c>
      <c r="AJ32" s="254">
        <f t="shared" si="12"/>
        <v>1281.9000000000001</v>
      </c>
      <c r="AK32" s="254">
        <f t="shared" si="13"/>
        <v>12854.6</v>
      </c>
      <c r="AL32" s="254">
        <f t="shared" si="14"/>
        <v>9407</v>
      </c>
      <c r="AM32" s="255">
        <f t="shared" si="15"/>
        <v>3447.6000000000004</v>
      </c>
      <c r="AN32" s="254">
        <f t="shared" si="16"/>
        <v>3158.6000000000022</v>
      </c>
      <c r="AO32" s="254">
        <f t="shared" si="17"/>
        <v>992.90000000000146</v>
      </c>
      <c r="AP32" s="254">
        <f t="shared" si="18"/>
        <v>2165.7000000000003</v>
      </c>
      <c r="AQ32" s="249">
        <f t="shared" si="19"/>
        <v>154.19999999999999</v>
      </c>
      <c r="AR32" s="256">
        <f t="shared" si="20"/>
        <v>9561.2000000000007</v>
      </c>
    </row>
    <row r="33" spans="1:44" s="249" customFormat="1" ht="31.5">
      <c r="A33" s="365"/>
      <c r="B33" s="365" t="s">
        <v>4471</v>
      </c>
      <c r="C33" s="370" t="s">
        <v>653</v>
      </c>
      <c r="D33" s="369">
        <f t="shared" si="4"/>
        <v>7294.3</v>
      </c>
      <c r="E33" s="377">
        <v>7294.3</v>
      </c>
      <c r="F33" s="378">
        <v>5979</v>
      </c>
      <c r="G33" s="373"/>
      <c r="H33" s="374"/>
      <c r="I33" s="369">
        <f t="shared" si="5"/>
        <v>2721.2</v>
      </c>
      <c r="J33" s="379">
        <v>2624.2</v>
      </c>
      <c r="K33" s="378">
        <v>1283</v>
      </c>
      <c r="L33" s="377">
        <v>139.5</v>
      </c>
      <c r="M33" s="380">
        <v>97</v>
      </c>
      <c r="N33" s="369">
        <f t="shared" si="6"/>
        <v>10015.5</v>
      </c>
      <c r="P33" s="248"/>
      <c r="Q33" s="248" t="s">
        <v>4471</v>
      </c>
      <c r="R33" s="253" t="s">
        <v>653</v>
      </c>
      <c r="S33" s="255">
        <f t="shared" si="7"/>
        <v>7928.5</v>
      </c>
      <c r="T33" s="254">
        <v>7928.5</v>
      </c>
      <c r="U33" s="254">
        <v>5817.9</v>
      </c>
      <c r="V33" s="254"/>
      <c r="W33" s="254"/>
      <c r="X33" s="255">
        <f t="shared" si="8"/>
        <v>1093.9000000000001</v>
      </c>
      <c r="Y33" s="254">
        <v>1093.9000000000001</v>
      </c>
      <c r="Z33" s="254">
        <v>371.2</v>
      </c>
      <c r="AA33" s="254">
        <v>126.1</v>
      </c>
      <c r="AB33" s="254"/>
      <c r="AC33" s="255">
        <f t="shared" si="9"/>
        <v>9022.4</v>
      </c>
      <c r="AE33" s="248"/>
      <c r="AF33" s="248" t="s">
        <v>4471</v>
      </c>
      <c r="AG33" s="253" t="s">
        <v>653</v>
      </c>
      <c r="AH33" s="255">
        <f t="shared" si="10"/>
        <v>9022.4</v>
      </c>
      <c r="AI33" s="254">
        <f t="shared" si="11"/>
        <v>7928.5</v>
      </c>
      <c r="AJ33" s="254">
        <f t="shared" si="12"/>
        <v>1093.9000000000001</v>
      </c>
      <c r="AK33" s="254">
        <f t="shared" si="13"/>
        <v>10015.5</v>
      </c>
      <c r="AL33" s="254">
        <f t="shared" si="14"/>
        <v>7294.3</v>
      </c>
      <c r="AM33" s="255">
        <f t="shared" si="15"/>
        <v>2721.2</v>
      </c>
      <c r="AN33" s="254">
        <f t="shared" si="16"/>
        <v>993.10000000000036</v>
      </c>
      <c r="AO33" s="254">
        <f t="shared" si="17"/>
        <v>-634.19999999999982</v>
      </c>
      <c r="AP33" s="254">
        <f t="shared" si="18"/>
        <v>1627.2999999999997</v>
      </c>
      <c r="AQ33" s="249">
        <f t="shared" si="19"/>
        <v>119.6</v>
      </c>
      <c r="AR33" s="256">
        <f t="shared" si="20"/>
        <v>7413.9000000000005</v>
      </c>
    </row>
    <row r="34" spans="1:44" s="249" customFormat="1" ht="31.5">
      <c r="A34" s="365"/>
      <c r="B34" s="365" t="s">
        <v>4471</v>
      </c>
      <c r="C34" s="370" t="s">
        <v>654</v>
      </c>
      <c r="D34" s="369">
        <f t="shared" si="4"/>
        <v>6346.1</v>
      </c>
      <c r="E34" s="381">
        <v>6346.1</v>
      </c>
      <c r="F34" s="382">
        <v>5201.8</v>
      </c>
      <c r="G34" s="373"/>
      <c r="H34" s="374"/>
      <c r="I34" s="369">
        <f t="shared" si="5"/>
        <v>2292.1999999999998</v>
      </c>
      <c r="J34" s="383">
        <v>2170.1999999999998</v>
      </c>
      <c r="K34" s="382">
        <v>1116.3</v>
      </c>
      <c r="L34" s="381">
        <v>264.10000000000002</v>
      </c>
      <c r="M34" s="384">
        <v>122</v>
      </c>
      <c r="N34" s="369">
        <f t="shared" si="6"/>
        <v>8638.2999999999993</v>
      </c>
      <c r="P34" s="248"/>
      <c r="Q34" s="248" t="s">
        <v>4471</v>
      </c>
      <c r="R34" s="253" t="s">
        <v>654</v>
      </c>
      <c r="S34" s="255">
        <f t="shared" si="7"/>
        <v>5842.5</v>
      </c>
      <c r="T34" s="254">
        <v>5842.5</v>
      </c>
      <c r="U34" s="254">
        <v>4287.3</v>
      </c>
      <c r="V34" s="254"/>
      <c r="W34" s="254"/>
      <c r="X34" s="255">
        <f t="shared" si="8"/>
        <v>848.8</v>
      </c>
      <c r="Y34" s="254">
        <v>848.8</v>
      </c>
      <c r="Z34" s="254">
        <v>273.5</v>
      </c>
      <c r="AA34" s="254">
        <v>164.6</v>
      </c>
      <c r="AB34" s="254"/>
      <c r="AC34" s="255">
        <f t="shared" si="9"/>
        <v>6691.3</v>
      </c>
      <c r="AE34" s="248"/>
      <c r="AF34" s="248" t="s">
        <v>4471</v>
      </c>
      <c r="AG34" s="253" t="s">
        <v>654</v>
      </c>
      <c r="AH34" s="255">
        <f t="shared" si="10"/>
        <v>6691.3</v>
      </c>
      <c r="AI34" s="254">
        <f t="shared" si="11"/>
        <v>5842.5</v>
      </c>
      <c r="AJ34" s="254">
        <f t="shared" si="12"/>
        <v>848.8</v>
      </c>
      <c r="AK34" s="254">
        <f t="shared" si="13"/>
        <v>8638.2999999999993</v>
      </c>
      <c r="AL34" s="254">
        <f t="shared" si="14"/>
        <v>6346.1</v>
      </c>
      <c r="AM34" s="255">
        <f t="shared" si="15"/>
        <v>2292.1999999999998</v>
      </c>
      <c r="AN34" s="254">
        <f t="shared" si="16"/>
        <v>1946.9999999999991</v>
      </c>
      <c r="AO34" s="254">
        <f t="shared" si="17"/>
        <v>503.60000000000036</v>
      </c>
      <c r="AP34" s="254">
        <f t="shared" si="18"/>
        <v>1443.3999999999999</v>
      </c>
      <c r="AQ34" s="249">
        <f t="shared" si="19"/>
        <v>104</v>
      </c>
      <c r="AR34" s="256">
        <f t="shared" si="20"/>
        <v>6450.1</v>
      </c>
    </row>
    <row r="35" spans="1:44" s="249" customFormat="1" ht="31.5">
      <c r="A35" s="365"/>
      <c r="B35" s="365" t="s">
        <v>4471</v>
      </c>
      <c r="C35" s="370" t="s">
        <v>655</v>
      </c>
      <c r="D35" s="369">
        <f t="shared" si="4"/>
        <v>10239.299999999999</v>
      </c>
      <c r="E35" s="377">
        <v>10239.299999999999</v>
      </c>
      <c r="F35" s="378">
        <v>8392.9</v>
      </c>
      <c r="G35" s="373"/>
      <c r="H35" s="374"/>
      <c r="I35" s="369">
        <f t="shared" si="5"/>
        <v>3674.7</v>
      </c>
      <c r="J35" s="379">
        <v>3552.7</v>
      </c>
      <c r="K35" s="378">
        <v>1801</v>
      </c>
      <c r="L35" s="377">
        <v>316.5</v>
      </c>
      <c r="M35" s="380">
        <v>122</v>
      </c>
      <c r="N35" s="369">
        <f t="shared" si="6"/>
        <v>13914</v>
      </c>
      <c r="P35" s="248"/>
      <c r="Q35" s="248" t="s">
        <v>4471</v>
      </c>
      <c r="R35" s="253" t="s">
        <v>656</v>
      </c>
      <c r="S35" s="255">
        <f t="shared" si="7"/>
        <v>10051</v>
      </c>
      <c r="T35" s="254">
        <v>10051</v>
      </c>
      <c r="U35" s="254">
        <v>7375.4000000000005</v>
      </c>
      <c r="V35" s="254"/>
      <c r="W35" s="254"/>
      <c r="X35" s="255">
        <f t="shared" si="8"/>
        <v>1476.4</v>
      </c>
      <c r="Y35" s="254">
        <v>1476.4</v>
      </c>
      <c r="Z35" s="254">
        <v>470.6</v>
      </c>
      <c r="AA35" s="254">
        <v>233.8</v>
      </c>
      <c r="AB35" s="254"/>
      <c r="AC35" s="255">
        <f t="shared" si="9"/>
        <v>11527.4</v>
      </c>
      <c r="AE35" s="248"/>
      <c r="AF35" s="248" t="s">
        <v>4471</v>
      </c>
      <c r="AG35" s="253" t="s">
        <v>656</v>
      </c>
      <c r="AH35" s="255">
        <f t="shared" si="10"/>
        <v>11527.4</v>
      </c>
      <c r="AI35" s="254">
        <f t="shared" si="11"/>
        <v>10051</v>
      </c>
      <c r="AJ35" s="254">
        <f t="shared" si="12"/>
        <v>1476.4</v>
      </c>
      <c r="AK35" s="254">
        <f t="shared" si="13"/>
        <v>13914</v>
      </c>
      <c r="AL35" s="254">
        <f t="shared" si="14"/>
        <v>10239.299999999999</v>
      </c>
      <c r="AM35" s="255">
        <f t="shared" si="15"/>
        <v>3674.7</v>
      </c>
      <c r="AN35" s="254">
        <f t="shared" si="16"/>
        <v>2386.6000000000004</v>
      </c>
      <c r="AO35" s="254">
        <f t="shared" si="17"/>
        <v>188.29999999999927</v>
      </c>
      <c r="AP35" s="254">
        <f t="shared" si="18"/>
        <v>2198.2999999999997</v>
      </c>
      <c r="AQ35" s="249">
        <f t="shared" si="19"/>
        <v>167.9</v>
      </c>
      <c r="AR35" s="256">
        <f t="shared" si="20"/>
        <v>10407.199999999999</v>
      </c>
    </row>
    <row r="36" spans="1:44" s="249" customFormat="1" ht="15.75">
      <c r="A36" s="365"/>
      <c r="B36" s="365" t="s">
        <v>4471</v>
      </c>
      <c r="C36" s="370" t="s">
        <v>657</v>
      </c>
      <c r="D36" s="369">
        <f t="shared" si="4"/>
        <v>31387.399999999998</v>
      </c>
      <c r="E36" s="385">
        <v>31387.399999999998</v>
      </c>
      <c r="F36" s="386">
        <v>25727.599999999999</v>
      </c>
      <c r="G36" s="373"/>
      <c r="H36" s="374"/>
      <c r="I36" s="369">
        <f t="shared" si="5"/>
        <v>14021.399999999998</v>
      </c>
      <c r="J36" s="387">
        <v>13825.599999999999</v>
      </c>
      <c r="K36" s="386">
        <v>5521</v>
      </c>
      <c r="L36" s="385">
        <v>1776</v>
      </c>
      <c r="M36" s="388">
        <v>195.8</v>
      </c>
      <c r="N36" s="369">
        <f t="shared" si="6"/>
        <v>45408.799999999996</v>
      </c>
      <c r="P36" s="248"/>
      <c r="Q36" s="248" t="s">
        <v>4471</v>
      </c>
      <c r="R36" s="253" t="s">
        <v>657</v>
      </c>
      <c r="S36" s="255">
        <f t="shared" si="7"/>
        <v>30465.100000000002</v>
      </c>
      <c r="T36" s="254">
        <v>30465.100000000002</v>
      </c>
      <c r="U36" s="254">
        <v>22355.500000000004</v>
      </c>
      <c r="V36" s="254"/>
      <c r="W36" s="254"/>
      <c r="X36" s="255">
        <f t="shared" si="8"/>
        <v>6710.1</v>
      </c>
      <c r="Y36" s="254">
        <v>6710.1</v>
      </c>
      <c r="Z36" s="254">
        <v>1426.2</v>
      </c>
      <c r="AA36" s="254">
        <v>910.5</v>
      </c>
      <c r="AB36" s="254"/>
      <c r="AC36" s="255">
        <f t="shared" si="9"/>
        <v>37175.200000000004</v>
      </c>
      <c r="AE36" s="248"/>
      <c r="AF36" s="248" t="s">
        <v>4471</v>
      </c>
      <c r="AG36" s="253" t="s">
        <v>657</v>
      </c>
      <c r="AH36" s="255">
        <f t="shared" si="10"/>
        <v>37175.200000000004</v>
      </c>
      <c r="AI36" s="254">
        <f t="shared" si="11"/>
        <v>30465.100000000002</v>
      </c>
      <c r="AJ36" s="254">
        <f t="shared" si="12"/>
        <v>6710.1</v>
      </c>
      <c r="AK36" s="254">
        <f t="shared" si="13"/>
        <v>45408.799999999996</v>
      </c>
      <c r="AL36" s="254">
        <f t="shared" si="14"/>
        <v>31387.399999999998</v>
      </c>
      <c r="AM36" s="255">
        <f t="shared" si="15"/>
        <v>14021.399999999998</v>
      </c>
      <c r="AN36" s="254">
        <f t="shared" si="16"/>
        <v>8233.5999999999913</v>
      </c>
      <c r="AO36" s="254">
        <f t="shared" si="17"/>
        <v>922.29999999999563</v>
      </c>
      <c r="AP36" s="254">
        <f t="shared" si="18"/>
        <v>7311.2999999999975</v>
      </c>
      <c r="AQ36" s="249">
        <f>ROUND(F36*0.02,1)</f>
        <v>514.6</v>
      </c>
      <c r="AR36" s="256">
        <f t="shared" si="20"/>
        <v>31901.999999999996</v>
      </c>
    </row>
    <row r="37" spans="1:44" s="249" customFormat="1" ht="47.25">
      <c r="A37" s="389"/>
      <c r="B37" s="389"/>
      <c r="C37" s="390" t="s">
        <v>658</v>
      </c>
      <c r="D37" s="391">
        <f>SUM(D39:D63)</f>
        <v>604169.49999999988</v>
      </c>
      <c r="E37" s="391">
        <f>SUM(E39:E63)</f>
        <v>604169.49999999988</v>
      </c>
      <c r="F37" s="391">
        <f>SUM(F39:F63)</f>
        <v>495224.89999999997</v>
      </c>
      <c r="G37" s="391"/>
      <c r="H37" s="391"/>
      <c r="I37" s="391">
        <f t="shared" ref="I37:N37" si="21">SUM(I39:I63)</f>
        <v>259934.09999999998</v>
      </c>
      <c r="J37" s="391">
        <f t="shared" si="21"/>
        <v>234763.09999999998</v>
      </c>
      <c r="K37" s="391">
        <f t="shared" si="21"/>
        <v>106269.79999999999</v>
      </c>
      <c r="L37" s="391">
        <f t="shared" si="21"/>
        <v>33491</v>
      </c>
      <c r="M37" s="391">
        <f t="shared" si="21"/>
        <v>25171</v>
      </c>
      <c r="N37" s="391">
        <f t="shared" si="21"/>
        <v>864103.6</v>
      </c>
      <c r="O37" s="258"/>
      <c r="P37" s="257" t="s">
        <v>659</v>
      </c>
      <c r="Q37" s="257" t="s">
        <v>4471</v>
      </c>
      <c r="R37" s="259" t="s">
        <v>660</v>
      </c>
      <c r="S37" s="260">
        <f t="shared" ref="S37:AC37" si="22">SUM(S39:S63)</f>
        <v>654459.10000000009</v>
      </c>
      <c r="T37" s="260">
        <f t="shared" si="22"/>
        <v>654459.10000000009</v>
      </c>
      <c r="U37" s="260">
        <f t="shared" si="22"/>
        <v>480625.3</v>
      </c>
      <c r="V37" s="260">
        <f t="shared" si="22"/>
        <v>0</v>
      </c>
      <c r="W37" s="260">
        <f t="shared" si="22"/>
        <v>0</v>
      </c>
      <c r="X37" s="260">
        <f t="shared" si="22"/>
        <v>100041.8</v>
      </c>
      <c r="Y37" s="260">
        <f t="shared" si="22"/>
        <v>100041.8</v>
      </c>
      <c r="Z37" s="260">
        <f t="shared" si="22"/>
        <v>31571.9</v>
      </c>
      <c r="AA37" s="260">
        <f t="shared" si="22"/>
        <v>19930.899999999998</v>
      </c>
      <c r="AB37" s="260">
        <f t="shared" si="22"/>
        <v>0</v>
      </c>
      <c r="AC37" s="260">
        <f t="shared" si="22"/>
        <v>754500.89999999979</v>
      </c>
      <c r="AE37" s="257" t="s">
        <v>659</v>
      </c>
      <c r="AF37" s="257" t="s">
        <v>4471</v>
      </c>
      <c r="AG37" s="259" t="s">
        <v>660</v>
      </c>
      <c r="AH37" s="260">
        <f t="shared" ref="AH37:AP37" si="23">SUM(AH39:AH63)</f>
        <v>754500.89999999979</v>
      </c>
      <c r="AI37" s="260">
        <f t="shared" si="23"/>
        <v>654459.10000000009</v>
      </c>
      <c r="AJ37" s="260">
        <f t="shared" si="23"/>
        <v>100041.8</v>
      </c>
      <c r="AK37" s="260">
        <f t="shared" si="23"/>
        <v>864103.6</v>
      </c>
      <c r="AL37" s="260">
        <f t="shared" si="23"/>
        <v>604169.49999999988</v>
      </c>
      <c r="AM37" s="260">
        <f t="shared" si="23"/>
        <v>259934.09999999998</v>
      </c>
      <c r="AN37" s="260">
        <f t="shared" si="23"/>
        <v>109602.7</v>
      </c>
      <c r="AO37" s="260">
        <f t="shared" si="23"/>
        <v>-50289.600000000013</v>
      </c>
      <c r="AP37" s="260">
        <f t="shared" si="23"/>
        <v>159892.30000000002</v>
      </c>
      <c r="AQ37" s="261">
        <f>SUM(AQ39:AQ63)</f>
        <v>9904.2999999999993</v>
      </c>
      <c r="AR37" s="261">
        <f>SUM(AR39:AR63)</f>
        <v>614073.79999999993</v>
      </c>
    </row>
    <row r="38" spans="1:44" s="249" customFormat="1" ht="15.75">
      <c r="A38" s="389"/>
      <c r="B38" s="389"/>
      <c r="C38" s="392"/>
      <c r="D38" s="393"/>
      <c r="E38" s="393"/>
      <c r="F38" s="393"/>
      <c r="G38" s="393"/>
      <c r="H38" s="393"/>
      <c r="I38" s="393"/>
      <c r="J38" s="393"/>
      <c r="K38" s="393"/>
      <c r="L38" s="393"/>
      <c r="M38" s="393"/>
      <c r="N38" s="393"/>
      <c r="O38" s="258"/>
      <c r="P38" s="257"/>
      <c r="Q38" s="257"/>
      <c r="R38" s="259"/>
      <c r="S38" s="260"/>
      <c r="T38" s="260"/>
      <c r="U38" s="260"/>
      <c r="V38" s="260"/>
      <c r="W38" s="260"/>
      <c r="X38" s="260"/>
      <c r="Y38" s="260"/>
      <c r="Z38" s="260"/>
      <c r="AA38" s="260"/>
      <c r="AB38" s="260"/>
      <c r="AC38" s="260"/>
      <c r="AE38" s="257"/>
      <c r="AF38" s="257"/>
      <c r="AG38" s="259"/>
      <c r="AH38" s="260"/>
      <c r="AI38" s="260"/>
      <c r="AJ38" s="260"/>
      <c r="AK38" s="260"/>
      <c r="AL38" s="260"/>
      <c r="AM38" s="260"/>
      <c r="AN38" s="260"/>
      <c r="AO38" s="260"/>
      <c r="AP38" s="260"/>
      <c r="AR38" s="256">
        <f t="shared" si="20"/>
        <v>0</v>
      </c>
    </row>
    <row r="39" spans="1:44" s="249" customFormat="1" ht="31.5">
      <c r="A39" s="389"/>
      <c r="B39" s="389" t="s">
        <v>4471</v>
      </c>
      <c r="C39" s="394" t="s">
        <v>661</v>
      </c>
      <c r="D39" s="393">
        <f>E39+H39</f>
        <v>23462.199999999997</v>
      </c>
      <c r="E39" s="373">
        <v>23462.199999999997</v>
      </c>
      <c r="F39" s="373">
        <v>19231.5</v>
      </c>
      <c r="G39" s="373"/>
      <c r="H39" s="395"/>
      <c r="I39" s="369">
        <f t="shared" ref="I39:I63" si="24">J39+M39</f>
        <v>7416.9</v>
      </c>
      <c r="J39" s="373">
        <v>7139.9</v>
      </c>
      <c r="K39" s="395">
        <v>4126.8999999999996</v>
      </c>
      <c r="L39" s="395">
        <v>515.5</v>
      </c>
      <c r="M39" s="373">
        <v>277</v>
      </c>
      <c r="N39" s="393">
        <f t="shared" ref="N39:N63" si="25">D39+I39</f>
        <v>30879.1</v>
      </c>
      <c r="O39" s="264"/>
      <c r="P39" s="257"/>
      <c r="Q39" s="257" t="s">
        <v>4471</v>
      </c>
      <c r="R39" s="262" t="s">
        <v>661</v>
      </c>
      <c r="S39" s="263">
        <f t="shared" ref="S39:S63" si="26">T39+W39</f>
        <v>24357.399999999998</v>
      </c>
      <c r="T39" s="263">
        <v>24357.399999999998</v>
      </c>
      <c r="U39" s="254">
        <v>17887.800000000003</v>
      </c>
      <c r="V39" s="265"/>
      <c r="W39" s="263"/>
      <c r="X39" s="263">
        <f t="shared" ref="X39:X63" si="27">Y39+AB39</f>
        <v>2547.4</v>
      </c>
      <c r="Y39" s="254">
        <v>2547.4</v>
      </c>
      <c r="Z39" s="263">
        <v>1175.0999999999999</v>
      </c>
      <c r="AA39" s="263">
        <v>360.2</v>
      </c>
      <c r="AB39" s="266"/>
      <c r="AC39" s="263">
        <f t="shared" ref="AC39:AC63" si="28">S39+X39</f>
        <v>26904.799999999999</v>
      </c>
      <c r="AE39" s="257"/>
      <c r="AF39" s="257" t="s">
        <v>4471</v>
      </c>
      <c r="AG39" s="262" t="s">
        <v>661</v>
      </c>
      <c r="AH39" s="255">
        <f t="shared" ref="AH39:AH63" si="29">AC39</f>
        <v>26904.799999999999</v>
      </c>
      <c r="AI39" s="254">
        <f t="shared" ref="AI39:AI63" si="30">S39</f>
        <v>24357.399999999998</v>
      </c>
      <c r="AJ39" s="254">
        <f t="shared" ref="AJ39:AJ63" si="31">X39</f>
        <v>2547.4</v>
      </c>
      <c r="AK39" s="254">
        <f t="shared" ref="AK39:AK63" si="32">N39</f>
        <v>30879.1</v>
      </c>
      <c r="AL39" s="254">
        <f t="shared" ref="AL39:AL63" si="33">D39</f>
        <v>23462.199999999997</v>
      </c>
      <c r="AM39" s="255">
        <f t="shared" ref="AM39:AM63" si="34">I39</f>
        <v>7416.9</v>
      </c>
      <c r="AN39" s="254">
        <f t="shared" ref="AN39:AN63" si="35">AK39-AH39</f>
        <v>3974.2999999999993</v>
      </c>
      <c r="AO39" s="254">
        <f t="shared" ref="AO39:AO63" si="36">AL39-AI39</f>
        <v>-895.20000000000073</v>
      </c>
      <c r="AP39" s="254">
        <f t="shared" ref="AP39:AP63" si="37">AM39-AJ39</f>
        <v>4869.5</v>
      </c>
      <c r="AQ39" s="249">
        <f t="shared" si="19"/>
        <v>384.6</v>
      </c>
      <c r="AR39" s="256">
        <f t="shared" si="20"/>
        <v>23846.799999999996</v>
      </c>
    </row>
    <row r="40" spans="1:44" s="249" customFormat="1" ht="31.5">
      <c r="A40" s="389"/>
      <c r="B40" s="389" t="s">
        <v>4471</v>
      </c>
      <c r="C40" s="394" t="s">
        <v>662</v>
      </c>
      <c r="D40" s="393">
        <f t="shared" ref="D40:D63" si="38">E40+H40</f>
        <v>17297.399999999998</v>
      </c>
      <c r="E40" s="373">
        <v>17297.399999999998</v>
      </c>
      <c r="F40" s="373">
        <v>14178.3</v>
      </c>
      <c r="G40" s="373"/>
      <c r="H40" s="395"/>
      <c r="I40" s="369">
        <f t="shared" si="24"/>
        <v>6126.1</v>
      </c>
      <c r="J40" s="373">
        <v>5790.1</v>
      </c>
      <c r="K40" s="395">
        <v>3042.5</v>
      </c>
      <c r="L40" s="395">
        <v>848.3</v>
      </c>
      <c r="M40" s="373">
        <v>336</v>
      </c>
      <c r="N40" s="393">
        <f t="shared" si="25"/>
        <v>23423.5</v>
      </c>
      <c r="O40" s="264"/>
      <c r="P40" s="257"/>
      <c r="Q40" s="257" t="s">
        <v>4471</v>
      </c>
      <c r="R40" s="262" t="s">
        <v>662</v>
      </c>
      <c r="S40" s="263">
        <f t="shared" si="26"/>
        <v>15223.5</v>
      </c>
      <c r="T40" s="263">
        <v>15223.5</v>
      </c>
      <c r="U40" s="254">
        <v>11179.8</v>
      </c>
      <c r="V40" s="265"/>
      <c r="W40" s="263"/>
      <c r="X40" s="263">
        <f t="shared" si="27"/>
        <v>1930.3</v>
      </c>
      <c r="Y40" s="254">
        <v>1930.3</v>
      </c>
      <c r="Z40" s="263">
        <v>734.40000000000009</v>
      </c>
      <c r="AA40" s="263">
        <v>562.20000000000005</v>
      </c>
      <c r="AB40" s="266"/>
      <c r="AC40" s="263">
        <f t="shared" si="28"/>
        <v>17153.8</v>
      </c>
      <c r="AE40" s="257"/>
      <c r="AF40" s="257" t="s">
        <v>4471</v>
      </c>
      <c r="AG40" s="262" t="s">
        <v>662</v>
      </c>
      <c r="AH40" s="255">
        <f t="shared" si="29"/>
        <v>17153.8</v>
      </c>
      <c r="AI40" s="254">
        <f t="shared" si="30"/>
        <v>15223.5</v>
      </c>
      <c r="AJ40" s="254">
        <f t="shared" si="31"/>
        <v>1930.3</v>
      </c>
      <c r="AK40" s="254">
        <f t="shared" si="32"/>
        <v>23423.5</v>
      </c>
      <c r="AL40" s="254">
        <f t="shared" si="33"/>
        <v>17297.399999999998</v>
      </c>
      <c r="AM40" s="255">
        <f t="shared" si="34"/>
        <v>6126.1</v>
      </c>
      <c r="AN40" s="254">
        <f t="shared" si="35"/>
        <v>6269.7000000000007</v>
      </c>
      <c r="AO40" s="254">
        <f t="shared" si="36"/>
        <v>2073.8999999999978</v>
      </c>
      <c r="AP40" s="254">
        <f t="shared" si="37"/>
        <v>4195.8</v>
      </c>
      <c r="AQ40" s="249">
        <f t="shared" si="19"/>
        <v>283.60000000000002</v>
      </c>
      <c r="AR40" s="256">
        <f t="shared" si="20"/>
        <v>17580.999999999996</v>
      </c>
    </row>
    <row r="41" spans="1:44" s="249" customFormat="1" ht="31.5">
      <c r="A41" s="389"/>
      <c r="B41" s="389" t="s">
        <v>4471</v>
      </c>
      <c r="C41" s="394" t="s">
        <v>663</v>
      </c>
      <c r="D41" s="393">
        <f t="shared" si="38"/>
        <v>42196.899999999994</v>
      </c>
      <c r="E41" s="373">
        <v>42196.899999999994</v>
      </c>
      <c r="F41" s="373">
        <v>34587.9</v>
      </c>
      <c r="G41" s="373"/>
      <c r="H41" s="395"/>
      <c r="I41" s="369">
        <f t="shared" si="24"/>
        <v>15704.4</v>
      </c>
      <c r="J41" s="373">
        <v>15568.4</v>
      </c>
      <c r="K41" s="395">
        <v>7422.2</v>
      </c>
      <c r="L41" s="395">
        <v>2295.3000000000002</v>
      </c>
      <c r="M41" s="373">
        <v>136</v>
      </c>
      <c r="N41" s="393">
        <f t="shared" si="25"/>
        <v>57901.299999999996</v>
      </c>
      <c r="O41" s="264"/>
      <c r="P41" s="257"/>
      <c r="Q41" s="257" t="s">
        <v>4471</v>
      </c>
      <c r="R41" s="262" t="s">
        <v>663</v>
      </c>
      <c r="S41" s="263">
        <f t="shared" si="26"/>
        <v>38917.699999999997</v>
      </c>
      <c r="T41" s="263">
        <v>38917.699999999997</v>
      </c>
      <c r="U41" s="254">
        <v>28580.6</v>
      </c>
      <c r="V41" s="265"/>
      <c r="W41" s="263"/>
      <c r="X41" s="263">
        <f t="shared" si="27"/>
        <v>5525.2000000000007</v>
      </c>
      <c r="Y41" s="254">
        <v>5525.2000000000007</v>
      </c>
      <c r="Z41" s="263">
        <v>1877.4</v>
      </c>
      <c r="AA41" s="263">
        <v>1183.3</v>
      </c>
      <c r="AB41" s="266"/>
      <c r="AC41" s="263">
        <f t="shared" si="28"/>
        <v>44442.899999999994</v>
      </c>
      <c r="AE41" s="257"/>
      <c r="AF41" s="257" t="s">
        <v>4471</v>
      </c>
      <c r="AG41" s="262" t="s">
        <v>663</v>
      </c>
      <c r="AH41" s="255">
        <f t="shared" si="29"/>
        <v>44442.899999999994</v>
      </c>
      <c r="AI41" s="254">
        <f t="shared" si="30"/>
        <v>38917.699999999997</v>
      </c>
      <c r="AJ41" s="254">
        <f t="shared" si="31"/>
        <v>5525.2000000000007</v>
      </c>
      <c r="AK41" s="254">
        <f t="shared" si="32"/>
        <v>57901.299999999996</v>
      </c>
      <c r="AL41" s="254">
        <f t="shared" si="33"/>
        <v>42196.899999999994</v>
      </c>
      <c r="AM41" s="255">
        <f t="shared" si="34"/>
        <v>15704.4</v>
      </c>
      <c r="AN41" s="254">
        <f t="shared" si="35"/>
        <v>13458.400000000001</v>
      </c>
      <c r="AO41" s="254">
        <f t="shared" si="36"/>
        <v>3279.1999999999971</v>
      </c>
      <c r="AP41" s="254">
        <f t="shared" si="37"/>
        <v>10179.199999999999</v>
      </c>
      <c r="AQ41" s="249">
        <f>ROUND(F41*0.02,1)-0.1</f>
        <v>691.69999999999993</v>
      </c>
      <c r="AR41" s="256">
        <f t="shared" si="20"/>
        <v>42888.599999999991</v>
      </c>
    </row>
    <row r="42" spans="1:44" s="249" customFormat="1" ht="31.5">
      <c r="A42" s="389"/>
      <c r="B42" s="389" t="s">
        <v>4471</v>
      </c>
      <c r="C42" s="394" t="s">
        <v>664</v>
      </c>
      <c r="D42" s="393">
        <f t="shared" si="38"/>
        <v>39901.599999999999</v>
      </c>
      <c r="E42" s="373">
        <v>39901.599999999999</v>
      </c>
      <c r="F42" s="373">
        <v>32706.5</v>
      </c>
      <c r="G42" s="373"/>
      <c r="H42" s="395"/>
      <c r="I42" s="369">
        <f t="shared" si="24"/>
        <v>15532.3</v>
      </c>
      <c r="J42" s="373">
        <v>15002.3</v>
      </c>
      <c r="K42" s="395">
        <v>7018.4</v>
      </c>
      <c r="L42" s="395">
        <v>1711.5</v>
      </c>
      <c r="M42" s="373">
        <v>530</v>
      </c>
      <c r="N42" s="393">
        <f t="shared" si="25"/>
        <v>55433.899999999994</v>
      </c>
      <c r="O42" s="264"/>
      <c r="P42" s="257"/>
      <c r="Q42" s="257" t="s">
        <v>4471</v>
      </c>
      <c r="R42" s="262" t="s">
        <v>664</v>
      </c>
      <c r="S42" s="263">
        <f t="shared" si="26"/>
        <v>54598.9</v>
      </c>
      <c r="T42" s="263">
        <v>54598.9</v>
      </c>
      <c r="U42" s="254">
        <v>40096.6</v>
      </c>
      <c r="V42" s="265"/>
      <c r="W42" s="263"/>
      <c r="X42" s="263">
        <f t="shared" si="27"/>
        <v>7001.9999999999991</v>
      </c>
      <c r="Y42" s="254">
        <v>7001.9999999999991</v>
      </c>
      <c r="Z42" s="263">
        <v>2634.1</v>
      </c>
      <c r="AA42" s="263">
        <v>1180</v>
      </c>
      <c r="AB42" s="266"/>
      <c r="AC42" s="263">
        <f t="shared" si="28"/>
        <v>61600.9</v>
      </c>
      <c r="AE42" s="257"/>
      <c r="AF42" s="257" t="s">
        <v>4471</v>
      </c>
      <c r="AG42" s="262" t="s">
        <v>664</v>
      </c>
      <c r="AH42" s="255">
        <f t="shared" si="29"/>
        <v>61600.9</v>
      </c>
      <c r="AI42" s="254">
        <f t="shared" si="30"/>
        <v>54598.9</v>
      </c>
      <c r="AJ42" s="254">
        <f t="shared" si="31"/>
        <v>7001.9999999999991</v>
      </c>
      <c r="AK42" s="254">
        <f t="shared" si="32"/>
        <v>55433.899999999994</v>
      </c>
      <c r="AL42" s="254">
        <f t="shared" si="33"/>
        <v>39901.599999999999</v>
      </c>
      <c r="AM42" s="255">
        <f t="shared" si="34"/>
        <v>15532.3</v>
      </c>
      <c r="AN42" s="254">
        <f t="shared" si="35"/>
        <v>-6167.0000000000073</v>
      </c>
      <c r="AO42" s="254">
        <f t="shared" si="36"/>
        <v>-14697.300000000003</v>
      </c>
      <c r="AP42" s="254">
        <f t="shared" si="37"/>
        <v>8530.2999999999993</v>
      </c>
      <c r="AQ42" s="249">
        <f t="shared" si="19"/>
        <v>654.1</v>
      </c>
      <c r="AR42" s="256">
        <f t="shared" si="20"/>
        <v>40555.699999999997</v>
      </c>
    </row>
    <row r="43" spans="1:44" s="249" customFormat="1" ht="31.5">
      <c r="A43" s="389"/>
      <c r="B43" s="389" t="s">
        <v>4471</v>
      </c>
      <c r="C43" s="394" t="s">
        <v>665</v>
      </c>
      <c r="D43" s="393">
        <f t="shared" si="38"/>
        <v>18972.5</v>
      </c>
      <c r="E43" s="373">
        <v>18972.5</v>
      </c>
      <c r="F43" s="373">
        <v>15551.4</v>
      </c>
      <c r="G43" s="373"/>
      <c r="H43" s="395"/>
      <c r="I43" s="369">
        <f t="shared" si="24"/>
        <v>8017.5</v>
      </c>
      <c r="J43" s="373">
        <v>7204.4</v>
      </c>
      <c r="K43" s="395">
        <v>3337.1</v>
      </c>
      <c r="L43" s="395">
        <v>1220.5999999999999</v>
      </c>
      <c r="M43" s="373">
        <v>813.1</v>
      </c>
      <c r="N43" s="393">
        <f t="shared" si="25"/>
        <v>26990</v>
      </c>
      <c r="O43" s="264"/>
      <c r="P43" s="257"/>
      <c r="Q43" s="257" t="s">
        <v>4471</v>
      </c>
      <c r="R43" s="262" t="s">
        <v>665</v>
      </c>
      <c r="S43" s="263">
        <f t="shared" si="26"/>
        <v>18761.7</v>
      </c>
      <c r="T43" s="263">
        <v>18761.7</v>
      </c>
      <c r="U43" s="254">
        <v>13778.300000000001</v>
      </c>
      <c r="V43" s="265"/>
      <c r="W43" s="263"/>
      <c r="X43" s="263">
        <f t="shared" si="27"/>
        <v>2769.3999999999996</v>
      </c>
      <c r="Y43" s="254">
        <v>2769.3999999999996</v>
      </c>
      <c r="Z43" s="263">
        <v>905</v>
      </c>
      <c r="AA43" s="263">
        <v>879.9</v>
      </c>
      <c r="AB43" s="266"/>
      <c r="AC43" s="263">
        <f t="shared" si="28"/>
        <v>21531.1</v>
      </c>
      <c r="AE43" s="257"/>
      <c r="AF43" s="257" t="s">
        <v>4471</v>
      </c>
      <c r="AG43" s="262" t="s">
        <v>665</v>
      </c>
      <c r="AH43" s="255">
        <f t="shared" si="29"/>
        <v>21531.1</v>
      </c>
      <c r="AI43" s="254">
        <f t="shared" si="30"/>
        <v>18761.7</v>
      </c>
      <c r="AJ43" s="254">
        <f t="shared" si="31"/>
        <v>2769.3999999999996</v>
      </c>
      <c r="AK43" s="254">
        <f t="shared" si="32"/>
        <v>26990</v>
      </c>
      <c r="AL43" s="254">
        <f t="shared" si="33"/>
        <v>18972.5</v>
      </c>
      <c r="AM43" s="255">
        <f t="shared" si="34"/>
        <v>8017.5</v>
      </c>
      <c r="AN43" s="254">
        <f t="shared" si="35"/>
        <v>5458.9000000000015</v>
      </c>
      <c r="AO43" s="254">
        <f t="shared" si="36"/>
        <v>210.79999999999927</v>
      </c>
      <c r="AP43" s="254">
        <f t="shared" si="37"/>
        <v>5248.1</v>
      </c>
      <c r="AQ43" s="249">
        <f t="shared" si="19"/>
        <v>311</v>
      </c>
      <c r="AR43" s="256">
        <f t="shared" si="20"/>
        <v>19283.5</v>
      </c>
    </row>
    <row r="44" spans="1:44" s="249" customFormat="1" ht="31.5">
      <c r="A44" s="389"/>
      <c r="B44" s="389" t="s">
        <v>4471</v>
      </c>
      <c r="C44" s="394" t="s">
        <v>666</v>
      </c>
      <c r="D44" s="393">
        <f t="shared" si="38"/>
        <v>15769.5</v>
      </c>
      <c r="E44" s="373">
        <v>15769.5</v>
      </c>
      <c r="F44" s="373">
        <v>12925.9</v>
      </c>
      <c r="G44" s="373"/>
      <c r="H44" s="395"/>
      <c r="I44" s="369">
        <f t="shared" si="24"/>
        <v>5580.4</v>
      </c>
      <c r="J44" s="373">
        <v>5258.4</v>
      </c>
      <c r="K44" s="395">
        <v>2773.8</v>
      </c>
      <c r="L44" s="395">
        <v>516.5</v>
      </c>
      <c r="M44" s="373">
        <v>322</v>
      </c>
      <c r="N44" s="393">
        <f t="shared" si="25"/>
        <v>21349.9</v>
      </c>
      <c r="O44" s="264"/>
      <c r="P44" s="257"/>
      <c r="Q44" s="257" t="s">
        <v>4471</v>
      </c>
      <c r="R44" s="262" t="s">
        <v>666</v>
      </c>
      <c r="S44" s="263">
        <f t="shared" si="26"/>
        <v>14308.500000000002</v>
      </c>
      <c r="T44" s="263">
        <v>14308.500000000002</v>
      </c>
      <c r="U44" s="254">
        <v>10507.8</v>
      </c>
      <c r="V44" s="265"/>
      <c r="W44" s="263"/>
      <c r="X44" s="263">
        <f t="shared" si="27"/>
        <v>1803.2</v>
      </c>
      <c r="Y44" s="254">
        <v>1803.2</v>
      </c>
      <c r="Z44" s="263">
        <v>690.2</v>
      </c>
      <c r="AA44" s="263">
        <v>378.7</v>
      </c>
      <c r="AB44" s="266"/>
      <c r="AC44" s="263">
        <f t="shared" si="28"/>
        <v>16111.700000000003</v>
      </c>
      <c r="AE44" s="257"/>
      <c r="AF44" s="257" t="s">
        <v>4471</v>
      </c>
      <c r="AG44" s="262" t="s">
        <v>666</v>
      </c>
      <c r="AH44" s="255">
        <f t="shared" si="29"/>
        <v>16111.700000000003</v>
      </c>
      <c r="AI44" s="254">
        <f t="shared" si="30"/>
        <v>14308.500000000002</v>
      </c>
      <c r="AJ44" s="254">
        <f t="shared" si="31"/>
        <v>1803.2</v>
      </c>
      <c r="AK44" s="254">
        <f t="shared" si="32"/>
        <v>21349.9</v>
      </c>
      <c r="AL44" s="254">
        <f t="shared" si="33"/>
        <v>15769.5</v>
      </c>
      <c r="AM44" s="255">
        <f t="shared" si="34"/>
        <v>5580.4</v>
      </c>
      <c r="AN44" s="254">
        <f t="shared" si="35"/>
        <v>5238.1999999999989</v>
      </c>
      <c r="AO44" s="254">
        <f t="shared" si="36"/>
        <v>1460.9999999999982</v>
      </c>
      <c r="AP44" s="254">
        <f t="shared" si="37"/>
        <v>3777.2</v>
      </c>
      <c r="AQ44" s="249">
        <f t="shared" si="19"/>
        <v>258.5</v>
      </c>
      <c r="AR44" s="256">
        <f t="shared" si="20"/>
        <v>16028</v>
      </c>
    </row>
    <row r="45" spans="1:44" s="249" customFormat="1" ht="31.5">
      <c r="A45" s="389"/>
      <c r="B45" s="389" t="s">
        <v>4471</v>
      </c>
      <c r="C45" s="394" t="s">
        <v>667</v>
      </c>
      <c r="D45" s="393">
        <f t="shared" si="38"/>
        <v>25029.200000000001</v>
      </c>
      <c r="E45" s="373">
        <v>25029.200000000001</v>
      </c>
      <c r="F45" s="373">
        <v>20515.900000000001</v>
      </c>
      <c r="G45" s="373"/>
      <c r="H45" s="395"/>
      <c r="I45" s="369">
        <f t="shared" si="24"/>
        <v>11092.5</v>
      </c>
      <c r="J45" s="373">
        <v>10099.4</v>
      </c>
      <c r="K45" s="395">
        <v>4402.5</v>
      </c>
      <c r="L45" s="395">
        <v>1568.9</v>
      </c>
      <c r="M45" s="373">
        <v>993.1</v>
      </c>
      <c r="N45" s="393">
        <f t="shared" si="25"/>
        <v>36121.699999999997</v>
      </c>
      <c r="O45" s="264"/>
      <c r="P45" s="257"/>
      <c r="Q45" s="257" t="s">
        <v>4471</v>
      </c>
      <c r="R45" s="262" t="s">
        <v>667</v>
      </c>
      <c r="S45" s="263">
        <f t="shared" si="26"/>
        <v>29823.600000000002</v>
      </c>
      <c r="T45" s="263">
        <v>29823.600000000002</v>
      </c>
      <c r="U45" s="254">
        <v>21902.100000000002</v>
      </c>
      <c r="V45" s="265"/>
      <c r="W45" s="263"/>
      <c r="X45" s="263">
        <f t="shared" si="27"/>
        <v>4332.7</v>
      </c>
      <c r="Y45" s="254">
        <v>4332.7</v>
      </c>
      <c r="Z45" s="263">
        <v>1438.8</v>
      </c>
      <c r="AA45" s="263">
        <v>1030.4000000000001</v>
      </c>
      <c r="AB45" s="266"/>
      <c r="AC45" s="263">
        <f t="shared" si="28"/>
        <v>34156.300000000003</v>
      </c>
      <c r="AE45" s="257"/>
      <c r="AF45" s="257" t="s">
        <v>4471</v>
      </c>
      <c r="AG45" s="262" t="s">
        <v>667</v>
      </c>
      <c r="AH45" s="255">
        <f t="shared" si="29"/>
        <v>34156.300000000003</v>
      </c>
      <c r="AI45" s="254">
        <f t="shared" si="30"/>
        <v>29823.600000000002</v>
      </c>
      <c r="AJ45" s="254">
        <f t="shared" si="31"/>
        <v>4332.7</v>
      </c>
      <c r="AK45" s="254">
        <f t="shared" si="32"/>
        <v>36121.699999999997</v>
      </c>
      <c r="AL45" s="254">
        <f t="shared" si="33"/>
        <v>25029.200000000001</v>
      </c>
      <c r="AM45" s="255">
        <f t="shared" si="34"/>
        <v>11092.5</v>
      </c>
      <c r="AN45" s="254">
        <f t="shared" si="35"/>
        <v>1965.3999999999942</v>
      </c>
      <c r="AO45" s="254">
        <f t="shared" si="36"/>
        <v>-4794.4000000000015</v>
      </c>
      <c r="AP45" s="254">
        <f t="shared" si="37"/>
        <v>6759.8</v>
      </c>
      <c r="AQ45" s="249">
        <f t="shared" si="19"/>
        <v>410.3</v>
      </c>
      <c r="AR45" s="256">
        <f t="shared" si="20"/>
        <v>25439.5</v>
      </c>
    </row>
    <row r="46" spans="1:44" s="249" customFormat="1" ht="31.5">
      <c r="A46" s="389"/>
      <c r="B46" s="389" t="s">
        <v>4471</v>
      </c>
      <c r="C46" s="394" t="s">
        <v>668</v>
      </c>
      <c r="D46" s="393">
        <f t="shared" si="38"/>
        <v>17434.399999999998</v>
      </c>
      <c r="E46" s="373">
        <v>17434.399999999998</v>
      </c>
      <c r="F46" s="373">
        <v>14290.6</v>
      </c>
      <c r="G46" s="373"/>
      <c r="H46" s="395"/>
      <c r="I46" s="369">
        <f t="shared" si="24"/>
        <v>6067.1</v>
      </c>
      <c r="J46" s="373">
        <v>5583</v>
      </c>
      <c r="K46" s="395">
        <v>3066.6</v>
      </c>
      <c r="L46" s="395">
        <v>530.9</v>
      </c>
      <c r="M46" s="373">
        <v>484.1</v>
      </c>
      <c r="N46" s="393">
        <f t="shared" si="25"/>
        <v>23501.5</v>
      </c>
      <c r="O46" s="264"/>
      <c r="P46" s="257"/>
      <c r="Q46" s="257" t="s">
        <v>4471</v>
      </c>
      <c r="R46" s="262" t="s">
        <v>668</v>
      </c>
      <c r="S46" s="263">
        <f t="shared" si="26"/>
        <v>16952.599999999999</v>
      </c>
      <c r="T46" s="263">
        <v>16952.599999999999</v>
      </c>
      <c r="U46" s="254">
        <v>12449.7</v>
      </c>
      <c r="V46" s="265"/>
      <c r="W46" s="263"/>
      <c r="X46" s="263">
        <f t="shared" si="27"/>
        <v>2020.4999999999998</v>
      </c>
      <c r="Y46" s="254">
        <v>2020.4999999999998</v>
      </c>
      <c r="Z46" s="263">
        <v>817.8</v>
      </c>
      <c r="AA46" s="263">
        <v>483.9</v>
      </c>
      <c r="AB46" s="266"/>
      <c r="AC46" s="263">
        <f t="shared" si="28"/>
        <v>18973.099999999999</v>
      </c>
      <c r="AE46" s="257"/>
      <c r="AF46" s="257" t="s">
        <v>4471</v>
      </c>
      <c r="AG46" s="262" t="s">
        <v>668</v>
      </c>
      <c r="AH46" s="255">
        <f t="shared" si="29"/>
        <v>18973.099999999999</v>
      </c>
      <c r="AI46" s="254">
        <f t="shared" si="30"/>
        <v>16952.599999999999</v>
      </c>
      <c r="AJ46" s="254">
        <f t="shared" si="31"/>
        <v>2020.4999999999998</v>
      </c>
      <c r="AK46" s="254">
        <f t="shared" si="32"/>
        <v>23501.5</v>
      </c>
      <c r="AL46" s="254">
        <f t="shared" si="33"/>
        <v>17434.399999999998</v>
      </c>
      <c r="AM46" s="255">
        <f t="shared" si="34"/>
        <v>6067.1</v>
      </c>
      <c r="AN46" s="254">
        <f t="shared" si="35"/>
        <v>4528.4000000000015</v>
      </c>
      <c r="AO46" s="254">
        <f t="shared" si="36"/>
        <v>481.79999999999927</v>
      </c>
      <c r="AP46" s="254">
        <f t="shared" si="37"/>
        <v>4046.6000000000004</v>
      </c>
      <c r="AQ46" s="249">
        <f t="shared" si="19"/>
        <v>285.8</v>
      </c>
      <c r="AR46" s="256">
        <f t="shared" si="20"/>
        <v>17720.199999999997</v>
      </c>
    </row>
    <row r="47" spans="1:44" s="249" customFormat="1" ht="31.5">
      <c r="A47" s="389"/>
      <c r="B47" s="389" t="s">
        <v>4471</v>
      </c>
      <c r="C47" s="394" t="s">
        <v>669</v>
      </c>
      <c r="D47" s="393">
        <f t="shared" si="38"/>
        <v>28280.1</v>
      </c>
      <c r="E47" s="373">
        <v>28280.1</v>
      </c>
      <c r="F47" s="373">
        <v>23180.6</v>
      </c>
      <c r="G47" s="373"/>
      <c r="H47" s="395"/>
      <c r="I47" s="369">
        <f t="shared" si="24"/>
        <v>9084.2000000000007</v>
      </c>
      <c r="J47" s="373">
        <v>8807.2000000000007</v>
      </c>
      <c r="K47" s="395">
        <v>4974.3</v>
      </c>
      <c r="L47" s="395">
        <v>829.3</v>
      </c>
      <c r="M47" s="373">
        <v>277</v>
      </c>
      <c r="N47" s="393">
        <f t="shared" si="25"/>
        <v>37364.300000000003</v>
      </c>
      <c r="O47" s="264"/>
      <c r="P47" s="257"/>
      <c r="Q47" s="257" t="s">
        <v>4471</v>
      </c>
      <c r="R47" s="262" t="s">
        <v>669</v>
      </c>
      <c r="S47" s="263">
        <f t="shared" si="26"/>
        <v>31471.8</v>
      </c>
      <c r="T47" s="263">
        <v>31471.8</v>
      </c>
      <c r="U47" s="254">
        <v>23112.5</v>
      </c>
      <c r="V47" s="265"/>
      <c r="W47" s="263"/>
      <c r="X47" s="263">
        <f t="shared" si="27"/>
        <v>3931.1</v>
      </c>
      <c r="Y47" s="254">
        <v>3931.1</v>
      </c>
      <c r="Z47" s="263">
        <v>1518.3</v>
      </c>
      <c r="AA47" s="263">
        <v>787.5</v>
      </c>
      <c r="AB47" s="266"/>
      <c r="AC47" s="263">
        <f t="shared" si="28"/>
        <v>35402.9</v>
      </c>
      <c r="AE47" s="257"/>
      <c r="AF47" s="257" t="s">
        <v>4471</v>
      </c>
      <c r="AG47" s="262" t="s">
        <v>669</v>
      </c>
      <c r="AH47" s="255">
        <f t="shared" si="29"/>
        <v>35402.9</v>
      </c>
      <c r="AI47" s="254">
        <f t="shared" si="30"/>
        <v>31471.8</v>
      </c>
      <c r="AJ47" s="254">
        <f t="shared" si="31"/>
        <v>3931.1</v>
      </c>
      <c r="AK47" s="254">
        <f t="shared" si="32"/>
        <v>37364.300000000003</v>
      </c>
      <c r="AL47" s="254">
        <f t="shared" si="33"/>
        <v>28280.1</v>
      </c>
      <c r="AM47" s="255">
        <f t="shared" si="34"/>
        <v>9084.2000000000007</v>
      </c>
      <c r="AN47" s="254">
        <f t="shared" si="35"/>
        <v>1961.4000000000015</v>
      </c>
      <c r="AO47" s="254">
        <f t="shared" si="36"/>
        <v>-3191.7000000000007</v>
      </c>
      <c r="AP47" s="254">
        <f t="shared" si="37"/>
        <v>5153.1000000000004</v>
      </c>
      <c r="AQ47" s="249">
        <f t="shared" si="19"/>
        <v>463.6</v>
      </c>
      <c r="AR47" s="256">
        <f t="shared" si="20"/>
        <v>28743.699999999997</v>
      </c>
    </row>
    <row r="48" spans="1:44" s="249" customFormat="1" ht="31.5">
      <c r="A48" s="389"/>
      <c r="B48" s="389" t="s">
        <v>4471</v>
      </c>
      <c r="C48" s="394" t="s">
        <v>670</v>
      </c>
      <c r="D48" s="393">
        <f t="shared" si="38"/>
        <v>18776.7</v>
      </c>
      <c r="E48" s="373">
        <v>18776.7</v>
      </c>
      <c r="F48" s="373">
        <v>15390.9</v>
      </c>
      <c r="G48" s="373"/>
      <c r="H48" s="395"/>
      <c r="I48" s="369">
        <f t="shared" si="24"/>
        <v>9169.6</v>
      </c>
      <c r="J48" s="373">
        <v>6626.5</v>
      </c>
      <c r="K48" s="395">
        <v>3302.7</v>
      </c>
      <c r="L48" s="395">
        <v>576.6</v>
      </c>
      <c r="M48" s="373">
        <v>2543.1</v>
      </c>
      <c r="N48" s="393">
        <f t="shared" si="25"/>
        <v>27946.300000000003</v>
      </c>
      <c r="O48" s="264"/>
      <c r="P48" s="257"/>
      <c r="Q48" s="257" t="s">
        <v>4471</v>
      </c>
      <c r="R48" s="262" t="s">
        <v>670</v>
      </c>
      <c r="S48" s="263">
        <f t="shared" si="26"/>
        <v>22797.4</v>
      </c>
      <c r="T48" s="263">
        <v>22797.4</v>
      </c>
      <c r="U48" s="254">
        <v>16742.100000000002</v>
      </c>
      <c r="V48" s="265"/>
      <c r="W48" s="263"/>
      <c r="X48" s="263">
        <f t="shared" si="27"/>
        <v>2577.6999999999998</v>
      </c>
      <c r="Y48" s="254">
        <v>2577.6999999999998</v>
      </c>
      <c r="Z48" s="263">
        <v>1099.8</v>
      </c>
      <c r="AA48" s="263">
        <v>470.9</v>
      </c>
      <c r="AB48" s="266"/>
      <c r="AC48" s="263">
        <f t="shared" si="28"/>
        <v>25375.100000000002</v>
      </c>
      <c r="AE48" s="257"/>
      <c r="AF48" s="257" t="s">
        <v>4471</v>
      </c>
      <c r="AG48" s="262" t="s">
        <v>670</v>
      </c>
      <c r="AH48" s="255">
        <f t="shared" si="29"/>
        <v>25375.100000000002</v>
      </c>
      <c r="AI48" s="254">
        <f t="shared" si="30"/>
        <v>22797.4</v>
      </c>
      <c r="AJ48" s="254">
        <f t="shared" si="31"/>
        <v>2577.6999999999998</v>
      </c>
      <c r="AK48" s="254">
        <f t="shared" si="32"/>
        <v>27946.300000000003</v>
      </c>
      <c r="AL48" s="254">
        <f t="shared" si="33"/>
        <v>18776.7</v>
      </c>
      <c r="AM48" s="255">
        <f t="shared" si="34"/>
        <v>9169.6</v>
      </c>
      <c r="AN48" s="254">
        <f t="shared" si="35"/>
        <v>2571.2000000000007</v>
      </c>
      <c r="AO48" s="254">
        <f t="shared" si="36"/>
        <v>-4020.7000000000007</v>
      </c>
      <c r="AP48" s="254">
        <f t="shared" si="37"/>
        <v>6591.9000000000005</v>
      </c>
      <c r="AQ48" s="249">
        <f t="shared" si="19"/>
        <v>307.8</v>
      </c>
      <c r="AR48" s="256">
        <f t="shared" si="20"/>
        <v>19084.5</v>
      </c>
    </row>
    <row r="49" spans="1:44" s="249" customFormat="1" ht="31.5">
      <c r="A49" s="389"/>
      <c r="B49" s="389" t="s">
        <v>4471</v>
      </c>
      <c r="C49" s="394" t="s">
        <v>671</v>
      </c>
      <c r="D49" s="393">
        <f t="shared" si="38"/>
        <v>20470.399999999998</v>
      </c>
      <c r="E49" s="373">
        <v>20470.399999999998</v>
      </c>
      <c r="F49" s="373">
        <v>16779.099999999999</v>
      </c>
      <c r="G49" s="373"/>
      <c r="H49" s="395"/>
      <c r="I49" s="369">
        <f t="shared" si="24"/>
        <v>7232.7000000000007</v>
      </c>
      <c r="J49" s="373">
        <v>6569.6</v>
      </c>
      <c r="K49" s="395">
        <v>3600.6</v>
      </c>
      <c r="L49" s="395">
        <v>305.5</v>
      </c>
      <c r="M49" s="373">
        <v>663.1</v>
      </c>
      <c r="N49" s="393">
        <f t="shared" si="25"/>
        <v>27703.1</v>
      </c>
      <c r="O49" s="264"/>
      <c r="P49" s="257"/>
      <c r="Q49" s="257" t="s">
        <v>4471</v>
      </c>
      <c r="R49" s="262" t="s">
        <v>671</v>
      </c>
      <c r="S49" s="263">
        <f t="shared" si="26"/>
        <v>34592.400000000001</v>
      </c>
      <c r="T49" s="263">
        <v>34592.400000000001</v>
      </c>
      <c r="U49" s="254">
        <v>25404.2</v>
      </c>
      <c r="V49" s="265"/>
      <c r="W49" s="263"/>
      <c r="X49" s="263">
        <f t="shared" si="27"/>
        <v>4225.8999999999996</v>
      </c>
      <c r="Y49" s="254">
        <v>4225.8999999999996</v>
      </c>
      <c r="Z49" s="263">
        <v>1668.8</v>
      </c>
      <c r="AA49" s="263">
        <v>985.4</v>
      </c>
      <c r="AB49" s="266"/>
      <c r="AC49" s="263">
        <f t="shared" si="28"/>
        <v>38818.300000000003</v>
      </c>
      <c r="AE49" s="257"/>
      <c r="AF49" s="257" t="s">
        <v>4471</v>
      </c>
      <c r="AG49" s="262" t="s">
        <v>671</v>
      </c>
      <c r="AH49" s="255">
        <f t="shared" si="29"/>
        <v>38818.300000000003</v>
      </c>
      <c r="AI49" s="254">
        <f t="shared" si="30"/>
        <v>34592.400000000001</v>
      </c>
      <c r="AJ49" s="254">
        <f t="shared" si="31"/>
        <v>4225.8999999999996</v>
      </c>
      <c r="AK49" s="254">
        <f t="shared" si="32"/>
        <v>27703.1</v>
      </c>
      <c r="AL49" s="254">
        <f t="shared" si="33"/>
        <v>20470.399999999998</v>
      </c>
      <c r="AM49" s="255">
        <f t="shared" si="34"/>
        <v>7232.7000000000007</v>
      </c>
      <c r="AN49" s="254">
        <f t="shared" si="35"/>
        <v>-11115.200000000004</v>
      </c>
      <c r="AO49" s="254">
        <f t="shared" si="36"/>
        <v>-14122.000000000004</v>
      </c>
      <c r="AP49" s="254">
        <f t="shared" si="37"/>
        <v>3006.8000000000011</v>
      </c>
      <c r="AQ49" s="249">
        <f t="shared" si="19"/>
        <v>335.6</v>
      </c>
      <c r="AR49" s="256">
        <f t="shared" si="20"/>
        <v>20805.999999999996</v>
      </c>
    </row>
    <row r="50" spans="1:44" s="249" customFormat="1" ht="31.5">
      <c r="A50" s="389"/>
      <c r="B50" s="389" t="s">
        <v>4471</v>
      </c>
      <c r="C50" s="394" t="s">
        <v>672</v>
      </c>
      <c r="D50" s="393">
        <f t="shared" si="38"/>
        <v>28169</v>
      </c>
      <c r="E50" s="373">
        <v>28169</v>
      </c>
      <c r="F50" s="373">
        <v>23089.5</v>
      </c>
      <c r="G50" s="373"/>
      <c r="H50" s="395"/>
      <c r="I50" s="369">
        <f t="shared" si="24"/>
        <v>9968.2999999999993</v>
      </c>
      <c r="J50" s="373">
        <v>9501.2999999999993</v>
      </c>
      <c r="K50" s="395">
        <v>4954.8</v>
      </c>
      <c r="L50" s="395">
        <v>894.4</v>
      </c>
      <c r="M50" s="373">
        <v>467</v>
      </c>
      <c r="N50" s="393">
        <f t="shared" si="25"/>
        <v>38137.300000000003</v>
      </c>
      <c r="O50" s="264"/>
      <c r="P50" s="257"/>
      <c r="Q50" s="257" t="s">
        <v>4471</v>
      </c>
      <c r="R50" s="262" t="s">
        <v>672</v>
      </c>
      <c r="S50" s="263">
        <f t="shared" si="26"/>
        <v>27379.5</v>
      </c>
      <c r="T50" s="263">
        <v>27379.5</v>
      </c>
      <c r="U50" s="254">
        <v>20107.099999999999</v>
      </c>
      <c r="V50" s="265"/>
      <c r="W50" s="263"/>
      <c r="X50" s="263">
        <f t="shared" si="27"/>
        <v>3435.6</v>
      </c>
      <c r="Y50" s="254">
        <v>3435.6</v>
      </c>
      <c r="Z50" s="263">
        <v>1320.8000000000002</v>
      </c>
      <c r="AA50" s="263">
        <v>703.2</v>
      </c>
      <c r="AB50" s="266"/>
      <c r="AC50" s="263">
        <f t="shared" si="28"/>
        <v>30815.1</v>
      </c>
      <c r="AE50" s="257"/>
      <c r="AF50" s="257" t="s">
        <v>4471</v>
      </c>
      <c r="AG50" s="262" t="s">
        <v>672</v>
      </c>
      <c r="AH50" s="255">
        <f t="shared" si="29"/>
        <v>30815.1</v>
      </c>
      <c r="AI50" s="254">
        <f t="shared" si="30"/>
        <v>27379.5</v>
      </c>
      <c r="AJ50" s="254">
        <f t="shared" si="31"/>
        <v>3435.6</v>
      </c>
      <c r="AK50" s="254">
        <f t="shared" si="32"/>
        <v>38137.300000000003</v>
      </c>
      <c r="AL50" s="254">
        <f t="shared" si="33"/>
        <v>28169</v>
      </c>
      <c r="AM50" s="255">
        <f t="shared" si="34"/>
        <v>9968.2999999999993</v>
      </c>
      <c r="AN50" s="254">
        <f t="shared" si="35"/>
        <v>7322.2000000000044</v>
      </c>
      <c r="AO50" s="254">
        <f t="shared" si="36"/>
        <v>789.5</v>
      </c>
      <c r="AP50" s="254">
        <f t="shared" si="37"/>
        <v>6532.6999999999989</v>
      </c>
      <c r="AQ50" s="249">
        <f t="shared" si="19"/>
        <v>461.8</v>
      </c>
      <c r="AR50" s="256">
        <f t="shared" si="20"/>
        <v>28630.799999999999</v>
      </c>
    </row>
    <row r="51" spans="1:44" s="249" customFormat="1" ht="31.5">
      <c r="A51" s="389"/>
      <c r="B51" s="389" t="s">
        <v>4471</v>
      </c>
      <c r="C51" s="394" t="s">
        <v>673</v>
      </c>
      <c r="D51" s="393">
        <f t="shared" si="38"/>
        <v>21866.3</v>
      </c>
      <c r="E51" s="373">
        <v>21866.3</v>
      </c>
      <c r="F51" s="373">
        <v>17923.3</v>
      </c>
      <c r="G51" s="373"/>
      <c r="H51" s="395"/>
      <c r="I51" s="369">
        <f t="shared" si="24"/>
        <v>15200.9</v>
      </c>
      <c r="J51" s="373">
        <v>9733.9</v>
      </c>
      <c r="K51" s="395">
        <v>3846.1</v>
      </c>
      <c r="L51" s="395">
        <v>2678.2</v>
      </c>
      <c r="M51" s="373">
        <v>5467</v>
      </c>
      <c r="N51" s="393">
        <f t="shared" si="25"/>
        <v>37067.199999999997</v>
      </c>
      <c r="O51" s="264"/>
      <c r="P51" s="257"/>
      <c r="Q51" s="257" t="s">
        <v>4471</v>
      </c>
      <c r="R51" s="262" t="s">
        <v>673</v>
      </c>
      <c r="S51" s="263">
        <f t="shared" si="26"/>
        <v>21302.399999999998</v>
      </c>
      <c r="T51" s="263">
        <v>21302.399999999998</v>
      </c>
      <c r="U51" s="254">
        <v>15644.2</v>
      </c>
      <c r="V51" s="265"/>
      <c r="W51" s="263"/>
      <c r="X51" s="263">
        <f t="shared" si="27"/>
        <v>2385.6999999999998</v>
      </c>
      <c r="Y51" s="254">
        <v>2385.6999999999998</v>
      </c>
      <c r="Z51" s="263">
        <v>1027.6999999999998</v>
      </c>
      <c r="AA51" s="263">
        <v>445.5</v>
      </c>
      <c r="AB51" s="266"/>
      <c r="AC51" s="263">
        <f t="shared" si="28"/>
        <v>23688.1</v>
      </c>
      <c r="AE51" s="257"/>
      <c r="AF51" s="257" t="s">
        <v>4471</v>
      </c>
      <c r="AG51" s="262" t="s">
        <v>673</v>
      </c>
      <c r="AH51" s="255">
        <f t="shared" si="29"/>
        <v>23688.1</v>
      </c>
      <c r="AI51" s="254">
        <f t="shared" si="30"/>
        <v>21302.399999999998</v>
      </c>
      <c r="AJ51" s="254">
        <f t="shared" si="31"/>
        <v>2385.6999999999998</v>
      </c>
      <c r="AK51" s="254">
        <f t="shared" si="32"/>
        <v>37067.199999999997</v>
      </c>
      <c r="AL51" s="254">
        <f t="shared" si="33"/>
        <v>21866.3</v>
      </c>
      <c r="AM51" s="255">
        <f t="shared" si="34"/>
        <v>15200.9</v>
      </c>
      <c r="AN51" s="254">
        <f t="shared" si="35"/>
        <v>13379.099999999999</v>
      </c>
      <c r="AO51" s="254">
        <f t="shared" si="36"/>
        <v>563.90000000000146</v>
      </c>
      <c r="AP51" s="254">
        <f t="shared" si="37"/>
        <v>12815.2</v>
      </c>
      <c r="AQ51" s="249">
        <f t="shared" si="19"/>
        <v>358.5</v>
      </c>
      <c r="AR51" s="256">
        <f t="shared" si="20"/>
        <v>22224.799999999999</v>
      </c>
    </row>
    <row r="52" spans="1:44" s="249" customFormat="1" ht="31.5">
      <c r="A52" s="389"/>
      <c r="B52" s="389" t="s">
        <v>4471</v>
      </c>
      <c r="C52" s="394" t="s">
        <v>674</v>
      </c>
      <c r="D52" s="393">
        <f t="shared" si="38"/>
        <v>34825.800000000003</v>
      </c>
      <c r="E52" s="373">
        <v>34825.800000000003</v>
      </c>
      <c r="F52" s="373">
        <v>28546</v>
      </c>
      <c r="G52" s="373"/>
      <c r="H52" s="395"/>
      <c r="I52" s="369">
        <f t="shared" si="24"/>
        <v>12392.9</v>
      </c>
      <c r="J52" s="373">
        <v>11849.8</v>
      </c>
      <c r="K52" s="395">
        <v>6125.7</v>
      </c>
      <c r="L52" s="395">
        <v>1588.9</v>
      </c>
      <c r="M52" s="373">
        <v>543.1</v>
      </c>
      <c r="N52" s="393">
        <f t="shared" si="25"/>
        <v>47218.700000000004</v>
      </c>
      <c r="O52" s="264"/>
      <c r="P52" s="257"/>
      <c r="Q52" s="257" t="s">
        <v>4471</v>
      </c>
      <c r="R52" s="262" t="s">
        <v>674</v>
      </c>
      <c r="S52" s="263">
        <f t="shared" si="26"/>
        <v>43265.299999999996</v>
      </c>
      <c r="T52" s="263">
        <v>43265.299999999996</v>
      </c>
      <c r="U52" s="254">
        <v>31773.5</v>
      </c>
      <c r="V52" s="265"/>
      <c r="W52" s="263"/>
      <c r="X52" s="263">
        <f t="shared" si="27"/>
        <v>5524.1</v>
      </c>
      <c r="Y52" s="254">
        <v>5524.1</v>
      </c>
      <c r="Z52" s="263">
        <v>2087.1999999999998</v>
      </c>
      <c r="AA52" s="263">
        <v>1352</v>
      </c>
      <c r="AB52" s="266"/>
      <c r="AC52" s="263">
        <f t="shared" si="28"/>
        <v>48789.399999999994</v>
      </c>
      <c r="AE52" s="257"/>
      <c r="AF52" s="257" t="s">
        <v>4471</v>
      </c>
      <c r="AG52" s="262" t="s">
        <v>674</v>
      </c>
      <c r="AH52" s="255">
        <f t="shared" si="29"/>
        <v>48789.399999999994</v>
      </c>
      <c r="AI52" s="254">
        <f t="shared" si="30"/>
        <v>43265.299999999996</v>
      </c>
      <c r="AJ52" s="254">
        <f t="shared" si="31"/>
        <v>5524.1</v>
      </c>
      <c r="AK52" s="254">
        <f t="shared" si="32"/>
        <v>47218.700000000004</v>
      </c>
      <c r="AL52" s="254">
        <f t="shared" si="33"/>
        <v>34825.800000000003</v>
      </c>
      <c r="AM52" s="255">
        <f t="shared" si="34"/>
        <v>12392.9</v>
      </c>
      <c r="AN52" s="254">
        <f t="shared" si="35"/>
        <v>-1570.6999999999898</v>
      </c>
      <c r="AO52" s="254">
        <f t="shared" si="36"/>
        <v>-8439.4999999999927</v>
      </c>
      <c r="AP52" s="254">
        <f t="shared" si="37"/>
        <v>6868.7999999999993</v>
      </c>
      <c r="AQ52" s="249">
        <f t="shared" si="19"/>
        <v>570.9</v>
      </c>
      <c r="AR52" s="256">
        <f t="shared" si="20"/>
        <v>35396.700000000004</v>
      </c>
    </row>
    <row r="53" spans="1:44" s="249" customFormat="1" ht="31.5">
      <c r="A53" s="389"/>
      <c r="B53" s="389" t="s">
        <v>4471</v>
      </c>
      <c r="C53" s="394" t="s">
        <v>675</v>
      </c>
      <c r="D53" s="393">
        <f t="shared" si="38"/>
        <v>25459.5</v>
      </c>
      <c r="E53" s="373">
        <v>25459.5</v>
      </c>
      <c r="F53" s="373">
        <v>20868.599999999999</v>
      </c>
      <c r="G53" s="373"/>
      <c r="H53" s="395"/>
      <c r="I53" s="369">
        <f t="shared" si="24"/>
        <v>8381.7999999999993</v>
      </c>
      <c r="J53" s="373">
        <v>8290.7999999999993</v>
      </c>
      <c r="K53" s="395">
        <v>4478.2</v>
      </c>
      <c r="L53" s="395">
        <v>1129.0999999999999</v>
      </c>
      <c r="M53" s="373">
        <v>91</v>
      </c>
      <c r="N53" s="393">
        <f t="shared" si="25"/>
        <v>33841.300000000003</v>
      </c>
      <c r="O53" s="264"/>
      <c r="P53" s="257"/>
      <c r="Q53" s="257" t="s">
        <v>4471</v>
      </c>
      <c r="R53" s="262" t="s">
        <v>675</v>
      </c>
      <c r="S53" s="263">
        <f t="shared" si="26"/>
        <v>26344.3</v>
      </c>
      <c r="T53" s="263">
        <v>26344.3</v>
      </c>
      <c r="U53" s="254">
        <v>19346.900000000001</v>
      </c>
      <c r="V53" s="265"/>
      <c r="W53" s="263"/>
      <c r="X53" s="263">
        <f t="shared" si="27"/>
        <v>3120.3</v>
      </c>
      <c r="Y53" s="254">
        <v>3120.3</v>
      </c>
      <c r="Z53" s="263">
        <v>1270.9000000000001</v>
      </c>
      <c r="AA53" s="263">
        <v>538.79999999999995</v>
      </c>
      <c r="AB53" s="266"/>
      <c r="AC53" s="263">
        <f t="shared" si="28"/>
        <v>29464.6</v>
      </c>
      <c r="AE53" s="257"/>
      <c r="AF53" s="257" t="s">
        <v>4471</v>
      </c>
      <c r="AG53" s="262" t="s">
        <v>675</v>
      </c>
      <c r="AH53" s="255">
        <f t="shared" si="29"/>
        <v>29464.6</v>
      </c>
      <c r="AI53" s="254">
        <f t="shared" si="30"/>
        <v>26344.3</v>
      </c>
      <c r="AJ53" s="254">
        <f t="shared" si="31"/>
        <v>3120.3</v>
      </c>
      <c r="AK53" s="254">
        <f t="shared" si="32"/>
        <v>33841.300000000003</v>
      </c>
      <c r="AL53" s="254">
        <f t="shared" si="33"/>
        <v>25459.5</v>
      </c>
      <c r="AM53" s="255">
        <f t="shared" si="34"/>
        <v>8381.7999999999993</v>
      </c>
      <c r="AN53" s="254">
        <f t="shared" si="35"/>
        <v>4376.7000000000044</v>
      </c>
      <c r="AO53" s="254">
        <f t="shared" si="36"/>
        <v>-884.79999999999927</v>
      </c>
      <c r="AP53" s="254">
        <f t="shared" si="37"/>
        <v>5261.4999999999991</v>
      </c>
      <c r="AQ53" s="249">
        <f t="shared" si="19"/>
        <v>417.4</v>
      </c>
      <c r="AR53" s="256">
        <f t="shared" si="20"/>
        <v>25876.9</v>
      </c>
    </row>
    <row r="54" spans="1:44" s="249" customFormat="1" ht="31.5">
      <c r="A54" s="389"/>
      <c r="B54" s="389" t="s">
        <v>4471</v>
      </c>
      <c r="C54" s="394" t="s">
        <v>3266</v>
      </c>
      <c r="D54" s="393">
        <f t="shared" si="38"/>
        <v>14243.6</v>
      </c>
      <c r="E54" s="373">
        <v>14243.6</v>
      </c>
      <c r="F54" s="373">
        <v>11675.1</v>
      </c>
      <c r="G54" s="373"/>
      <c r="H54" s="395"/>
      <c r="I54" s="369">
        <f t="shared" si="24"/>
        <v>6875.9</v>
      </c>
      <c r="J54" s="373">
        <v>4391.8</v>
      </c>
      <c r="K54" s="395">
        <v>2505.4</v>
      </c>
      <c r="L54" s="395">
        <v>350.2</v>
      </c>
      <c r="M54" s="373">
        <v>2484.1</v>
      </c>
      <c r="N54" s="393">
        <f t="shared" si="25"/>
        <v>21119.5</v>
      </c>
      <c r="O54" s="264"/>
      <c r="P54" s="257"/>
      <c r="Q54" s="257" t="s">
        <v>4471</v>
      </c>
      <c r="R54" s="262" t="s">
        <v>3266</v>
      </c>
      <c r="S54" s="263">
        <f t="shared" si="26"/>
        <v>12341.6</v>
      </c>
      <c r="T54" s="263">
        <v>12341.6</v>
      </c>
      <c r="U54" s="254">
        <v>9063.5</v>
      </c>
      <c r="V54" s="265"/>
      <c r="W54" s="263"/>
      <c r="X54" s="263">
        <f t="shared" si="27"/>
        <v>1395.8999999999999</v>
      </c>
      <c r="Y54" s="254">
        <v>1395.8999999999999</v>
      </c>
      <c r="Z54" s="263">
        <v>595.4</v>
      </c>
      <c r="AA54" s="263">
        <v>215</v>
      </c>
      <c r="AB54" s="266"/>
      <c r="AC54" s="263">
        <f t="shared" si="28"/>
        <v>13737.5</v>
      </c>
      <c r="AE54" s="257"/>
      <c r="AF54" s="257" t="s">
        <v>4471</v>
      </c>
      <c r="AG54" s="262" t="s">
        <v>3266</v>
      </c>
      <c r="AH54" s="255">
        <f t="shared" si="29"/>
        <v>13737.5</v>
      </c>
      <c r="AI54" s="254">
        <f t="shared" si="30"/>
        <v>12341.6</v>
      </c>
      <c r="AJ54" s="254">
        <f t="shared" si="31"/>
        <v>1395.8999999999999</v>
      </c>
      <c r="AK54" s="254">
        <f t="shared" si="32"/>
        <v>21119.5</v>
      </c>
      <c r="AL54" s="254">
        <f t="shared" si="33"/>
        <v>14243.6</v>
      </c>
      <c r="AM54" s="255">
        <f t="shared" si="34"/>
        <v>6875.9</v>
      </c>
      <c r="AN54" s="254">
        <f t="shared" si="35"/>
        <v>7382</v>
      </c>
      <c r="AO54" s="254">
        <f t="shared" si="36"/>
        <v>1902</v>
      </c>
      <c r="AP54" s="254">
        <f t="shared" si="37"/>
        <v>5480</v>
      </c>
      <c r="AQ54" s="249">
        <f t="shared" si="19"/>
        <v>233.5</v>
      </c>
      <c r="AR54" s="256">
        <f t="shared" si="20"/>
        <v>14477.1</v>
      </c>
    </row>
    <row r="55" spans="1:44" s="249" customFormat="1" ht="31.5">
      <c r="A55" s="389"/>
      <c r="B55" s="389" t="s">
        <v>4471</v>
      </c>
      <c r="C55" s="394" t="s">
        <v>3267</v>
      </c>
      <c r="D55" s="393">
        <f t="shared" si="38"/>
        <v>16304.9</v>
      </c>
      <c r="E55" s="373">
        <v>16304.9</v>
      </c>
      <c r="F55" s="373">
        <v>13364.8</v>
      </c>
      <c r="G55" s="373"/>
      <c r="H55" s="395"/>
      <c r="I55" s="369">
        <f t="shared" si="24"/>
        <v>5170.1000000000004</v>
      </c>
      <c r="J55" s="373">
        <v>4893.1000000000004</v>
      </c>
      <c r="K55" s="395">
        <v>2867.9</v>
      </c>
      <c r="L55" s="395">
        <v>313.3</v>
      </c>
      <c r="M55" s="373">
        <v>277</v>
      </c>
      <c r="N55" s="393">
        <f t="shared" si="25"/>
        <v>21475</v>
      </c>
      <c r="O55" s="264"/>
      <c r="P55" s="257"/>
      <c r="Q55" s="257" t="s">
        <v>4471</v>
      </c>
      <c r="R55" s="262" t="s">
        <v>3267</v>
      </c>
      <c r="S55" s="263">
        <f t="shared" si="26"/>
        <v>16158.5</v>
      </c>
      <c r="T55" s="263">
        <v>16158.5</v>
      </c>
      <c r="U55" s="254">
        <v>11866.6</v>
      </c>
      <c r="V55" s="265"/>
      <c r="W55" s="263"/>
      <c r="X55" s="263">
        <f t="shared" si="27"/>
        <v>1856.1000000000001</v>
      </c>
      <c r="Y55" s="254">
        <v>1856.1000000000001</v>
      </c>
      <c r="Z55" s="263">
        <v>779.5</v>
      </c>
      <c r="AA55" s="263">
        <v>250.4</v>
      </c>
      <c r="AB55" s="266"/>
      <c r="AC55" s="263">
        <f t="shared" si="28"/>
        <v>18014.599999999999</v>
      </c>
      <c r="AE55" s="257"/>
      <c r="AF55" s="257" t="s">
        <v>4471</v>
      </c>
      <c r="AG55" s="262" t="s">
        <v>3267</v>
      </c>
      <c r="AH55" s="255">
        <f t="shared" si="29"/>
        <v>18014.599999999999</v>
      </c>
      <c r="AI55" s="254">
        <f t="shared" si="30"/>
        <v>16158.5</v>
      </c>
      <c r="AJ55" s="254">
        <f t="shared" si="31"/>
        <v>1856.1000000000001</v>
      </c>
      <c r="AK55" s="254">
        <f t="shared" si="32"/>
        <v>21475</v>
      </c>
      <c r="AL55" s="254">
        <f t="shared" si="33"/>
        <v>16304.9</v>
      </c>
      <c r="AM55" s="255">
        <f t="shared" si="34"/>
        <v>5170.1000000000004</v>
      </c>
      <c r="AN55" s="254">
        <f t="shared" si="35"/>
        <v>3460.4000000000015</v>
      </c>
      <c r="AO55" s="254">
        <f t="shared" si="36"/>
        <v>146.39999999999964</v>
      </c>
      <c r="AP55" s="254">
        <f t="shared" si="37"/>
        <v>3314</v>
      </c>
      <c r="AQ55" s="249">
        <f t="shared" si="19"/>
        <v>267.3</v>
      </c>
      <c r="AR55" s="256">
        <f t="shared" si="20"/>
        <v>16572.2</v>
      </c>
    </row>
    <row r="56" spans="1:44" s="249" customFormat="1" ht="31.5">
      <c r="A56" s="389"/>
      <c r="B56" s="389" t="s">
        <v>4471</v>
      </c>
      <c r="C56" s="394" t="s">
        <v>3268</v>
      </c>
      <c r="D56" s="393">
        <f t="shared" si="38"/>
        <v>18039</v>
      </c>
      <c r="E56" s="373">
        <v>18039</v>
      </c>
      <c r="F56" s="373">
        <v>14786.2</v>
      </c>
      <c r="G56" s="373"/>
      <c r="H56" s="395"/>
      <c r="I56" s="369">
        <f t="shared" si="24"/>
        <v>6567.3</v>
      </c>
      <c r="J56" s="373">
        <v>6283.2</v>
      </c>
      <c r="K56" s="395">
        <v>3173</v>
      </c>
      <c r="L56" s="395">
        <v>1048.8</v>
      </c>
      <c r="M56" s="373">
        <v>284.10000000000002</v>
      </c>
      <c r="N56" s="393">
        <f t="shared" si="25"/>
        <v>24606.3</v>
      </c>
      <c r="O56" s="264"/>
      <c r="P56" s="257"/>
      <c r="Q56" s="257" t="s">
        <v>4471</v>
      </c>
      <c r="R56" s="262" t="s">
        <v>3268</v>
      </c>
      <c r="S56" s="263">
        <f t="shared" si="26"/>
        <v>18155</v>
      </c>
      <c r="T56" s="263">
        <v>18155</v>
      </c>
      <c r="U56" s="254">
        <v>13332.8</v>
      </c>
      <c r="V56" s="265"/>
      <c r="W56" s="263"/>
      <c r="X56" s="263">
        <f t="shared" si="27"/>
        <v>2147.5</v>
      </c>
      <c r="Y56" s="254">
        <v>2147.5</v>
      </c>
      <c r="Z56" s="263">
        <v>875.8</v>
      </c>
      <c r="AA56" s="263">
        <v>599.6</v>
      </c>
      <c r="AB56" s="266"/>
      <c r="AC56" s="263">
        <f t="shared" si="28"/>
        <v>20302.5</v>
      </c>
      <c r="AE56" s="257"/>
      <c r="AF56" s="257" t="s">
        <v>4471</v>
      </c>
      <c r="AG56" s="262" t="s">
        <v>3268</v>
      </c>
      <c r="AH56" s="255">
        <f t="shared" si="29"/>
        <v>20302.5</v>
      </c>
      <c r="AI56" s="254">
        <f t="shared" si="30"/>
        <v>18155</v>
      </c>
      <c r="AJ56" s="254">
        <f t="shared" si="31"/>
        <v>2147.5</v>
      </c>
      <c r="AK56" s="254">
        <f t="shared" si="32"/>
        <v>24606.3</v>
      </c>
      <c r="AL56" s="254">
        <f t="shared" si="33"/>
        <v>18039</v>
      </c>
      <c r="AM56" s="255">
        <f t="shared" si="34"/>
        <v>6567.3</v>
      </c>
      <c r="AN56" s="254">
        <f t="shared" si="35"/>
        <v>4303.7999999999993</v>
      </c>
      <c r="AO56" s="254">
        <f t="shared" si="36"/>
        <v>-116</v>
      </c>
      <c r="AP56" s="254">
        <f t="shared" si="37"/>
        <v>4419.8</v>
      </c>
      <c r="AQ56" s="249">
        <f t="shared" si="19"/>
        <v>295.7</v>
      </c>
      <c r="AR56" s="256">
        <f t="shared" si="20"/>
        <v>18334.7</v>
      </c>
    </row>
    <row r="57" spans="1:44" s="249" customFormat="1" ht="31.5">
      <c r="A57" s="389"/>
      <c r="B57" s="389" t="s">
        <v>4471</v>
      </c>
      <c r="C57" s="394" t="s">
        <v>3269</v>
      </c>
      <c r="D57" s="393">
        <f t="shared" si="38"/>
        <v>35669.5</v>
      </c>
      <c r="E57" s="373">
        <v>35669.5</v>
      </c>
      <c r="F57" s="373">
        <v>29237.5</v>
      </c>
      <c r="G57" s="373"/>
      <c r="H57" s="395"/>
      <c r="I57" s="369">
        <f t="shared" si="24"/>
        <v>19792.5</v>
      </c>
      <c r="J57" s="373">
        <v>16078.5</v>
      </c>
      <c r="K57" s="395">
        <v>6274</v>
      </c>
      <c r="L57" s="395">
        <v>4043.3</v>
      </c>
      <c r="M57" s="373">
        <v>3714</v>
      </c>
      <c r="N57" s="393">
        <f t="shared" si="25"/>
        <v>55462</v>
      </c>
      <c r="O57" s="264"/>
      <c r="P57" s="257"/>
      <c r="Q57" s="257" t="s">
        <v>4471</v>
      </c>
      <c r="R57" s="262" t="s">
        <v>3269</v>
      </c>
      <c r="S57" s="263">
        <f t="shared" si="26"/>
        <v>41297.1</v>
      </c>
      <c r="T57" s="263">
        <v>41297.1</v>
      </c>
      <c r="U57" s="254">
        <v>30328.000000000004</v>
      </c>
      <c r="V57" s="265"/>
      <c r="W57" s="263"/>
      <c r="X57" s="263">
        <f t="shared" si="27"/>
        <v>6199.5</v>
      </c>
      <c r="Y57" s="254">
        <v>6199.5</v>
      </c>
      <c r="Z57" s="263">
        <v>1992.1999999999998</v>
      </c>
      <c r="AA57" s="263">
        <v>2110.3000000000002</v>
      </c>
      <c r="AB57" s="266"/>
      <c r="AC57" s="263">
        <f t="shared" si="28"/>
        <v>47496.6</v>
      </c>
      <c r="AE57" s="257"/>
      <c r="AF57" s="257" t="s">
        <v>4471</v>
      </c>
      <c r="AG57" s="262" t="s">
        <v>3269</v>
      </c>
      <c r="AH57" s="255">
        <f t="shared" si="29"/>
        <v>47496.6</v>
      </c>
      <c r="AI57" s="254">
        <f t="shared" si="30"/>
        <v>41297.1</v>
      </c>
      <c r="AJ57" s="254">
        <f t="shared" si="31"/>
        <v>6199.5</v>
      </c>
      <c r="AK57" s="254">
        <f t="shared" si="32"/>
        <v>55462</v>
      </c>
      <c r="AL57" s="254">
        <f t="shared" si="33"/>
        <v>35669.5</v>
      </c>
      <c r="AM57" s="255">
        <f t="shared" si="34"/>
        <v>19792.5</v>
      </c>
      <c r="AN57" s="254">
        <f t="shared" si="35"/>
        <v>7965.4000000000015</v>
      </c>
      <c r="AO57" s="254">
        <f t="shared" si="36"/>
        <v>-5627.5999999999985</v>
      </c>
      <c r="AP57" s="254">
        <f t="shared" si="37"/>
        <v>13593</v>
      </c>
      <c r="AQ57" s="249">
        <f t="shared" si="19"/>
        <v>584.79999999999995</v>
      </c>
      <c r="AR57" s="256">
        <f t="shared" si="20"/>
        <v>36254.300000000003</v>
      </c>
    </row>
    <row r="58" spans="1:44" s="249" customFormat="1" ht="31.5">
      <c r="A58" s="389"/>
      <c r="B58" s="389" t="s">
        <v>4471</v>
      </c>
      <c r="C58" s="394" t="s">
        <v>3270</v>
      </c>
      <c r="D58" s="393">
        <f t="shared" si="38"/>
        <v>22367.4</v>
      </c>
      <c r="E58" s="373">
        <v>22367.4</v>
      </c>
      <c r="F58" s="373">
        <v>18334.099999999999</v>
      </c>
      <c r="G58" s="373"/>
      <c r="H58" s="395"/>
      <c r="I58" s="369">
        <f t="shared" si="24"/>
        <v>7385.1</v>
      </c>
      <c r="J58" s="373">
        <v>7120.1</v>
      </c>
      <c r="K58" s="395">
        <v>3934.3</v>
      </c>
      <c r="L58" s="395">
        <v>660.6</v>
      </c>
      <c r="M58" s="373">
        <v>265</v>
      </c>
      <c r="N58" s="393">
        <f t="shared" si="25"/>
        <v>29752.5</v>
      </c>
      <c r="O58" s="264"/>
      <c r="P58" s="257"/>
      <c r="Q58" s="257" t="s">
        <v>4471</v>
      </c>
      <c r="R58" s="262" t="s">
        <v>3270</v>
      </c>
      <c r="S58" s="263">
        <f t="shared" si="26"/>
        <v>21381.599999999999</v>
      </c>
      <c r="T58" s="263">
        <v>21381.599999999999</v>
      </c>
      <c r="U58" s="254">
        <v>15702.300000000001</v>
      </c>
      <c r="V58" s="265"/>
      <c r="W58" s="263"/>
      <c r="X58" s="263">
        <f t="shared" si="27"/>
        <v>2633</v>
      </c>
      <c r="Y58" s="254">
        <v>2633</v>
      </c>
      <c r="Z58" s="263">
        <v>1031.4000000000001</v>
      </c>
      <c r="AA58" s="263">
        <v>440.5</v>
      </c>
      <c r="AB58" s="266"/>
      <c r="AC58" s="263">
        <f t="shared" si="28"/>
        <v>24014.6</v>
      </c>
      <c r="AE58" s="257"/>
      <c r="AF58" s="257" t="s">
        <v>4471</v>
      </c>
      <c r="AG58" s="262" t="s">
        <v>3270</v>
      </c>
      <c r="AH58" s="255">
        <f t="shared" si="29"/>
        <v>24014.6</v>
      </c>
      <c r="AI58" s="254">
        <f t="shared" si="30"/>
        <v>21381.599999999999</v>
      </c>
      <c r="AJ58" s="254">
        <f t="shared" si="31"/>
        <v>2633</v>
      </c>
      <c r="AK58" s="254">
        <f t="shared" si="32"/>
        <v>29752.5</v>
      </c>
      <c r="AL58" s="254">
        <f t="shared" si="33"/>
        <v>22367.4</v>
      </c>
      <c r="AM58" s="255">
        <f t="shared" si="34"/>
        <v>7385.1</v>
      </c>
      <c r="AN58" s="254">
        <f t="shared" si="35"/>
        <v>5737.9000000000015</v>
      </c>
      <c r="AO58" s="254">
        <f t="shared" si="36"/>
        <v>985.80000000000291</v>
      </c>
      <c r="AP58" s="254">
        <f t="shared" si="37"/>
        <v>4752.1000000000004</v>
      </c>
      <c r="AQ58" s="249">
        <f t="shared" si="19"/>
        <v>366.7</v>
      </c>
      <c r="AR58" s="256">
        <f t="shared" si="20"/>
        <v>22734.100000000002</v>
      </c>
    </row>
    <row r="59" spans="1:44" s="249" customFormat="1" ht="31.5">
      <c r="A59" s="389"/>
      <c r="B59" s="389" t="s">
        <v>4471</v>
      </c>
      <c r="C59" s="394" t="s">
        <v>3271</v>
      </c>
      <c r="D59" s="393">
        <f t="shared" si="38"/>
        <v>18391.8</v>
      </c>
      <c r="E59" s="373">
        <v>18391.8</v>
      </c>
      <c r="F59" s="373">
        <v>15075.4</v>
      </c>
      <c r="G59" s="373"/>
      <c r="H59" s="395"/>
      <c r="I59" s="369">
        <f t="shared" si="24"/>
        <v>6927.9</v>
      </c>
      <c r="J59" s="373">
        <v>6001.5</v>
      </c>
      <c r="K59" s="395">
        <v>3235</v>
      </c>
      <c r="L59" s="395">
        <v>519.5</v>
      </c>
      <c r="M59" s="373">
        <v>926.4</v>
      </c>
      <c r="N59" s="393">
        <f t="shared" si="25"/>
        <v>25319.699999999997</v>
      </c>
      <c r="O59" s="264"/>
      <c r="P59" s="257"/>
      <c r="Q59" s="257" t="s">
        <v>4471</v>
      </c>
      <c r="R59" s="262" t="s">
        <v>3271</v>
      </c>
      <c r="S59" s="263">
        <f t="shared" si="26"/>
        <v>17976.099999999999</v>
      </c>
      <c r="T59" s="263">
        <v>17976.099999999999</v>
      </c>
      <c r="U59" s="254">
        <v>13201.399999999998</v>
      </c>
      <c r="V59" s="265"/>
      <c r="W59" s="263"/>
      <c r="X59" s="263">
        <f t="shared" si="27"/>
        <v>2128.2000000000003</v>
      </c>
      <c r="Y59" s="254">
        <v>2128.2000000000003</v>
      </c>
      <c r="Z59" s="263">
        <v>867.1</v>
      </c>
      <c r="AA59" s="263">
        <v>444.5</v>
      </c>
      <c r="AB59" s="266"/>
      <c r="AC59" s="263">
        <f t="shared" si="28"/>
        <v>20104.3</v>
      </c>
      <c r="AE59" s="257"/>
      <c r="AF59" s="257" t="s">
        <v>4471</v>
      </c>
      <c r="AG59" s="262" t="s">
        <v>3271</v>
      </c>
      <c r="AH59" s="255">
        <f t="shared" si="29"/>
        <v>20104.3</v>
      </c>
      <c r="AI59" s="254">
        <f t="shared" si="30"/>
        <v>17976.099999999999</v>
      </c>
      <c r="AJ59" s="254">
        <f t="shared" si="31"/>
        <v>2128.2000000000003</v>
      </c>
      <c r="AK59" s="254">
        <f t="shared" si="32"/>
        <v>25319.699999999997</v>
      </c>
      <c r="AL59" s="254">
        <f t="shared" si="33"/>
        <v>18391.8</v>
      </c>
      <c r="AM59" s="255">
        <f t="shared" si="34"/>
        <v>6927.9</v>
      </c>
      <c r="AN59" s="254">
        <f t="shared" si="35"/>
        <v>5215.3999999999978</v>
      </c>
      <c r="AO59" s="254">
        <f t="shared" si="36"/>
        <v>415.70000000000073</v>
      </c>
      <c r="AP59" s="254">
        <f t="shared" si="37"/>
        <v>4799.6999999999989</v>
      </c>
      <c r="AQ59" s="249">
        <f t="shared" si="19"/>
        <v>301.5</v>
      </c>
      <c r="AR59" s="256">
        <f t="shared" si="20"/>
        <v>18693.3</v>
      </c>
    </row>
    <row r="60" spans="1:44" s="249" customFormat="1" ht="31.5">
      <c r="A60" s="389"/>
      <c r="B60" s="389" t="s">
        <v>4471</v>
      </c>
      <c r="C60" s="394" t="s">
        <v>3272</v>
      </c>
      <c r="D60" s="393">
        <f t="shared" si="38"/>
        <v>18874.600000000002</v>
      </c>
      <c r="E60" s="373">
        <v>18874.600000000002</v>
      </c>
      <c r="F60" s="373">
        <v>15471.1</v>
      </c>
      <c r="G60" s="373"/>
      <c r="H60" s="395"/>
      <c r="I60" s="369">
        <f t="shared" si="24"/>
        <v>9467</v>
      </c>
      <c r="J60" s="373">
        <v>7086.3</v>
      </c>
      <c r="K60" s="395">
        <v>3319.9</v>
      </c>
      <c r="L60" s="395">
        <v>1427</v>
      </c>
      <c r="M60" s="373">
        <v>2380.6999999999998</v>
      </c>
      <c r="N60" s="393">
        <f t="shared" si="25"/>
        <v>28341.600000000002</v>
      </c>
      <c r="O60" s="264"/>
      <c r="P60" s="257"/>
      <c r="Q60" s="257" t="s">
        <v>4471</v>
      </c>
      <c r="R60" s="262" t="s">
        <v>3272</v>
      </c>
      <c r="S60" s="263">
        <f t="shared" si="26"/>
        <v>19981.099999999999</v>
      </c>
      <c r="T60" s="263">
        <v>19981.099999999999</v>
      </c>
      <c r="U60" s="254">
        <v>14673.800000000001</v>
      </c>
      <c r="V60" s="265"/>
      <c r="W60" s="263"/>
      <c r="X60" s="263">
        <f t="shared" si="27"/>
        <v>1984.4999999999998</v>
      </c>
      <c r="Y60" s="254">
        <v>1984.4999999999998</v>
      </c>
      <c r="Z60" s="263">
        <v>963.9</v>
      </c>
      <c r="AA60" s="263">
        <v>174.3</v>
      </c>
      <c r="AB60" s="266"/>
      <c r="AC60" s="263">
        <f t="shared" si="28"/>
        <v>21965.599999999999</v>
      </c>
      <c r="AE60" s="257"/>
      <c r="AF60" s="257" t="s">
        <v>4471</v>
      </c>
      <c r="AG60" s="262" t="s">
        <v>3272</v>
      </c>
      <c r="AH60" s="255">
        <f t="shared" si="29"/>
        <v>21965.599999999999</v>
      </c>
      <c r="AI60" s="254">
        <f t="shared" si="30"/>
        <v>19981.099999999999</v>
      </c>
      <c r="AJ60" s="254">
        <f t="shared" si="31"/>
        <v>1984.4999999999998</v>
      </c>
      <c r="AK60" s="254">
        <f t="shared" si="32"/>
        <v>28341.600000000002</v>
      </c>
      <c r="AL60" s="254">
        <f t="shared" si="33"/>
        <v>18874.600000000002</v>
      </c>
      <c r="AM60" s="255">
        <f t="shared" si="34"/>
        <v>9467</v>
      </c>
      <c r="AN60" s="254">
        <f t="shared" si="35"/>
        <v>6376.0000000000036</v>
      </c>
      <c r="AO60" s="254">
        <f t="shared" si="36"/>
        <v>-1106.4999999999964</v>
      </c>
      <c r="AP60" s="254">
        <f t="shared" si="37"/>
        <v>7482.5</v>
      </c>
      <c r="AQ60" s="249">
        <f t="shared" si="19"/>
        <v>309.39999999999998</v>
      </c>
      <c r="AR60" s="256">
        <f t="shared" si="20"/>
        <v>19184.000000000004</v>
      </c>
    </row>
    <row r="61" spans="1:44" s="249" customFormat="1" ht="31.5">
      <c r="A61" s="389"/>
      <c r="B61" s="389" t="s">
        <v>4471</v>
      </c>
      <c r="C61" s="394" t="s">
        <v>3273</v>
      </c>
      <c r="D61" s="393">
        <f t="shared" si="38"/>
        <v>16797.800000000003</v>
      </c>
      <c r="E61" s="373">
        <v>16797.800000000003</v>
      </c>
      <c r="F61" s="373">
        <v>13768.8</v>
      </c>
      <c r="G61" s="373"/>
      <c r="H61" s="395"/>
      <c r="I61" s="369">
        <f t="shared" si="24"/>
        <v>5805.1</v>
      </c>
      <c r="J61" s="373">
        <v>5728.1</v>
      </c>
      <c r="K61" s="395">
        <v>2954.6</v>
      </c>
      <c r="L61" s="395">
        <v>966.3</v>
      </c>
      <c r="M61" s="373">
        <v>77</v>
      </c>
      <c r="N61" s="393">
        <f t="shared" si="25"/>
        <v>22602.9</v>
      </c>
      <c r="O61" s="264"/>
      <c r="P61" s="257"/>
      <c r="Q61" s="257" t="s">
        <v>4471</v>
      </c>
      <c r="R61" s="262" t="s">
        <v>3273</v>
      </c>
      <c r="S61" s="263">
        <f t="shared" si="26"/>
        <v>16162.3</v>
      </c>
      <c r="T61" s="263">
        <v>16162.3</v>
      </c>
      <c r="U61" s="254">
        <v>11869.300000000001</v>
      </c>
      <c r="V61" s="265"/>
      <c r="W61" s="263"/>
      <c r="X61" s="263">
        <f t="shared" si="27"/>
        <v>1948</v>
      </c>
      <c r="Y61" s="254">
        <v>1948</v>
      </c>
      <c r="Z61" s="263">
        <v>779.7</v>
      </c>
      <c r="AA61" s="263">
        <v>582.5</v>
      </c>
      <c r="AB61" s="266"/>
      <c r="AC61" s="263">
        <f t="shared" si="28"/>
        <v>18110.3</v>
      </c>
      <c r="AE61" s="257"/>
      <c r="AF61" s="257" t="s">
        <v>4471</v>
      </c>
      <c r="AG61" s="262" t="s">
        <v>3273</v>
      </c>
      <c r="AH61" s="255">
        <f t="shared" si="29"/>
        <v>18110.3</v>
      </c>
      <c r="AI61" s="254">
        <f t="shared" si="30"/>
        <v>16162.3</v>
      </c>
      <c r="AJ61" s="254">
        <f t="shared" si="31"/>
        <v>1948</v>
      </c>
      <c r="AK61" s="254">
        <f t="shared" si="32"/>
        <v>22602.9</v>
      </c>
      <c r="AL61" s="254">
        <f t="shared" si="33"/>
        <v>16797.800000000003</v>
      </c>
      <c r="AM61" s="255">
        <f t="shared" si="34"/>
        <v>5805.1</v>
      </c>
      <c r="AN61" s="254">
        <f t="shared" si="35"/>
        <v>4492.6000000000022</v>
      </c>
      <c r="AO61" s="254">
        <f t="shared" si="36"/>
        <v>635.50000000000364</v>
      </c>
      <c r="AP61" s="254">
        <f t="shared" si="37"/>
        <v>3857.1000000000004</v>
      </c>
      <c r="AQ61" s="249">
        <f t="shared" si="19"/>
        <v>275.39999999999998</v>
      </c>
      <c r="AR61" s="256">
        <f t="shared" si="20"/>
        <v>17073.200000000004</v>
      </c>
    </row>
    <row r="62" spans="1:44" s="249" customFormat="1" ht="31.5">
      <c r="A62" s="389"/>
      <c r="B62" s="389" t="s">
        <v>4471</v>
      </c>
      <c r="C62" s="394" t="s">
        <v>3274</v>
      </c>
      <c r="D62" s="393">
        <f t="shared" si="38"/>
        <v>19429.2</v>
      </c>
      <c r="E62" s="373">
        <v>19429.2</v>
      </c>
      <c r="F62" s="373">
        <v>15925.7</v>
      </c>
      <c r="G62" s="373"/>
      <c r="H62" s="395"/>
      <c r="I62" s="369">
        <f t="shared" si="24"/>
        <v>6658.3</v>
      </c>
      <c r="J62" s="373">
        <v>6381.3</v>
      </c>
      <c r="K62" s="395">
        <v>3417.5</v>
      </c>
      <c r="L62" s="395">
        <v>673</v>
      </c>
      <c r="M62" s="373">
        <v>277</v>
      </c>
      <c r="N62" s="393">
        <f t="shared" si="25"/>
        <v>26087.5</v>
      </c>
      <c r="O62" s="264"/>
      <c r="P62" s="257"/>
      <c r="Q62" s="257" t="s">
        <v>4471</v>
      </c>
      <c r="R62" s="262" t="s">
        <v>3274</v>
      </c>
      <c r="S62" s="263">
        <f t="shared" si="26"/>
        <v>21929</v>
      </c>
      <c r="T62" s="263">
        <v>21929</v>
      </c>
      <c r="U62" s="254">
        <v>16104.3</v>
      </c>
      <c r="V62" s="265"/>
      <c r="W62" s="263"/>
      <c r="X62" s="263">
        <f t="shared" si="27"/>
        <v>2442.6999999999998</v>
      </c>
      <c r="Y62" s="254">
        <v>2442.6999999999998</v>
      </c>
      <c r="Z62" s="263">
        <v>1057.8</v>
      </c>
      <c r="AA62" s="263">
        <v>448</v>
      </c>
      <c r="AB62" s="266"/>
      <c r="AC62" s="263">
        <f t="shared" si="28"/>
        <v>24371.7</v>
      </c>
      <c r="AE62" s="257"/>
      <c r="AF62" s="257" t="s">
        <v>4471</v>
      </c>
      <c r="AG62" s="262" t="s">
        <v>3274</v>
      </c>
      <c r="AH62" s="255">
        <f t="shared" si="29"/>
        <v>24371.7</v>
      </c>
      <c r="AI62" s="254">
        <f t="shared" si="30"/>
        <v>21929</v>
      </c>
      <c r="AJ62" s="254">
        <f t="shared" si="31"/>
        <v>2442.6999999999998</v>
      </c>
      <c r="AK62" s="254">
        <f t="shared" si="32"/>
        <v>26087.5</v>
      </c>
      <c r="AL62" s="254">
        <f t="shared" si="33"/>
        <v>19429.2</v>
      </c>
      <c r="AM62" s="255">
        <f t="shared" si="34"/>
        <v>6658.3</v>
      </c>
      <c r="AN62" s="254">
        <f t="shared" si="35"/>
        <v>1715.7999999999993</v>
      </c>
      <c r="AO62" s="254">
        <f t="shared" si="36"/>
        <v>-2499.7999999999993</v>
      </c>
      <c r="AP62" s="254">
        <f t="shared" si="37"/>
        <v>4215.6000000000004</v>
      </c>
      <c r="AQ62" s="249">
        <f t="shared" si="19"/>
        <v>318.5</v>
      </c>
      <c r="AR62" s="256">
        <f t="shared" si="20"/>
        <v>19747.7</v>
      </c>
    </row>
    <row r="63" spans="1:44" s="249" customFormat="1" ht="15.75">
      <c r="A63" s="389"/>
      <c r="B63" s="389" t="s">
        <v>4471</v>
      </c>
      <c r="C63" s="394" t="s">
        <v>3275</v>
      </c>
      <c r="D63" s="393">
        <f t="shared" si="38"/>
        <v>46140.200000000004</v>
      </c>
      <c r="E63" s="373">
        <v>46140.200000000004</v>
      </c>
      <c r="F63" s="373">
        <v>37820.199999999997</v>
      </c>
      <c r="G63" s="373"/>
      <c r="H63" s="395"/>
      <c r="I63" s="369">
        <f t="shared" si="24"/>
        <v>38317.299999999996</v>
      </c>
      <c r="J63" s="373">
        <v>37774.199999999997</v>
      </c>
      <c r="K63" s="395">
        <v>8115.8</v>
      </c>
      <c r="L63" s="395">
        <v>6279.5</v>
      </c>
      <c r="M63" s="373">
        <v>543.1</v>
      </c>
      <c r="N63" s="393">
        <f t="shared" si="25"/>
        <v>84457.5</v>
      </c>
      <c r="O63" s="264"/>
      <c r="P63" s="257"/>
      <c r="Q63" s="257" t="s">
        <v>4471</v>
      </c>
      <c r="R63" s="262" t="s">
        <v>3275</v>
      </c>
      <c r="S63" s="263">
        <f t="shared" si="26"/>
        <v>48979.8</v>
      </c>
      <c r="T63" s="263">
        <v>48979.8</v>
      </c>
      <c r="U63" s="254">
        <v>35970.1</v>
      </c>
      <c r="V63" s="265"/>
      <c r="W63" s="263"/>
      <c r="X63" s="263">
        <f t="shared" si="27"/>
        <v>24175.300000000003</v>
      </c>
      <c r="Y63" s="254">
        <v>24175.300000000003</v>
      </c>
      <c r="Z63" s="263">
        <v>2362.8000000000002</v>
      </c>
      <c r="AA63" s="263">
        <v>3323.9</v>
      </c>
      <c r="AB63" s="266"/>
      <c r="AC63" s="263">
        <f t="shared" si="28"/>
        <v>73155.100000000006</v>
      </c>
      <c r="AE63" s="257"/>
      <c r="AF63" s="257" t="s">
        <v>4471</v>
      </c>
      <c r="AG63" s="262" t="s">
        <v>3275</v>
      </c>
      <c r="AH63" s="255">
        <f t="shared" si="29"/>
        <v>73155.100000000006</v>
      </c>
      <c r="AI63" s="254">
        <f t="shared" si="30"/>
        <v>48979.8</v>
      </c>
      <c r="AJ63" s="254">
        <f t="shared" si="31"/>
        <v>24175.300000000003</v>
      </c>
      <c r="AK63" s="254">
        <f t="shared" si="32"/>
        <v>84457.5</v>
      </c>
      <c r="AL63" s="254">
        <f t="shared" si="33"/>
        <v>46140.200000000004</v>
      </c>
      <c r="AM63" s="255">
        <f t="shared" si="34"/>
        <v>38317.299999999996</v>
      </c>
      <c r="AN63" s="254">
        <f t="shared" si="35"/>
        <v>11302.399999999994</v>
      </c>
      <c r="AO63" s="254">
        <f t="shared" si="36"/>
        <v>-2839.5999999999985</v>
      </c>
      <c r="AP63" s="254">
        <f t="shared" si="37"/>
        <v>14141.999999999993</v>
      </c>
      <c r="AQ63" s="249">
        <f>ROUND(F63*0.02,1)-0.1</f>
        <v>756.3</v>
      </c>
      <c r="AR63" s="256">
        <f t="shared" si="20"/>
        <v>46896.500000000007</v>
      </c>
    </row>
    <row r="64" spans="1:44" s="230" customFormat="1" ht="31.5">
      <c r="A64" s="396"/>
      <c r="B64" s="396"/>
      <c r="C64" s="397" t="s">
        <v>3276</v>
      </c>
      <c r="D64" s="398">
        <f>SUM(D66:D702)</f>
        <v>2044961.2000000004</v>
      </c>
      <c r="E64" s="398">
        <f>SUM(E66:E702)</f>
        <v>2044961.2000000004</v>
      </c>
      <c r="F64" s="398">
        <f>SUM(F66:F702)</f>
        <v>1653165.2999999996</v>
      </c>
      <c r="G64" s="398">
        <f>SUM(G66:G702)</f>
        <v>28114.7</v>
      </c>
      <c r="H64" s="398"/>
      <c r="I64" s="398">
        <f t="shared" ref="I64:N64" si="39">SUM(I66:I702)</f>
        <v>985574.8</v>
      </c>
      <c r="J64" s="398">
        <f t="shared" si="39"/>
        <v>843172.29999999912</v>
      </c>
      <c r="K64" s="398">
        <f t="shared" si="39"/>
        <v>354751.19999999995</v>
      </c>
      <c r="L64" s="398">
        <f t="shared" si="39"/>
        <v>113196.59999999993</v>
      </c>
      <c r="M64" s="398">
        <f t="shared" si="39"/>
        <v>142402.50000000023</v>
      </c>
      <c r="N64" s="398">
        <f t="shared" si="39"/>
        <v>3030535.9999999981</v>
      </c>
      <c r="O64" s="268"/>
      <c r="P64" s="267" t="s">
        <v>3277</v>
      </c>
      <c r="Q64" s="267" t="s">
        <v>4471</v>
      </c>
      <c r="R64" s="244" t="s">
        <v>3278</v>
      </c>
      <c r="S64" s="245">
        <f t="shared" ref="S64:AC64" si="40">SUM(S66:S702)</f>
        <v>1859667.6000000015</v>
      </c>
      <c r="T64" s="245">
        <f t="shared" si="40"/>
        <v>1859667.6000000015</v>
      </c>
      <c r="U64" s="245">
        <f t="shared" si="40"/>
        <v>1364892.0999999999</v>
      </c>
      <c r="V64" s="245">
        <f t="shared" si="40"/>
        <v>0</v>
      </c>
      <c r="W64" s="245">
        <f t="shared" si="40"/>
        <v>0</v>
      </c>
      <c r="X64" s="245">
        <f t="shared" si="40"/>
        <v>514634.89999999973</v>
      </c>
      <c r="Y64" s="245">
        <f t="shared" si="40"/>
        <v>514634.89999999973</v>
      </c>
      <c r="Z64" s="245">
        <f t="shared" si="40"/>
        <v>105974</v>
      </c>
      <c r="AA64" s="245">
        <f t="shared" si="40"/>
        <v>102979.00000000001</v>
      </c>
      <c r="AB64" s="245">
        <f t="shared" si="40"/>
        <v>0</v>
      </c>
      <c r="AC64" s="245">
        <f t="shared" si="40"/>
        <v>2374302.5000000023</v>
      </c>
      <c r="AE64" s="267" t="s">
        <v>3277</v>
      </c>
      <c r="AF64" s="267" t="s">
        <v>4471</v>
      </c>
      <c r="AG64" s="244" t="s">
        <v>3278</v>
      </c>
      <c r="AH64" s="245">
        <f t="shared" ref="AH64:AP64" si="41">SUM(AH66:AH702)</f>
        <v>2374302.5000000023</v>
      </c>
      <c r="AI64" s="245">
        <f t="shared" si="41"/>
        <v>1859667.6000000015</v>
      </c>
      <c r="AJ64" s="245">
        <f t="shared" si="41"/>
        <v>514634.89999999973</v>
      </c>
      <c r="AK64" s="245">
        <f t="shared" si="41"/>
        <v>3030535.9999999981</v>
      </c>
      <c r="AL64" s="245">
        <f t="shared" si="41"/>
        <v>2044961.2000000004</v>
      </c>
      <c r="AM64" s="245">
        <f t="shared" si="41"/>
        <v>985574.8</v>
      </c>
      <c r="AN64" s="245">
        <f t="shared" si="41"/>
        <v>656233.5</v>
      </c>
      <c r="AO64" s="245">
        <f t="shared" si="41"/>
        <v>185293.59999999986</v>
      </c>
      <c r="AP64" s="245">
        <f t="shared" si="41"/>
        <v>470939.89999999997</v>
      </c>
      <c r="AQ64" s="269">
        <f>SUM(AQ66:AQ702)</f>
        <v>33063.799999999974</v>
      </c>
      <c r="AR64" s="269">
        <f>SUM(AR66:AR702)</f>
        <v>2078024.9999999998</v>
      </c>
    </row>
    <row r="65" spans="1:44" s="230" customFormat="1" ht="15.75">
      <c r="A65" s="396"/>
      <c r="B65" s="396"/>
      <c r="C65" s="363"/>
      <c r="D65" s="364"/>
      <c r="E65" s="364"/>
      <c r="F65" s="364"/>
      <c r="G65" s="364"/>
      <c r="H65" s="364"/>
      <c r="I65" s="364"/>
      <c r="J65" s="364"/>
      <c r="K65" s="364"/>
      <c r="L65" s="364"/>
      <c r="M65" s="364"/>
      <c r="N65" s="364"/>
      <c r="O65" s="268"/>
      <c r="P65" s="267"/>
      <c r="Q65" s="267"/>
      <c r="R65" s="244"/>
      <c r="S65" s="245"/>
      <c r="T65" s="245"/>
      <c r="U65" s="245"/>
      <c r="V65" s="245"/>
      <c r="W65" s="245"/>
      <c r="X65" s="245"/>
      <c r="Y65" s="245"/>
      <c r="Z65" s="245"/>
      <c r="AA65" s="245"/>
      <c r="AB65" s="245"/>
      <c r="AC65" s="245"/>
      <c r="AE65" s="267"/>
      <c r="AF65" s="267"/>
      <c r="AG65" s="244"/>
      <c r="AH65" s="245"/>
      <c r="AI65" s="245"/>
      <c r="AJ65" s="245"/>
      <c r="AK65" s="245"/>
      <c r="AL65" s="245"/>
      <c r="AM65" s="245"/>
      <c r="AN65" s="245"/>
      <c r="AO65" s="245"/>
      <c r="AP65" s="245"/>
      <c r="AQ65" s="249"/>
      <c r="AR65" s="256">
        <f t="shared" si="20"/>
        <v>0</v>
      </c>
    </row>
    <row r="66" spans="1:44" ht="31.5">
      <c r="A66" s="396"/>
      <c r="B66" s="396" t="s">
        <v>4471</v>
      </c>
      <c r="C66" s="399" t="s">
        <v>3279</v>
      </c>
      <c r="D66" s="369">
        <f t="shared" ref="D66:D105" si="42">E66+H66</f>
        <v>2103.3000000000002</v>
      </c>
      <c r="E66" s="373">
        <v>2103.3000000000002</v>
      </c>
      <c r="F66" s="400">
        <v>1724</v>
      </c>
      <c r="G66" s="373"/>
      <c r="H66" s="400"/>
      <c r="I66" s="369">
        <f t="shared" ref="I66:I129" si="43">J66+M66</f>
        <v>899.30000000000007</v>
      </c>
      <c r="J66" s="400">
        <f>886.2+0.1</f>
        <v>886.30000000000007</v>
      </c>
      <c r="K66" s="400">
        <v>369.9</v>
      </c>
      <c r="L66" s="400">
        <v>148.1</v>
      </c>
      <c r="M66" s="400">
        <v>13</v>
      </c>
      <c r="N66" s="369">
        <f t="shared" ref="N66:N105" si="44">D66+I66</f>
        <v>3002.6000000000004</v>
      </c>
      <c r="O66" s="236"/>
      <c r="P66" s="267"/>
      <c r="Q66" s="267" t="s">
        <v>4471</v>
      </c>
      <c r="R66" s="270" t="s">
        <v>3279</v>
      </c>
      <c r="S66" s="255">
        <f t="shared" ref="S66:S105" si="45">T66+W66</f>
        <v>1999.4</v>
      </c>
      <c r="T66" s="255">
        <v>1999.4</v>
      </c>
      <c r="U66" s="271">
        <v>1467.4</v>
      </c>
      <c r="V66" s="255"/>
      <c r="W66" s="255"/>
      <c r="X66" s="255">
        <f t="shared" ref="X66:X105" si="46">Y66+AB66</f>
        <v>581.20000000000005</v>
      </c>
      <c r="Y66" s="255">
        <v>581.20000000000005</v>
      </c>
      <c r="Z66" s="255">
        <v>114.00000000000001</v>
      </c>
      <c r="AA66" s="255">
        <v>75.8</v>
      </c>
      <c r="AB66" s="255"/>
      <c r="AC66" s="255">
        <f t="shared" ref="AC66:AC105" si="47">S66+X66</f>
        <v>2580.6000000000004</v>
      </c>
      <c r="AE66" s="267"/>
      <c r="AF66" s="267" t="s">
        <v>4471</v>
      </c>
      <c r="AG66" s="270" t="s">
        <v>3279</v>
      </c>
      <c r="AH66" s="255">
        <f t="shared" ref="AH66:AH105" si="48">AC66</f>
        <v>2580.6000000000004</v>
      </c>
      <c r="AI66" s="254">
        <f t="shared" ref="AI66:AI105" si="49">S66</f>
        <v>1999.4</v>
      </c>
      <c r="AJ66" s="254">
        <f t="shared" ref="AJ66:AJ105" si="50">X66</f>
        <v>581.20000000000005</v>
      </c>
      <c r="AK66" s="254">
        <f t="shared" ref="AK66:AK105" si="51">N66</f>
        <v>3002.6000000000004</v>
      </c>
      <c r="AL66" s="254">
        <f t="shared" ref="AL66:AL105" si="52">D66</f>
        <v>2103.3000000000002</v>
      </c>
      <c r="AM66" s="255">
        <f t="shared" ref="AM66:AM105" si="53">I66</f>
        <v>899.30000000000007</v>
      </c>
      <c r="AN66" s="254">
        <f t="shared" ref="AN66:AN105" si="54">AK66-AH66</f>
        <v>422</v>
      </c>
      <c r="AO66" s="254">
        <f t="shared" ref="AO66:AO105" si="55">AL66-AI66</f>
        <v>103.90000000000009</v>
      </c>
      <c r="AP66" s="254">
        <f t="shared" ref="AP66:AP105" si="56">AM66-AJ66</f>
        <v>318.10000000000002</v>
      </c>
      <c r="AQ66" s="249">
        <f t="shared" si="19"/>
        <v>34.5</v>
      </c>
      <c r="AR66" s="256">
        <f t="shared" si="20"/>
        <v>2137.8000000000002</v>
      </c>
    </row>
    <row r="67" spans="1:44" ht="31.5">
      <c r="A67" s="396"/>
      <c r="B67" s="396" t="s">
        <v>4471</v>
      </c>
      <c r="C67" s="399" t="s">
        <v>3280</v>
      </c>
      <c r="D67" s="369">
        <f t="shared" si="42"/>
        <v>3012.9</v>
      </c>
      <c r="E67" s="373">
        <v>3012.9</v>
      </c>
      <c r="F67" s="400">
        <v>2469.6</v>
      </c>
      <c r="G67" s="373"/>
      <c r="H67" s="400"/>
      <c r="I67" s="369">
        <f t="shared" si="43"/>
        <v>1127.1999999999998</v>
      </c>
      <c r="J67" s="400">
        <f>1097.1+0.1</f>
        <v>1097.1999999999998</v>
      </c>
      <c r="K67" s="400">
        <v>529.9</v>
      </c>
      <c r="L67" s="400">
        <v>108.1</v>
      </c>
      <c r="M67" s="400">
        <v>30</v>
      </c>
      <c r="N67" s="369">
        <f t="shared" si="44"/>
        <v>4140.1000000000004</v>
      </c>
      <c r="O67" s="236"/>
      <c r="P67" s="267"/>
      <c r="Q67" s="267" t="s">
        <v>4471</v>
      </c>
      <c r="R67" s="270" t="s">
        <v>3280</v>
      </c>
      <c r="S67" s="255">
        <f t="shared" si="45"/>
        <v>3093.5</v>
      </c>
      <c r="T67" s="255">
        <v>3093.5</v>
      </c>
      <c r="U67" s="271">
        <v>2270.5</v>
      </c>
      <c r="V67" s="255"/>
      <c r="W67" s="255"/>
      <c r="X67" s="255">
        <f t="shared" si="46"/>
        <v>767.2</v>
      </c>
      <c r="Y67" s="255">
        <v>767.2</v>
      </c>
      <c r="Z67" s="255">
        <v>176.2</v>
      </c>
      <c r="AA67" s="255">
        <v>85.8</v>
      </c>
      <c r="AB67" s="255"/>
      <c r="AC67" s="255">
        <f t="shared" si="47"/>
        <v>3860.7</v>
      </c>
      <c r="AE67" s="267"/>
      <c r="AF67" s="267" t="s">
        <v>4471</v>
      </c>
      <c r="AG67" s="270" t="s">
        <v>3280</v>
      </c>
      <c r="AH67" s="255">
        <f t="shared" si="48"/>
        <v>3860.7</v>
      </c>
      <c r="AI67" s="254">
        <f t="shared" si="49"/>
        <v>3093.5</v>
      </c>
      <c r="AJ67" s="254">
        <f t="shared" si="50"/>
        <v>767.2</v>
      </c>
      <c r="AK67" s="254">
        <f t="shared" si="51"/>
        <v>4140.1000000000004</v>
      </c>
      <c r="AL67" s="254">
        <f t="shared" si="52"/>
        <v>3012.9</v>
      </c>
      <c r="AM67" s="255">
        <f t="shared" si="53"/>
        <v>1127.1999999999998</v>
      </c>
      <c r="AN67" s="254">
        <f t="shared" si="54"/>
        <v>279.40000000000055</v>
      </c>
      <c r="AO67" s="254">
        <f t="shared" si="55"/>
        <v>-80.599999999999909</v>
      </c>
      <c r="AP67" s="254">
        <f t="shared" si="56"/>
        <v>359.99999999999977</v>
      </c>
      <c r="AQ67" s="249">
        <f t="shared" si="19"/>
        <v>49.4</v>
      </c>
      <c r="AR67" s="256">
        <f t="shared" si="20"/>
        <v>3062.3</v>
      </c>
    </row>
    <row r="68" spans="1:44" ht="31.5">
      <c r="A68" s="396"/>
      <c r="B68" s="396" t="s">
        <v>4471</v>
      </c>
      <c r="C68" s="399" t="s">
        <v>3281</v>
      </c>
      <c r="D68" s="369">
        <f t="shared" si="42"/>
        <v>19421.5</v>
      </c>
      <c r="E68" s="373">
        <v>19421.5</v>
      </c>
      <c r="F68" s="400">
        <v>15919.4</v>
      </c>
      <c r="G68" s="373"/>
      <c r="H68" s="400"/>
      <c r="I68" s="369">
        <f t="shared" si="43"/>
        <v>8280.9000000000015</v>
      </c>
      <c r="J68" s="400">
        <v>7638.4000000000005</v>
      </c>
      <c r="K68" s="400">
        <v>3416.1</v>
      </c>
      <c r="L68" s="400">
        <v>1009.2</v>
      </c>
      <c r="M68" s="400">
        <v>642.5</v>
      </c>
      <c r="N68" s="369">
        <f t="shared" si="44"/>
        <v>27702.400000000001</v>
      </c>
      <c r="O68" s="236"/>
      <c r="P68" s="267"/>
      <c r="Q68" s="267" t="s">
        <v>4471</v>
      </c>
      <c r="R68" s="270" t="s">
        <v>3281</v>
      </c>
      <c r="S68" s="255">
        <f t="shared" si="45"/>
        <v>15532.4</v>
      </c>
      <c r="T68" s="255">
        <v>15532.4</v>
      </c>
      <c r="U68" s="255">
        <v>11399.800000000001</v>
      </c>
      <c r="V68" s="255"/>
      <c r="W68" s="255"/>
      <c r="X68" s="255">
        <f t="shared" si="46"/>
        <v>4092.6000000000004</v>
      </c>
      <c r="Y68" s="255">
        <v>4092.6000000000004</v>
      </c>
      <c r="Z68" s="255">
        <v>885.2</v>
      </c>
      <c r="AA68" s="255">
        <v>640.9</v>
      </c>
      <c r="AB68" s="255"/>
      <c r="AC68" s="255">
        <f t="shared" si="47"/>
        <v>19625</v>
      </c>
      <c r="AE68" s="267"/>
      <c r="AF68" s="267" t="s">
        <v>4471</v>
      </c>
      <c r="AG68" s="270" t="s">
        <v>3281</v>
      </c>
      <c r="AH68" s="255">
        <f t="shared" si="48"/>
        <v>19625</v>
      </c>
      <c r="AI68" s="254">
        <f t="shared" si="49"/>
        <v>15532.4</v>
      </c>
      <c r="AJ68" s="254">
        <f t="shared" si="50"/>
        <v>4092.6000000000004</v>
      </c>
      <c r="AK68" s="254">
        <f t="shared" si="51"/>
        <v>27702.400000000001</v>
      </c>
      <c r="AL68" s="254">
        <f t="shared" si="52"/>
        <v>19421.5</v>
      </c>
      <c r="AM68" s="255">
        <f t="shared" si="53"/>
        <v>8280.9000000000015</v>
      </c>
      <c r="AN68" s="254">
        <f t="shared" si="54"/>
        <v>8077.4000000000015</v>
      </c>
      <c r="AO68" s="254">
        <f t="shared" si="55"/>
        <v>3889.1000000000004</v>
      </c>
      <c r="AP68" s="254">
        <f t="shared" si="56"/>
        <v>4188.3000000000011</v>
      </c>
      <c r="AQ68" s="249">
        <f t="shared" si="19"/>
        <v>318.39999999999998</v>
      </c>
      <c r="AR68" s="256">
        <f t="shared" si="20"/>
        <v>19739.900000000001</v>
      </c>
    </row>
    <row r="69" spans="1:44" ht="31.5">
      <c r="A69" s="396"/>
      <c r="B69" s="396" t="s">
        <v>4471</v>
      </c>
      <c r="C69" s="399" t="s">
        <v>3282</v>
      </c>
      <c r="D69" s="369">
        <f t="shared" si="42"/>
        <v>3876.2000000000003</v>
      </c>
      <c r="E69" s="373">
        <v>3876.2000000000003</v>
      </c>
      <c r="F69" s="400">
        <v>3177.3</v>
      </c>
      <c r="G69" s="373"/>
      <c r="H69" s="400"/>
      <c r="I69" s="369">
        <f t="shared" si="43"/>
        <v>1902.1</v>
      </c>
      <c r="J69" s="400">
        <v>1661.6</v>
      </c>
      <c r="K69" s="400">
        <v>681.8</v>
      </c>
      <c r="L69" s="400">
        <v>372.7</v>
      </c>
      <c r="M69" s="400">
        <v>240.5</v>
      </c>
      <c r="N69" s="369">
        <f t="shared" si="44"/>
        <v>5778.3</v>
      </c>
      <c r="O69" s="236"/>
      <c r="P69" s="267"/>
      <c r="Q69" s="267" t="s">
        <v>4471</v>
      </c>
      <c r="R69" s="270" t="s">
        <v>3282</v>
      </c>
      <c r="S69" s="255">
        <f t="shared" si="45"/>
        <v>2744</v>
      </c>
      <c r="T69" s="255">
        <v>2744</v>
      </c>
      <c r="U69" s="271">
        <v>2013.8999999999999</v>
      </c>
      <c r="V69" s="255"/>
      <c r="W69" s="255"/>
      <c r="X69" s="255">
        <f t="shared" si="46"/>
        <v>857.3</v>
      </c>
      <c r="Y69" s="255">
        <v>857.3</v>
      </c>
      <c r="Z69" s="255">
        <v>156.4</v>
      </c>
      <c r="AA69" s="255">
        <v>195.5</v>
      </c>
      <c r="AB69" s="255"/>
      <c r="AC69" s="255">
        <f t="shared" si="47"/>
        <v>3601.3</v>
      </c>
      <c r="AE69" s="267"/>
      <c r="AF69" s="267" t="s">
        <v>4471</v>
      </c>
      <c r="AG69" s="270" t="s">
        <v>3282</v>
      </c>
      <c r="AH69" s="255">
        <f t="shared" si="48"/>
        <v>3601.3</v>
      </c>
      <c r="AI69" s="254">
        <f t="shared" si="49"/>
        <v>2744</v>
      </c>
      <c r="AJ69" s="254">
        <f t="shared" si="50"/>
        <v>857.3</v>
      </c>
      <c r="AK69" s="254">
        <f t="shared" si="51"/>
        <v>5778.3</v>
      </c>
      <c r="AL69" s="254">
        <f t="shared" si="52"/>
        <v>3876.2000000000003</v>
      </c>
      <c r="AM69" s="255">
        <f t="shared" si="53"/>
        <v>1902.1</v>
      </c>
      <c r="AN69" s="254">
        <f t="shared" si="54"/>
        <v>2177</v>
      </c>
      <c r="AO69" s="254">
        <f t="shared" si="55"/>
        <v>1132.2000000000003</v>
      </c>
      <c r="AP69" s="254">
        <f t="shared" si="56"/>
        <v>1044.8</v>
      </c>
      <c r="AQ69" s="249">
        <f t="shared" si="19"/>
        <v>63.5</v>
      </c>
      <c r="AR69" s="256">
        <f t="shared" si="20"/>
        <v>3939.7000000000003</v>
      </c>
    </row>
    <row r="70" spans="1:44" ht="31.5">
      <c r="A70" s="396"/>
      <c r="B70" s="396" t="s">
        <v>4471</v>
      </c>
      <c r="C70" s="399" t="s">
        <v>3283</v>
      </c>
      <c r="D70" s="369">
        <f t="shared" si="42"/>
        <v>2936.4</v>
      </c>
      <c r="E70" s="373">
        <v>2936.4</v>
      </c>
      <c r="F70" s="400">
        <v>2406.9</v>
      </c>
      <c r="G70" s="373"/>
      <c r="H70" s="400"/>
      <c r="I70" s="369">
        <f t="shared" si="43"/>
        <v>1157.8</v>
      </c>
      <c r="J70" s="400">
        <v>1131.8</v>
      </c>
      <c r="K70" s="400">
        <v>516.4</v>
      </c>
      <c r="L70" s="400">
        <v>159.1</v>
      </c>
      <c r="M70" s="400">
        <v>26</v>
      </c>
      <c r="N70" s="369">
        <f t="shared" si="44"/>
        <v>4094.2</v>
      </c>
      <c r="O70" s="236"/>
      <c r="P70" s="267"/>
      <c r="Q70" s="267" t="s">
        <v>4471</v>
      </c>
      <c r="R70" s="270" t="s">
        <v>3283</v>
      </c>
      <c r="S70" s="255">
        <f t="shared" si="45"/>
        <v>2250.8000000000002</v>
      </c>
      <c r="T70" s="255">
        <v>2250.8000000000002</v>
      </c>
      <c r="U70" s="271">
        <v>1652</v>
      </c>
      <c r="V70" s="255"/>
      <c r="W70" s="255"/>
      <c r="X70" s="255">
        <f t="shared" si="46"/>
        <v>601.29999999999995</v>
      </c>
      <c r="Y70" s="255">
        <v>601.29999999999995</v>
      </c>
      <c r="Z70" s="255">
        <v>128.19999999999999</v>
      </c>
      <c r="AA70" s="255">
        <v>72.400000000000006</v>
      </c>
      <c r="AB70" s="255"/>
      <c r="AC70" s="255">
        <f t="shared" si="47"/>
        <v>2852.1000000000004</v>
      </c>
      <c r="AE70" s="267"/>
      <c r="AF70" s="267" t="s">
        <v>4471</v>
      </c>
      <c r="AG70" s="270" t="s">
        <v>3283</v>
      </c>
      <c r="AH70" s="255">
        <f t="shared" si="48"/>
        <v>2852.1000000000004</v>
      </c>
      <c r="AI70" s="254">
        <f t="shared" si="49"/>
        <v>2250.8000000000002</v>
      </c>
      <c r="AJ70" s="254">
        <f t="shared" si="50"/>
        <v>601.29999999999995</v>
      </c>
      <c r="AK70" s="254">
        <f t="shared" si="51"/>
        <v>4094.2</v>
      </c>
      <c r="AL70" s="254">
        <f t="shared" si="52"/>
        <v>2936.4</v>
      </c>
      <c r="AM70" s="255">
        <f t="shared" si="53"/>
        <v>1157.8</v>
      </c>
      <c r="AN70" s="254">
        <f t="shared" si="54"/>
        <v>1242.0999999999995</v>
      </c>
      <c r="AO70" s="254">
        <f t="shared" si="55"/>
        <v>685.59999999999991</v>
      </c>
      <c r="AP70" s="254">
        <f t="shared" si="56"/>
        <v>556.5</v>
      </c>
      <c r="AQ70" s="249">
        <f t="shared" si="19"/>
        <v>48.1</v>
      </c>
      <c r="AR70" s="256">
        <f t="shared" si="20"/>
        <v>2984.5</v>
      </c>
    </row>
    <row r="71" spans="1:44" ht="31.5">
      <c r="A71" s="396"/>
      <c r="B71" s="396" t="s">
        <v>4471</v>
      </c>
      <c r="C71" s="399" t="s">
        <v>3284</v>
      </c>
      <c r="D71" s="369">
        <f t="shared" si="42"/>
        <v>4024.1000000000004</v>
      </c>
      <c r="E71" s="373">
        <v>4024.1000000000004</v>
      </c>
      <c r="F71" s="400">
        <v>3298.4</v>
      </c>
      <c r="G71" s="373"/>
      <c r="H71" s="400"/>
      <c r="I71" s="369">
        <f t="shared" si="43"/>
        <v>1650.3000000000002</v>
      </c>
      <c r="J71" s="400">
        <v>1476.3000000000002</v>
      </c>
      <c r="K71" s="400">
        <v>707.8</v>
      </c>
      <c r="L71" s="400">
        <v>156.19999999999999</v>
      </c>
      <c r="M71" s="400">
        <v>174</v>
      </c>
      <c r="N71" s="369">
        <f t="shared" si="44"/>
        <v>5674.4000000000005</v>
      </c>
      <c r="O71" s="236"/>
      <c r="P71" s="267"/>
      <c r="Q71" s="267" t="s">
        <v>4471</v>
      </c>
      <c r="R71" s="270" t="s">
        <v>3284</v>
      </c>
      <c r="S71" s="255">
        <f t="shared" si="45"/>
        <v>3194.6</v>
      </c>
      <c r="T71" s="255">
        <v>3194.6</v>
      </c>
      <c r="U71" s="271">
        <v>2344.6</v>
      </c>
      <c r="V71" s="255"/>
      <c r="W71" s="255"/>
      <c r="X71" s="255">
        <f t="shared" si="46"/>
        <v>861.6</v>
      </c>
      <c r="Y71" s="255">
        <v>861.6</v>
      </c>
      <c r="Z71" s="255">
        <v>182</v>
      </c>
      <c r="AA71" s="255">
        <v>92.1</v>
      </c>
      <c r="AB71" s="255"/>
      <c r="AC71" s="255">
        <f t="shared" si="47"/>
        <v>4056.2</v>
      </c>
      <c r="AE71" s="267"/>
      <c r="AF71" s="267" t="s">
        <v>4471</v>
      </c>
      <c r="AG71" s="270" t="s">
        <v>3284</v>
      </c>
      <c r="AH71" s="255">
        <f t="shared" si="48"/>
        <v>4056.2</v>
      </c>
      <c r="AI71" s="254">
        <f t="shared" si="49"/>
        <v>3194.6</v>
      </c>
      <c r="AJ71" s="254">
        <f t="shared" si="50"/>
        <v>861.6</v>
      </c>
      <c r="AK71" s="254">
        <f t="shared" si="51"/>
        <v>5674.4000000000005</v>
      </c>
      <c r="AL71" s="254">
        <f t="shared" si="52"/>
        <v>4024.1000000000004</v>
      </c>
      <c r="AM71" s="255">
        <f t="shared" si="53"/>
        <v>1650.3000000000002</v>
      </c>
      <c r="AN71" s="254">
        <f t="shared" si="54"/>
        <v>1618.2000000000007</v>
      </c>
      <c r="AO71" s="254">
        <f t="shared" si="55"/>
        <v>829.50000000000045</v>
      </c>
      <c r="AP71" s="254">
        <f t="shared" si="56"/>
        <v>788.70000000000016</v>
      </c>
      <c r="AQ71" s="249">
        <f t="shared" si="19"/>
        <v>66</v>
      </c>
      <c r="AR71" s="256">
        <f t="shared" si="20"/>
        <v>4090.1000000000004</v>
      </c>
    </row>
    <row r="72" spans="1:44" ht="31.5">
      <c r="A72" s="396"/>
      <c r="B72" s="396" t="s">
        <v>4471</v>
      </c>
      <c r="C72" s="399" t="s">
        <v>3285</v>
      </c>
      <c r="D72" s="369">
        <f t="shared" si="42"/>
        <v>1649.5</v>
      </c>
      <c r="E72" s="373">
        <v>1649.5</v>
      </c>
      <c r="F72" s="400">
        <v>1352.1</v>
      </c>
      <c r="G72" s="373"/>
      <c r="H72" s="400"/>
      <c r="I72" s="369">
        <f t="shared" si="43"/>
        <v>797.2</v>
      </c>
      <c r="J72" s="400">
        <v>674.2</v>
      </c>
      <c r="K72" s="400">
        <v>290.10000000000002</v>
      </c>
      <c r="L72" s="400">
        <v>90.8</v>
      </c>
      <c r="M72" s="400">
        <v>123</v>
      </c>
      <c r="N72" s="369">
        <f t="shared" si="44"/>
        <v>2446.6999999999998</v>
      </c>
      <c r="O72" s="236"/>
      <c r="P72" s="267"/>
      <c r="Q72" s="267" t="s">
        <v>4471</v>
      </c>
      <c r="R72" s="270" t="s">
        <v>3285</v>
      </c>
      <c r="S72" s="255">
        <f t="shared" si="45"/>
        <v>1674.3</v>
      </c>
      <c r="T72" s="255">
        <v>1674.3</v>
      </c>
      <c r="U72" s="255">
        <v>1228.8</v>
      </c>
      <c r="V72" s="255"/>
      <c r="W72" s="255"/>
      <c r="X72" s="255">
        <f t="shared" si="46"/>
        <v>426.99999999999994</v>
      </c>
      <c r="Y72" s="255">
        <v>426.99999999999994</v>
      </c>
      <c r="Z72" s="255">
        <v>95.399999999999991</v>
      </c>
      <c r="AA72" s="255">
        <v>63.6</v>
      </c>
      <c r="AB72" s="255"/>
      <c r="AC72" s="255">
        <f t="shared" si="47"/>
        <v>2101.2999999999997</v>
      </c>
      <c r="AE72" s="267"/>
      <c r="AF72" s="267" t="s">
        <v>4471</v>
      </c>
      <c r="AG72" s="270" t="s">
        <v>3285</v>
      </c>
      <c r="AH72" s="255">
        <f t="shared" si="48"/>
        <v>2101.2999999999997</v>
      </c>
      <c r="AI72" s="254">
        <f t="shared" si="49"/>
        <v>1674.3</v>
      </c>
      <c r="AJ72" s="254">
        <f t="shared" si="50"/>
        <v>426.99999999999994</v>
      </c>
      <c r="AK72" s="254">
        <f t="shared" si="51"/>
        <v>2446.6999999999998</v>
      </c>
      <c r="AL72" s="254">
        <f t="shared" si="52"/>
        <v>1649.5</v>
      </c>
      <c r="AM72" s="255">
        <f t="shared" si="53"/>
        <v>797.2</v>
      </c>
      <c r="AN72" s="254">
        <f t="shared" si="54"/>
        <v>345.40000000000009</v>
      </c>
      <c r="AO72" s="254">
        <f t="shared" si="55"/>
        <v>-24.799999999999955</v>
      </c>
      <c r="AP72" s="254">
        <f t="shared" si="56"/>
        <v>370.2000000000001</v>
      </c>
      <c r="AQ72" s="249">
        <f t="shared" si="19"/>
        <v>27</v>
      </c>
      <c r="AR72" s="256">
        <f t="shared" si="20"/>
        <v>1676.5</v>
      </c>
    </row>
    <row r="73" spans="1:44" ht="31.5">
      <c r="A73" s="396"/>
      <c r="B73" s="396" t="s">
        <v>4471</v>
      </c>
      <c r="C73" s="399" t="s">
        <v>3286</v>
      </c>
      <c r="D73" s="369">
        <f t="shared" si="42"/>
        <v>2798.7000000000003</v>
      </c>
      <c r="E73" s="373">
        <v>2798.7000000000003</v>
      </c>
      <c r="F73" s="400">
        <v>2294</v>
      </c>
      <c r="G73" s="373"/>
      <c r="H73" s="400"/>
      <c r="I73" s="369">
        <f t="shared" si="43"/>
        <v>1236.5</v>
      </c>
      <c r="J73" s="400">
        <v>1087.5</v>
      </c>
      <c r="K73" s="400">
        <v>492.3</v>
      </c>
      <c r="L73" s="400">
        <v>143.69999999999999</v>
      </c>
      <c r="M73" s="400">
        <v>149</v>
      </c>
      <c r="N73" s="369">
        <f t="shared" si="44"/>
        <v>4035.2000000000003</v>
      </c>
      <c r="O73" s="236"/>
      <c r="P73" s="267"/>
      <c r="Q73" s="267" t="s">
        <v>4471</v>
      </c>
      <c r="R73" s="270" t="s">
        <v>3286</v>
      </c>
      <c r="S73" s="255">
        <f t="shared" si="45"/>
        <v>2423.5</v>
      </c>
      <c r="T73" s="255">
        <v>2423.5</v>
      </c>
      <c r="U73" s="271">
        <v>1778.6999999999998</v>
      </c>
      <c r="V73" s="255"/>
      <c r="W73" s="255"/>
      <c r="X73" s="255">
        <f t="shared" si="46"/>
        <v>628.4</v>
      </c>
      <c r="Y73" s="255">
        <v>628.4</v>
      </c>
      <c r="Z73" s="255">
        <v>138.1</v>
      </c>
      <c r="AA73" s="255">
        <v>82.1</v>
      </c>
      <c r="AB73" s="255"/>
      <c r="AC73" s="255">
        <f t="shared" si="47"/>
        <v>3051.9</v>
      </c>
      <c r="AE73" s="267"/>
      <c r="AF73" s="267" t="s">
        <v>4471</v>
      </c>
      <c r="AG73" s="270" t="s">
        <v>3286</v>
      </c>
      <c r="AH73" s="255">
        <f t="shared" si="48"/>
        <v>3051.9</v>
      </c>
      <c r="AI73" s="254">
        <f t="shared" si="49"/>
        <v>2423.5</v>
      </c>
      <c r="AJ73" s="254">
        <f t="shared" si="50"/>
        <v>628.4</v>
      </c>
      <c r="AK73" s="254">
        <f t="shared" si="51"/>
        <v>4035.2000000000003</v>
      </c>
      <c r="AL73" s="254">
        <f t="shared" si="52"/>
        <v>2798.7000000000003</v>
      </c>
      <c r="AM73" s="255">
        <f t="shared" si="53"/>
        <v>1236.5</v>
      </c>
      <c r="AN73" s="254">
        <f t="shared" si="54"/>
        <v>983.30000000000018</v>
      </c>
      <c r="AO73" s="254">
        <f t="shared" si="55"/>
        <v>375.20000000000027</v>
      </c>
      <c r="AP73" s="254">
        <f t="shared" si="56"/>
        <v>608.1</v>
      </c>
      <c r="AQ73" s="249">
        <f t="shared" si="19"/>
        <v>45.9</v>
      </c>
      <c r="AR73" s="256">
        <f t="shared" si="20"/>
        <v>2844.6000000000004</v>
      </c>
    </row>
    <row r="74" spans="1:44" ht="31.5">
      <c r="A74" s="396"/>
      <c r="B74" s="396" t="s">
        <v>4471</v>
      </c>
      <c r="C74" s="399" t="s">
        <v>3287</v>
      </c>
      <c r="D74" s="369">
        <f t="shared" si="42"/>
        <v>4275.1000000000004</v>
      </c>
      <c r="E74" s="373">
        <v>4275.1000000000004</v>
      </c>
      <c r="F74" s="400">
        <v>3504.2</v>
      </c>
      <c r="G74" s="373"/>
      <c r="H74" s="400"/>
      <c r="I74" s="369">
        <f t="shared" si="43"/>
        <v>1773.3</v>
      </c>
      <c r="J74" s="400">
        <v>1528.3</v>
      </c>
      <c r="K74" s="400">
        <v>752.1</v>
      </c>
      <c r="L74" s="400">
        <v>155.1</v>
      </c>
      <c r="M74" s="400">
        <v>245</v>
      </c>
      <c r="N74" s="369">
        <f t="shared" si="44"/>
        <v>6048.4000000000005</v>
      </c>
      <c r="O74" s="236"/>
      <c r="P74" s="267"/>
      <c r="Q74" s="267" t="s">
        <v>4471</v>
      </c>
      <c r="R74" s="270" t="s">
        <v>3287</v>
      </c>
      <c r="S74" s="255">
        <f t="shared" si="45"/>
        <v>3222.7</v>
      </c>
      <c r="T74" s="255">
        <v>3222.7</v>
      </c>
      <c r="U74" s="271">
        <v>2365.1999999999998</v>
      </c>
      <c r="V74" s="255"/>
      <c r="W74" s="255"/>
      <c r="X74" s="255">
        <f t="shared" si="46"/>
        <v>787.3</v>
      </c>
      <c r="Y74" s="255">
        <v>787.3</v>
      </c>
      <c r="Z74" s="255">
        <v>183.6</v>
      </c>
      <c r="AA74" s="255">
        <v>154.30000000000001</v>
      </c>
      <c r="AB74" s="255"/>
      <c r="AC74" s="255">
        <f t="shared" si="47"/>
        <v>4010</v>
      </c>
      <c r="AE74" s="267"/>
      <c r="AF74" s="267" t="s">
        <v>4471</v>
      </c>
      <c r="AG74" s="270" t="s">
        <v>3287</v>
      </c>
      <c r="AH74" s="255">
        <f t="shared" si="48"/>
        <v>4010</v>
      </c>
      <c r="AI74" s="254">
        <f t="shared" si="49"/>
        <v>3222.7</v>
      </c>
      <c r="AJ74" s="254">
        <f t="shared" si="50"/>
        <v>787.3</v>
      </c>
      <c r="AK74" s="254">
        <f t="shared" si="51"/>
        <v>6048.4000000000005</v>
      </c>
      <c r="AL74" s="254">
        <f t="shared" si="52"/>
        <v>4275.1000000000004</v>
      </c>
      <c r="AM74" s="255">
        <f t="shared" si="53"/>
        <v>1773.3</v>
      </c>
      <c r="AN74" s="254">
        <f t="shared" si="54"/>
        <v>2038.4000000000005</v>
      </c>
      <c r="AO74" s="254">
        <f t="shared" si="55"/>
        <v>1052.4000000000005</v>
      </c>
      <c r="AP74" s="254">
        <f t="shared" si="56"/>
        <v>986</v>
      </c>
      <c r="AQ74" s="249">
        <f t="shared" si="19"/>
        <v>70.099999999999994</v>
      </c>
      <c r="AR74" s="256">
        <f t="shared" si="20"/>
        <v>4345.2000000000007</v>
      </c>
    </row>
    <row r="75" spans="1:44" ht="31.5">
      <c r="A75" s="396"/>
      <c r="B75" s="396" t="s">
        <v>4471</v>
      </c>
      <c r="C75" s="399" t="s">
        <v>3288</v>
      </c>
      <c r="D75" s="369">
        <f t="shared" si="42"/>
        <v>1242.1000000000001</v>
      </c>
      <c r="E75" s="373">
        <v>1242.1000000000001</v>
      </c>
      <c r="F75" s="400">
        <v>1018.1</v>
      </c>
      <c r="G75" s="373"/>
      <c r="H75" s="400"/>
      <c r="I75" s="369">
        <f t="shared" si="43"/>
        <v>590.4</v>
      </c>
      <c r="J75" s="400">
        <v>577.4</v>
      </c>
      <c r="K75" s="400">
        <v>218.5</v>
      </c>
      <c r="L75" s="400">
        <v>79.900000000000006</v>
      </c>
      <c r="M75" s="400">
        <v>13</v>
      </c>
      <c r="N75" s="369">
        <f t="shared" si="44"/>
        <v>1832.5</v>
      </c>
      <c r="O75" s="236"/>
      <c r="P75" s="267"/>
      <c r="Q75" s="267" t="s">
        <v>4471</v>
      </c>
      <c r="R75" s="270" t="s">
        <v>3288</v>
      </c>
      <c r="S75" s="255">
        <f t="shared" si="45"/>
        <v>1692.3000000000002</v>
      </c>
      <c r="T75" s="255">
        <v>1692.3000000000002</v>
      </c>
      <c r="U75" s="271">
        <v>1241.9999999999998</v>
      </c>
      <c r="V75" s="255"/>
      <c r="W75" s="255"/>
      <c r="X75" s="255">
        <f t="shared" si="46"/>
        <v>422.3</v>
      </c>
      <c r="Y75" s="255">
        <v>422.3</v>
      </c>
      <c r="Z75" s="255">
        <v>96.5</v>
      </c>
      <c r="AA75" s="255">
        <v>51.3</v>
      </c>
      <c r="AB75" s="255"/>
      <c r="AC75" s="255">
        <f t="shared" si="47"/>
        <v>2114.6000000000004</v>
      </c>
      <c r="AE75" s="267"/>
      <c r="AF75" s="267" t="s">
        <v>4471</v>
      </c>
      <c r="AG75" s="270" t="s">
        <v>3288</v>
      </c>
      <c r="AH75" s="255">
        <f t="shared" si="48"/>
        <v>2114.6000000000004</v>
      </c>
      <c r="AI75" s="254">
        <f t="shared" si="49"/>
        <v>1692.3000000000002</v>
      </c>
      <c r="AJ75" s="254">
        <f t="shared" si="50"/>
        <v>422.3</v>
      </c>
      <c r="AK75" s="254">
        <f t="shared" si="51"/>
        <v>1832.5</v>
      </c>
      <c r="AL75" s="254">
        <f t="shared" si="52"/>
        <v>1242.1000000000001</v>
      </c>
      <c r="AM75" s="255">
        <f t="shared" si="53"/>
        <v>590.4</v>
      </c>
      <c r="AN75" s="254">
        <f t="shared" si="54"/>
        <v>-282.10000000000036</v>
      </c>
      <c r="AO75" s="254">
        <f t="shared" si="55"/>
        <v>-450.20000000000005</v>
      </c>
      <c r="AP75" s="254">
        <f t="shared" si="56"/>
        <v>168.09999999999997</v>
      </c>
      <c r="AQ75" s="249">
        <f t="shared" si="19"/>
        <v>20.399999999999999</v>
      </c>
      <c r="AR75" s="256">
        <f t="shared" si="20"/>
        <v>1262.5000000000002</v>
      </c>
    </row>
    <row r="76" spans="1:44" ht="31.5">
      <c r="A76" s="396"/>
      <c r="B76" s="396" t="s">
        <v>4471</v>
      </c>
      <c r="C76" s="399" t="s">
        <v>3289</v>
      </c>
      <c r="D76" s="369">
        <f t="shared" si="42"/>
        <v>1473.2</v>
      </c>
      <c r="E76" s="373">
        <v>1473.2</v>
      </c>
      <c r="F76" s="400">
        <v>1207.5</v>
      </c>
      <c r="G76" s="373"/>
      <c r="H76" s="400"/>
      <c r="I76" s="369">
        <f t="shared" si="43"/>
        <v>547.1</v>
      </c>
      <c r="J76" s="400">
        <v>534.1</v>
      </c>
      <c r="K76" s="400">
        <v>259.2</v>
      </c>
      <c r="L76" s="400">
        <v>46.6</v>
      </c>
      <c r="M76" s="400">
        <v>13</v>
      </c>
      <c r="N76" s="369">
        <f t="shared" si="44"/>
        <v>2020.3000000000002</v>
      </c>
      <c r="O76" s="236"/>
      <c r="P76" s="267"/>
      <c r="Q76" s="267" t="s">
        <v>4471</v>
      </c>
      <c r="R76" s="270" t="s">
        <v>3289</v>
      </c>
      <c r="S76" s="255">
        <f t="shared" si="45"/>
        <v>1583.5</v>
      </c>
      <c r="T76" s="255">
        <v>1583.5</v>
      </c>
      <c r="U76" s="271">
        <v>1162.2</v>
      </c>
      <c r="V76" s="255"/>
      <c r="W76" s="255"/>
      <c r="X76" s="255">
        <f t="shared" si="46"/>
        <v>400.4</v>
      </c>
      <c r="Y76" s="255">
        <v>400.4</v>
      </c>
      <c r="Z76" s="255">
        <v>90.3</v>
      </c>
      <c r="AA76" s="255">
        <v>32.6</v>
      </c>
      <c r="AB76" s="255"/>
      <c r="AC76" s="255">
        <f t="shared" si="47"/>
        <v>1983.9</v>
      </c>
      <c r="AE76" s="267"/>
      <c r="AF76" s="267" t="s">
        <v>4471</v>
      </c>
      <c r="AG76" s="270" t="s">
        <v>3289</v>
      </c>
      <c r="AH76" s="255">
        <f t="shared" si="48"/>
        <v>1983.9</v>
      </c>
      <c r="AI76" s="254">
        <f t="shared" si="49"/>
        <v>1583.5</v>
      </c>
      <c r="AJ76" s="254">
        <f t="shared" si="50"/>
        <v>400.4</v>
      </c>
      <c r="AK76" s="254">
        <f t="shared" si="51"/>
        <v>2020.3000000000002</v>
      </c>
      <c r="AL76" s="254">
        <f t="shared" si="52"/>
        <v>1473.2</v>
      </c>
      <c r="AM76" s="255">
        <f t="shared" si="53"/>
        <v>547.1</v>
      </c>
      <c r="AN76" s="254">
        <f t="shared" si="54"/>
        <v>36.400000000000091</v>
      </c>
      <c r="AO76" s="254">
        <f t="shared" si="55"/>
        <v>-110.29999999999995</v>
      </c>
      <c r="AP76" s="254">
        <f t="shared" si="56"/>
        <v>146.70000000000005</v>
      </c>
      <c r="AQ76" s="249">
        <f t="shared" si="19"/>
        <v>24.2</v>
      </c>
      <c r="AR76" s="256">
        <f t="shared" si="20"/>
        <v>1497.4</v>
      </c>
    </row>
    <row r="77" spans="1:44" ht="31.5">
      <c r="A77" s="396"/>
      <c r="B77" s="396" t="s">
        <v>4471</v>
      </c>
      <c r="C77" s="399" t="s">
        <v>3290</v>
      </c>
      <c r="D77" s="369">
        <f t="shared" si="42"/>
        <v>2214.6000000000004</v>
      </c>
      <c r="E77" s="373">
        <v>2214.6000000000004</v>
      </c>
      <c r="F77" s="400">
        <v>1815.3</v>
      </c>
      <c r="G77" s="373"/>
      <c r="H77" s="400"/>
      <c r="I77" s="369">
        <f t="shared" si="43"/>
        <v>887.40000000000009</v>
      </c>
      <c r="J77" s="400">
        <v>859.40000000000009</v>
      </c>
      <c r="K77" s="400">
        <v>389.6</v>
      </c>
      <c r="L77" s="400">
        <v>156.6</v>
      </c>
      <c r="M77" s="400">
        <v>28</v>
      </c>
      <c r="N77" s="369">
        <f t="shared" si="44"/>
        <v>3102.0000000000005</v>
      </c>
      <c r="O77" s="236"/>
      <c r="P77" s="267"/>
      <c r="Q77" s="267" t="s">
        <v>4471</v>
      </c>
      <c r="R77" s="270" t="s">
        <v>3290</v>
      </c>
      <c r="S77" s="255">
        <f t="shared" si="45"/>
        <v>1789.6</v>
      </c>
      <c r="T77" s="255">
        <v>1789.6</v>
      </c>
      <c r="U77" s="271">
        <v>1313.5</v>
      </c>
      <c r="V77" s="255"/>
      <c r="W77" s="255"/>
      <c r="X77" s="255">
        <f t="shared" si="46"/>
        <v>521</v>
      </c>
      <c r="Y77" s="255">
        <v>521</v>
      </c>
      <c r="Z77" s="255">
        <v>102</v>
      </c>
      <c r="AA77" s="255">
        <v>100.7</v>
      </c>
      <c r="AB77" s="255"/>
      <c r="AC77" s="255">
        <f t="shared" si="47"/>
        <v>2310.6</v>
      </c>
      <c r="AE77" s="267"/>
      <c r="AF77" s="267" t="s">
        <v>4471</v>
      </c>
      <c r="AG77" s="270" t="s">
        <v>3290</v>
      </c>
      <c r="AH77" s="255">
        <f t="shared" si="48"/>
        <v>2310.6</v>
      </c>
      <c r="AI77" s="254">
        <f t="shared" si="49"/>
        <v>1789.6</v>
      </c>
      <c r="AJ77" s="254">
        <f t="shared" si="50"/>
        <v>521</v>
      </c>
      <c r="AK77" s="254">
        <f t="shared" si="51"/>
        <v>3102.0000000000005</v>
      </c>
      <c r="AL77" s="254">
        <f t="shared" si="52"/>
        <v>2214.6000000000004</v>
      </c>
      <c r="AM77" s="255">
        <f t="shared" si="53"/>
        <v>887.40000000000009</v>
      </c>
      <c r="AN77" s="254">
        <f t="shared" si="54"/>
        <v>791.40000000000055</v>
      </c>
      <c r="AO77" s="254">
        <f t="shared" si="55"/>
        <v>425.00000000000045</v>
      </c>
      <c r="AP77" s="254">
        <f t="shared" si="56"/>
        <v>366.40000000000009</v>
      </c>
      <c r="AQ77" s="249">
        <f t="shared" ref="AQ77:AQ140" si="57">ROUND(F77*0.02,1)</f>
        <v>36.299999999999997</v>
      </c>
      <c r="AR77" s="256">
        <f t="shared" ref="AR77:AR140" si="58">E77+AQ77</f>
        <v>2250.9000000000005</v>
      </c>
    </row>
    <row r="78" spans="1:44" ht="31.5">
      <c r="A78" s="396"/>
      <c r="B78" s="396" t="s">
        <v>4471</v>
      </c>
      <c r="C78" s="399" t="s">
        <v>3291</v>
      </c>
      <c r="D78" s="369">
        <f t="shared" si="42"/>
        <v>1875.6000000000001</v>
      </c>
      <c r="E78" s="373">
        <v>1875.6000000000001</v>
      </c>
      <c r="F78" s="400">
        <v>1537.4</v>
      </c>
      <c r="G78" s="373"/>
      <c r="H78" s="400"/>
      <c r="I78" s="369">
        <f t="shared" si="43"/>
        <v>1022.8999999999999</v>
      </c>
      <c r="J78" s="400">
        <v>869.89999999999986</v>
      </c>
      <c r="K78" s="400">
        <v>329.9</v>
      </c>
      <c r="L78" s="400">
        <v>238.7</v>
      </c>
      <c r="M78" s="400">
        <v>153</v>
      </c>
      <c r="N78" s="369">
        <f t="shared" si="44"/>
        <v>2898.5</v>
      </c>
      <c r="O78" s="236"/>
      <c r="P78" s="267"/>
      <c r="Q78" s="267" t="s">
        <v>4471</v>
      </c>
      <c r="R78" s="270" t="s">
        <v>3291</v>
      </c>
      <c r="S78" s="255">
        <f t="shared" si="45"/>
        <v>1732.6000000000001</v>
      </c>
      <c r="T78" s="255">
        <v>1732.6000000000001</v>
      </c>
      <c r="U78" s="255">
        <v>1271.6000000000001</v>
      </c>
      <c r="V78" s="255"/>
      <c r="W78" s="255"/>
      <c r="X78" s="255">
        <f t="shared" si="46"/>
        <v>483.7</v>
      </c>
      <c r="Y78" s="255">
        <v>483.7</v>
      </c>
      <c r="Z78" s="255">
        <v>98.800000000000011</v>
      </c>
      <c r="AA78" s="255">
        <v>125</v>
      </c>
      <c r="AB78" s="255"/>
      <c r="AC78" s="255">
        <f t="shared" si="47"/>
        <v>2216.3000000000002</v>
      </c>
      <c r="AE78" s="267"/>
      <c r="AF78" s="267" t="s">
        <v>4471</v>
      </c>
      <c r="AG78" s="270" t="s">
        <v>3291</v>
      </c>
      <c r="AH78" s="255">
        <f t="shared" si="48"/>
        <v>2216.3000000000002</v>
      </c>
      <c r="AI78" s="254">
        <f t="shared" si="49"/>
        <v>1732.6000000000001</v>
      </c>
      <c r="AJ78" s="254">
        <f t="shared" si="50"/>
        <v>483.7</v>
      </c>
      <c r="AK78" s="254">
        <f t="shared" si="51"/>
        <v>2898.5</v>
      </c>
      <c r="AL78" s="254">
        <f t="shared" si="52"/>
        <v>1875.6000000000001</v>
      </c>
      <c r="AM78" s="255">
        <f t="shared" si="53"/>
        <v>1022.8999999999999</v>
      </c>
      <c r="AN78" s="254">
        <f t="shared" si="54"/>
        <v>682.19999999999982</v>
      </c>
      <c r="AO78" s="254">
        <f t="shared" si="55"/>
        <v>143</v>
      </c>
      <c r="AP78" s="254">
        <f t="shared" si="56"/>
        <v>539.19999999999982</v>
      </c>
      <c r="AQ78" s="249">
        <f t="shared" si="57"/>
        <v>30.7</v>
      </c>
      <c r="AR78" s="256">
        <f t="shared" si="58"/>
        <v>1906.3000000000002</v>
      </c>
    </row>
    <row r="79" spans="1:44" ht="47.25">
      <c r="A79" s="396"/>
      <c r="B79" s="396" t="s">
        <v>4471</v>
      </c>
      <c r="C79" s="399" t="s">
        <v>3292</v>
      </c>
      <c r="D79" s="369">
        <f t="shared" si="42"/>
        <v>3730.2999999999997</v>
      </c>
      <c r="E79" s="373">
        <v>3730.2999999999997</v>
      </c>
      <c r="F79" s="400">
        <v>3057.6</v>
      </c>
      <c r="G79" s="373"/>
      <c r="H79" s="400"/>
      <c r="I79" s="369">
        <f t="shared" si="43"/>
        <v>1665</v>
      </c>
      <c r="J79" s="400">
        <v>1530</v>
      </c>
      <c r="K79" s="400">
        <v>656.2</v>
      </c>
      <c r="L79" s="400">
        <v>213.1</v>
      </c>
      <c r="M79" s="400">
        <v>135</v>
      </c>
      <c r="N79" s="369">
        <f t="shared" si="44"/>
        <v>5395.2999999999993</v>
      </c>
      <c r="O79" s="236"/>
      <c r="P79" s="267"/>
      <c r="Q79" s="267" t="s">
        <v>4471</v>
      </c>
      <c r="R79" s="270" t="s">
        <v>3292</v>
      </c>
      <c r="S79" s="255">
        <f t="shared" si="45"/>
        <v>4584.0999999999995</v>
      </c>
      <c r="T79" s="255">
        <v>4584.0999999999995</v>
      </c>
      <c r="U79" s="271">
        <v>3364.4</v>
      </c>
      <c r="V79" s="255"/>
      <c r="W79" s="255"/>
      <c r="X79" s="255">
        <f t="shared" si="46"/>
        <v>903.1</v>
      </c>
      <c r="Y79" s="255">
        <v>903.1</v>
      </c>
      <c r="Z79" s="255">
        <v>261.20000000000005</v>
      </c>
      <c r="AA79" s="255">
        <v>118.4</v>
      </c>
      <c r="AB79" s="255"/>
      <c r="AC79" s="255">
        <f t="shared" si="47"/>
        <v>5487.2</v>
      </c>
      <c r="AE79" s="267"/>
      <c r="AF79" s="267" t="s">
        <v>4471</v>
      </c>
      <c r="AG79" s="270" t="s">
        <v>3292</v>
      </c>
      <c r="AH79" s="255">
        <f t="shared" si="48"/>
        <v>5487.2</v>
      </c>
      <c r="AI79" s="254">
        <f t="shared" si="49"/>
        <v>4584.0999999999995</v>
      </c>
      <c r="AJ79" s="254">
        <f t="shared" si="50"/>
        <v>903.1</v>
      </c>
      <c r="AK79" s="254">
        <f t="shared" si="51"/>
        <v>5395.2999999999993</v>
      </c>
      <c r="AL79" s="254">
        <f t="shared" si="52"/>
        <v>3730.2999999999997</v>
      </c>
      <c r="AM79" s="255">
        <f t="shared" si="53"/>
        <v>1665</v>
      </c>
      <c r="AN79" s="254">
        <f t="shared" si="54"/>
        <v>-91.900000000000546</v>
      </c>
      <c r="AO79" s="254">
        <f t="shared" si="55"/>
        <v>-853.79999999999973</v>
      </c>
      <c r="AP79" s="254">
        <f t="shared" si="56"/>
        <v>761.9</v>
      </c>
      <c r="AQ79" s="249">
        <f t="shared" si="57"/>
        <v>61.2</v>
      </c>
      <c r="AR79" s="256">
        <f t="shared" si="58"/>
        <v>3791.4999999999995</v>
      </c>
    </row>
    <row r="80" spans="1:44" ht="47.25">
      <c r="A80" s="396"/>
      <c r="B80" s="396" t="s">
        <v>4471</v>
      </c>
      <c r="C80" s="399" t="s">
        <v>686</v>
      </c>
      <c r="D80" s="369">
        <f t="shared" si="42"/>
        <v>1526.3</v>
      </c>
      <c r="E80" s="373">
        <v>1526.3</v>
      </c>
      <c r="F80" s="400">
        <v>1251.0999999999999</v>
      </c>
      <c r="G80" s="373"/>
      <c r="H80" s="400"/>
      <c r="I80" s="369">
        <f t="shared" si="43"/>
        <v>594.70000000000005</v>
      </c>
      <c r="J80" s="400">
        <v>594.70000000000005</v>
      </c>
      <c r="K80" s="400">
        <v>268.5</v>
      </c>
      <c r="L80" s="400">
        <v>96</v>
      </c>
      <c r="M80" s="400"/>
      <c r="N80" s="369">
        <f t="shared" si="44"/>
        <v>2121</v>
      </c>
      <c r="O80" s="236"/>
      <c r="P80" s="267"/>
      <c r="Q80" s="267" t="s">
        <v>4471</v>
      </c>
      <c r="R80" s="270" t="s">
        <v>686</v>
      </c>
      <c r="S80" s="255">
        <f t="shared" si="45"/>
        <v>1530.1</v>
      </c>
      <c r="T80" s="255">
        <v>1530.1</v>
      </c>
      <c r="U80" s="271">
        <v>1122.8999999999999</v>
      </c>
      <c r="V80" s="255"/>
      <c r="W80" s="255"/>
      <c r="X80" s="255">
        <f t="shared" si="46"/>
        <v>382.5</v>
      </c>
      <c r="Y80" s="255">
        <v>382.5</v>
      </c>
      <c r="Z80" s="255">
        <v>87.2</v>
      </c>
      <c r="AA80" s="255">
        <v>66.400000000000006</v>
      </c>
      <c r="AB80" s="255"/>
      <c r="AC80" s="255">
        <f t="shared" si="47"/>
        <v>1912.6</v>
      </c>
      <c r="AE80" s="267"/>
      <c r="AF80" s="267" t="s">
        <v>4471</v>
      </c>
      <c r="AG80" s="270" t="s">
        <v>686</v>
      </c>
      <c r="AH80" s="255">
        <f t="shared" si="48"/>
        <v>1912.6</v>
      </c>
      <c r="AI80" s="254">
        <f t="shared" si="49"/>
        <v>1530.1</v>
      </c>
      <c r="AJ80" s="254">
        <f t="shared" si="50"/>
        <v>382.5</v>
      </c>
      <c r="AK80" s="254">
        <f t="shared" si="51"/>
        <v>2121</v>
      </c>
      <c r="AL80" s="254">
        <f t="shared" si="52"/>
        <v>1526.3</v>
      </c>
      <c r="AM80" s="255">
        <f t="shared" si="53"/>
        <v>594.70000000000005</v>
      </c>
      <c r="AN80" s="254">
        <f t="shared" si="54"/>
        <v>208.40000000000009</v>
      </c>
      <c r="AO80" s="254">
        <f t="shared" si="55"/>
        <v>-3.7999999999999545</v>
      </c>
      <c r="AP80" s="254">
        <f t="shared" si="56"/>
        <v>212.20000000000005</v>
      </c>
      <c r="AQ80" s="249">
        <f t="shared" si="57"/>
        <v>25</v>
      </c>
      <c r="AR80" s="256">
        <f t="shared" si="58"/>
        <v>1551.3</v>
      </c>
    </row>
    <row r="81" spans="1:44" ht="31.5">
      <c r="A81" s="396"/>
      <c r="B81" s="396" t="s">
        <v>4471</v>
      </c>
      <c r="C81" s="399" t="s">
        <v>687</v>
      </c>
      <c r="D81" s="369">
        <f t="shared" si="42"/>
        <v>2630.2999999999997</v>
      </c>
      <c r="E81" s="373">
        <v>2630.2999999999997</v>
      </c>
      <c r="F81" s="400">
        <v>2156</v>
      </c>
      <c r="G81" s="373"/>
      <c r="H81" s="400"/>
      <c r="I81" s="369">
        <f t="shared" si="43"/>
        <v>1104.5999999999999</v>
      </c>
      <c r="J81" s="400">
        <v>1078.5999999999999</v>
      </c>
      <c r="K81" s="400">
        <v>462.6</v>
      </c>
      <c r="L81" s="400">
        <v>170.5</v>
      </c>
      <c r="M81" s="400">
        <v>26</v>
      </c>
      <c r="N81" s="369">
        <f t="shared" si="44"/>
        <v>3734.8999999999996</v>
      </c>
      <c r="O81" s="236"/>
      <c r="P81" s="267"/>
      <c r="Q81" s="267" t="s">
        <v>4471</v>
      </c>
      <c r="R81" s="270" t="s">
        <v>687</v>
      </c>
      <c r="S81" s="255">
        <f t="shared" si="45"/>
        <v>2448.9</v>
      </c>
      <c r="T81" s="255">
        <v>2448.9</v>
      </c>
      <c r="U81" s="271">
        <v>1797.4</v>
      </c>
      <c r="V81" s="255"/>
      <c r="W81" s="255"/>
      <c r="X81" s="255">
        <f t="shared" si="46"/>
        <v>652.19999999999993</v>
      </c>
      <c r="Y81" s="255">
        <v>652.19999999999993</v>
      </c>
      <c r="Z81" s="255">
        <v>139.6</v>
      </c>
      <c r="AA81" s="255">
        <v>97.4</v>
      </c>
      <c r="AB81" s="255"/>
      <c r="AC81" s="255">
        <f t="shared" si="47"/>
        <v>3101.1</v>
      </c>
      <c r="AE81" s="267"/>
      <c r="AF81" s="267" t="s">
        <v>4471</v>
      </c>
      <c r="AG81" s="270" t="s">
        <v>687</v>
      </c>
      <c r="AH81" s="255">
        <f t="shared" si="48"/>
        <v>3101.1</v>
      </c>
      <c r="AI81" s="254">
        <f t="shared" si="49"/>
        <v>2448.9</v>
      </c>
      <c r="AJ81" s="254">
        <f t="shared" si="50"/>
        <v>652.19999999999993</v>
      </c>
      <c r="AK81" s="254">
        <f t="shared" si="51"/>
        <v>3734.8999999999996</v>
      </c>
      <c r="AL81" s="254">
        <f t="shared" si="52"/>
        <v>2630.2999999999997</v>
      </c>
      <c r="AM81" s="255">
        <f t="shared" si="53"/>
        <v>1104.5999999999999</v>
      </c>
      <c r="AN81" s="254">
        <f t="shared" si="54"/>
        <v>633.79999999999973</v>
      </c>
      <c r="AO81" s="254">
        <f t="shared" si="55"/>
        <v>181.39999999999964</v>
      </c>
      <c r="AP81" s="254">
        <f t="shared" si="56"/>
        <v>452.4</v>
      </c>
      <c r="AQ81" s="249">
        <f t="shared" si="57"/>
        <v>43.1</v>
      </c>
      <c r="AR81" s="256">
        <f t="shared" si="58"/>
        <v>2673.3999999999996</v>
      </c>
    </row>
    <row r="82" spans="1:44" ht="31.5">
      <c r="A82" s="396"/>
      <c r="B82" s="396" t="s">
        <v>4471</v>
      </c>
      <c r="C82" s="399" t="s">
        <v>688</v>
      </c>
      <c r="D82" s="369">
        <f t="shared" si="42"/>
        <v>1096.2</v>
      </c>
      <c r="E82" s="373">
        <v>1096.2</v>
      </c>
      <c r="F82" s="400">
        <v>898.5</v>
      </c>
      <c r="G82" s="373"/>
      <c r="H82" s="400"/>
      <c r="I82" s="369">
        <f t="shared" si="43"/>
        <v>466.20000000000005</v>
      </c>
      <c r="J82" s="400">
        <v>466.20000000000005</v>
      </c>
      <c r="K82" s="400">
        <v>192.9</v>
      </c>
      <c r="L82" s="400">
        <v>58.2</v>
      </c>
      <c r="M82" s="400"/>
      <c r="N82" s="369">
        <f t="shared" si="44"/>
        <v>1562.4</v>
      </c>
      <c r="O82" s="236"/>
      <c r="P82" s="267"/>
      <c r="Q82" s="267" t="s">
        <v>4471</v>
      </c>
      <c r="R82" s="270" t="s">
        <v>688</v>
      </c>
      <c r="S82" s="255">
        <f t="shared" si="45"/>
        <v>1558.7</v>
      </c>
      <c r="T82" s="255">
        <v>1558.7</v>
      </c>
      <c r="U82" s="271">
        <v>1144</v>
      </c>
      <c r="V82" s="255"/>
      <c r="W82" s="255"/>
      <c r="X82" s="255">
        <f t="shared" si="46"/>
        <v>362.09999999999997</v>
      </c>
      <c r="Y82" s="255">
        <v>362.09999999999997</v>
      </c>
      <c r="Z82" s="255">
        <v>88.8</v>
      </c>
      <c r="AA82" s="255">
        <v>48.9</v>
      </c>
      <c r="AB82" s="255"/>
      <c r="AC82" s="255">
        <f t="shared" si="47"/>
        <v>1920.8</v>
      </c>
      <c r="AE82" s="267"/>
      <c r="AF82" s="267" t="s">
        <v>4471</v>
      </c>
      <c r="AG82" s="270" t="s">
        <v>688</v>
      </c>
      <c r="AH82" s="255">
        <f t="shared" si="48"/>
        <v>1920.8</v>
      </c>
      <c r="AI82" s="254">
        <f t="shared" si="49"/>
        <v>1558.7</v>
      </c>
      <c r="AJ82" s="254">
        <f t="shared" si="50"/>
        <v>362.09999999999997</v>
      </c>
      <c r="AK82" s="254">
        <f t="shared" si="51"/>
        <v>1562.4</v>
      </c>
      <c r="AL82" s="254">
        <f t="shared" si="52"/>
        <v>1096.2</v>
      </c>
      <c r="AM82" s="255">
        <f t="shared" si="53"/>
        <v>466.20000000000005</v>
      </c>
      <c r="AN82" s="254">
        <f t="shared" si="54"/>
        <v>-358.39999999999986</v>
      </c>
      <c r="AO82" s="254">
        <f t="shared" si="55"/>
        <v>-462.5</v>
      </c>
      <c r="AP82" s="254">
        <f t="shared" si="56"/>
        <v>104.10000000000008</v>
      </c>
      <c r="AQ82" s="249">
        <f t="shared" si="57"/>
        <v>18</v>
      </c>
      <c r="AR82" s="256">
        <f t="shared" si="58"/>
        <v>1114.2</v>
      </c>
    </row>
    <row r="83" spans="1:44" ht="31.5">
      <c r="A83" s="396"/>
      <c r="B83" s="396" t="s">
        <v>4471</v>
      </c>
      <c r="C83" s="399" t="s">
        <v>689</v>
      </c>
      <c r="D83" s="369">
        <f t="shared" si="42"/>
        <v>1968.5</v>
      </c>
      <c r="E83" s="373">
        <v>1968.5</v>
      </c>
      <c r="F83" s="400">
        <v>1613.5</v>
      </c>
      <c r="G83" s="373"/>
      <c r="H83" s="400"/>
      <c r="I83" s="369">
        <f t="shared" si="43"/>
        <v>875.59999999999991</v>
      </c>
      <c r="J83" s="400">
        <v>739.59999999999991</v>
      </c>
      <c r="K83" s="400">
        <v>346.2</v>
      </c>
      <c r="L83" s="400">
        <v>88.9</v>
      </c>
      <c r="M83" s="400">
        <v>136</v>
      </c>
      <c r="N83" s="369">
        <f t="shared" si="44"/>
        <v>2844.1</v>
      </c>
      <c r="O83" s="236"/>
      <c r="P83" s="267"/>
      <c r="Q83" s="267" t="s">
        <v>4471</v>
      </c>
      <c r="R83" s="270" t="s">
        <v>689</v>
      </c>
      <c r="S83" s="255">
        <f t="shared" si="45"/>
        <v>1611.3000000000002</v>
      </c>
      <c r="T83" s="255">
        <v>1611.3000000000002</v>
      </c>
      <c r="U83" s="271">
        <v>1182.5999999999999</v>
      </c>
      <c r="V83" s="255"/>
      <c r="W83" s="255"/>
      <c r="X83" s="255">
        <f t="shared" si="46"/>
        <v>429</v>
      </c>
      <c r="Y83" s="255">
        <v>429</v>
      </c>
      <c r="Z83" s="255">
        <v>91.8</v>
      </c>
      <c r="AA83" s="255">
        <v>121.6</v>
      </c>
      <c r="AB83" s="255"/>
      <c r="AC83" s="255">
        <f t="shared" si="47"/>
        <v>2040.3000000000002</v>
      </c>
      <c r="AE83" s="267"/>
      <c r="AF83" s="267" t="s">
        <v>4471</v>
      </c>
      <c r="AG83" s="270" t="s">
        <v>689</v>
      </c>
      <c r="AH83" s="255">
        <f t="shared" si="48"/>
        <v>2040.3000000000002</v>
      </c>
      <c r="AI83" s="254">
        <f t="shared" si="49"/>
        <v>1611.3000000000002</v>
      </c>
      <c r="AJ83" s="254">
        <f t="shared" si="50"/>
        <v>429</v>
      </c>
      <c r="AK83" s="254">
        <f t="shared" si="51"/>
        <v>2844.1</v>
      </c>
      <c r="AL83" s="254">
        <f t="shared" si="52"/>
        <v>1968.5</v>
      </c>
      <c r="AM83" s="255">
        <f t="shared" si="53"/>
        <v>875.59999999999991</v>
      </c>
      <c r="AN83" s="254">
        <f t="shared" si="54"/>
        <v>803.79999999999973</v>
      </c>
      <c r="AO83" s="254">
        <f t="shared" si="55"/>
        <v>357.19999999999982</v>
      </c>
      <c r="AP83" s="254">
        <f t="shared" si="56"/>
        <v>446.59999999999991</v>
      </c>
      <c r="AQ83" s="249">
        <f t="shared" si="57"/>
        <v>32.299999999999997</v>
      </c>
      <c r="AR83" s="256">
        <f t="shared" si="58"/>
        <v>2000.8</v>
      </c>
    </row>
    <row r="84" spans="1:44" ht="31.5">
      <c r="A84" s="396"/>
      <c r="B84" s="396" t="s">
        <v>4471</v>
      </c>
      <c r="C84" s="399" t="s">
        <v>690</v>
      </c>
      <c r="D84" s="369">
        <f t="shared" si="42"/>
        <v>2014.3</v>
      </c>
      <c r="E84" s="373">
        <v>2014.3</v>
      </c>
      <c r="F84" s="400">
        <v>1651.1</v>
      </c>
      <c r="G84" s="373"/>
      <c r="H84" s="400"/>
      <c r="I84" s="369">
        <f t="shared" si="43"/>
        <v>897.59999999999991</v>
      </c>
      <c r="J84" s="400">
        <v>761.59999999999991</v>
      </c>
      <c r="K84" s="400">
        <v>354.4</v>
      </c>
      <c r="L84" s="400">
        <v>101</v>
      </c>
      <c r="M84" s="400">
        <v>136</v>
      </c>
      <c r="N84" s="369">
        <f t="shared" si="44"/>
        <v>2911.8999999999996</v>
      </c>
      <c r="O84" s="236"/>
      <c r="P84" s="267"/>
      <c r="Q84" s="267" t="s">
        <v>4471</v>
      </c>
      <c r="R84" s="270" t="s">
        <v>690</v>
      </c>
      <c r="S84" s="255">
        <f t="shared" si="45"/>
        <v>1686.8</v>
      </c>
      <c r="T84" s="255">
        <v>1686.8</v>
      </c>
      <c r="U84" s="271">
        <v>1238</v>
      </c>
      <c r="V84" s="255"/>
      <c r="W84" s="255"/>
      <c r="X84" s="255">
        <f t="shared" si="46"/>
        <v>464.20000000000005</v>
      </c>
      <c r="Y84" s="255">
        <v>464.20000000000005</v>
      </c>
      <c r="Z84" s="255">
        <v>96.100000000000009</v>
      </c>
      <c r="AA84" s="255">
        <v>89.4</v>
      </c>
      <c r="AB84" s="255"/>
      <c r="AC84" s="255">
        <f t="shared" si="47"/>
        <v>2151</v>
      </c>
      <c r="AE84" s="267"/>
      <c r="AF84" s="267" t="s">
        <v>4471</v>
      </c>
      <c r="AG84" s="270" t="s">
        <v>690</v>
      </c>
      <c r="AH84" s="255">
        <f t="shared" si="48"/>
        <v>2151</v>
      </c>
      <c r="AI84" s="254">
        <f t="shared" si="49"/>
        <v>1686.8</v>
      </c>
      <c r="AJ84" s="254">
        <f t="shared" si="50"/>
        <v>464.20000000000005</v>
      </c>
      <c r="AK84" s="254">
        <f t="shared" si="51"/>
        <v>2911.8999999999996</v>
      </c>
      <c r="AL84" s="254">
        <f t="shared" si="52"/>
        <v>2014.3</v>
      </c>
      <c r="AM84" s="255">
        <f t="shared" si="53"/>
        <v>897.59999999999991</v>
      </c>
      <c r="AN84" s="254">
        <f t="shared" si="54"/>
        <v>760.89999999999964</v>
      </c>
      <c r="AO84" s="254">
        <f t="shared" si="55"/>
        <v>327.5</v>
      </c>
      <c r="AP84" s="254">
        <f t="shared" si="56"/>
        <v>433.39999999999986</v>
      </c>
      <c r="AQ84" s="249">
        <f t="shared" si="57"/>
        <v>33</v>
      </c>
      <c r="AR84" s="256">
        <f t="shared" si="58"/>
        <v>2047.3</v>
      </c>
    </row>
    <row r="85" spans="1:44" ht="31.5">
      <c r="A85" s="396"/>
      <c r="B85" s="396" t="s">
        <v>4471</v>
      </c>
      <c r="C85" s="399" t="s">
        <v>691</v>
      </c>
      <c r="D85" s="369">
        <f t="shared" si="42"/>
        <v>1952.9</v>
      </c>
      <c r="E85" s="373">
        <v>1952.9</v>
      </c>
      <c r="F85" s="400">
        <v>1600.8</v>
      </c>
      <c r="G85" s="373"/>
      <c r="H85" s="400"/>
      <c r="I85" s="369">
        <f t="shared" si="43"/>
        <v>771.5</v>
      </c>
      <c r="J85" s="400">
        <v>758.5</v>
      </c>
      <c r="K85" s="400">
        <v>343.6</v>
      </c>
      <c r="L85" s="400">
        <v>110.9</v>
      </c>
      <c r="M85" s="400">
        <v>13</v>
      </c>
      <c r="N85" s="369">
        <f t="shared" si="44"/>
        <v>2724.4</v>
      </c>
      <c r="O85" s="236"/>
      <c r="P85" s="267"/>
      <c r="Q85" s="267" t="s">
        <v>4471</v>
      </c>
      <c r="R85" s="270" t="s">
        <v>691</v>
      </c>
      <c r="S85" s="255">
        <f t="shared" si="45"/>
        <v>1634.6</v>
      </c>
      <c r="T85" s="255">
        <v>1634.6</v>
      </c>
      <c r="U85" s="271">
        <v>1199.6999999999998</v>
      </c>
      <c r="V85" s="255"/>
      <c r="W85" s="255"/>
      <c r="X85" s="255">
        <f t="shared" si="46"/>
        <v>440.1</v>
      </c>
      <c r="Y85" s="255">
        <v>440.1</v>
      </c>
      <c r="Z85" s="255">
        <v>93.2</v>
      </c>
      <c r="AA85" s="255">
        <v>63.6</v>
      </c>
      <c r="AB85" s="255"/>
      <c r="AC85" s="255">
        <f t="shared" si="47"/>
        <v>2074.6999999999998</v>
      </c>
      <c r="AE85" s="267"/>
      <c r="AF85" s="267" t="s">
        <v>4471</v>
      </c>
      <c r="AG85" s="270" t="s">
        <v>691</v>
      </c>
      <c r="AH85" s="255">
        <f t="shared" si="48"/>
        <v>2074.6999999999998</v>
      </c>
      <c r="AI85" s="254">
        <f t="shared" si="49"/>
        <v>1634.6</v>
      </c>
      <c r="AJ85" s="254">
        <f t="shared" si="50"/>
        <v>440.1</v>
      </c>
      <c r="AK85" s="254">
        <f t="shared" si="51"/>
        <v>2724.4</v>
      </c>
      <c r="AL85" s="254">
        <f t="shared" si="52"/>
        <v>1952.9</v>
      </c>
      <c r="AM85" s="255">
        <f t="shared" si="53"/>
        <v>771.5</v>
      </c>
      <c r="AN85" s="254">
        <f t="shared" si="54"/>
        <v>649.70000000000027</v>
      </c>
      <c r="AO85" s="254">
        <f t="shared" si="55"/>
        <v>318.30000000000018</v>
      </c>
      <c r="AP85" s="254">
        <f t="shared" si="56"/>
        <v>331.4</v>
      </c>
      <c r="AQ85" s="249">
        <f t="shared" si="57"/>
        <v>32</v>
      </c>
      <c r="AR85" s="256">
        <f t="shared" si="58"/>
        <v>1984.9</v>
      </c>
    </row>
    <row r="86" spans="1:44" ht="31.5">
      <c r="A86" s="396"/>
      <c r="B86" s="396" t="s">
        <v>4471</v>
      </c>
      <c r="C86" s="399" t="s">
        <v>692</v>
      </c>
      <c r="D86" s="369">
        <f t="shared" si="42"/>
        <v>1982</v>
      </c>
      <c r="E86" s="373">
        <v>1982</v>
      </c>
      <c r="F86" s="400">
        <v>1624.6</v>
      </c>
      <c r="G86" s="373"/>
      <c r="H86" s="400"/>
      <c r="I86" s="369">
        <f t="shared" si="43"/>
        <v>974.2</v>
      </c>
      <c r="J86" s="400">
        <v>808.2</v>
      </c>
      <c r="K86" s="400">
        <v>348.6</v>
      </c>
      <c r="L86" s="400">
        <v>154.6</v>
      </c>
      <c r="M86" s="400">
        <v>166</v>
      </c>
      <c r="N86" s="369">
        <f t="shared" si="44"/>
        <v>2956.2</v>
      </c>
      <c r="O86" s="236"/>
      <c r="P86" s="267"/>
      <c r="Q86" s="267" t="s">
        <v>4471</v>
      </c>
      <c r="R86" s="270" t="s">
        <v>692</v>
      </c>
      <c r="S86" s="255">
        <f t="shared" si="45"/>
        <v>1614.7</v>
      </c>
      <c r="T86" s="255">
        <v>1614.7</v>
      </c>
      <c r="U86" s="271">
        <v>1185</v>
      </c>
      <c r="V86" s="255"/>
      <c r="W86" s="255"/>
      <c r="X86" s="255">
        <f t="shared" si="46"/>
        <v>526.09999999999991</v>
      </c>
      <c r="Y86" s="255">
        <v>526.09999999999991</v>
      </c>
      <c r="Z86" s="255">
        <v>92</v>
      </c>
      <c r="AA86" s="255">
        <v>85.9</v>
      </c>
      <c r="AB86" s="255"/>
      <c r="AC86" s="255">
        <f t="shared" si="47"/>
        <v>2140.8000000000002</v>
      </c>
      <c r="AE86" s="267"/>
      <c r="AF86" s="267" t="s">
        <v>4471</v>
      </c>
      <c r="AG86" s="270" t="s">
        <v>692</v>
      </c>
      <c r="AH86" s="255">
        <f t="shared" si="48"/>
        <v>2140.8000000000002</v>
      </c>
      <c r="AI86" s="254">
        <f t="shared" si="49"/>
        <v>1614.7</v>
      </c>
      <c r="AJ86" s="254">
        <f t="shared" si="50"/>
        <v>526.09999999999991</v>
      </c>
      <c r="AK86" s="254">
        <f t="shared" si="51"/>
        <v>2956.2</v>
      </c>
      <c r="AL86" s="254">
        <f t="shared" si="52"/>
        <v>1982</v>
      </c>
      <c r="AM86" s="255">
        <f t="shared" si="53"/>
        <v>974.2</v>
      </c>
      <c r="AN86" s="254">
        <f t="shared" si="54"/>
        <v>815.39999999999964</v>
      </c>
      <c r="AO86" s="254">
        <f t="shared" si="55"/>
        <v>367.29999999999995</v>
      </c>
      <c r="AP86" s="254">
        <f t="shared" si="56"/>
        <v>448.10000000000014</v>
      </c>
      <c r="AQ86" s="249">
        <f t="shared" si="57"/>
        <v>32.5</v>
      </c>
      <c r="AR86" s="256">
        <f t="shared" si="58"/>
        <v>2014.5</v>
      </c>
    </row>
    <row r="87" spans="1:44" ht="31.5">
      <c r="A87" s="396"/>
      <c r="B87" s="396" t="s">
        <v>4471</v>
      </c>
      <c r="C87" s="399" t="s">
        <v>1934</v>
      </c>
      <c r="D87" s="369">
        <f t="shared" si="42"/>
        <v>2004.7000000000003</v>
      </c>
      <c r="E87" s="373">
        <v>2004.7000000000003</v>
      </c>
      <c r="F87" s="400">
        <v>1643.2</v>
      </c>
      <c r="G87" s="373"/>
      <c r="H87" s="400"/>
      <c r="I87" s="369">
        <f t="shared" si="43"/>
        <v>774.90000000000009</v>
      </c>
      <c r="J87" s="400">
        <v>761.90000000000009</v>
      </c>
      <c r="K87" s="400">
        <v>352.6</v>
      </c>
      <c r="L87" s="400">
        <v>103.5</v>
      </c>
      <c r="M87" s="400">
        <v>13</v>
      </c>
      <c r="N87" s="369">
        <f t="shared" si="44"/>
        <v>2779.6000000000004</v>
      </c>
      <c r="O87" s="236"/>
      <c r="P87" s="267"/>
      <c r="Q87" s="267" t="s">
        <v>4471</v>
      </c>
      <c r="R87" s="270" t="s">
        <v>1934</v>
      </c>
      <c r="S87" s="255">
        <f t="shared" si="45"/>
        <v>1576.9</v>
      </c>
      <c r="T87" s="255">
        <v>1576.9</v>
      </c>
      <c r="U87" s="255">
        <v>1157.3</v>
      </c>
      <c r="V87" s="255"/>
      <c r="W87" s="255"/>
      <c r="X87" s="255">
        <f t="shared" si="46"/>
        <v>470.2</v>
      </c>
      <c r="Y87" s="255">
        <v>470.2</v>
      </c>
      <c r="Z87" s="255">
        <v>89.8</v>
      </c>
      <c r="AA87" s="255">
        <v>63.5</v>
      </c>
      <c r="AB87" s="255"/>
      <c r="AC87" s="255">
        <f t="shared" si="47"/>
        <v>2047.1000000000001</v>
      </c>
      <c r="AE87" s="267"/>
      <c r="AF87" s="267" t="s">
        <v>4471</v>
      </c>
      <c r="AG87" s="270" t="s">
        <v>1934</v>
      </c>
      <c r="AH87" s="255">
        <f t="shared" si="48"/>
        <v>2047.1000000000001</v>
      </c>
      <c r="AI87" s="254">
        <f t="shared" si="49"/>
        <v>1576.9</v>
      </c>
      <c r="AJ87" s="254">
        <f t="shared" si="50"/>
        <v>470.2</v>
      </c>
      <c r="AK87" s="254">
        <f t="shared" si="51"/>
        <v>2779.6000000000004</v>
      </c>
      <c r="AL87" s="254">
        <f t="shared" si="52"/>
        <v>2004.7000000000003</v>
      </c>
      <c r="AM87" s="255">
        <f t="shared" si="53"/>
        <v>774.90000000000009</v>
      </c>
      <c r="AN87" s="254">
        <f t="shared" si="54"/>
        <v>732.50000000000023</v>
      </c>
      <c r="AO87" s="254">
        <f t="shared" si="55"/>
        <v>427.80000000000018</v>
      </c>
      <c r="AP87" s="254">
        <f t="shared" si="56"/>
        <v>304.7000000000001</v>
      </c>
      <c r="AQ87" s="249">
        <f t="shared" si="57"/>
        <v>32.9</v>
      </c>
      <c r="AR87" s="256">
        <f t="shared" si="58"/>
        <v>2037.6000000000004</v>
      </c>
    </row>
    <row r="88" spans="1:44" ht="31.5">
      <c r="A88" s="396"/>
      <c r="B88" s="396" t="s">
        <v>4471</v>
      </c>
      <c r="C88" s="399" t="s">
        <v>1935</v>
      </c>
      <c r="D88" s="369">
        <f t="shared" si="42"/>
        <v>1553.1</v>
      </c>
      <c r="E88" s="373">
        <v>1553.1</v>
      </c>
      <c r="F88" s="400">
        <v>1273</v>
      </c>
      <c r="G88" s="373"/>
      <c r="H88" s="400"/>
      <c r="I88" s="369">
        <f t="shared" si="43"/>
        <v>689.5</v>
      </c>
      <c r="J88" s="400">
        <v>689.5</v>
      </c>
      <c r="K88" s="400">
        <v>273.10000000000002</v>
      </c>
      <c r="L88" s="400">
        <v>126.5</v>
      </c>
      <c r="M88" s="400"/>
      <c r="N88" s="369">
        <f t="shared" si="44"/>
        <v>2242.6</v>
      </c>
      <c r="O88" s="236"/>
      <c r="P88" s="267"/>
      <c r="Q88" s="267" t="s">
        <v>4471</v>
      </c>
      <c r="R88" s="270" t="s">
        <v>1935</v>
      </c>
      <c r="S88" s="255">
        <f t="shared" si="45"/>
        <v>1733.3</v>
      </c>
      <c r="T88" s="255">
        <v>1733.3</v>
      </c>
      <c r="U88" s="271">
        <v>1272.3</v>
      </c>
      <c r="V88" s="255"/>
      <c r="W88" s="255"/>
      <c r="X88" s="255">
        <f t="shared" si="46"/>
        <v>413.2</v>
      </c>
      <c r="Y88" s="255">
        <v>413.2</v>
      </c>
      <c r="Z88" s="255">
        <v>98.7</v>
      </c>
      <c r="AA88" s="255">
        <v>72.599999999999994</v>
      </c>
      <c r="AB88" s="255"/>
      <c r="AC88" s="255">
        <f t="shared" si="47"/>
        <v>2146.5</v>
      </c>
      <c r="AE88" s="267"/>
      <c r="AF88" s="267" t="s">
        <v>4471</v>
      </c>
      <c r="AG88" s="270" t="s">
        <v>1935</v>
      </c>
      <c r="AH88" s="255">
        <f t="shared" si="48"/>
        <v>2146.5</v>
      </c>
      <c r="AI88" s="254">
        <f t="shared" si="49"/>
        <v>1733.3</v>
      </c>
      <c r="AJ88" s="254">
        <f t="shared" si="50"/>
        <v>413.2</v>
      </c>
      <c r="AK88" s="254">
        <f t="shared" si="51"/>
        <v>2242.6</v>
      </c>
      <c r="AL88" s="254">
        <f t="shared" si="52"/>
        <v>1553.1</v>
      </c>
      <c r="AM88" s="255">
        <f t="shared" si="53"/>
        <v>689.5</v>
      </c>
      <c r="AN88" s="254">
        <f t="shared" si="54"/>
        <v>96.099999999999909</v>
      </c>
      <c r="AO88" s="254">
        <f t="shared" si="55"/>
        <v>-180.20000000000005</v>
      </c>
      <c r="AP88" s="254">
        <f t="shared" si="56"/>
        <v>276.3</v>
      </c>
      <c r="AQ88" s="249">
        <f t="shared" si="57"/>
        <v>25.5</v>
      </c>
      <c r="AR88" s="256">
        <f t="shared" si="58"/>
        <v>1578.6</v>
      </c>
    </row>
    <row r="89" spans="1:44" ht="31.5">
      <c r="A89" s="396"/>
      <c r="B89" s="396" t="s">
        <v>4471</v>
      </c>
      <c r="C89" s="399" t="s">
        <v>1936</v>
      </c>
      <c r="D89" s="369">
        <f t="shared" si="42"/>
        <v>2158.7000000000003</v>
      </c>
      <c r="E89" s="373">
        <v>2158.7000000000003</v>
      </c>
      <c r="F89" s="400">
        <v>1769.4</v>
      </c>
      <c r="G89" s="373"/>
      <c r="H89" s="400"/>
      <c r="I89" s="369">
        <f t="shared" si="43"/>
        <v>936.5</v>
      </c>
      <c r="J89" s="400">
        <v>921.5</v>
      </c>
      <c r="K89" s="400">
        <v>379.7</v>
      </c>
      <c r="L89" s="400">
        <v>112.9</v>
      </c>
      <c r="M89" s="400">
        <v>15</v>
      </c>
      <c r="N89" s="369">
        <f t="shared" si="44"/>
        <v>3095.2000000000003</v>
      </c>
      <c r="O89" s="236"/>
      <c r="P89" s="267"/>
      <c r="Q89" s="267" t="s">
        <v>4471</v>
      </c>
      <c r="R89" s="270" t="s">
        <v>1936</v>
      </c>
      <c r="S89" s="255">
        <f t="shared" si="45"/>
        <v>3392.6000000000004</v>
      </c>
      <c r="T89" s="255">
        <v>3392.6000000000004</v>
      </c>
      <c r="U89" s="271">
        <v>2489.9</v>
      </c>
      <c r="V89" s="255"/>
      <c r="W89" s="255"/>
      <c r="X89" s="255">
        <f t="shared" si="46"/>
        <v>817.2</v>
      </c>
      <c r="Y89" s="255">
        <v>817.2</v>
      </c>
      <c r="Z89" s="255">
        <v>193.3</v>
      </c>
      <c r="AA89" s="255">
        <v>90.7</v>
      </c>
      <c r="AB89" s="255"/>
      <c r="AC89" s="255">
        <f t="shared" si="47"/>
        <v>4209.8</v>
      </c>
      <c r="AE89" s="267"/>
      <c r="AF89" s="267" t="s">
        <v>4471</v>
      </c>
      <c r="AG89" s="270" t="s">
        <v>1936</v>
      </c>
      <c r="AH89" s="255">
        <f t="shared" si="48"/>
        <v>4209.8</v>
      </c>
      <c r="AI89" s="254">
        <f t="shared" si="49"/>
        <v>3392.6000000000004</v>
      </c>
      <c r="AJ89" s="254">
        <f t="shared" si="50"/>
        <v>817.2</v>
      </c>
      <c r="AK89" s="254">
        <f t="shared" si="51"/>
        <v>3095.2000000000003</v>
      </c>
      <c r="AL89" s="254">
        <f t="shared" si="52"/>
        <v>2158.7000000000003</v>
      </c>
      <c r="AM89" s="255">
        <f t="shared" si="53"/>
        <v>936.5</v>
      </c>
      <c r="AN89" s="254">
        <f t="shared" si="54"/>
        <v>-1114.5999999999999</v>
      </c>
      <c r="AO89" s="254">
        <f t="shared" si="55"/>
        <v>-1233.9000000000001</v>
      </c>
      <c r="AP89" s="254">
        <f t="shared" si="56"/>
        <v>119.29999999999995</v>
      </c>
      <c r="AQ89" s="249">
        <f t="shared" si="57"/>
        <v>35.4</v>
      </c>
      <c r="AR89" s="256">
        <f t="shared" si="58"/>
        <v>2194.1000000000004</v>
      </c>
    </row>
    <row r="90" spans="1:44" ht="31.5">
      <c r="A90" s="396"/>
      <c r="B90" s="396" t="s">
        <v>4471</v>
      </c>
      <c r="C90" s="399" t="s">
        <v>1937</v>
      </c>
      <c r="D90" s="369">
        <f t="shared" si="42"/>
        <v>3623.3</v>
      </c>
      <c r="E90" s="373">
        <v>3623.3</v>
      </c>
      <c r="F90" s="400">
        <v>2969.9</v>
      </c>
      <c r="G90" s="373"/>
      <c r="H90" s="400"/>
      <c r="I90" s="369">
        <f t="shared" si="43"/>
        <v>1520.1</v>
      </c>
      <c r="J90" s="400">
        <v>1411.1</v>
      </c>
      <c r="K90" s="400">
        <v>637.20000000000005</v>
      </c>
      <c r="L90" s="400">
        <v>175.8</v>
      </c>
      <c r="M90" s="400">
        <v>109</v>
      </c>
      <c r="N90" s="369">
        <f t="shared" si="44"/>
        <v>5143.3999999999996</v>
      </c>
      <c r="O90" s="236"/>
      <c r="P90" s="267"/>
      <c r="Q90" s="267" t="s">
        <v>4471</v>
      </c>
      <c r="R90" s="270" t="s">
        <v>1937</v>
      </c>
      <c r="S90" s="255">
        <f t="shared" si="45"/>
        <v>2964.8</v>
      </c>
      <c r="T90" s="255">
        <v>2964.8</v>
      </c>
      <c r="U90" s="271">
        <v>2176</v>
      </c>
      <c r="V90" s="255"/>
      <c r="W90" s="255"/>
      <c r="X90" s="255">
        <f t="shared" si="46"/>
        <v>797.8</v>
      </c>
      <c r="Y90" s="255">
        <v>797.8</v>
      </c>
      <c r="Z90" s="255">
        <v>169</v>
      </c>
      <c r="AA90" s="255">
        <v>131.5</v>
      </c>
      <c r="AB90" s="255"/>
      <c r="AC90" s="255">
        <f t="shared" si="47"/>
        <v>3762.6000000000004</v>
      </c>
      <c r="AE90" s="267"/>
      <c r="AF90" s="267" t="s">
        <v>4471</v>
      </c>
      <c r="AG90" s="270" t="s">
        <v>1937</v>
      </c>
      <c r="AH90" s="255">
        <f t="shared" si="48"/>
        <v>3762.6000000000004</v>
      </c>
      <c r="AI90" s="254">
        <f t="shared" si="49"/>
        <v>2964.8</v>
      </c>
      <c r="AJ90" s="254">
        <f t="shared" si="50"/>
        <v>797.8</v>
      </c>
      <c r="AK90" s="254">
        <f t="shared" si="51"/>
        <v>5143.3999999999996</v>
      </c>
      <c r="AL90" s="254">
        <f t="shared" si="52"/>
        <v>3623.3</v>
      </c>
      <c r="AM90" s="255">
        <f t="shared" si="53"/>
        <v>1520.1</v>
      </c>
      <c r="AN90" s="254">
        <f t="shared" si="54"/>
        <v>1380.7999999999993</v>
      </c>
      <c r="AO90" s="254">
        <f t="shared" si="55"/>
        <v>658.5</v>
      </c>
      <c r="AP90" s="254">
        <f t="shared" si="56"/>
        <v>722.3</v>
      </c>
      <c r="AQ90" s="249">
        <f t="shared" si="57"/>
        <v>59.4</v>
      </c>
      <c r="AR90" s="256">
        <f t="shared" si="58"/>
        <v>3682.7000000000003</v>
      </c>
    </row>
    <row r="91" spans="1:44" ht="31.5">
      <c r="A91" s="396"/>
      <c r="B91" s="396" t="s">
        <v>4471</v>
      </c>
      <c r="C91" s="399" t="s">
        <v>1938</v>
      </c>
      <c r="D91" s="369">
        <f t="shared" si="42"/>
        <v>1580.6</v>
      </c>
      <c r="E91" s="373">
        <v>1580.6</v>
      </c>
      <c r="F91" s="400">
        <v>1295.5999999999999</v>
      </c>
      <c r="G91" s="373"/>
      <c r="H91" s="400"/>
      <c r="I91" s="369">
        <f t="shared" si="43"/>
        <v>604.9</v>
      </c>
      <c r="J91" s="400">
        <v>591.9</v>
      </c>
      <c r="K91" s="400">
        <v>278</v>
      </c>
      <c r="L91" s="400">
        <v>81.3</v>
      </c>
      <c r="M91" s="400">
        <v>13</v>
      </c>
      <c r="N91" s="369">
        <f t="shared" si="44"/>
        <v>2185.5</v>
      </c>
      <c r="O91" s="236"/>
      <c r="P91" s="267"/>
      <c r="Q91" s="267" t="s">
        <v>4471</v>
      </c>
      <c r="R91" s="270" t="s">
        <v>1938</v>
      </c>
      <c r="S91" s="255">
        <f t="shared" si="45"/>
        <v>1530.5</v>
      </c>
      <c r="T91" s="255">
        <v>1530.5</v>
      </c>
      <c r="U91" s="271">
        <v>1123.1999999999998</v>
      </c>
      <c r="V91" s="255"/>
      <c r="W91" s="255"/>
      <c r="X91" s="255">
        <f t="shared" si="46"/>
        <v>373.29999999999995</v>
      </c>
      <c r="Y91" s="255">
        <v>373.29999999999995</v>
      </c>
      <c r="Z91" s="255">
        <v>87.2</v>
      </c>
      <c r="AA91" s="255">
        <v>46</v>
      </c>
      <c r="AB91" s="255"/>
      <c r="AC91" s="255">
        <f t="shared" si="47"/>
        <v>1903.8</v>
      </c>
      <c r="AE91" s="267"/>
      <c r="AF91" s="267" t="s">
        <v>4471</v>
      </c>
      <c r="AG91" s="270" t="s">
        <v>1938</v>
      </c>
      <c r="AH91" s="255">
        <f t="shared" si="48"/>
        <v>1903.8</v>
      </c>
      <c r="AI91" s="254">
        <f t="shared" si="49"/>
        <v>1530.5</v>
      </c>
      <c r="AJ91" s="254">
        <f t="shared" si="50"/>
        <v>373.29999999999995</v>
      </c>
      <c r="AK91" s="254">
        <f t="shared" si="51"/>
        <v>2185.5</v>
      </c>
      <c r="AL91" s="254">
        <f t="shared" si="52"/>
        <v>1580.6</v>
      </c>
      <c r="AM91" s="255">
        <f t="shared" si="53"/>
        <v>604.9</v>
      </c>
      <c r="AN91" s="254">
        <f t="shared" si="54"/>
        <v>281.70000000000005</v>
      </c>
      <c r="AO91" s="254">
        <f t="shared" si="55"/>
        <v>50.099999999999909</v>
      </c>
      <c r="AP91" s="254">
        <f t="shared" si="56"/>
        <v>231.60000000000002</v>
      </c>
      <c r="AQ91" s="249">
        <f t="shared" si="57"/>
        <v>25.9</v>
      </c>
      <c r="AR91" s="256">
        <f t="shared" si="58"/>
        <v>1606.5</v>
      </c>
    </row>
    <row r="92" spans="1:44" ht="31.5">
      <c r="A92" s="396"/>
      <c r="B92" s="396" t="s">
        <v>4471</v>
      </c>
      <c r="C92" s="399" t="s">
        <v>1939</v>
      </c>
      <c r="D92" s="369">
        <f t="shared" si="42"/>
        <v>1628.7</v>
      </c>
      <c r="E92" s="373">
        <v>1628.7</v>
      </c>
      <c r="F92" s="400">
        <v>1335</v>
      </c>
      <c r="G92" s="373"/>
      <c r="H92" s="400"/>
      <c r="I92" s="369">
        <f t="shared" si="43"/>
        <v>592.9</v>
      </c>
      <c r="J92" s="400">
        <v>592.9</v>
      </c>
      <c r="K92" s="400">
        <v>286.39999999999998</v>
      </c>
      <c r="L92" s="400">
        <v>72.7</v>
      </c>
      <c r="M92" s="400"/>
      <c r="N92" s="369">
        <f t="shared" si="44"/>
        <v>2221.6</v>
      </c>
      <c r="O92" s="236"/>
      <c r="P92" s="267"/>
      <c r="Q92" s="267" t="s">
        <v>4471</v>
      </c>
      <c r="R92" s="270" t="s">
        <v>1939</v>
      </c>
      <c r="S92" s="255">
        <f t="shared" si="45"/>
        <v>1711.8</v>
      </c>
      <c r="T92" s="255">
        <v>1711.8</v>
      </c>
      <c r="U92" s="271">
        <v>1256.3</v>
      </c>
      <c r="V92" s="255"/>
      <c r="W92" s="255"/>
      <c r="X92" s="255">
        <f t="shared" si="46"/>
        <v>434.1</v>
      </c>
      <c r="Y92" s="255">
        <v>434.1</v>
      </c>
      <c r="Z92" s="255">
        <v>97.5</v>
      </c>
      <c r="AA92" s="255">
        <v>52.3</v>
      </c>
      <c r="AB92" s="255"/>
      <c r="AC92" s="255">
        <f t="shared" si="47"/>
        <v>2145.9</v>
      </c>
      <c r="AE92" s="267"/>
      <c r="AF92" s="267" t="s">
        <v>4471</v>
      </c>
      <c r="AG92" s="270" t="s">
        <v>1939</v>
      </c>
      <c r="AH92" s="255">
        <f t="shared" si="48"/>
        <v>2145.9</v>
      </c>
      <c r="AI92" s="254">
        <f t="shared" si="49"/>
        <v>1711.8</v>
      </c>
      <c r="AJ92" s="254">
        <f t="shared" si="50"/>
        <v>434.1</v>
      </c>
      <c r="AK92" s="254">
        <f t="shared" si="51"/>
        <v>2221.6</v>
      </c>
      <c r="AL92" s="254">
        <f t="shared" si="52"/>
        <v>1628.7</v>
      </c>
      <c r="AM92" s="255">
        <f t="shared" si="53"/>
        <v>592.9</v>
      </c>
      <c r="AN92" s="254">
        <f t="shared" si="54"/>
        <v>75.699999999999818</v>
      </c>
      <c r="AO92" s="254">
        <f t="shared" si="55"/>
        <v>-83.099999999999909</v>
      </c>
      <c r="AP92" s="254">
        <f t="shared" si="56"/>
        <v>158.79999999999995</v>
      </c>
      <c r="AQ92" s="249">
        <f t="shared" si="57"/>
        <v>26.7</v>
      </c>
      <c r="AR92" s="256">
        <f t="shared" si="58"/>
        <v>1655.4</v>
      </c>
    </row>
    <row r="93" spans="1:44" ht="31.5">
      <c r="A93" s="396"/>
      <c r="B93" s="396" t="s">
        <v>4471</v>
      </c>
      <c r="C93" s="399" t="s">
        <v>1940</v>
      </c>
      <c r="D93" s="369">
        <f t="shared" si="42"/>
        <v>1556.3999999999999</v>
      </c>
      <c r="E93" s="373">
        <v>1556.3999999999999</v>
      </c>
      <c r="F93" s="400">
        <v>1275.8</v>
      </c>
      <c r="G93" s="373"/>
      <c r="H93" s="400"/>
      <c r="I93" s="369">
        <f t="shared" si="43"/>
        <v>800.9</v>
      </c>
      <c r="J93" s="400">
        <v>664.9</v>
      </c>
      <c r="K93" s="400">
        <v>273.7</v>
      </c>
      <c r="L93" s="400">
        <v>101.2</v>
      </c>
      <c r="M93" s="400">
        <v>136</v>
      </c>
      <c r="N93" s="369">
        <f t="shared" si="44"/>
        <v>2357.2999999999997</v>
      </c>
      <c r="O93" s="236"/>
      <c r="P93" s="267"/>
      <c r="Q93" s="267" t="s">
        <v>4471</v>
      </c>
      <c r="R93" s="270" t="s">
        <v>1940</v>
      </c>
      <c r="S93" s="255">
        <f t="shared" si="45"/>
        <v>1656.9</v>
      </c>
      <c r="T93" s="255">
        <v>1656.9</v>
      </c>
      <c r="U93" s="271">
        <v>1216</v>
      </c>
      <c r="V93" s="255"/>
      <c r="W93" s="255"/>
      <c r="X93" s="255">
        <f t="shared" si="46"/>
        <v>493.40000000000009</v>
      </c>
      <c r="Y93" s="255">
        <v>493.40000000000009</v>
      </c>
      <c r="Z93" s="255">
        <v>94.4</v>
      </c>
      <c r="AA93" s="255">
        <v>64.7</v>
      </c>
      <c r="AB93" s="255"/>
      <c r="AC93" s="255">
        <f t="shared" si="47"/>
        <v>2150.3000000000002</v>
      </c>
      <c r="AE93" s="267"/>
      <c r="AF93" s="267" t="s">
        <v>4471</v>
      </c>
      <c r="AG93" s="270" t="s">
        <v>1940</v>
      </c>
      <c r="AH93" s="255">
        <f t="shared" si="48"/>
        <v>2150.3000000000002</v>
      </c>
      <c r="AI93" s="254">
        <f t="shared" si="49"/>
        <v>1656.9</v>
      </c>
      <c r="AJ93" s="254">
        <f t="shared" si="50"/>
        <v>493.40000000000009</v>
      </c>
      <c r="AK93" s="254">
        <f t="shared" si="51"/>
        <v>2357.2999999999997</v>
      </c>
      <c r="AL93" s="254">
        <f t="shared" si="52"/>
        <v>1556.3999999999999</v>
      </c>
      <c r="AM93" s="255">
        <f t="shared" si="53"/>
        <v>800.9</v>
      </c>
      <c r="AN93" s="254">
        <f t="shared" si="54"/>
        <v>206.99999999999955</v>
      </c>
      <c r="AO93" s="254">
        <f t="shared" si="55"/>
        <v>-100.50000000000023</v>
      </c>
      <c r="AP93" s="254">
        <f t="shared" si="56"/>
        <v>307.49999999999989</v>
      </c>
      <c r="AQ93" s="249">
        <f t="shared" si="57"/>
        <v>25.5</v>
      </c>
      <c r="AR93" s="256">
        <f t="shared" si="58"/>
        <v>1581.8999999999999</v>
      </c>
    </row>
    <row r="94" spans="1:44" ht="31.5">
      <c r="A94" s="396"/>
      <c r="B94" s="396" t="s">
        <v>4471</v>
      </c>
      <c r="C94" s="399" t="s">
        <v>1941</v>
      </c>
      <c r="D94" s="369">
        <f t="shared" si="42"/>
        <v>1971.2</v>
      </c>
      <c r="E94" s="373">
        <v>1971.2</v>
      </c>
      <c r="F94" s="400">
        <v>1615.8</v>
      </c>
      <c r="G94" s="373"/>
      <c r="H94" s="400"/>
      <c r="I94" s="369">
        <f t="shared" si="43"/>
        <v>880.1</v>
      </c>
      <c r="J94" s="400">
        <v>731.1</v>
      </c>
      <c r="K94" s="400">
        <v>346.8</v>
      </c>
      <c r="L94" s="400">
        <v>79.599999999999994</v>
      </c>
      <c r="M94" s="400">
        <v>149</v>
      </c>
      <c r="N94" s="369">
        <f t="shared" si="44"/>
        <v>2851.3</v>
      </c>
      <c r="O94" s="236"/>
      <c r="P94" s="267"/>
      <c r="Q94" s="267" t="s">
        <v>4471</v>
      </c>
      <c r="R94" s="270" t="s">
        <v>1941</v>
      </c>
      <c r="S94" s="255">
        <f t="shared" si="45"/>
        <v>1551.7000000000003</v>
      </c>
      <c r="T94" s="255">
        <v>1551.7000000000003</v>
      </c>
      <c r="U94" s="271">
        <v>1138.9000000000001</v>
      </c>
      <c r="V94" s="255"/>
      <c r="W94" s="255"/>
      <c r="X94" s="255">
        <f t="shared" si="46"/>
        <v>442.7</v>
      </c>
      <c r="Y94" s="255">
        <v>442.7</v>
      </c>
      <c r="Z94" s="255">
        <v>88.399999999999991</v>
      </c>
      <c r="AA94" s="255">
        <v>51</v>
      </c>
      <c r="AB94" s="255"/>
      <c r="AC94" s="255">
        <f t="shared" si="47"/>
        <v>1994.4000000000003</v>
      </c>
      <c r="AE94" s="267"/>
      <c r="AF94" s="267" t="s">
        <v>4471</v>
      </c>
      <c r="AG94" s="270" t="s">
        <v>1941</v>
      </c>
      <c r="AH94" s="255">
        <f t="shared" si="48"/>
        <v>1994.4000000000003</v>
      </c>
      <c r="AI94" s="254">
        <f t="shared" si="49"/>
        <v>1551.7000000000003</v>
      </c>
      <c r="AJ94" s="254">
        <f t="shared" si="50"/>
        <v>442.7</v>
      </c>
      <c r="AK94" s="254">
        <f t="shared" si="51"/>
        <v>2851.3</v>
      </c>
      <c r="AL94" s="254">
        <f t="shared" si="52"/>
        <v>1971.2</v>
      </c>
      <c r="AM94" s="255">
        <f t="shared" si="53"/>
        <v>880.1</v>
      </c>
      <c r="AN94" s="254">
        <f t="shared" si="54"/>
        <v>856.89999999999986</v>
      </c>
      <c r="AO94" s="254">
        <f t="shared" si="55"/>
        <v>419.49999999999977</v>
      </c>
      <c r="AP94" s="254">
        <f t="shared" si="56"/>
        <v>437.40000000000003</v>
      </c>
      <c r="AQ94" s="249">
        <f t="shared" si="57"/>
        <v>32.299999999999997</v>
      </c>
      <c r="AR94" s="256">
        <f t="shared" si="58"/>
        <v>2003.5</v>
      </c>
    </row>
    <row r="95" spans="1:44" ht="31.5">
      <c r="A95" s="396"/>
      <c r="B95" s="396" t="s">
        <v>4471</v>
      </c>
      <c r="C95" s="399" t="s">
        <v>1942</v>
      </c>
      <c r="D95" s="369">
        <f t="shared" si="42"/>
        <v>2347</v>
      </c>
      <c r="E95" s="373">
        <v>2347</v>
      </c>
      <c r="F95" s="400">
        <v>1923.8</v>
      </c>
      <c r="G95" s="373"/>
      <c r="H95" s="400"/>
      <c r="I95" s="369">
        <f t="shared" si="43"/>
        <v>1631.5</v>
      </c>
      <c r="J95" s="400">
        <v>1131.5</v>
      </c>
      <c r="K95" s="400">
        <v>413.8</v>
      </c>
      <c r="L95" s="400">
        <v>328.2</v>
      </c>
      <c r="M95" s="400">
        <v>500</v>
      </c>
      <c r="N95" s="369">
        <f t="shared" si="44"/>
        <v>3978.5</v>
      </c>
      <c r="O95" s="236"/>
      <c r="P95" s="267"/>
      <c r="Q95" s="267" t="s">
        <v>4471</v>
      </c>
      <c r="R95" s="270" t="s">
        <v>1942</v>
      </c>
      <c r="S95" s="255">
        <f t="shared" si="45"/>
        <v>3001</v>
      </c>
      <c r="T95" s="255">
        <v>3001</v>
      </c>
      <c r="U95" s="271">
        <v>2202.5000000000005</v>
      </c>
      <c r="V95" s="255"/>
      <c r="W95" s="255"/>
      <c r="X95" s="255">
        <f t="shared" si="46"/>
        <v>819.59999999999991</v>
      </c>
      <c r="Y95" s="255">
        <v>819.59999999999991</v>
      </c>
      <c r="Z95" s="255">
        <v>171</v>
      </c>
      <c r="AA95" s="255">
        <v>177.6</v>
      </c>
      <c r="AB95" s="255"/>
      <c r="AC95" s="255">
        <f t="shared" si="47"/>
        <v>3820.6</v>
      </c>
      <c r="AE95" s="267"/>
      <c r="AF95" s="267" t="s">
        <v>4471</v>
      </c>
      <c r="AG95" s="270" t="s">
        <v>1942</v>
      </c>
      <c r="AH95" s="255">
        <f t="shared" si="48"/>
        <v>3820.6</v>
      </c>
      <c r="AI95" s="254">
        <f t="shared" si="49"/>
        <v>3001</v>
      </c>
      <c r="AJ95" s="254">
        <f t="shared" si="50"/>
        <v>819.59999999999991</v>
      </c>
      <c r="AK95" s="254">
        <f t="shared" si="51"/>
        <v>3978.5</v>
      </c>
      <c r="AL95" s="254">
        <f t="shared" si="52"/>
        <v>2347</v>
      </c>
      <c r="AM95" s="255">
        <f t="shared" si="53"/>
        <v>1631.5</v>
      </c>
      <c r="AN95" s="254">
        <f t="shared" si="54"/>
        <v>157.90000000000009</v>
      </c>
      <c r="AO95" s="254">
        <f t="shared" si="55"/>
        <v>-654</v>
      </c>
      <c r="AP95" s="254">
        <f t="shared" si="56"/>
        <v>811.90000000000009</v>
      </c>
      <c r="AQ95" s="249">
        <f t="shared" si="57"/>
        <v>38.5</v>
      </c>
      <c r="AR95" s="256">
        <f t="shared" si="58"/>
        <v>2385.5</v>
      </c>
    </row>
    <row r="96" spans="1:44" ht="31.5">
      <c r="A96" s="396"/>
      <c r="B96" s="396" t="s">
        <v>4471</v>
      </c>
      <c r="C96" s="399" t="s">
        <v>1943</v>
      </c>
      <c r="D96" s="369">
        <f t="shared" si="42"/>
        <v>1778.4</v>
      </c>
      <c r="E96" s="373">
        <v>1778.4</v>
      </c>
      <c r="F96" s="400">
        <v>1457.7</v>
      </c>
      <c r="G96" s="373"/>
      <c r="H96" s="400"/>
      <c r="I96" s="369">
        <f t="shared" si="43"/>
        <v>922.3</v>
      </c>
      <c r="J96" s="400">
        <v>759.3</v>
      </c>
      <c r="K96" s="400">
        <v>314.39999999999998</v>
      </c>
      <c r="L96" s="400">
        <v>153</v>
      </c>
      <c r="M96" s="400">
        <v>163</v>
      </c>
      <c r="N96" s="369">
        <f t="shared" si="44"/>
        <v>2700.7</v>
      </c>
      <c r="O96" s="236"/>
      <c r="P96" s="267"/>
      <c r="Q96" s="267" t="s">
        <v>4471</v>
      </c>
      <c r="R96" s="270" t="s">
        <v>1943</v>
      </c>
      <c r="S96" s="255">
        <f t="shared" si="45"/>
        <v>2321.7000000000003</v>
      </c>
      <c r="T96" s="255">
        <v>2321.7000000000003</v>
      </c>
      <c r="U96" s="271">
        <v>1704.0000000000002</v>
      </c>
      <c r="V96" s="255"/>
      <c r="W96" s="255"/>
      <c r="X96" s="255">
        <f t="shared" si="46"/>
        <v>474.20000000000005</v>
      </c>
      <c r="Y96" s="255">
        <v>474.20000000000005</v>
      </c>
      <c r="Z96" s="255">
        <v>132.30000000000001</v>
      </c>
      <c r="AA96" s="255">
        <v>71.3</v>
      </c>
      <c r="AB96" s="255"/>
      <c r="AC96" s="255">
        <f t="shared" si="47"/>
        <v>2795.9000000000005</v>
      </c>
      <c r="AE96" s="267"/>
      <c r="AF96" s="267" t="s">
        <v>4471</v>
      </c>
      <c r="AG96" s="270" t="s">
        <v>1943</v>
      </c>
      <c r="AH96" s="255">
        <f t="shared" si="48"/>
        <v>2795.9000000000005</v>
      </c>
      <c r="AI96" s="254">
        <f t="shared" si="49"/>
        <v>2321.7000000000003</v>
      </c>
      <c r="AJ96" s="254">
        <f t="shared" si="50"/>
        <v>474.20000000000005</v>
      </c>
      <c r="AK96" s="254">
        <f t="shared" si="51"/>
        <v>2700.7</v>
      </c>
      <c r="AL96" s="254">
        <f t="shared" si="52"/>
        <v>1778.4</v>
      </c>
      <c r="AM96" s="255">
        <f t="shared" si="53"/>
        <v>922.3</v>
      </c>
      <c r="AN96" s="254">
        <f t="shared" si="54"/>
        <v>-95.200000000000728</v>
      </c>
      <c r="AO96" s="254">
        <f t="shared" si="55"/>
        <v>-543.30000000000018</v>
      </c>
      <c r="AP96" s="254">
        <f t="shared" si="56"/>
        <v>448.09999999999991</v>
      </c>
      <c r="AQ96" s="249">
        <f t="shared" si="57"/>
        <v>29.2</v>
      </c>
      <c r="AR96" s="256">
        <f t="shared" si="58"/>
        <v>1807.6000000000001</v>
      </c>
    </row>
    <row r="97" spans="1:44" ht="31.5">
      <c r="A97" s="396"/>
      <c r="B97" s="396" t="s">
        <v>4471</v>
      </c>
      <c r="C97" s="399" t="s">
        <v>1944</v>
      </c>
      <c r="D97" s="369">
        <f t="shared" si="42"/>
        <v>1639.7000000000003</v>
      </c>
      <c r="E97" s="373">
        <v>1639.7000000000003</v>
      </c>
      <c r="F97" s="400">
        <v>1343.9</v>
      </c>
      <c r="G97" s="373"/>
      <c r="H97" s="400"/>
      <c r="I97" s="369">
        <f t="shared" si="43"/>
        <v>884.7</v>
      </c>
      <c r="J97" s="400">
        <v>728.7</v>
      </c>
      <c r="K97" s="400">
        <v>289.2</v>
      </c>
      <c r="L97" s="400">
        <v>146.5</v>
      </c>
      <c r="M97" s="400">
        <v>156</v>
      </c>
      <c r="N97" s="369">
        <f t="shared" si="44"/>
        <v>2524.4000000000005</v>
      </c>
      <c r="O97" s="236"/>
      <c r="P97" s="267"/>
      <c r="Q97" s="267" t="s">
        <v>4471</v>
      </c>
      <c r="R97" s="270" t="s">
        <v>1944</v>
      </c>
      <c r="S97" s="255">
        <f t="shared" si="45"/>
        <v>1737.3</v>
      </c>
      <c r="T97" s="255">
        <v>1737.3</v>
      </c>
      <c r="U97" s="271">
        <v>1275</v>
      </c>
      <c r="V97" s="255"/>
      <c r="W97" s="255"/>
      <c r="X97" s="255">
        <f t="shared" si="46"/>
        <v>399.8</v>
      </c>
      <c r="Y97" s="255">
        <v>399.8</v>
      </c>
      <c r="Z97" s="255">
        <v>99</v>
      </c>
      <c r="AA97" s="255">
        <v>66.900000000000006</v>
      </c>
      <c r="AB97" s="255"/>
      <c r="AC97" s="255">
        <f t="shared" si="47"/>
        <v>2137.1</v>
      </c>
      <c r="AE97" s="267"/>
      <c r="AF97" s="267" t="s">
        <v>4471</v>
      </c>
      <c r="AG97" s="270" t="s">
        <v>1944</v>
      </c>
      <c r="AH97" s="255">
        <f t="shared" si="48"/>
        <v>2137.1</v>
      </c>
      <c r="AI97" s="254">
        <f t="shared" si="49"/>
        <v>1737.3</v>
      </c>
      <c r="AJ97" s="254">
        <f t="shared" si="50"/>
        <v>399.8</v>
      </c>
      <c r="AK97" s="254">
        <f t="shared" si="51"/>
        <v>2524.4000000000005</v>
      </c>
      <c r="AL97" s="254">
        <f t="shared" si="52"/>
        <v>1639.7000000000003</v>
      </c>
      <c r="AM97" s="255">
        <f t="shared" si="53"/>
        <v>884.7</v>
      </c>
      <c r="AN97" s="254">
        <f t="shared" si="54"/>
        <v>387.30000000000064</v>
      </c>
      <c r="AO97" s="254">
        <f t="shared" si="55"/>
        <v>-97.599999999999682</v>
      </c>
      <c r="AP97" s="254">
        <f t="shared" si="56"/>
        <v>484.90000000000003</v>
      </c>
      <c r="AQ97" s="249">
        <f t="shared" si="57"/>
        <v>26.9</v>
      </c>
      <c r="AR97" s="256">
        <f t="shared" si="58"/>
        <v>1666.6000000000004</v>
      </c>
    </row>
    <row r="98" spans="1:44" ht="31.5">
      <c r="A98" s="396"/>
      <c r="B98" s="396" t="s">
        <v>4471</v>
      </c>
      <c r="C98" s="401" t="s">
        <v>1945</v>
      </c>
      <c r="D98" s="369">
        <f t="shared" si="42"/>
        <v>2173.3000000000002</v>
      </c>
      <c r="E98" s="373">
        <v>2173.3000000000002</v>
      </c>
      <c r="F98" s="400">
        <v>1781.4</v>
      </c>
      <c r="G98" s="373"/>
      <c r="H98" s="400"/>
      <c r="I98" s="369">
        <f t="shared" si="43"/>
        <v>1113</v>
      </c>
      <c r="J98" s="400">
        <v>950</v>
      </c>
      <c r="K98" s="400">
        <v>382.7</v>
      </c>
      <c r="L98" s="400">
        <v>176.5</v>
      </c>
      <c r="M98" s="400">
        <v>163</v>
      </c>
      <c r="N98" s="369">
        <f t="shared" si="44"/>
        <v>3286.3</v>
      </c>
      <c r="O98" s="236"/>
      <c r="P98" s="267"/>
      <c r="Q98" s="267" t="s">
        <v>4471</v>
      </c>
      <c r="R98" s="272" t="s">
        <v>1945</v>
      </c>
      <c r="S98" s="255">
        <f t="shared" si="45"/>
        <v>3087.2999999999997</v>
      </c>
      <c r="T98" s="255">
        <v>3087.2999999999997</v>
      </c>
      <c r="U98" s="255">
        <v>2265.9</v>
      </c>
      <c r="V98" s="255"/>
      <c r="W98" s="255"/>
      <c r="X98" s="255">
        <f t="shared" si="46"/>
        <v>661.4</v>
      </c>
      <c r="Y98" s="255">
        <v>661.4</v>
      </c>
      <c r="Z98" s="255">
        <v>175.9</v>
      </c>
      <c r="AA98" s="255">
        <v>108</v>
      </c>
      <c r="AB98" s="255"/>
      <c r="AC98" s="255">
        <f t="shared" si="47"/>
        <v>3748.7</v>
      </c>
      <c r="AE98" s="267"/>
      <c r="AF98" s="267" t="s">
        <v>4471</v>
      </c>
      <c r="AG98" s="272" t="s">
        <v>1945</v>
      </c>
      <c r="AH98" s="255">
        <f t="shared" si="48"/>
        <v>3748.7</v>
      </c>
      <c r="AI98" s="254">
        <f t="shared" si="49"/>
        <v>3087.2999999999997</v>
      </c>
      <c r="AJ98" s="254">
        <f t="shared" si="50"/>
        <v>661.4</v>
      </c>
      <c r="AK98" s="254">
        <f t="shared" si="51"/>
        <v>3286.3</v>
      </c>
      <c r="AL98" s="254">
        <f t="shared" si="52"/>
        <v>2173.3000000000002</v>
      </c>
      <c r="AM98" s="255">
        <f t="shared" si="53"/>
        <v>1113</v>
      </c>
      <c r="AN98" s="254">
        <f t="shared" si="54"/>
        <v>-462.39999999999964</v>
      </c>
      <c r="AO98" s="254">
        <f t="shared" si="55"/>
        <v>-913.99999999999955</v>
      </c>
      <c r="AP98" s="254">
        <f t="shared" si="56"/>
        <v>451.6</v>
      </c>
      <c r="AQ98" s="249">
        <f t="shared" si="57"/>
        <v>35.6</v>
      </c>
      <c r="AR98" s="256">
        <f t="shared" si="58"/>
        <v>2208.9</v>
      </c>
    </row>
    <row r="99" spans="1:44" ht="31.5">
      <c r="A99" s="396"/>
      <c r="B99" s="396" t="s">
        <v>4471</v>
      </c>
      <c r="C99" s="401" t="s">
        <v>1946</v>
      </c>
      <c r="D99" s="369">
        <f t="shared" si="42"/>
        <v>2568.4</v>
      </c>
      <c r="E99" s="373">
        <v>2568.4</v>
      </c>
      <c r="F99" s="400">
        <v>2105.3000000000002</v>
      </c>
      <c r="G99" s="373"/>
      <c r="H99" s="400"/>
      <c r="I99" s="369">
        <f t="shared" si="43"/>
        <v>1260.5</v>
      </c>
      <c r="J99" s="400">
        <v>1009.5</v>
      </c>
      <c r="K99" s="400">
        <v>452.4</v>
      </c>
      <c r="L99" s="400">
        <v>67.3</v>
      </c>
      <c r="M99" s="400">
        <v>251</v>
      </c>
      <c r="N99" s="369">
        <f t="shared" si="44"/>
        <v>3828.9</v>
      </c>
      <c r="O99" s="236"/>
      <c r="P99" s="267"/>
      <c r="Q99" s="267" t="s">
        <v>4471</v>
      </c>
      <c r="R99" s="272" t="s">
        <v>1946</v>
      </c>
      <c r="S99" s="255">
        <f t="shared" si="45"/>
        <v>1863.2000000000003</v>
      </c>
      <c r="T99" s="255">
        <v>1863.2000000000003</v>
      </c>
      <c r="U99" s="255">
        <v>1367.4</v>
      </c>
      <c r="V99" s="255"/>
      <c r="W99" s="255"/>
      <c r="X99" s="255">
        <f t="shared" si="46"/>
        <v>402.8</v>
      </c>
      <c r="Y99" s="255">
        <v>402.8</v>
      </c>
      <c r="Z99" s="255">
        <v>106.2</v>
      </c>
      <c r="AA99" s="255">
        <v>28.4</v>
      </c>
      <c r="AB99" s="255"/>
      <c r="AC99" s="255">
        <f t="shared" si="47"/>
        <v>2266.0000000000005</v>
      </c>
      <c r="AE99" s="267"/>
      <c r="AF99" s="267" t="s">
        <v>4471</v>
      </c>
      <c r="AG99" s="272" t="s">
        <v>1946</v>
      </c>
      <c r="AH99" s="255">
        <f t="shared" si="48"/>
        <v>2266.0000000000005</v>
      </c>
      <c r="AI99" s="254">
        <f t="shared" si="49"/>
        <v>1863.2000000000003</v>
      </c>
      <c r="AJ99" s="254">
        <f t="shared" si="50"/>
        <v>402.8</v>
      </c>
      <c r="AK99" s="254">
        <f t="shared" si="51"/>
        <v>3828.9</v>
      </c>
      <c r="AL99" s="254">
        <f t="shared" si="52"/>
        <v>2568.4</v>
      </c>
      <c r="AM99" s="255">
        <f t="shared" si="53"/>
        <v>1260.5</v>
      </c>
      <c r="AN99" s="254">
        <f t="shared" si="54"/>
        <v>1562.8999999999996</v>
      </c>
      <c r="AO99" s="254">
        <f t="shared" si="55"/>
        <v>705.19999999999982</v>
      </c>
      <c r="AP99" s="254">
        <f t="shared" si="56"/>
        <v>857.7</v>
      </c>
      <c r="AQ99" s="249">
        <f t="shared" si="57"/>
        <v>42.1</v>
      </c>
      <c r="AR99" s="256">
        <f t="shared" si="58"/>
        <v>2610.5</v>
      </c>
    </row>
    <row r="100" spans="1:44" ht="31.5">
      <c r="A100" s="396"/>
      <c r="B100" s="396" t="s">
        <v>4471</v>
      </c>
      <c r="C100" s="401" t="s">
        <v>1947</v>
      </c>
      <c r="D100" s="369">
        <f t="shared" si="42"/>
        <v>6392.9000000000005</v>
      </c>
      <c r="E100" s="373">
        <v>6392.9000000000005</v>
      </c>
      <c r="F100" s="400">
        <v>5240.1000000000004</v>
      </c>
      <c r="G100" s="373"/>
      <c r="H100" s="400"/>
      <c r="I100" s="369">
        <f t="shared" si="43"/>
        <v>3193.3</v>
      </c>
      <c r="J100" s="400">
        <v>2645.3</v>
      </c>
      <c r="K100" s="400">
        <v>1124.2</v>
      </c>
      <c r="L100" s="400">
        <v>245.5</v>
      </c>
      <c r="M100" s="400">
        <v>548</v>
      </c>
      <c r="N100" s="369">
        <f t="shared" si="44"/>
        <v>9586.2000000000007</v>
      </c>
      <c r="O100" s="236"/>
      <c r="P100" s="267"/>
      <c r="Q100" s="267" t="s">
        <v>4471</v>
      </c>
      <c r="R100" s="272" t="s">
        <v>1947</v>
      </c>
      <c r="S100" s="255">
        <f t="shared" si="45"/>
        <v>5215.2000000000007</v>
      </c>
      <c r="T100" s="255">
        <v>5215.2000000000007</v>
      </c>
      <c r="U100" s="255">
        <v>3827.7</v>
      </c>
      <c r="V100" s="255"/>
      <c r="W100" s="255"/>
      <c r="X100" s="255">
        <f t="shared" si="46"/>
        <v>1130.0000000000002</v>
      </c>
      <c r="Y100" s="255">
        <v>1130.0000000000002</v>
      </c>
      <c r="Z100" s="255">
        <v>297.2</v>
      </c>
      <c r="AA100" s="255">
        <v>193.3</v>
      </c>
      <c r="AB100" s="255"/>
      <c r="AC100" s="255">
        <f t="shared" si="47"/>
        <v>6345.2000000000007</v>
      </c>
      <c r="AE100" s="267"/>
      <c r="AF100" s="267" t="s">
        <v>4471</v>
      </c>
      <c r="AG100" s="272" t="s">
        <v>1947</v>
      </c>
      <c r="AH100" s="255">
        <f t="shared" si="48"/>
        <v>6345.2000000000007</v>
      </c>
      <c r="AI100" s="254">
        <f t="shared" si="49"/>
        <v>5215.2000000000007</v>
      </c>
      <c r="AJ100" s="254">
        <f t="shared" si="50"/>
        <v>1130.0000000000002</v>
      </c>
      <c r="AK100" s="254">
        <f t="shared" si="51"/>
        <v>9586.2000000000007</v>
      </c>
      <c r="AL100" s="254">
        <f t="shared" si="52"/>
        <v>6392.9000000000005</v>
      </c>
      <c r="AM100" s="255">
        <f t="shared" si="53"/>
        <v>3193.3</v>
      </c>
      <c r="AN100" s="254">
        <f t="shared" si="54"/>
        <v>3241</v>
      </c>
      <c r="AO100" s="254">
        <f t="shared" si="55"/>
        <v>1177.6999999999998</v>
      </c>
      <c r="AP100" s="254">
        <f t="shared" si="56"/>
        <v>2063.3000000000002</v>
      </c>
      <c r="AQ100" s="249">
        <f t="shared" si="57"/>
        <v>104.8</v>
      </c>
      <c r="AR100" s="256">
        <f t="shared" si="58"/>
        <v>6497.7000000000007</v>
      </c>
    </row>
    <row r="101" spans="1:44" ht="31.5">
      <c r="A101" s="396"/>
      <c r="B101" s="396" t="s">
        <v>4471</v>
      </c>
      <c r="C101" s="401" t="s">
        <v>1948</v>
      </c>
      <c r="D101" s="369">
        <f t="shared" si="42"/>
        <v>1499.1</v>
      </c>
      <c r="E101" s="373">
        <v>1499.1</v>
      </c>
      <c r="F101" s="400">
        <v>1228.8</v>
      </c>
      <c r="G101" s="373"/>
      <c r="H101" s="400"/>
      <c r="I101" s="369">
        <f t="shared" si="43"/>
        <v>833.2</v>
      </c>
      <c r="J101" s="400">
        <v>670.2</v>
      </c>
      <c r="K101" s="400">
        <v>264</v>
      </c>
      <c r="L101" s="400">
        <v>112</v>
      </c>
      <c r="M101" s="400">
        <v>163</v>
      </c>
      <c r="N101" s="369">
        <f t="shared" si="44"/>
        <v>2332.3000000000002</v>
      </c>
      <c r="O101" s="236"/>
      <c r="P101" s="267"/>
      <c r="Q101" s="267" t="s">
        <v>4471</v>
      </c>
      <c r="R101" s="272" t="s">
        <v>1948</v>
      </c>
      <c r="S101" s="255">
        <f t="shared" si="45"/>
        <v>1448</v>
      </c>
      <c r="T101" s="255">
        <v>1448</v>
      </c>
      <c r="U101" s="255">
        <v>1062.7</v>
      </c>
      <c r="V101" s="255"/>
      <c r="W101" s="255"/>
      <c r="X101" s="255">
        <f t="shared" si="46"/>
        <v>423.3</v>
      </c>
      <c r="Y101" s="255">
        <v>423.3</v>
      </c>
      <c r="Z101" s="255">
        <v>82.5</v>
      </c>
      <c r="AA101" s="255">
        <v>62.9</v>
      </c>
      <c r="AB101" s="255"/>
      <c r="AC101" s="255">
        <f t="shared" si="47"/>
        <v>1871.3</v>
      </c>
      <c r="AE101" s="267"/>
      <c r="AF101" s="267" t="s">
        <v>4471</v>
      </c>
      <c r="AG101" s="272" t="s">
        <v>1948</v>
      </c>
      <c r="AH101" s="255">
        <f t="shared" si="48"/>
        <v>1871.3</v>
      </c>
      <c r="AI101" s="254">
        <f t="shared" si="49"/>
        <v>1448</v>
      </c>
      <c r="AJ101" s="254">
        <f t="shared" si="50"/>
        <v>423.3</v>
      </c>
      <c r="AK101" s="254">
        <f t="shared" si="51"/>
        <v>2332.3000000000002</v>
      </c>
      <c r="AL101" s="254">
        <f t="shared" si="52"/>
        <v>1499.1</v>
      </c>
      <c r="AM101" s="255">
        <f t="shared" si="53"/>
        <v>833.2</v>
      </c>
      <c r="AN101" s="254">
        <f t="shared" si="54"/>
        <v>461.00000000000023</v>
      </c>
      <c r="AO101" s="254">
        <f t="shared" si="55"/>
        <v>51.099999999999909</v>
      </c>
      <c r="AP101" s="254">
        <f t="shared" si="56"/>
        <v>409.90000000000003</v>
      </c>
      <c r="AQ101" s="249">
        <f t="shared" si="57"/>
        <v>24.6</v>
      </c>
      <c r="AR101" s="256">
        <f t="shared" si="58"/>
        <v>1523.6999999999998</v>
      </c>
    </row>
    <row r="102" spans="1:44" ht="31.5">
      <c r="A102" s="396"/>
      <c r="B102" s="396" t="s">
        <v>4471</v>
      </c>
      <c r="C102" s="401" t="s">
        <v>1949</v>
      </c>
      <c r="D102" s="369">
        <f t="shared" si="42"/>
        <v>11439.5</v>
      </c>
      <c r="E102" s="373">
        <v>11439.5</v>
      </c>
      <c r="F102" s="400">
        <v>9376.7000000000007</v>
      </c>
      <c r="G102" s="373"/>
      <c r="H102" s="400"/>
      <c r="I102" s="369">
        <f t="shared" si="43"/>
        <v>8708.2000000000007</v>
      </c>
      <c r="J102" s="400">
        <v>4927</v>
      </c>
      <c r="K102" s="400">
        <v>2009.4</v>
      </c>
      <c r="L102" s="400">
        <v>559</v>
      </c>
      <c r="M102" s="400">
        <v>3781.2</v>
      </c>
      <c r="N102" s="369">
        <f t="shared" si="44"/>
        <v>20147.7</v>
      </c>
      <c r="O102" s="236"/>
      <c r="P102" s="267"/>
      <c r="Q102" s="267" t="s">
        <v>4471</v>
      </c>
      <c r="R102" s="272" t="s">
        <v>1949</v>
      </c>
      <c r="S102" s="255">
        <f t="shared" si="45"/>
        <v>8997.5</v>
      </c>
      <c r="T102" s="255">
        <v>8997.5</v>
      </c>
      <c r="U102" s="255">
        <v>6603.5</v>
      </c>
      <c r="V102" s="255"/>
      <c r="W102" s="255"/>
      <c r="X102" s="255">
        <f t="shared" si="46"/>
        <v>2270.6000000000004</v>
      </c>
      <c r="Y102" s="255">
        <v>2270.6000000000004</v>
      </c>
      <c r="Z102" s="255">
        <v>512.70000000000005</v>
      </c>
      <c r="AA102" s="255">
        <v>362.6</v>
      </c>
      <c r="AB102" s="255"/>
      <c r="AC102" s="255">
        <f t="shared" si="47"/>
        <v>11268.1</v>
      </c>
      <c r="AE102" s="267"/>
      <c r="AF102" s="267" t="s">
        <v>4471</v>
      </c>
      <c r="AG102" s="272" t="s">
        <v>1949</v>
      </c>
      <c r="AH102" s="255">
        <f t="shared" si="48"/>
        <v>11268.1</v>
      </c>
      <c r="AI102" s="254">
        <f t="shared" si="49"/>
        <v>8997.5</v>
      </c>
      <c r="AJ102" s="254">
        <f t="shared" si="50"/>
        <v>2270.6000000000004</v>
      </c>
      <c r="AK102" s="254">
        <f t="shared" si="51"/>
        <v>20147.7</v>
      </c>
      <c r="AL102" s="254">
        <f t="shared" si="52"/>
        <v>11439.5</v>
      </c>
      <c r="AM102" s="255">
        <f t="shared" si="53"/>
        <v>8708.2000000000007</v>
      </c>
      <c r="AN102" s="254">
        <f t="shared" si="54"/>
        <v>8879.6</v>
      </c>
      <c r="AO102" s="254">
        <f t="shared" si="55"/>
        <v>2442</v>
      </c>
      <c r="AP102" s="254">
        <f t="shared" si="56"/>
        <v>6437.6</v>
      </c>
      <c r="AQ102" s="249">
        <f t="shared" si="57"/>
        <v>187.5</v>
      </c>
      <c r="AR102" s="256">
        <f t="shared" si="58"/>
        <v>11627</v>
      </c>
    </row>
    <row r="103" spans="1:44" ht="31.5">
      <c r="A103" s="396"/>
      <c r="B103" s="396" t="s">
        <v>4471</v>
      </c>
      <c r="C103" s="401" t="s">
        <v>1950</v>
      </c>
      <c r="D103" s="369">
        <f t="shared" si="42"/>
        <v>2034.6000000000001</v>
      </c>
      <c r="E103" s="373">
        <v>2034.6000000000001</v>
      </c>
      <c r="F103" s="400">
        <v>1667.7</v>
      </c>
      <c r="G103" s="373"/>
      <c r="H103" s="400"/>
      <c r="I103" s="369">
        <f t="shared" si="43"/>
        <v>986.4</v>
      </c>
      <c r="J103" s="400">
        <v>817.4</v>
      </c>
      <c r="K103" s="400">
        <v>357.4</v>
      </c>
      <c r="L103" s="400">
        <v>68</v>
      </c>
      <c r="M103" s="400">
        <v>169</v>
      </c>
      <c r="N103" s="369">
        <f t="shared" si="44"/>
        <v>3021</v>
      </c>
      <c r="O103" s="236"/>
      <c r="P103" s="267"/>
      <c r="Q103" s="267" t="s">
        <v>4471</v>
      </c>
      <c r="R103" s="272" t="s">
        <v>1950</v>
      </c>
      <c r="S103" s="255">
        <f t="shared" si="45"/>
        <v>2223.5</v>
      </c>
      <c r="T103" s="255">
        <v>2223.5</v>
      </c>
      <c r="U103" s="255">
        <v>1631.9</v>
      </c>
      <c r="V103" s="255"/>
      <c r="W103" s="255"/>
      <c r="X103" s="255">
        <f t="shared" si="46"/>
        <v>499.9</v>
      </c>
      <c r="Y103" s="255">
        <v>499.9</v>
      </c>
      <c r="Z103" s="255">
        <v>126.7</v>
      </c>
      <c r="AA103" s="255">
        <v>39.9</v>
      </c>
      <c r="AB103" s="255"/>
      <c r="AC103" s="255">
        <f t="shared" si="47"/>
        <v>2723.4</v>
      </c>
      <c r="AE103" s="267"/>
      <c r="AF103" s="267" t="s">
        <v>4471</v>
      </c>
      <c r="AG103" s="272" t="s">
        <v>1950</v>
      </c>
      <c r="AH103" s="255">
        <f t="shared" si="48"/>
        <v>2723.4</v>
      </c>
      <c r="AI103" s="254">
        <f t="shared" si="49"/>
        <v>2223.5</v>
      </c>
      <c r="AJ103" s="254">
        <f t="shared" si="50"/>
        <v>499.9</v>
      </c>
      <c r="AK103" s="254">
        <f t="shared" si="51"/>
        <v>3021</v>
      </c>
      <c r="AL103" s="254">
        <f t="shared" si="52"/>
        <v>2034.6000000000001</v>
      </c>
      <c r="AM103" s="255">
        <f t="shared" si="53"/>
        <v>986.4</v>
      </c>
      <c r="AN103" s="254">
        <f t="shared" si="54"/>
        <v>297.59999999999991</v>
      </c>
      <c r="AO103" s="254">
        <f t="shared" si="55"/>
        <v>-188.89999999999986</v>
      </c>
      <c r="AP103" s="254">
        <f t="shared" si="56"/>
        <v>486.5</v>
      </c>
      <c r="AQ103" s="249">
        <f t="shared" si="57"/>
        <v>33.4</v>
      </c>
      <c r="AR103" s="256">
        <f t="shared" si="58"/>
        <v>2068</v>
      </c>
    </row>
    <row r="104" spans="1:44" ht="31.5">
      <c r="A104" s="396"/>
      <c r="B104" s="396" t="s">
        <v>4471</v>
      </c>
      <c r="C104" s="401" t="s">
        <v>682</v>
      </c>
      <c r="D104" s="369">
        <f t="shared" si="42"/>
        <v>2533.5</v>
      </c>
      <c r="E104" s="373">
        <v>2533.5</v>
      </c>
      <c r="F104" s="400">
        <v>2076.6999999999998</v>
      </c>
      <c r="G104" s="373"/>
      <c r="H104" s="400"/>
      <c r="I104" s="369">
        <f t="shared" si="43"/>
        <v>1227</v>
      </c>
      <c r="J104" s="400">
        <v>1051</v>
      </c>
      <c r="K104" s="400">
        <v>444.9</v>
      </c>
      <c r="L104" s="400">
        <v>116</v>
      </c>
      <c r="M104" s="400">
        <v>176</v>
      </c>
      <c r="N104" s="369">
        <f t="shared" si="44"/>
        <v>3760.5</v>
      </c>
      <c r="O104" s="236"/>
      <c r="P104" s="267"/>
      <c r="Q104" s="267" t="s">
        <v>4471</v>
      </c>
      <c r="R104" s="272" t="s">
        <v>682</v>
      </c>
      <c r="S104" s="255">
        <f t="shared" si="45"/>
        <v>2269.6999999999998</v>
      </c>
      <c r="T104" s="255">
        <v>2269.6999999999998</v>
      </c>
      <c r="U104" s="255">
        <v>1665.9</v>
      </c>
      <c r="V104" s="255"/>
      <c r="W104" s="255"/>
      <c r="X104" s="255">
        <f t="shared" si="46"/>
        <v>434</v>
      </c>
      <c r="Y104" s="255">
        <v>434</v>
      </c>
      <c r="Z104" s="255">
        <v>129.4</v>
      </c>
      <c r="AA104" s="255">
        <v>64</v>
      </c>
      <c r="AB104" s="255"/>
      <c r="AC104" s="255">
        <f t="shared" si="47"/>
        <v>2703.7</v>
      </c>
      <c r="AE104" s="267"/>
      <c r="AF104" s="267" t="s">
        <v>4471</v>
      </c>
      <c r="AG104" s="272" t="s">
        <v>682</v>
      </c>
      <c r="AH104" s="255">
        <f t="shared" si="48"/>
        <v>2703.7</v>
      </c>
      <c r="AI104" s="254">
        <f t="shared" si="49"/>
        <v>2269.6999999999998</v>
      </c>
      <c r="AJ104" s="254">
        <f t="shared" si="50"/>
        <v>434</v>
      </c>
      <c r="AK104" s="254">
        <f t="shared" si="51"/>
        <v>3760.5</v>
      </c>
      <c r="AL104" s="254">
        <f t="shared" si="52"/>
        <v>2533.5</v>
      </c>
      <c r="AM104" s="255">
        <f t="shared" si="53"/>
        <v>1227</v>
      </c>
      <c r="AN104" s="254">
        <f t="shared" si="54"/>
        <v>1056.8000000000002</v>
      </c>
      <c r="AO104" s="254">
        <f t="shared" si="55"/>
        <v>263.80000000000018</v>
      </c>
      <c r="AP104" s="254">
        <f t="shared" si="56"/>
        <v>793</v>
      </c>
      <c r="AQ104" s="249">
        <f t="shared" si="57"/>
        <v>41.5</v>
      </c>
      <c r="AR104" s="256">
        <f t="shared" si="58"/>
        <v>2575</v>
      </c>
    </row>
    <row r="105" spans="1:44" ht="31.5">
      <c r="A105" s="396"/>
      <c r="B105" s="396" t="s">
        <v>4471</v>
      </c>
      <c r="C105" s="401" t="s">
        <v>683</v>
      </c>
      <c r="D105" s="369">
        <f t="shared" si="42"/>
        <v>1604.8</v>
      </c>
      <c r="E105" s="373">
        <v>1604.8</v>
      </c>
      <c r="F105" s="400">
        <v>1315.4</v>
      </c>
      <c r="G105" s="373"/>
      <c r="H105" s="400"/>
      <c r="I105" s="369">
        <f t="shared" si="43"/>
        <v>1186.4000000000001</v>
      </c>
      <c r="J105" s="400">
        <v>628.40000000000009</v>
      </c>
      <c r="K105" s="400">
        <v>281.8</v>
      </c>
      <c r="L105" s="400">
        <v>53.2</v>
      </c>
      <c r="M105" s="400">
        <v>558</v>
      </c>
      <c r="N105" s="369">
        <f t="shared" si="44"/>
        <v>2791.2</v>
      </c>
      <c r="O105" s="236"/>
      <c r="P105" s="267"/>
      <c r="Q105" s="267" t="s">
        <v>4471</v>
      </c>
      <c r="R105" s="272" t="s">
        <v>683</v>
      </c>
      <c r="S105" s="255">
        <f t="shared" si="45"/>
        <v>2047.7</v>
      </c>
      <c r="T105" s="255">
        <v>2047.7</v>
      </c>
      <c r="U105" s="255">
        <v>1502.9</v>
      </c>
      <c r="V105" s="255"/>
      <c r="W105" s="255"/>
      <c r="X105" s="255">
        <f t="shared" si="46"/>
        <v>440.2</v>
      </c>
      <c r="Y105" s="255">
        <v>440.2</v>
      </c>
      <c r="Z105" s="255">
        <v>116.7</v>
      </c>
      <c r="AA105" s="255">
        <v>38</v>
      </c>
      <c r="AB105" s="255"/>
      <c r="AC105" s="255">
        <f t="shared" si="47"/>
        <v>2487.9</v>
      </c>
      <c r="AE105" s="267"/>
      <c r="AF105" s="267" t="s">
        <v>4471</v>
      </c>
      <c r="AG105" s="272" t="s">
        <v>683</v>
      </c>
      <c r="AH105" s="255">
        <f t="shared" si="48"/>
        <v>2487.9</v>
      </c>
      <c r="AI105" s="254">
        <f t="shared" si="49"/>
        <v>2047.7</v>
      </c>
      <c r="AJ105" s="254">
        <f t="shared" si="50"/>
        <v>440.2</v>
      </c>
      <c r="AK105" s="254">
        <f t="shared" si="51"/>
        <v>2791.2</v>
      </c>
      <c r="AL105" s="254">
        <f t="shared" si="52"/>
        <v>1604.8</v>
      </c>
      <c r="AM105" s="255">
        <f t="shared" si="53"/>
        <v>1186.4000000000001</v>
      </c>
      <c r="AN105" s="254">
        <f t="shared" si="54"/>
        <v>303.29999999999973</v>
      </c>
      <c r="AO105" s="254">
        <f t="shared" si="55"/>
        <v>-442.90000000000009</v>
      </c>
      <c r="AP105" s="254">
        <f t="shared" si="56"/>
        <v>746.2</v>
      </c>
      <c r="AQ105" s="249">
        <f t="shared" si="57"/>
        <v>26.3</v>
      </c>
      <c r="AR105" s="256">
        <f t="shared" si="58"/>
        <v>1631.1</v>
      </c>
    </row>
    <row r="106" spans="1:44" ht="31.5">
      <c r="A106" s="396"/>
      <c r="B106" s="396" t="s">
        <v>4471</v>
      </c>
      <c r="C106" s="401" t="s">
        <v>684</v>
      </c>
      <c r="D106" s="369">
        <f t="shared" ref="D106:D169" si="59">E106+H106</f>
        <v>2999.7</v>
      </c>
      <c r="E106" s="373">
        <v>2999.7</v>
      </c>
      <c r="F106" s="400">
        <v>2458.8000000000002</v>
      </c>
      <c r="G106" s="373"/>
      <c r="H106" s="400"/>
      <c r="I106" s="369">
        <f t="shared" si="43"/>
        <v>1626.1</v>
      </c>
      <c r="J106" s="400">
        <v>1424.1</v>
      </c>
      <c r="K106" s="400">
        <v>528</v>
      </c>
      <c r="L106" s="400">
        <v>307.7</v>
      </c>
      <c r="M106" s="400">
        <v>202</v>
      </c>
      <c r="N106" s="369">
        <f t="shared" ref="N106:N169" si="60">D106+I106</f>
        <v>4625.7999999999993</v>
      </c>
      <c r="O106" s="236"/>
      <c r="P106" s="267"/>
      <c r="Q106" s="267" t="s">
        <v>4471</v>
      </c>
      <c r="R106" s="272" t="s">
        <v>684</v>
      </c>
      <c r="S106" s="255">
        <f t="shared" ref="S106:S169" si="61">T106+W106</f>
        <v>2445.8000000000002</v>
      </c>
      <c r="T106" s="255">
        <v>2445.8000000000002</v>
      </c>
      <c r="U106" s="255">
        <v>1795.1</v>
      </c>
      <c r="V106" s="255"/>
      <c r="W106" s="255"/>
      <c r="X106" s="255">
        <f t="shared" ref="X106:X169" si="62">Y106+AB106</f>
        <v>726.8</v>
      </c>
      <c r="Y106" s="255">
        <v>726.8</v>
      </c>
      <c r="Z106" s="255">
        <v>139.30000000000001</v>
      </c>
      <c r="AA106" s="255">
        <v>156.19999999999999</v>
      </c>
      <c r="AB106" s="255"/>
      <c r="AC106" s="255">
        <f t="shared" ref="AC106:AC169" si="63">S106+X106</f>
        <v>3172.6000000000004</v>
      </c>
      <c r="AE106" s="267"/>
      <c r="AF106" s="267" t="s">
        <v>4471</v>
      </c>
      <c r="AG106" s="272" t="s">
        <v>684</v>
      </c>
      <c r="AH106" s="255">
        <f t="shared" ref="AH106:AH169" si="64">AC106</f>
        <v>3172.6000000000004</v>
      </c>
      <c r="AI106" s="254">
        <f t="shared" ref="AI106:AI169" si="65">S106</f>
        <v>2445.8000000000002</v>
      </c>
      <c r="AJ106" s="254">
        <f t="shared" ref="AJ106:AJ169" si="66">X106</f>
        <v>726.8</v>
      </c>
      <c r="AK106" s="254">
        <f t="shared" ref="AK106:AK169" si="67">N106</f>
        <v>4625.7999999999993</v>
      </c>
      <c r="AL106" s="254">
        <f t="shared" ref="AL106:AL169" si="68">D106</f>
        <v>2999.7</v>
      </c>
      <c r="AM106" s="255">
        <f t="shared" ref="AM106:AM169" si="69">I106</f>
        <v>1626.1</v>
      </c>
      <c r="AN106" s="254">
        <f t="shared" ref="AN106:AN169" si="70">AK106-AH106</f>
        <v>1453.1999999999989</v>
      </c>
      <c r="AO106" s="254">
        <f t="shared" ref="AO106:AO169" si="71">AL106-AI106</f>
        <v>553.89999999999964</v>
      </c>
      <c r="AP106" s="254">
        <f t="shared" ref="AP106:AP169" si="72">AM106-AJ106</f>
        <v>899.3</v>
      </c>
      <c r="AQ106" s="249">
        <f t="shared" si="57"/>
        <v>49.2</v>
      </c>
      <c r="AR106" s="256">
        <f t="shared" si="58"/>
        <v>3048.8999999999996</v>
      </c>
    </row>
    <row r="107" spans="1:44" ht="31.5">
      <c r="A107" s="396"/>
      <c r="B107" s="396" t="s">
        <v>4471</v>
      </c>
      <c r="C107" s="401" t="s">
        <v>685</v>
      </c>
      <c r="D107" s="369">
        <f t="shared" si="59"/>
        <v>1999.8</v>
      </c>
      <c r="E107" s="373">
        <v>1999.8</v>
      </c>
      <c r="F107" s="400">
        <v>1639.2</v>
      </c>
      <c r="G107" s="373"/>
      <c r="H107" s="400"/>
      <c r="I107" s="369">
        <f t="shared" si="43"/>
        <v>1049.8</v>
      </c>
      <c r="J107" s="400">
        <v>886.8</v>
      </c>
      <c r="K107" s="400">
        <v>351.5</v>
      </c>
      <c r="L107" s="400">
        <v>143</v>
      </c>
      <c r="M107" s="400">
        <v>163</v>
      </c>
      <c r="N107" s="369">
        <f t="shared" si="60"/>
        <v>3049.6</v>
      </c>
      <c r="O107" s="236"/>
      <c r="P107" s="267"/>
      <c r="Q107" s="267" t="s">
        <v>4471</v>
      </c>
      <c r="R107" s="272" t="s">
        <v>685</v>
      </c>
      <c r="S107" s="255">
        <f t="shared" si="61"/>
        <v>1539.4999999999998</v>
      </c>
      <c r="T107" s="255">
        <v>1539.4999999999998</v>
      </c>
      <c r="U107" s="255">
        <v>1129.8999999999999</v>
      </c>
      <c r="V107" s="255"/>
      <c r="W107" s="255"/>
      <c r="X107" s="255">
        <f t="shared" si="62"/>
        <v>406.90000000000003</v>
      </c>
      <c r="Y107" s="255">
        <v>406.90000000000003</v>
      </c>
      <c r="Z107" s="255">
        <v>87.7</v>
      </c>
      <c r="AA107" s="255">
        <v>73.3</v>
      </c>
      <c r="AB107" s="255"/>
      <c r="AC107" s="255">
        <f t="shared" si="63"/>
        <v>1946.3999999999999</v>
      </c>
      <c r="AE107" s="267"/>
      <c r="AF107" s="267" t="s">
        <v>4471</v>
      </c>
      <c r="AG107" s="272" t="s">
        <v>685</v>
      </c>
      <c r="AH107" s="255">
        <f t="shared" si="64"/>
        <v>1946.3999999999999</v>
      </c>
      <c r="AI107" s="254">
        <f t="shared" si="65"/>
        <v>1539.4999999999998</v>
      </c>
      <c r="AJ107" s="254">
        <f t="shared" si="66"/>
        <v>406.90000000000003</v>
      </c>
      <c r="AK107" s="254">
        <f t="shared" si="67"/>
        <v>3049.6</v>
      </c>
      <c r="AL107" s="254">
        <f t="shared" si="68"/>
        <v>1999.8</v>
      </c>
      <c r="AM107" s="255">
        <f t="shared" si="69"/>
        <v>1049.8</v>
      </c>
      <c r="AN107" s="254">
        <f t="shared" si="70"/>
        <v>1103.2</v>
      </c>
      <c r="AO107" s="254">
        <f t="shared" si="71"/>
        <v>460.30000000000018</v>
      </c>
      <c r="AP107" s="254">
        <f t="shared" si="72"/>
        <v>642.89999999999986</v>
      </c>
      <c r="AQ107" s="249">
        <f t="shared" si="57"/>
        <v>32.799999999999997</v>
      </c>
      <c r="AR107" s="256">
        <f t="shared" si="58"/>
        <v>2032.6</v>
      </c>
    </row>
    <row r="108" spans="1:44" ht="31.5">
      <c r="A108" s="396"/>
      <c r="B108" s="396" t="s">
        <v>4471</v>
      </c>
      <c r="C108" s="401" t="s">
        <v>248</v>
      </c>
      <c r="D108" s="369">
        <f t="shared" si="59"/>
        <v>1708.8000000000002</v>
      </c>
      <c r="E108" s="373">
        <v>1708.8000000000002</v>
      </c>
      <c r="F108" s="400">
        <v>1400.7</v>
      </c>
      <c r="G108" s="373"/>
      <c r="H108" s="400"/>
      <c r="I108" s="369">
        <f t="shared" si="43"/>
        <v>876.2</v>
      </c>
      <c r="J108" s="400">
        <v>720.2</v>
      </c>
      <c r="K108" s="400">
        <v>301.10000000000002</v>
      </c>
      <c r="L108" s="400">
        <v>126.6</v>
      </c>
      <c r="M108" s="400">
        <v>156</v>
      </c>
      <c r="N108" s="369">
        <f t="shared" si="60"/>
        <v>2585</v>
      </c>
      <c r="O108" s="236"/>
      <c r="P108" s="267"/>
      <c r="Q108" s="267" t="s">
        <v>4471</v>
      </c>
      <c r="R108" s="272" t="s">
        <v>248</v>
      </c>
      <c r="S108" s="255">
        <f t="shared" si="61"/>
        <v>1464.6000000000001</v>
      </c>
      <c r="T108" s="255">
        <v>1464.6000000000001</v>
      </c>
      <c r="U108" s="255">
        <v>1074.9000000000001</v>
      </c>
      <c r="V108" s="255"/>
      <c r="W108" s="255"/>
      <c r="X108" s="255">
        <f t="shared" si="62"/>
        <v>399.00000000000006</v>
      </c>
      <c r="Y108" s="255">
        <v>399.00000000000006</v>
      </c>
      <c r="Z108" s="255">
        <v>83.4</v>
      </c>
      <c r="AA108" s="255">
        <v>68.8</v>
      </c>
      <c r="AB108" s="255"/>
      <c r="AC108" s="255">
        <f t="shared" si="63"/>
        <v>1863.6000000000001</v>
      </c>
      <c r="AE108" s="267"/>
      <c r="AF108" s="267" t="s">
        <v>4471</v>
      </c>
      <c r="AG108" s="272" t="s">
        <v>248</v>
      </c>
      <c r="AH108" s="255">
        <f t="shared" si="64"/>
        <v>1863.6000000000001</v>
      </c>
      <c r="AI108" s="254">
        <f t="shared" si="65"/>
        <v>1464.6000000000001</v>
      </c>
      <c r="AJ108" s="254">
        <f t="shared" si="66"/>
        <v>399.00000000000006</v>
      </c>
      <c r="AK108" s="254">
        <f t="shared" si="67"/>
        <v>2585</v>
      </c>
      <c r="AL108" s="254">
        <f t="shared" si="68"/>
        <v>1708.8000000000002</v>
      </c>
      <c r="AM108" s="255">
        <f t="shared" si="69"/>
        <v>876.2</v>
      </c>
      <c r="AN108" s="254">
        <f t="shared" si="70"/>
        <v>721.39999999999986</v>
      </c>
      <c r="AO108" s="254">
        <f t="shared" si="71"/>
        <v>244.20000000000005</v>
      </c>
      <c r="AP108" s="254">
        <f t="shared" si="72"/>
        <v>477.2</v>
      </c>
      <c r="AQ108" s="249">
        <f t="shared" si="57"/>
        <v>28</v>
      </c>
      <c r="AR108" s="256">
        <f t="shared" si="58"/>
        <v>1736.8000000000002</v>
      </c>
    </row>
    <row r="109" spans="1:44" ht="31.5">
      <c r="A109" s="396"/>
      <c r="B109" s="396" t="s">
        <v>4471</v>
      </c>
      <c r="C109" s="401" t="s">
        <v>249</v>
      </c>
      <c r="D109" s="369">
        <f t="shared" si="59"/>
        <v>1138.8</v>
      </c>
      <c r="E109" s="373">
        <v>1138.8</v>
      </c>
      <c r="F109" s="400">
        <v>933.4</v>
      </c>
      <c r="G109" s="373"/>
      <c r="H109" s="400"/>
      <c r="I109" s="369">
        <f t="shared" si="43"/>
        <v>531.5</v>
      </c>
      <c r="J109" s="400">
        <v>505.5</v>
      </c>
      <c r="K109" s="400">
        <v>200.2</v>
      </c>
      <c r="L109" s="400">
        <v>110.3</v>
      </c>
      <c r="M109" s="400">
        <v>26</v>
      </c>
      <c r="N109" s="369">
        <f t="shared" si="60"/>
        <v>1670.3</v>
      </c>
      <c r="O109" s="236"/>
      <c r="P109" s="267"/>
      <c r="Q109" s="267" t="s">
        <v>4471</v>
      </c>
      <c r="R109" s="272" t="s">
        <v>249</v>
      </c>
      <c r="S109" s="255">
        <f t="shared" si="61"/>
        <v>1411.1000000000001</v>
      </c>
      <c r="T109" s="255">
        <v>1411.1000000000001</v>
      </c>
      <c r="U109" s="255">
        <v>1035.5999999999999</v>
      </c>
      <c r="V109" s="255"/>
      <c r="W109" s="255"/>
      <c r="X109" s="255">
        <f t="shared" si="62"/>
        <v>351.5</v>
      </c>
      <c r="Y109" s="255">
        <v>351.5</v>
      </c>
      <c r="Z109" s="255">
        <v>80.400000000000006</v>
      </c>
      <c r="AA109" s="255">
        <v>62.4</v>
      </c>
      <c r="AB109" s="255"/>
      <c r="AC109" s="255">
        <f t="shared" si="63"/>
        <v>1762.6000000000001</v>
      </c>
      <c r="AE109" s="267"/>
      <c r="AF109" s="267" t="s">
        <v>4471</v>
      </c>
      <c r="AG109" s="272" t="s">
        <v>249</v>
      </c>
      <c r="AH109" s="255">
        <f t="shared" si="64"/>
        <v>1762.6000000000001</v>
      </c>
      <c r="AI109" s="254">
        <f t="shared" si="65"/>
        <v>1411.1000000000001</v>
      </c>
      <c r="AJ109" s="254">
        <f t="shared" si="66"/>
        <v>351.5</v>
      </c>
      <c r="AK109" s="254">
        <f t="shared" si="67"/>
        <v>1670.3</v>
      </c>
      <c r="AL109" s="254">
        <f t="shared" si="68"/>
        <v>1138.8</v>
      </c>
      <c r="AM109" s="255">
        <f t="shared" si="69"/>
        <v>531.5</v>
      </c>
      <c r="AN109" s="254">
        <f t="shared" si="70"/>
        <v>-92.300000000000182</v>
      </c>
      <c r="AO109" s="254">
        <f t="shared" si="71"/>
        <v>-272.30000000000018</v>
      </c>
      <c r="AP109" s="254">
        <f t="shared" si="72"/>
        <v>180</v>
      </c>
      <c r="AQ109" s="249">
        <f t="shared" si="57"/>
        <v>18.7</v>
      </c>
      <c r="AR109" s="256">
        <f t="shared" si="58"/>
        <v>1157.5</v>
      </c>
    </row>
    <row r="110" spans="1:44" ht="31.5">
      <c r="A110" s="396"/>
      <c r="B110" s="396" t="s">
        <v>4471</v>
      </c>
      <c r="C110" s="401" t="s">
        <v>3030</v>
      </c>
      <c r="D110" s="369">
        <f t="shared" si="59"/>
        <v>1533.7</v>
      </c>
      <c r="E110" s="373">
        <v>1533.7</v>
      </c>
      <c r="F110" s="400">
        <v>1257.2</v>
      </c>
      <c r="G110" s="373"/>
      <c r="H110" s="400"/>
      <c r="I110" s="369">
        <f t="shared" si="43"/>
        <v>665.69999999999993</v>
      </c>
      <c r="J110" s="400">
        <v>632.69999999999993</v>
      </c>
      <c r="K110" s="400">
        <v>269.89999999999998</v>
      </c>
      <c r="L110" s="400">
        <v>68.900000000000006</v>
      </c>
      <c r="M110" s="400">
        <v>33</v>
      </c>
      <c r="N110" s="369">
        <f t="shared" si="60"/>
        <v>2199.4</v>
      </c>
      <c r="O110" s="236"/>
      <c r="P110" s="267"/>
      <c r="Q110" s="267" t="s">
        <v>4471</v>
      </c>
      <c r="R110" s="272" t="s">
        <v>3030</v>
      </c>
      <c r="S110" s="255">
        <f t="shared" si="61"/>
        <v>1461.4</v>
      </c>
      <c r="T110" s="255">
        <v>1461.4</v>
      </c>
      <c r="U110" s="255">
        <v>1072.6000000000001</v>
      </c>
      <c r="V110" s="255"/>
      <c r="W110" s="255"/>
      <c r="X110" s="255">
        <f t="shared" si="62"/>
        <v>330</v>
      </c>
      <c r="Y110" s="255">
        <v>330</v>
      </c>
      <c r="Z110" s="255">
        <v>83.3</v>
      </c>
      <c r="AA110" s="255">
        <v>61.5</v>
      </c>
      <c r="AB110" s="255"/>
      <c r="AC110" s="255">
        <f t="shared" si="63"/>
        <v>1791.4</v>
      </c>
      <c r="AE110" s="267"/>
      <c r="AF110" s="267" t="s">
        <v>4471</v>
      </c>
      <c r="AG110" s="272" t="s">
        <v>3030</v>
      </c>
      <c r="AH110" s="255">
        <f t="shared" si="64"/>
        <v>1791.4</v>
      </c>
      <c r="AI110" s="254">
        <f t="shared" si="65"/>
        <v>1461.4</v>
      </c>
      <c r="AJ110" s="254">
        <f t="shared" si="66"/>
        <v>330</v>
      </c>
      <c r="AK110" s="254">
        <f t="shared" si="67"/>
        <v>2199.4</v>
      </c>
      <c r="AL110" s="254">
        <f t="shared" si="68"/>
        <v>1533.7</v>
      </c>
      <c r="AM110" s="255">
        <f t="shared" si="69"/>
        <v>665.69999999999993</v>
      </c>
      <c r="AN110" s="254">
        <f t="shared" si="70"/>
        <v>408</v>
      </c>
      <c r="AO110" s="254">
        <f t="shared" si="71"/>
        <v>72.299999999999955</v>
      </c>
      <c r="AP110" s="254">
        <f t="shared" si="72"/>
        <v>335.69999999999993</v>
      </c>
      <c r="AQ110" s="249">
        <f t="shared" si="57"/>
        <v>25.1</v>
      </c>
      <c r="AR110" s="256">
        <f t="shared" si="58"/>
        <v>1558.8</v>
      </c>
    </row>
    <row r="111" spans="1:44" ht="31.5">
      <c r="A111" s="396"/>
      <c r="B111" s="396" t="s">
        <v>4471</v>
      </c>
      <c r="C111" s="401" t="s">
        <v>3031</v>
      </c>
      <c r="D111" s="369">
        <f t="shared" si="59"/>
        <v>1429.6000000000001</v>
      </c>
      <c r="E111" s="373">
        <v>1429.6000000000001</v>
      </c>
      <c r="F111" s="400">
        <v>1171.8</v>
      </c>
      <c r="G111" s="373"/>
      <c r="H111" s="400"/>
      <c r="I111" s="369">
        <f t="shared" si="43"/>
        <v>625</v>
      </c>
      <c r="J111" s="400">
        <v>599</v>
      </c>
      <c r="K111" s="400">
        <v>250.7</v>
      </c>
      <c r="L111" s="400">
        <v>53.5</v>
      </c>
      <c r="M111" s="400">
        <v>26</v>
      </c>
      <c r="N111" s="369">
        <f t="shared" si="60"/>
        <v>2054.6000000000004</v>
      </c>
      <c r="O111" s="236"/>
      <c r="P111" s="267"/>
      <c r="Q111" s="267" t="s">
        <v>4471</v>
      </c>
      <c r="R111" s="272" t="s">
        <v>3031</v>
      </c>
      <c r="S111" s="255">
        <f t="shared" si="61"/>
        <v>1532.3999999999999</v>
      </c>
      <c r="T111" s="255">
        <v>1532.3999999999999</v>
      </c>
      <c r="U111" s="255">
        <v>1124.7</v>
      </c>
      <c r="V111" s="255"/>
      <c r="W111" s="255"/>
      <c r="X111" s="255">
        <f t="shared" si="62"/>
        <v>385.5</v>
      </c>
      <c r="Y111" s="255">
        <v>385.5</v>
      </c>
      <c r="Z111" s="255">
        <v>87.3</v>
      </c>
      <c r="AA111" s="255">
        <v>25</v>
      </c>
      <c r="AB111" s="255"/>
      <c r="AC111" s="255">
        <f t="shared" si="63"/>
        <v>1917.8999999999999</v>
      </c>
      <c r="AE111" s="267"/>
      <c r="AF111" s="267" t="s">
        <v>4471</v>
      </c>
      <c r="AG111" s="272" t="s">
        <v>3031</v>
      </c>
      <c r="AH111" s="255">
        <f t="shared" si="64"/>
        <v>1917.8999999999999</v>
      </c>
      <c r="AI111" s="254">
        <f t="shared" si="65"/>
        <v>1532.3999999999999</v>
      </c>
      <c r="AJ111" s="254">
        <f t="shared" si="66"/>
        <v>385.5</v>
      </c>
      <c r="AK111" s="254">
        <f t="shared" si="67"/>
        <v>2054.6000000000004</v>
      </c>
      <c r="AL111" s="254">
        <f t="shared" si="68"/>
        <v>1429.6000000000001</v>
      </c>
      <c r="AM111" s="255">
        <f t="shared" si="69"/>
        <v>625</v>
      </c>
      <c r="AN111" s="254">
        <f t="shared" si="70"/>
        <v>136.7000000000005</v>
      </c>
      <c r="AO111" s="254">
        <f t="shared" si="71"/>
        <v>-102.79999999999973</v>
      </c>
      <c r="AP111" s="254">
        <f t="shared" si="72"/>
        <v>239.5</v>
      </c>
      <c r="AQ111" s="249">
        <f t="shared" si="57"/>
        <v>23.4</v>
      </c>
      <c r="AR111" s="256">
        <f t="shared" si="58"/>
        <v>1453.0000000000002</v>
      </c>
    </row>
    <row r="112" spans="1:44" ht="36.75" customHeight="1">
      <c r="A112" s="396"/>
      <c r="B112" s="396" t="s">
        <v>4471</v>
      </c>
      <c r="C112" s="401" t="s">
        <v>290</v>
      </c>
      <c r="D112" s="369">
        <f t="shared" si="59"/>
        <v>5273.6999999999989</v>
      </c>
      <c r="E112" s="373">
        <v>5273.6999999999989</v>
      </c>
      <c r="F112" s="400">
        <v>4144.5</v>
      </c>
      <c r="G112" s="373">
        <v>217.4</v>
      </c>
      <c r="H112" s="400"/>
      <c r="I112" s="369">
        <f t="shared" si="43"/>
        <v>2346.1999999999994</v>
      </c>
      <c r="J112" s="400">
        <v>2210.1999999999994</v>
      </c>
      <c r="K112" s="400">
        <v>889.4</v>
      </c>
      <c r="L112" s="400">
        <v>217.4</v>
      </c>
      <c r="M112" s="400">
        <v>136</v>
      </c>
      <c r="N112" s="369">
        <f t="shared" si="60"/>
        <v>7619.8999999999978</v>
      </c>
      <c r="O112" s="236"/>
      <c r="P112" s="267"/>
      <c r="Q112" s="267" t="s">
        <v>4471</v>
      </c>
      <c r="R112" s="272" t="s">
        <v>3032</v>
      </c>
      <c r="S112" s="255">
        <f t="shared" si="61"/>
        <v>4533.3</v>
      </c>
      <c r="T112" s="255">
        <v>4533.3</v>
      </c>
      <c r="U112" s="255">
        <v>3327.2</v>
      </c>
      <c r="V112" s="255"/>
      <c r="W112" s="255"/>
      <c r="X112" s="255">
        <f t="shared" si="62"/>
        <v>1449.2000000000003</v>
      </c>
      <c r="Y112" s="255">
        <v>1449.2000000000003</v>
      </c>
      <c r="Z112" s="255">
        <v>258.3</v>
      </c>
      <c r="AA112" s="255">
        <v>263.10000000000002</v>
      </c>
      <c r="AB112" s="255"/>
      <c r="AC112" s="255">
        <f t="shared" si="63"/>
        <v>5982.5</v>
      </c>
      <c r="AE112" s="267"/>
      <c r="AF112" s="267" t="s">
        <v>4471</v>
      </c>
      <c r="AG112" s="272" t="s">
        <v>3032</v>
      </c>
      <c r="AH112" s="255">
        <f t="shared" si="64"/>
        <v>5982.5</v>
      </c>
      <c r="AI112" s="254">
        <f t="shared" si="65"/>
        <v>4533.3</v>
      </c>
      <c r="AJ112" s="254">
        <f t="shared" si="66"/>
        <v>1449.2000000000003</v>
      </c>
      <c r="AK112" s="254">
        <f t="shared" si="67"/>
        <v>7619.8999999999978</v>
      </c>
      <c r="AL112" s="254">
        <f t="shared" si="68"/>
        <v>5273.6999999999989</v>
      </c>
      <c r="AM112" s="255">
        <f t="shared" si="69"/>
        <v>2346.1999999999994</v>
      </c>
      <c r="AN112" s="254">
        <f t="shared" si="70"/>
        <v>1637.3999999999978</v>
      </c>
      <c r="AO112" s="254">
        <f t="shared" si="71"/>
        <v>740.39999999999873</v>
      </c>
      <c r="AP112" s="254">
        <f t="shared" si="72"/>
        <v>896.99999999999909</v>
      </c>
      <c r="AQ112" s="249">
        <f t="shared" si="57"/>
        <v>82.9</v>
      </c>
      <c r="AR112" s="256">
        <f t="shared" si="58"/>
        <v>5356.5999999999985</v>
      </c>
    </row>
    <row r="113" spans="1:44" ht="31.5">
      <c r="A113" s="396"/>
      <c r="B113" s="396" t="s">
        <v>4471</v>
      </c>
      <c r="C113" s="401" t="s">
        <v>3033</v>
      </c>
      <c r="D113" s="369">
        <f t="shared" si="59"/>
        <v>2476.3000000000002</v>
      </c>
      <c r="E113" s="373">
        <v>2476.3000000000002</v>
      </c>
      <c r="F113" s="400">
        <v>1914.3</v>
      </c>
      <c r="G113" s="373">
        <v>140.9</v>
      </c>
      <c r="H113" s="400"/>
      <c r="I113" s="369">
        <f t="shared" si="43"/>
        <v>2005.9</v>
      </c>
      <c r="J113" s="400">
        <v>1914.9</v>
      </c>
      <c r="K113" s="400">
        <v>410.8</v>
      </c>
      <c r="L113" s="400">
        <v>140.9</v>
      </c>
      <c r="M113" s="400">
        <v>91</v>
      </c>
      <c r="N113" s="369">
        <f t="shared" si="60"/>
        <v>4482.2000000000007</v>
      </c>
      <c r="O113" s="236"/>
      <c r="P113" s="267"/>
      <c r="Q113" s="267" t="s">
        <v>4471</v>
      </c>
      <c r="R113" s="272" t="s">
        <v>3033</v>
      </c>
      <c r="S113" s="255">
        <f t="shared" si="61"/>
        <v>2367.6</v>
      </c>
      <c r="T113" s="255">
        <v>2367.6</v>
      </c>
      <c r="U113" s="255">
        <v>1737.7</v>
      </c>
      <c r="V113" s="255"/>
      <c r="W113" s="255"/>
      <c r="X113" s="255">
        <f t="shared" si="62"/>
        <v>782.2</v>
      </c>
      <c r="Y113" s="255">
        <v>782.2</v>
      </c>
      <c r="Z113" s="255">
        <v>134.89999999999998</v>
      </c>
      <c r="AA113" s="255">
        <v>224.4</v>
      </c>
      <c r="AB113" s="255"/>
      <c r="AC113" s="255">
        <f t="shared" si="63"/>
        <v>3149.8</v>
      </c>
      <c r="AE113" s="267"/>
      <c r="AF113" s="267" t="s">
        <v>4471</v>
      </c>
      <c r="AG113" s="272" t="s">
        <v>3033</v>
      </c>
      <c r="AH113" s="255">
        <f t="shared" si="64"/>
        <v>3149.8</v>
      </c>
      <c r="AI113" s="254">
        <f t="shared" si="65"/>
        <v>2367.6</v>
      </c>
      <c r="AJ113" s="254">
        <f t="shared" si="66"/>
        <v>782.2</v>
      </c>
      <c r="AK113" s="254">
        <f t="shared" si="67"/>
        <v>4482.2000000000007</v>
      </c>
      <c r="AL113" s="254">
        <f t="shared" si="68"/>
        <v>2476.3000000000002</v>
      </c>
      <c r="AM113" s="255">
        <f t="shared" si="69"/>
        <v>2005.9</v>
      </c>
      <c r="AN113" s="254">
        <f t="shared" si="70"/>
        <v>1332.4000000000005</v>
      </c>
      <c r="AO113" s="254">
        <f t="shared" si="71"/>
        <v>108.70000000000027</v>
      </c>
      <c r="AP113" s="254">
        <f t="shared" si="72"/>
        <v>1223.7</v>
      </c>
      <c r="AQ113" s="249">
        <f t="shared" si="57"/>
        <v>38.299999999999997</v>
      </c>
      <c r="AR113" s="256">
        <f t="shared" si="58"/>
        <v>2514.6000000000004</v>
      </c>
    </row>
    <row r="114" spans="1:44" ht="31.5">
      <c r="A114" s="396"/>
      <c r="B114" s="396" t="s">
        <v>4471</v>
      </c>
      <c r="C114" s="401" t="s">
        <v>291</v>
      </c>
      <c r="D114" s="369">
        <f t="shared" si="59"/>
        <v>6487.5</v>
      </c>
      <c r="E114" s="373">
        <v>6487.5</v>
      </c>
      <c r="F114" s="400">
        <v>5184</v>
      </c>
      <c r="G114" s="373">
        <v>163</v>
      </c>
      <c r="H114" s="400"/>
      <c r="I114" s="369">
        <f t="shared" si="43"/>
        <v>3089.1</v>
      </c>
      <c r="J114" s="400">
        <v>2799.4</v>
      </c>
      <c r="K114" s="400">
        <v>1112.4000000000001</v>
      </c>
      <c r="L114" s="400">
        <v>163</v>
      </c>
      <c r="M114" s="400">
        <v>289.7</v>
      </c>
      <c r="N114" s="369">
        <f t="shared" si="60"/>
        <v>9576.6</v>
      </c>
      <c r="O114" s="236"/>
      <c r="P114" s="267"/>
      <c r="Q114" s="267" t="s">
        <v>4471</v>
      </c>
      <c r="R114" s="272" t="s">
        <v>3034</v>
      </c>
      <c r="S114" s="255">
        <f t="shared" si="61"/>
        <v>4846.2</v>
      </c>
      <c r="T114" s="255">
        <v>4846.2</v>
      </c>
      <c r="U114" s="255">
        <v>3556.7999999999997</v>
      </c>
      <c r="V114" s="255"/>
      <c r="W114" s="255"/>
      <c r="X114" s="255">
        <f t="shared" si="62"/>
        <v>1788.8</v>
      </c>
      <c r="Y114" s="255">
        <v>1788.8</v>
      </c>
      <c r="Z114" s="255">
        <v>276.09999999999997</v>
      </c>
      <c r="AA114" s="255">
        <v>251.1</v>
      </c>
      <c r="AB114" s="255"/>
      <c r="AC114" s="255">
        <f t="shared" si="63"/>
        <v>6635</v>
      </c>
      <c r="AE114" s="267"/>
      <c r="AF114" s="267" t="s">
        <v>4471</v>
      </c>
      <c r="AG114" s="272" t="s">
        <v>3034</v>
      </c>
      <c r="AH114" s="255">
        <f t="shared" si="64"/>
        <v>6635</v>
      </c>
      <c r="AI114" s="254">
        <f t="shared" si="65"/>
        <v>4846.2</v>
      </c>
      <c r="AJ114" s="254">
        <f t="shared" si="66"/>
        <v>1788.8</v>
      </c>
      <c r="AK114" s="254">
        <f t="shared" si="67"/>
        <v>9576.6</v>
      </c>
      <c r="AL114" s="254">
        <f t="shared" si="68"/>
        <v>6487.5</v>
      </c>
      <c r="AM114" s="255">
        <f t="shared" si="69"/>
        <v>3089.1</v>
      </c>
      <c r="AN114" s="254">
        <f t="shared" si="70"/>
        <v>2941.6000000000004</v>
      </c>
      <c r="AO114" s="254">
        <f t="shared" si="71"/>
        <v>1641.3000000000002</v>
      </c>
      <c r="AP114" s="254">
        <f t="shared" si="72"/>
        <v>1300.3</v>
      </c>
      <c r="AQ114" s="249">
        <f t="shared" si="57"/>
        <v>103.7</v>
      </c>
      <c r="AR114" s="256">
        <f t="shared" si="58"/>
        <v>6591.2</v>
      </c>
    </row>
    <row r="115" spans="1:44" ht="31.5">
      <c r="A115" s="396"/>
      <c r="B115" s="396" t="s">
        <v>4471</v>
      </c>
      <c r="C115" s="401" t="s">
        <v>292</v>
      </c>
      <c r="D115" s="369">
        <f t="shared" si="59"/>
        <v>4010.4</v>
      </c>
      <c r="E115" s="373">
        <v>4010.4</v>
      </c>
      <c r="F115" s="400">
        <v>3158.3</v>
      </c>
      <c r="G115" s="373">
        <v>157.30000000000001</v>
      </c>
      <c r="H115" s="400"/>
      <c r="I115" s="369">
        <f t="shared" si="43"/>
        <v>1763.3</v>
      </c>
      <c r="J115" s="400">
        <v>1627.3</v>
      </c>
      <c r="K115" s="400">
        <v>677.4</v>
      </c>
      <c r="L115" s="400">
        <v>157.30000000000001</v>
      </c>
      <c r="M115" s="400">
        <v>136</v>
      </c>
      <c r="N115" s="369">
        <f t="shared" si="60"/>
        <v>5773.7</v>
      </c>
      <c r="O115" s="236"/>
      <c r="P115" s="267"/>
      <c r="Q115" s="267" t="s">
        <v>4471</v>
      </c>
      <c r="R115" s="272" t="s">
        <v>3035</v>
      </c>
      <c r="S115" s="255">
        <f t="shared" si="61"/>
        <v>2925.5</v>
      </c>
      <c r="T115" s="255">
        <v>2925.5</v>
      </c>
      <c r="U115" s="255">
        <v>2147.1</v>
      </c>
      <c r="V115" s="255"/>
      <c r="W115" s="255"/>
      <c r="X115" s="255">
        <f t="shared" si="62"/>
        <v>945.5</v>
      </c>
      <c r="Y115" s="255">
        <v>945.5</v>
      </c>
      <c r="Z115" s="255">
        <v>166.7</v>
      </c>
      <c r="AA115" s="255">
        <v>256.3</v>
      </c>
      <c r="AB115" s="255"/>
      <c r="AC115" s="255">
        <f t="shared" si="63"/>
        <v>3871</v>
      </c>
      <c r="AE115" s="267"/>
      <c r="AF115" s="267" t="s">
        <v>4471</v>
      </c>
      <c r="AG115" s="272" t="s">
        <v>3035</v>
      </c>
      <c r="AH115" s="255">
        <f t="shared" si="64"/>
        <v>3871</v>
      </c>
      <c r="AI115" s="254">
        <f t="shared" si="65"/>
        <v>2925.5</v>
      </c>
      <c r="AJ115" s="254">
        <f t="shared" si="66"/>
        <v>945.5</v>
      </c>
      <c r="AK115" s="254">
        <f t="shared" si="67"/>
        <v>5773.7</v>
      </c>
      <c r="AL115" s="254">
        <f t="shared" si="68"/>
        <v>4010.4</v>
      </c>
      <c r="AM115" s="255">
        <f t="shared" si="69"/>
        <v>1763.3</v>
      </c>
      <c r="AN115" s="254">
        <f t="shared" si="70"/>
        <v>1902.6999999999998</v>
      </c>
      <c r="AO115" s="254">
        <f t="shared" si="71"/>
        <v>1084.9000000000001</v>
      </c>
      <c r="AP115" s="254">
        <f t="shared" si="72"/>
        <v>817.8</v>
      </c>
      <c r="AQ115" s="249">
        <f t="shared" si="57"/>
        <v>63.2</v>
      </c>
      <c r="AR115" s="256">
        <f t="shared" si="58"/>
        <v>4073.6</v>
      </c>
    </row>
    <row r="116" spans="1:44" ht="31.5">
      <c r="A116" s="396"/>
      <c r="B116" s="396" t="s">
        <v>4471</v>
      </c>
      <c r="C116" s="401" t="s">
        <v>3036</v>
      </c>
      <c r="D116" s="369">
        <f t="shared" si="59"/>
        <v>1812</v>
      </c>
      <c r="E116" s="373">
        <v>1812</v>
      </c>
      <c r="F116" s="400">
        <v>1463.4</v>
      </c>
      <c r="G116" s="373">
        <v>26.6</v>
      </c>
      <c r="H116" s="400"/>
      <c r="I116" s="369">
        <f t="shared" si="43"/>
        <v>1212.3</v>
      </c>
      <c r="J116" s="400">
        <v>1121.3</v>
      </c>
      <c r="K116" s="400">
        <v>314.39999999999998</v>
      </c>
      <c r="L116" s="400">
        <v>26.6</v>
      </c>
      <c r="M116" s="400">
        <v>91</v>
      </c>
      <c r="N116" s="369">
        <f t="shared" si="60"/>
        <v>3024.3</v>
      </c>
      <c r="O116" s="236"/>
      <c r="P116" s="267"/>
      <c r="Q116" s="267" t="s">
        <v>4471</v>
      </c>
      <c r="R116" s="272" t="s">
        <v>3036</v>
      </c>
      <c r="S116" s="255">
        <f t="shared" si="61"/>
        <v>1308.3</v>
      </c>
      <c r="T116" s="255">
        <v>1308.3</v>
      </c>
      <c r="U116" s="255">
        <v>960.19999999999993</v>
      </c>
      <c r="V116" s="255"/>
      <c r="W116" s="255"/>
      <c r="X116" s="255">
        <f t="shared" si="62"/>
        <v>390.8</v>
      </c>
      <c r="Y116" s="255">
        <v>390.8</v>
      </c>
      <c r="Z116" s="255">
        <v>74.5</v>
      </c>
      <c r="AA116" s="255">
        <v>39.4</v>
      </c>
      <c r="AB116" s="255"/>
      <c r="AC116" s="255">
        <f t="shared" si="63"/>
        <v>1699.1</v>
      </c>
      <c r="AE116" s="267"/>
      <c r="AF116" s="267" t="s">
        <v>4471</v>
      </c>
      <c r="AG116" s="272" t="s">
        <v>3036</v>
      </c>
      <c r="AH116" s="255">
        <f t="shared" si="64"/>
        <v>1699.1</v>
      </c>
      <c r="AI116" s="254">
        <f t="shared" si="65"/>
        <v>1308.3</v>
      </c>
      <c r="AJ116" s="254">
        <f t="shared" si="66"/>
        <v>390.8</v>
      </c>
      <c r="AK116" s="254">
        <f t="shared" si="67"/>
        <v>3024.3</v>
      </c>
      <c r="AL116" s="254">
        <f t="shared" si="68"/>
        <v>1812</v>
      </c>
      <c r="AM116" s="255">
        <f t="shared" si="69"/>
        <v>1212.3</v>
      </c>
      <c r="AN116" s="254">
        <f t="shared" si="70"/>
        <v>1325.2000000000003</v>
      </c>
      <c r="AO116" s="254">
        <f t="shared" si="71"/>
        <v>503.70000000000005</v>
      </c>
      <c r="AP116" s="254">
        <f t="shared" si="72"/>
        <v>821.5</v>
      </c>
      <c r="AQ116" s="249">
        <f t="shared" si="57"/>
        <v>29.3</v>
      </c>
      <c r="AR116" s="256">
        <f t="shared" si="58"/>
        <v>1841.3</v>
      </c>
    </row>
    <row r="117" spans="1:44" ht="31.5">
      <c r="A117" s="396"/>
      <c r="B117" s="396" t="s">
        <v>4471</v>
      </c>
      <c r="C117" s="401" t="s">
        <v>3037</v>
      </c>
      <c r="D117" s="369">
        <f t="shared" si="59"/>
        <v>2482.1999999999998</v>
      </c>
      <c r="E117" s="373">
        <v>2482.1999999999998</v>
      </c>
      <c r="F117" s="400">
        <v>1972.6</v>
      </c>
      <c r="G117" s="373">
        <v>75.599999999999994</v>
      </c>
      <c r="H117" s="400"/>
      <c r="I117" s="369">
        <f t="shared" si="43"/>
        <v>1189.3</v>
      </c>
      <c r="J117" s="400">
        <v>957.6</v>
      </c>
      <c r="K117" s="400">
        <v>422.8</v>
      </c>
      <c r="L117" s="400">
        <v>75.599999999999994</v>
      </c>
      <c r="M117" s="400">
        <v>231.7</v>
      </c>
      <c r="N117" s="369">
        <f t="shared" si="60"/>
        <v>3671.5</v>
      </c>
      <c r="O117" s="236"/>
      <c r="P117" s="267"/>
      <c r="Q117" s="267" t="s">
        <v>4471</v>
      </c>
      <c r="R117" s="272" t="s">
        <v>3037</v>
      </c>
      <c r="S117" s="255">
        <f t="shared" si="61"/>
        <v>1985.5</v>
      </c>
      <c r="T117" s="255">
        <v>1985.5</v>
      </c>
      <c r="U117" s="255">
        <v>1457.3</v>
      </c>
      <c r="V117" s="255"/>
      <c r="W117" s="255"/>
      <c r="X117" s="255">
        <f t="shared" si="62"/>
        <v>562.5</v>
      </c>
      <c r="Y117" s="255">
        <v>562.5</v>
      </c>
      <c r="Z117" s="255">
        <v>113.2</v>
      </c>
      <c r="AA117" s="255">
        <v>114.8</v>
      </c>
      <c r="AB117" s="255"/>
      <c r="AC117" s="255">
        <f t="shared" si="63"/>
        <v>2548</v>
      </c>
      <c r="AE117" s="267"/>
      <c r="AF117" s="267" t="s">
        <v>4471</v>
      </c>
      <c r="AG117" s="272" t="s">
        <v>3037</v>
      </c>
      <c r="AH117" s="255">
        <f t="shared" si="64"/>
        <v>2548</v>
      </c>
      <c r="AI117" s="254">
        <f t="shared" si="65"/>
        <v>1985.5</v>
      </c>
      <c r="AJ117" s="254">
        <f t="shared" si="66"/>
        <v>562.5</v>
      </c>
      <c r="AK117" s="254">
        <f t="shared" si="67"/>
        <v>3671.5</v>
      </c>
      <c r="AL117" s="254">
        <f t="shared" si="68"/>
        <v>2482.1999999999998</v>
      </c>
      <c r="AM117" s="255">
        <f t="shared" si="69"/>
        <v>1189.3</v>
      </c>
      <c r="AN117" s="254">
        <f t="shared" si="70"/>
        <v>1123.5</v>
      </c>
      <c r="AO117" s="254">
        <f t="shared" si="71"/>
        <v>496.69999999999982</v>
      </c>
      <c r="AP117" s="254">
        <f t="shared" si="72"/>
        <v>626.79999999999995</v>
      </c>
      <c r="AQ117" s="249">
        <f t="shared" si="57"/>
        <v>39.5</v>
      </c>
      <c r="AR117" s="256">
        <f t="shared" si="58"/>
        <v>2521.6999999999998</v>
      </c>
    </row>
    <row r="118" spans="1:44" ht="31.5">
      <c r="A118" s="396"/>
      <c r="B118" s="396" t="s">
        <v>4471</v>
      </c>
      <c r="C118" s="401" t="s">
        <v>3038</v>
      </c>
      <c r="D118" s="369">
        <f t="shared" si="59"/>
        <v>2289.9</v>
      </c>
      <c r="E118" s="373">
        <v>2289.9</v>
      </c>
      <c r="F118" s="400">
        <v>1797</v>
      </c>
      <c r="G118" s="373">
        <v>97.6</v>
      </c>
      <c r="H118" s="400"/>
      <c r="I118" s="369">
        <f t="shared" si="43"/>
        <v>1057.7</v>
      </c>
      <c r="J118" s="400">
        <v>813</v>
      </c>
      <c r="K118" s="400">
        <v>385.4</v>
      </c>
      <c r="L118" s="400">
        <v>97.6</v>
      </c>
      <c r="M118" s="400">
        <v>244.7</v>
      </c>
      <c r="N118" s="369">
        <f t="shared" si="60"/>
        <v>3347.6000000000004</v>
      </c>
      <c r="O118" s="236"/>
      <c r="P118" s="267"/>
      <c r="Q118" s="267" t="s">
        <v>4471</v>
      </c>
      <c r="R118" s="272" t="s">
        <v>3038</v>
      </c>
      <c r="S118" s="255">
        <f t="shared" si="61"/>
        <v>1356.1999999999998</v>
      </c>
      <c r="T118" s="255">
        <v>1356.1999999999998</v>
      </c>
      <c r="U118" s="255">
        <v>995.30000000000007</v>
      </c>
      <c r="V118" s="255"/>
      <c r="W118" s="255"/>
      <c r="X118" s="255">
        <f t="shared" si="62"/>
        <v>488.3</v>
      </c>
      <c r="Y118" s="255">
        <v>488.3</v>
      </c>
      <c r="Z118" s="255">
        <v>77.2</v>
      </c>
      <c r="AA118" s="255">
        <v>153.6</v>
      </c>
      <c r="AB118" s="255"/>
      <c r="AC118" s="255">
        <f t="shared" si="63"/>
        <v>1844.4999999999998</v>
      </c>
      <c r="AE118" s="267"/>
      <c r="AF118" s="267" t="s">
        <v>4471</v>
      </c>
      <c r="AG118" s="272" t="s">
        <v>3038</v>
      </c>
      <c r="AH118" s="255">
        <f t="shared" si="64"/>
        <v>1844.4999999999998</v>
      </c>
      <c r="AI118" s="254">
        <f t="shared" si="65"/>
        <v>1356.1999999999998</v>
      </c>
      <c r="AJ118" s="254">
        <f t="shared" si="66"/>
        <v>488.3</v>
      </c>
      <c r="AK118" s="254">
        <f t="shared" si="67"/>
        <v>3347.6000000000004</v>
      </c>
      <c r="AL118" s="254">
        <f t="shared" si="68"/>
        <v>2289.9</v>
      </c>
      <c r="AM118" s="255">
        <f t="shared" si="69"/>
        <v>1057.7</v>
      </c>
      <c r="AN118" s="254">
        <f t="shared" si="70"/>
        <v>1503.1000000000006</v>
      </c>
      <c r="AO118" s="254">
        <f t="shared" si="71"/>
        <v>933.70000000000027</v>
      </c>
      <c r="AP118" s="254">
        <f t="shared" si="72"/>
        <v>569.40000000000009</v>
      </c>
      <c r="AQ118" s="249">
        <f t="shared" si="57"/>
        <v>35.9</v>
      </c>
      <c r="AR118" s="256">
        <f t="shared" si="58"/>
        <v>2325.8000000000002</v>
      </c>
    </row>
    <row r="119" spans="1:44" ht="31.5">
      <c r="A119" s="396"/>
      <c r="B119" s="396" t="s">
        <v>4471</v>
      </c>
      <c r="C119" s="401" t="s">
        <v>293</v>
      </c>
      <c r="D119" s="369">
        <f t="shared" si="59"/>
        <v>4091.2</v>
      </c>
      <c r="E119" s="373">
        <v>4091.2</v>
      </c>
      <c r="F119" s="400">
        <v>3202.1</v>
      </c>
      <c r="G119" s="373">
        <v>184.7</v>
      </c>
      <c r="H119" s="400"/>
      <c r="I119" s="369">
        <f t="shared" si="43"/>
        <v>1959.2</v>
      </c>
      <c r="J119" s="400">
        <v>1868.2</v>
      </c>
      <c r="K119" s="400">
        <v>687.4</v>
      </c>
      <c r="L119" s="400">
        <v>184.7</v>
      </c>
      <c r="M119" s="400">
        <v>91</v>
      </c>
      <c r="N119" s="369">
        <f t="shared" si="60"/>
        <v>6050.4</v>
      </c>
      <c r="O119" s="236"/>
      <c r="P119" s="267"/>
      <c r="Q119" s="267" t="s">
        <v>4471</v>
      </c>
      <c r="R119" s="272" t="s">
        <v>3039</v>
      </c>
      <c r="S119" s="255">
        <f t="shared" si="61"/>
        <v>3866.4</v>
      </c>
      <c r="T119" s="255">
        <v>3866.4</v>
      </c>
      <c r="U119" s="255">
        <v>2837.7</v>
      </c>
      <c r="V119" s="255"/>
      <c r="W119" s="255"/>
      <c r="X119" s="255">
        <f t="shared" si="62"/>
        <v>1140.7</v>
      </c>
      <c r="Y119" s="255">
        <v>1140.7</v>
      </c>
      <c r="Z119" s="255">
        <v>220.3</v>
      </c>
      <c r="AA119" s="255">
        <v>297.60000000000002</v>
      </c>
      <c r="AB119" s="255"/>
      <c r="AC119" s="255">
        <f t="shared" si="63"/>
        <v>5007.1000000000004</v>
      </c>
      <c r="AE119" s="267"/>
      <c r="AF119" s="267" t="s">
        <v>4471</v>
      </c>
      <c r="AG119" s="272" t="s">
        <v>3039</v>
      </c>
      <c r="AH119" s="255">
        <f t="shared" si="64"/>
        <v>5007.1000000000004</v>
      </c>
      <c r="AI119" s="254">
        <f t="shared" si="65"/>
        <v>3866.4</v>
      </c>
      <c r="AJ119" s="254">
        <f t="shared" si="66"/>
        <v>1140.7</v>
      </c>
      <c r="AK119" s="254">
        <f t="shared" si="67"/>
        <v>6050.4</v>
      </c>
      <c r="AL119" s="254">
        <f t="shared" si="68"/>
        <v>4091.2</v>
      </c>
      <c r="AM119" s="255">
        <f t="shared" si="69"/>
        <v>1959.2</v>
      </c>
      <c r="AN119" s="254">
        <f t="shared" si="70"/>
        <v>1043.2999999999993</v>
      </c>
      <c r="AO119" s="254">
        <f t="shared" si="71"/>
        <v>224.79999999999973</v>
      </c>
      <c r="AP119" s="254">
        <f t="shared" si="72"/>
        <v>818.5</v>
      </c>
      <c r="AQ119" s="249">
        <f t="shared" si="57"/>
        <v>64</v>
      </c>
      <c r="AR119" s="256">
        <f t="shared" si="58"/>
        <v>4155.2</v>
      </c>
    </row>
    <row r="120" spans="1:44" ht="31.5">
      <c r="A120" s="396"/>
      <c r="B120" s="396" t="s">
        <v>4471</v>
      </c>
      <c r="C120" s="401" t="s">
        <v>294</v>
      </c>
      <c r="D120" s="369">
        <f t="shared" si="59"/>
        <v>4098.1000000000004</v>
      </c>
      <c r="E120" s="373">
        <v>4098.1000000000004</v>
      </c>
      <c r="F120" s="400">
        <v>3216.8</v>
      </c>
      <c r="G120" s="373">
        <v>173.7</v>
      </c>
      <c r="H120" s="400"/>
      <c r="I120" s="369">
        <f t="shared" si="43"/>
        <v>1847.6999999999998</v>
      </c>
      <c r="J120" s="400">
        <v>1602.9999999999998</v>
      </c>
      <c r="K120" s="400">
        <v>690.3</v>
      </c>
      <c r="L120" s="400">
        <v>173.7</v>
      </c>
      <c r="M120" s="400">
        <v>244.7</v>
      </c>
      <c r="N120" s="369">
        <f t="shared" si="60"/>
        <v>5945.8</v>
      </c>
      <c r="O120" s="236"/>
      <c r="P120" s="267"/>
      <c r="Q120" s="267" t="s">
        <v>4471</v>
      </c>
      <c r="R120" s="272" t="s">
        <v>3040</v>
      </c>
      <c r="S120" s="255">
        <f t="shared" si="61"/>
        <v>3020.2</v>
      </c>
      <c r="T120" s="255">
        <v>3020.2</v>
      </c>
      <c r="U120" s="255">
        <v>2216.7000000000003</v>
      </c>
      <c r="V120" s="255"/>
      <c r="W120" s="255"/>
      <c r="X120" s="255">
        <f t="shared" si="62"/>
        <v>1143.5999999999999</v>
      </c>
      <c r="Y120" s="255">
        <v>1143.5999999999999</v>
      </c>
      <c r="Z120" s="255">
        <v>172.10000000000002</v>
      </c>
      <c r="AA120" s="255">
        <v>273.89999999999998</v>
      </c>
      <c r="AB120" s="255"/>
      <c r="AC120" s="255">
        <f t="shared" si="63"/>
        <v>4163.7999999999993</v>
      </c>
      <c r="AE120" s="267"/>
      <c r="AF120" s="267" t="s">
        <v>4471</v>
      </c>
      <c r="AG120" s="272" t="s">
        <v>3040</v>
      </c>
      <c r="AH120" s="255">
        <f t="shared" si="64"/>
        <v>4163.7999999999993</v>
      </c>
      <c r="AI120" s="254">
        <f t="shared" si="65"/>
        <v>3020.2</v>
      </c>
      <c r="AJ120" s="254">
        <f t="shared" si="66"/>
        <v>1143.5999999999999</v>
      </c>
      <c r="AK120" s="254">
        <f t="shared" si="67"/>
        <v>5945.8</v>
      </c>
      <c r="AL120" s="254">
        <f t="shared" si="68"/>
        <v>4098.1000000000004</v>
      </c>
      <c r="AM120" s="255">
        <f t="shared" si="69"/>
        <v>1847.6999999999998</v>
      </c>
      <c r="AN120" s="254">
        <f t="shared" si="70"/>
        <v>1782.0000000000009</v>
      </c>
      <c r="AO120" s="254">
        <f t="shared" si="71"/>
        <v>1077.9000000000005</v>
      </c>
      <c r="AP120" s="254">
        <f t="shared" si="72"/>
        <v>704.09999999999991</v>
      </c>
      <c r="AQ120" s="249">
        <f t="shared" si="57"/>
        <v>64.3</v>
      </c>
      <c r="AR120" s="256">
        <f t="shared" si="58"/>
        <v>4162.4000000000005</v>
      </c>
    </row>
    <row r="121" spans="1:44" ht="31.5">
      <c r="A121" s="396"/>
      <c r="B121" s="396" t="s">
        <v>4471</v>
      </c>
      <c r="C121" s="401" t="s">
        <v>3041</v>
      </c>
      <c r="D121" s="369">
        <f t="shared" si="59"/>
        <v>3963.0000000000005</v>
      </c>
      <c r="E121" s="373">
        <v>3963.0000000000005</v>
      </c>
      <c r="F121" s="400">
        <v>3114.4</v>
      </c>
      <c r="G121" s="373">
        <v>163.4</v>
      </c>
      <c r="H121" s="400"/>
      <c r="I121" s="369">
        <f t="shared" si="43"/>
        <v>1766.6</v>
      </c>
      <c r="J121" s="400">
        <v>1521.8999999999999</v>
      </c>
      <c r="K121" s="400">
        <v>668.4</v>
      </c>
      <c r="L121" s="400">
        <v>163.4</v>
      </c>
      <c r="M121" s="400">
        <v>244.7</v>
      </c>
      <c r="N121" s="369">
        <f t="shared" si="60"/>
        <v>5729.6</v>
      </c>
      <c r="O121" s="236"/>
      <c r="P121" s="267"/>
      <c r="Q121" s="267" t="s">
        <v>4471</v>
      </c>
      <c r="R121" s="272" t="s">
        <v>3041</v>
      </c>
      <c r="S121" s="255">
        <f t="shared" si="61"/>
        <v>3172</v>
      </c>
      <c r="T121" s="255">
        <v>3172</v>
      </c>
      <c r="U121" s="255">
        <v>2328.1</v>
      </c>
      <c r="V121" s="255"/>
      <c r="W121" s="255"/>
      <c r="X121" s="255">
        <f t="shared" si="62"/>
        <v>1060.4000000000001</v>
      </c>
      <c r="Y121" s="255">
        <v>1060.4000000000001</v>
      </c>
      <c r="Z121" s="255">
        <v>180.79999999999998</v>
      </c>
      <c r="AA121" s="255">
        <v>258.3</v>
      </c>
      <c r="AB121" s="255"/>
      <c r="AC121" s="255">
        <f t="shared" si="63"/>
        <v>4232.3999999999996</v>
      </c>
      <c r="AE121" s="267"/>
      <c r="AF121" s="267" t="s">
        <v>4471</v>
      </c>
      <c r="AG121" s="272" t="s">
        <v>3041</v>
      </c>
      <c r="AH121" s="255">
        <f t="shared" si="64"/>
        <v>4232.3999999999996</v>
      </c>
      <c r="AI121" s="254">
        <f t="shared" si="65"/>
        <v>3172</v>
      </c>
      <c r="AJ121" s="254">
        <f t="shared" si="66"/>
        <v>1060.4000000000001</v>
      </c>
      <c r="AK121" s="254">
        <f t="shared" si="67"/>
        <v>5729.6</v>
      </c>
      <c r="AL121" s="254">
        <f t="shared" si="68"/>
        <v>3963.0000000000005</v>
      </c>
      <c r="AM121" s="255">
        <f t="shared" si="69"/>
        <v>1766.6</v>
      </c>
      <c r="AN121" s="254">
        <f t="shared" si="70"/>
        <v>1497.2000000000007</v>
      </c>
      <c r="AO121" s="254">
        <f t="shared" si="71"/>
        <v>791.00000000000045</v>
      </c>
      <c r="AP121" s="254">
        <f t="shared" si="72"/>
        <v>706.19999999999982</v>
      </c>
      <c r="AQ121" s="249">
        <f t="shared" si="57"/>
        <v>62.3</v>
      </c>
      <c r="AR121" s="256">
        <f t="shared" si="58"/>
        <v>4025.3000000000006</v>
      </c>
    </row>
    <row r="122" spans="1:44" ht="31.5">
      <c r="A122" s="396"/>
      <c r="B122" s="396" t="s">
        <v>4471</v>
      </c>
      <c r="C122" s="401" t="s">
        <v>295</v>
      </c>
      <c r="D122" s="369">
        <f t="shared" si="59"/>
        <v>3394.3999999999996</v>
      </c>
      <c r="E122" s="373">
        <v>3394.3999999999996</v>
      </c>
      <c r="F122" s="400">
        <v>2657.2</v>
      </c>
      <c r="G122" s="373">
        <v>152.69999999999999</v>
      </c>
      <c r="H122" s="400"/>
      <c r="I122" s="369">
        <f t="shared" si="43"/>
        <v>2362.3999999999996</v>
      </c>
      <c r="J122" s="400">
        <v>2117.6999999999998</v>
      </c>
      <c r="K122" s="400">
        <v>570.5</v>
      </c>
      <c r="L122" s="400">
        <v>152.69999999999999</v>
      </c>
      <c r="M122" s="400">
        <v>244.7</v>
      </c>
      <c r="N122" s="369">
        <f t="shared" si="60"/>
        <v>5756.7999999999993</v>
      </c>
      <c r="O122" s="236"/>
      <c r="P122" s="267"/>
      <c r="Q122" s="267" t="s">
        <v>4471</v>
      </c>
      <c r="R122" s="272" t="s">
        <v>3042</v>
      </c>
      <c r="S122" s="255">
        <f t="shared" si="61"/>
        <v>3961.6</v>
      </c>
      <c r="T122" s="255">
        <v>3961.6</v>
      </c>
      <c r="U122" s="255">
        <v>2907.6</v>
      </c>
      <c r="V122" s="255"/>
      <c r="W122" s="255"/>
      <c r="X122" s="255">
        <f t="shared" si="62"/>
        <v>1269.8000000000002</v>
      </c>
      <c r="Y122" s="255">
        <v>1269.8000000000002</v>
      </c>
      <c r="Z122" s="255">
        <v>225.8</v>
      </c>
      <c r="AA122" s="255">
        <v>242.6</v>
      </c>
      <c r="AB122" s="255"/>
      <c r="AC122" s="255">
        <f t="shared" si="63"/>
        <v>5231.3999999999996</v>
      </c>
      <c r="AE122" s="267"/>
      <c r="AF122" s="267" t="s">
        <v>4471</v>
      </c>
      <c r="AG122" s="272" t="s">
        <v>3042</v>
      </c>
      <c r="AH122" s="255">
        <f t="shared" si="64"/>
        <v>5231.3999999999996</v>
      </c>
      <c r="AI122" s="254">
        <f t="shared" si="65"/>
        <v>3961.6</v>
      </c>
      <c r="AJ122" s="254">
        <f t="shared" si="66"/>
        <v>1269.8000000000002</v>
      </c>
      <c r="AK122" s="254">
        <f t="shared" si="67"/>
        <v>5756.7999999999993</v>
      </c>
      <c r="AL122" s="254">
        <f t="shared" si="68"/>
        <v>3394.3999999999996</v>
      </c>
      <c r="AM122" s="255">
        <f t="shared" si="69"/>
        <v>2362.3999999999996</v>
      </c>
      <c r="AN122" s="254">
        <f t="shared" si="70"/>
        <v>525.39999999999964</v>
      </c>
      <c r="AO122" s="254">
        <f t="shared" si="71"/>
        <v>-567.20000000000027</v>
      </c>
      <c r="AP122" s="254">
        <f t="shared" si="72"/>
        <v>1092.5999999999995</v>
      </c>
      <c r="AQ122" s="249">
        <f t="shared" si="57"/>
        <v>53.1</v>
      </c>
      <c r="AR122" s="256">
        <f t="shared" si="58"/>
        <v>3447.4999999999995</v>
      </c>
    </row>
    <row r="123" spans="1:44" ht="31.5">
      <c r="A123" s="396"/>
      <c r="B123" s="396" t="s">
        <v>4471</v>
      </c>
      <c r="C123" s="401" t="s">
        <v>296</v>
      </c>
      <c r="D123" s="369">
        <f t="shared" si="59"/>
        <v>6855.2</v>
      </c>
      <c r="E123" s="373">
        <v>6855.2</v>
      </c>
      <c r="F123" s="400">
        <v>5521</v>
      </c>
      <c r="G123" s="373">
        <v>119.7</v>
      </c>
      <c r="H123" s="400"/>
      <c r="I123" s="369">
        <f t="shared" si="43"/>
        <v>2284.8999999999996</v>
      </c>
      <c r="J123" s="400">
        <v>2008.1999999999996</v>
      </c>
      <c r="K123" s="400">
        <v>1215.0999999999999</v>
      </c>
      <c r="L123" s="400">
        <v>119.7</v>
      </c>
      <c r="M123" s="400">
        <v>276.7</v>
      </c>
      <c r="N123" s="369">
        <f t="shared" si="60"/>
        <v>9140.0999999999985</v>
      </c>
      <c r="O123" s="236"/>
      <c r="P123" s="267"/>
      <c r="Q123" s="267" t="s">
        <v>4471</v>
      </c>
      <c r="R123" s="272" t="s">
        <v>3043</v>
      </c>
      <c r="S123" s="255">
        <f t="shared" si="61"/>
        <v>5008.5</v>
      </c>
      <c r="T123" s="255">
        <v>5008.5</v>
      </c>
      <c r="U123" s="255">
        <v>3676</v>
      </c>
      <c r="V123" s="255"/>
      <c r="W123" s="255"/>
      <c r="X123" s="255">
        <f t="shared" si="62"/>
        <v>1403.4</v>
      </c>
      <c r="Y123" s="255">
        <v>1403.4</v>
      </c>
      <c r="Z123" s="255">
        <v>285.40000000000003</v>
      </c>
      <c r="AA123" s="255">
        <v>183.1</v>
      </c>
      <c r="AB123" s="255"/>
      <c r="AC123" s="255">
        <f t="shared" si="63"/>
        <v>6411.9</v>
      </c>
      <c r="AE123" s="267"/>
      <c r="AF123" s="267" t="s">
        <v>4471</v>
      </c>
      <c r="AG123" s="272" t="s">
        <v>3043</v>
      </c>
      <c r="AH123" s="255">
        <f t="shared" si="64"/>
        <v>6411.9</v>
      </c>
      <c r="AI123" s="254">
        <f t="shared" si="65"/>
        <v>5008.5</v>
      </c>
      <c r="AJ123" s="254">
        <f t="shared" si="66"/>
        <v>1403.4</v>
      </c>
      <c r="AK123" s="254">
        <f t="shared" si="67"/>
        <v>9140.0999999999985</v>
      </c>
      <c r="AL123" s="254">
        <f t="shared" si="68"/>
        <v>6855.2</v>
      </c>
      <c r="AM123" s="255">
        <f t="shared" si="69"/>
        <v>2284.8999999999996</v>
      </c>
      <c r="AN123" s="254">
        <f t="shared" si="70"/>
        <v>2728.1999999999989</v>
      </c>
      <c r="AO123" s="254">
        <f t="shared" si="71"/>
        <v>1846.6999999999998</v>
      </c>
      <c r="AP123" s="254">
        <f t="shared" si="72"/>
        <v>881.49999999999955</v>
      </c>
      <c r="AQ123" s="249">
        <f t="shared" si="57"/>
        <v>110.4</v>
      </c>
      <c r="AR123" s="256">
        <f t="shared" si="58"/>
        <v>6965.5999999999995</v>
      </c>
    </row>
    <row r="124" spans="1:44" ht="31.5">
      <c r="A124" s="396"/>
      <c r="B124" s="396" t="s">
        <v>4471</v>
      </c>
      <c r="C124" s="401" t="s">
        <v>297</v>
      </c>
      <c r="D124" s="369">
        <f t="shared" si="59"/>
        <v>5621.1999999999989</v>
      </c>
      <c r="E124" s="373">
        <v>5621.1999999999989</v>
      </c>
      <c r="F124" s="400">
        <v>4593.8999999999996</v>
      </c>
      <c r="G124" s="373">
        <v>16.7</v>
      </c>
      <c r="H124" s="400"/>
      <c r="I124" s="369">
        <f t="shared" si="43"/>
        <v>1723.8</v>
      </c>
      <c r="J124" s="400">
        <v>1447.1</v>
      </c>
      <c r="K124" s="400">
        <v>892.5</v>
      </c>
      <c r="L124" s="400">
        <v>16.7</v>
      </c>
      <c r="M124" s="400">
        <v>276.7</v>
      </c>
      <c r="N124" s="369">
        <f t="shared" si="60"/>
        <v>7344.9999999999991</v>
      </c>
      <c r="O124" s="236"/>
      <c r="P124" s="267"/>
      <c r="Q124" s="267" t="s">
        <v>4471</v>
      </c>
      <c r="R124" s="272" t="s">
        <v>3044</v>
      </c>
      <c r="S124" s="255">
        <f t="shared" si="61"/>
        <v>5142.2</v>
      </c>
      <c r="T124" s="255">
        <v>5142.2</v>
      </c>
      <c r="U124" s="255">
        <v>3774</v>
      </c>
      <c r="V124" s="255"/>
      <c r="W124" s="255"/>
      <c r="X124" s="255">
        <f t="shared" si="62"/>
        <v>1207.5</v>
      </c>
      <c r="Y124" s="255">
        <v>1207.5</v>
      </c>
      <c r="Z124" s="255">
        <v>293</v>
      </c>
      <c r="AA124" s="255">
        <v>256</v>
      </c>
      <c r="AB124" s="255"/>
      <c r="AC124" s="255">
        <f t="shared" si="63"/>
        <v>6349.7</v>
      </c>
      <c r="AE124" s="267"/>
      <c r="AF124" s="267" t="s">
        <v>4471</v>
      </c>
      <c r="AG124" s="272" t="s">
        <v>3044</v>
      </c>
      <c r="AH124" s="255">
        <f t="shared" si="64"/>
        <v>6349.7</v>
      </c>
      <c r="AI124" s="254">
        <f t="shared" si="65"/>
        <v>5142.2</v>
      </c>
      <c r="AJ124" s="254">
        <f t="shared" si="66"/>
        <v>1207.5</v>
      </c>
      <c r="AK124" s="254">
        <f t="shared" si="67"/>
        <v>7344.9999999999991</v>
      </c>
      <c r="AL124" s="254">
        <f t="shared" si="68"/>
        <v>5621.1999999999989</v>
      </c>
      <c r="AM124" s="255">
        <f t="shared" si="69"/>
        <v>1723.8</v>
      </c>
      <c r="AN124" s="254">
        <f t="shared" si="70"/>
        <v>995.29999999999927</v>
      </c>
      <c r="AO124" s="254">
        <f t="shared" si="71"/>
        <v>478.99999999999909</v>
      </c>
      <c r="AP124" s="254">
        <f t="shared" si="72"/>
        <v>516.29999999999995</v>
      </c>
      <c r="AQ124" s="249">
        <f t="shared" si="57"/>
        <v>91.9</v>
      </c>
      <c r="AR124" s="256">
        <f t="shared" si="58"/>
        <v>5713.0999999999985</v>
      </c>
    </row>
    <row r="125" spans="1:44" ht="31.5">
      <c r="A125" s="396"/>
      <c r="B125" s="396" t="s">
        <v>4471</v>
      </c>
      <c r="C125" s="401" t="s">
        <v>1344</v>
      </c>
      <c r="D125" s="369">
        <f t="shared" si="59"/>
        <v>2715.1</v>
      </c>
      <c r="E125" s="373">
        <v>2715.1</v>
      </c>
      <c r="F125" s="400">
        <v>2060.4</v>
      </c>
      <c r="G125" s="373">
        <v>201.4</v>
      </c>
      <c r="H125" s="400"/>
      <c r="I125" s="369">
        <f t="shared" si="43"/>
        <v>1735.6000000000001</v>
      </c>
      <c r="J125" s="400">
        <v>1490.9</v>
      </c>
      <c r="K125" s="400">
        <v>442.1</v>
      </c>
      <c r="L125" s="400">
        <v>201.4</v>
      </c>
      <c r="M125" s="400">
        <v>244.7</v>
      </c>
      <c r="N125" s="369">
        <f t="shared" si="60"/>
        <v>4450.7</v>
      </c>
      <c r="O125" s="236"/>
      <c r="P125" s="267"/>
      <c r="Q125" s="267" t="s">
        <v>4471</v>
      </c>
      <c r="R125" s="272" t="s">
        <v>1344</v>
      </c>
      <c r="S125" s="255">
        <f t="shared" si="61"/>
        <v>2381</v>
      </c>
      <c r="T125" s="255">
        <v>2381</v>
      </c>
      <c r="U125" s="255">
        <v>1747.6</v>
      </c>
      <c r="V125" s="255"/>
      <c r="W125" s="255"/>
      <c r="X125" s="255">
        <f t="shared" si="62"/>
        <v>995.9</v>
      </c>
      <c r="Y125" s="255">
        <v>995.9</v>
      </c>
      <c r="Z125" s="255">
        <v>135.69999999999999</v>
      </c>
      <c r="AA125" s="255">
        <v>316.8</v>
      </c>
      <c r="AB125" s="255"/>
      <c r="AC125" s="255">
        <f t="shared" si="63"/>
        <v>3376.9</v>
      </c>
      <c r="AE125" s="267"/>
      <c r="AF125" s="267" t="s">
        <v>4471</v>
      </c>
      <c r="AG125" s="272" t="s">
        <v>1344</v>
      </c>
      <c r="AH125" s="255">
        <f t="shared" si="64"/>
        <v>3376.9</v>
      </c>
      <c r="AI125" s="254">
        <f t="shared" si="65"/>
        <v>2381</v>
      </c>
      <c r="AJ125" s="254">
        <f t="shared" si="66"/>
        <v>995.9</v>
      </c>
      <c r="AK125" s="254">
        <f t="shared" si="67"/>
        <v>4450.7</v>
      </c>
      <c r="AL125" s="254">
        <f t="shared" si="68"/>
        <v>2715.1</v>
      </c>
      <c r="AM125" s="255">
        <f t="shared" si="69"/>
        <v>1735.6000000000001</v>
      </c>
      <c r="AN125" s="254">
        <f t="shared" si="70"/>
        <v>1073.7999999999997</v>
      </c>
      <c r="AO125" s="254">
        <f t="shared" si="71"/>
        <v>334.09999999999991</v>
      </c>
      <c r="AP125" s="254">
        <f t="shared" si="72"/>
        <v>739.70000000000016</v>
      </c>
      <c r="AQ125" s="249">
        <f t="shared" si="57"/>
        <v>41.2</v>
      </c>
      <c r="AR125" s="256">
        <f t="shared" si="58"/>
        <v>2756.2999999999997</v>
      </c>
    </row>
    <row r="126" spans="1:44" ht="31.5">
      <c r="A126" s="396"/>
      <c r="B126" s="396" t="s">
        <v>4471</v>
      </c>
      <c r="C126" s="401" t="s">
        <v>298</v>
      </c>
      <c r="D126" s="369">
        <f t="shared" si="59"/>
        <v>5077.4000000000005</v>
      </c>
      <c r="E126" s="373">
        <v>5077.4000000000005</v>
      </c>
      <c r="F126" s="400">
        <v>4027.6</v>
      </c>
      <c r="G126" s="373">
        <v>163.69999999999999</v>
      </c>
      <c r="H126" s="400"/>
      <c r="I126" s="369">
        <f t="shared" si="43"/>
        <v>1795.2</v>
      </c>
      <c r="J126" s="400">
        <v>1659.2</v>
      </c>
      <c r="K126" s="400">
        <v>864.3</v>
      </c>
      <c r="L126" s="400">
        <v>163.69999999999999</v>
      </c>
      <c r="M126" s="400">
        <v>136</v>
      </c>
      <c r="N126" s="369">
        <f t="shared" si="60"/>
        <v>6872.6</v>
      </c>
      <c r="O126" s="236"/>
      <c r="P126" s="267"/>
      <c r="Q126" s="267" t="s">
        <v>4471</v>
      </c>
      <c r="R126" s="272" t="s">
        <v>1345</v>
      </c>
      <c r="S126" s="255">
        <f t="shared" si="61"/>
        <v>3738.5</v>
      </c>
      <c r="T126" s="255">
        <v>3738.5</v>
      </c>
      <c r="U126" s="255">
        <v>2743.8</v>
      </c>
      <c r="V126" s="255"/>
      <c r="W126" s="255"/>
      <c r="X126" s="255">
        <f t="shared" si="62"/>
        <v>1118.2</v>
      </c>
      <c r="Y126" s="255">
        <v>1118.2</v>
      </c>
      <c r="Z126" s="255">
        <v>213.1</v>
      </c>
      <c r="AA126" s="255">
        <v>263.3</v>
      </c>
      <c r="AB126" s="255"/>
      <c r="AC126" s="255">
        <f t="shared" si="63"/>
        <v>4856.7</v>
      </c>
      <c r="AE126" s="267"/>
      <c r="AF126" s="267" t="s">
        <v>4471</v>
      </c>
      <c r="AG126" s="272" t="s">
        <v>1345</v>
      </c>
      <c r="AH126" s="255">
        <f t="shared" si="64"/>
        <v>4856.7</v>
      </c>
      <c r="AI126" s="254">
        <f t="shared" si="65"/>
        <v>3738.5</v>
      </c>
      <c r="AJ126" s="254">
        <f t="shared" si="66"/>
        <v>1118.2</v>
      </c>
      <c r="AK126" s="254">
        <f t="shared" si="67"/>
        <v>6872.6</v>
      </c>
      <c r="AL126" s="254">
        <f t="shared" si="68"/>
        <v>5077.4000000000005</v>
      </c>
      <c r="AM126" s="255">
        <f t="shared" si="69"/>
        <v>1795.2</v>
      </c>
      <c r="AN126" s="254">
        <f t="shared" si="70"/>
        <v>2015.9000000000005</v>
      </c>
      <c r="AO126" s="254">
        <f t="shared" si="71"/>
        <v>1338.9000000000005</v>
      </c>
      <c r="AP126" s="254">
        <f t="shared" si="72"/>
        <v>677</v>
      </c>
      <c r="AQ126" s="249">
        <f t="shared" si="57"/>
        <v>80.599999999999994</v>
      </c>
      <c r="AR126" s="256">
        <f t="shared" si="58"/>
        <v>5158.0000000000009</v>
      </c>
    </row>
    <row r="127" spans="1:44" ht="31.5">
      <c r="A127" s="396"/>
      <c r="B127" s="396" t="s">
        <v>4471</v>
      </c>
      <c r="C127" s="401" t="s">
        <v>299</v>
      </c>
      <c r="D127" s="369">
        <f t="shared" si="59"/>
        <v>2676.6000000000004</v>
      </c>
      <c r="E127" s="373">
        <v>2676.6000000000004</v>
      </c>
      <c r="F127" s="400">
        <v>2149.4</v>
      </c>
      <c r="G127" s="373">
        <v>54.3</v>
      </c>
      <c r="H127" s="400"/>
      <c r="I127" s="369">
        <f t="shared" si="43"/>
        <v>1942.4999999999998</v>
      </c>
      <c r="J127" s="400">
        <v>1851.4999999999998</v>
      </c>
      <c r="K127" s="400">
        <v>460.9</v>
      </c>
      <c r="L127" s="400">
        <v>54.3</v>
      </c>
      <c r="M127" s="400">
        <v>91</v>
      </c>
      <c r="N127" s="369">
        <f t="shared" si="60"/>
        <v>4619.1000000000004</v>
      </c>
      <c r="O127" s="236"/>
      <c r="P127" s="267"/>
      <c r="Q127" s="267" t="s">
        <v>4471</v>
      </c>
      <c r="R127" s="272" t="s">
        <v>1346</v>
      </c>
      <c r="S127" s="255">
        <f t="shared" si="61"/>
        <v>3069.7999999999997</v>
      </c>
      <c r="T127" s="255">
        <v>3069.7999999999997</v>
      </c>
      <c r="U127" s="255">
        <v>2253.0999999999995</v>
      </c>
      <c r="V127" s="255"/>
      <c r="W127" s="255"/>
      <c r="X127" s="255">
        <f t="shared" si="62"/>
        <v>920.50000000000011</v>
      </c>
      <c r="Y127" s="255">
        <v>920.50000000000011</v>
      </c>
      <c r="Z127" s="255">
        <v>174.9</v>
      </c>
      <c r="AA127" s="255">
        <v>82.4</v>
      </c>
      <c r="AB127" s="255"/>
      <c r="AC127" s="255">
        <f t="shared" si="63"/>
        <v>3990.2999999999997</v>
      </c>
      <c r="AE127" s="267"/>
      <c r="AF127" s="267" t="s">
        <v>4471</v>
      </c>
      <c r="AG127" s="272" t="s">
        <v>1346</v>
      </c>
      <c r="AH127" s="255">
        <f t="shared" si="64"/>
        <v>3990.2999999999997</v>
      </c>
      <c r="AI127" s="254">
        <f t="shared" si="65"/>
        <v>3069.7999999999997</v>
      </c>
      <c r="AJ127" s="254">
        <f t="shared" si="66"/>
        <v>920.50000000000011</v>
      </c>
      <c r="AK127" s="254">
        <f t="shared" si="67"/>
        <v>4619.1000000000004</v>
      </c>
      <c r="AL127" s="254">
        <f t="shared" si="68"/>
        <v>2676.6000000000004</v>
      </c>
      <c r="AM127" s="255">
        <f t="shared" si="69"/>
        <v>1942.4999999999998</v>
      </c>
      <c r="AN127" s="254">
        <f t="shared" si="70"/>
        <v>628.80000000000064</v>
      </c>
      <c r="AO127" s="254">
        <f t="shared" si="71"/>
        <v>-393.19999999999936</v>
      </c>
      <c r="AP127" s="254">
        <f t="shared" si="72"/>
        <v>1021.9999999999997</v>
      </c>
      <c r="AQ127" s="249">
        <f t="shared" si="57"/>
        <v>43</v>
      </c>
      <c r="AR127" s="256">
        <f t="shared" si="58"/>
        <v>2719.6000000000004</v>
      </c>
    </row>
    <row r="128" spans="1:44" ht="31.5">
      <c r="A128" s="396"/>
      <c r="B128" s="396" t="s">
        <v>4471</v>
      </c>
      <c r="C128" s="401" t="s">
        <v>300</v>
      </c>
      <c r="D128" s="369">
        <f t="shared" si="59"/>
        <v>5119.7000000000007</v>
      </c>
      <c r="E128" s="373">
        <v>5119.7000000000007</v>
      </c>
      <c r="F128" s="400">
        <v>3933.3</v>
      </c>
      <c r="G128" s="373">
        <v>321.10000000000002</v>
      </c>
      <c r="H128" s="400"/>
      <c r="I128" s="369">
        <f t="shared" si="43"/>
        <v>2224.1999999999998</v>
      </c>
      <c r="J128" s="400">
        <v>1947.5</v>
      </c>
      <c r="K128" s="400">
        <v>844.3</v>
      </c>
      <c r="L128" s="400">
        <v>321.10000000000002</v>
      </c>
      <c r="M128" s="400">
        <v>276.7</v>
      </c>
      <c r="N128" s="369">
        <f t="shared" si="60"/>
        <v>7343.9000000000005</v>
      </c>
      <c r="O128" s="236"/>
      <c r="P128" s="267"/>
      <c r="Q128" s="267" t="s">
        <v>4471</v>
      </c>
      <c r="R128" s="272" t="s">
        <v>1347</v>
      </c>
      <c r="S128" s="255">
        <f t="shared" si="61"/>
        <v>4164.3</v>
      </c>
      <c r="T128" s="255">
        <v>4164.3</v>
      </c>
      <c r="U128" s="255">
        <v>3056.2999999999997</v>
      </c>
      <c r="V128" s="255"/>
      <c r="W128" s="255"/>
      <c r="X128" s="255">
        <f t="shared" si="62"/>
        <v>1365.4</v>
      </c>
      <c r="Y128" s="255">
        <v>1365.4</v>
      </c>
      <c r="Z128" s="255">
        <v>237.3</v>
      </c>
      <c r="AA128" s="255">
        <v>510</v>
      </c>
      <c r="AB128" s="255"/>
      <c r="AC128" s="255">
        <f t="shared" si="63"/>
        <v>5529.7000000000007</v>
      </c>
      <c r="AE128" s="267"/>
      <c r="AF128" s="267" t="s">
        <v>4471</v>
      </c>
      <c r="AG128" s="272" t="s">
        <v>1347</v>
      </c>
      <c r="AH128" s="255">
        <f t="shared" si="64"/>
        <v>5529.7000000000007</v>
      </c>
      <c r="AI128" s="254">
        <f t="shared" si="65"/>
        <v>4164.3</v>
      </c>
      <c r="AJ128" s="254">
        <f t="shared" si="66"/>
        <v>1365.4</v>
      </c>
      <c r="AK128" s="254">
        <f t="shared" si="67"/>
        <v>7343.9000000000005</v>
      </c>
      <c r="AL128" s="254">
        <f t="shared" si="68"/>
        <v>5119.7000000000007</v>
      </c>
      <c r="AM128" s="255">
        <f t="shared" si="69"/>
        <v>2224.1999999999998</v>
      </c>
      <c r="AN128" s="254">
        <f t="shared" si="70"/>
        <v>1814.1999999999998</v>
      </c>
      <c r="AO128" s="254">
        <f t="shared" si="71"/>
        <v>955.40000000000055</v>
      </c>
      <c r="AP128" s="254">
        <f t="shared" si="72"/>
        <v>858.79999999999973</v>
      </c>
      <c r="AQ128" s="249">
        <f t="shared" si="57"/>
        <v>78.7</v>
      </c>
      <c r="AR128" s="256">
        <f t="shared" si="58"/>
        <v>5198.4000000000005</v>
      </c>
    </row>
    <row r="129" spans="1:44" ht="31.5">
      <c r="A129" s="396"/>
      <c r="B129" s="396" t="s">
        <v>4471</v>
      </c>
      <c r="C129" s="401" t="s">
        <v>301</v>
      </c>
      <c r="D129" s="369">
        <f t="shared" si="59"/>
        <v>4724.3</v>
      </c>
      <c r="E129" s="373">
        <v>4724.3</v>
      </c>
      <c r="F129" s="400">
        <v>3783</v>
      </c>
      <c r="G129" s="373">
        <v>109</v>
      </c>
      <c r="H129" s="400"/>
      <c r="I129" s="369">
        <f t="shared" si="43"/>
        <v>2228.2999999999997</v>
      </c>
      <c r="J129" s="400">
        <v>2092.2999999999997</v>
      </c>
      <c r="K129" s="400">
        <v>813</v>
      </c>
      <c r="L129" s="400">
        <v>109</v>
      </c>
      <c r="M129" s="400">
        <v>136</v>
      </c>
      <c r="N129" s="369">
        <f t="shared" si="60"/>
        <v>6952.6</v>
      </c>
      <c r="O129" s="236"/>
      <c r="P129" s="267"/>
      <c r="Q129" s="267" t="s">
        <v>4471</v>
      </c>
      <c r="R129" s="272" t="s">
        <v>1348</v>
      </c>
      <c r="S129" s="255">
        <f t="shared" si="61"/>
        <v>3404.5</v>
      </c>
      <c r="T129" s="255">
        <v>3404.5</v>
      </c>
      <c r="U129" s="255">
        <v>2498.6999999999998</v>
      </c>
      <c r="V129" s="255"/>
      <c r="W129" s="255"/>
      <c r="X129" s="255">
        <f t="shared" si="62"/>
        <v>914.9</v>
      </c>
      <c r="Y129" s="255">
        <v>914.9</v>
      </c>
      <c r="Z129" s="255">
        <v>194</v>
      </c>
      <c r="AA129" s="255">
        <v>155.6</v>
      </c>
      <c r="AB129" s="255"/>
      <c r="AC129" s="255">
        <f t="shared" si="63"/>
        <v>4319.3999999999996</v>
      </c>
      <c r="AE129" s="267"/>
      <c r="AF129" s="267" t="s">
        <v>4471</v>
      </c>
      <c r="AG129" s="272" t="s">
        <v>1348</v>
      </c>
      <c r="AH129" s="255">
        <f t="shared" si="64"/>
        <v>4319.3999999999996</v>
      </c>
      <c r="AI129" s="254">
        <f t="shared" si="65"/>
        <v>3404.5</v>
      </c>
      <c r="AJ129" s="254">
        <f t="shared" si="66"/>
        <v>914.9</v>
      </c>
      <c r="AK129" s="254">
        <f t="shared" si="67"/>
        <v>6952.6</v>
      </c>
      <c r="AL129" s="254">
        <f t="shared" si="68"/>
        <v>4724.3</v>
      </c>
      <c r="AM129" s="255">
        <f t="shared" si="69"/>
        <v>2228.2999999999997</v>
      </c>
      <c r="AN129" s="254">
        <f t="shared" si="70"/>
        <v>2633.2000000000007</v>
      </c>
      <c r="AO129" s="254">
        <f t="shared" si="71"/>
        <v>1319.8000000000002</v>
      </c>
      <c r="AP129" s="254">
        <f t="shared" si="72"/>
        <v>1313.3999999999996</v>
      </c>
      <c r="AQ129" s="249">
        <f t="shared" si="57"/>
        <v>75.7</v>
      </c>
      <c r="AR129" s="256">
        <f t="shared" si="58"/>
        <v>4800</v>
      </c>
    </row>
    <row r="130" spans="1:44" ht="31.5">
      <c r="A130" s="396"/>
      <c r="B130" s="396" t="s">
        <v>4471</v>
      </c>
      <c r="C130" s="401" t="s">
        <v>302</v>
      </c>
      <c r="D130" s="369">
        <f t="shared" si="59"/>
        <v>6248.9</v>
      </c>
      <c r="E130" s="373">
        <v>6248.9</v>
      </c>
      <c r="F130" s="400">
        <v>4970.1000000000004</v>
      </c>
      <c r="G130" s="373">
        <v>185.4</v>
      </c>
      <c r="H130" s="400"/>
      <c r="I130" s="369">
        <f t="shared" ref="I130:I193" si="73">J130+M130</f>
        <v>2026.1</v>
      </c>
      <c r="J130" s="400">
        <v>1935.1</v>
      </c>
      <c r="K130" s="400">
        <v>1066.5</v>
      </c>
      <c r="L130" s="400">
        <v>185.4</v>
      </c>
      <c r="M130" s="400">
        <v>91</v>
      </c>
      <c r="N130" s="369">
        <f t="shared" si="60"/>
        <v>8275</v>
      </c>
      <c r="O130" s="236"/>
      <c r="P130" s="267"/>
      <c r="Q130" s="267" t="s">
        <v>4471</v>
      </c>
      <c r="R130" s="272" t="s">
        <v>1349</v>
      </c>
      <c r="S130" s="255">
        <f t="shared" si="61"/>
        <v>4199.6000000000004</v>
      </c>
      <c r="T130" s="255">
        <v>4199.6000000000004</v>
      </c>
      <c r="U130" s="255">
        <v>3082.3</v>
      </c>
      <c r="V130" s="255"/>
      <c r="W130" s="255"/>
      <c r="X130" s="255">
        <f t="shared" si="62"/>
        <v>1089.8000000000002</v>
      </c>
      <c r="Y130" s="255">
        <v>1089.8000000000002</v>
      </c>
      <c r="Z130" s="255">
        <v>239.3</v>
      </c>
      <c r="AA130" s="255">
        <v>293.2</v>
      </c>
      <c r="AB130" s="255"/>
      <c r="AC130" s="255">
        <f t="shared" si="63"/>
        <v>5289.4000000000005</v>
      </c>
      <c r="AE130" s="267"/>
      <c r="AF130" s="267" t="s">
        <v>4471</v>
      </c>
      <c r="AG130" s="272" t="s">
        <v>1349</v>
      </c>
      <c r="AH130" s="255">
        <f t="shared" si="64"/>
        <v>5289.4000000000005</v>
      </c>
      <c r="AI130" s="254">
        <f t="shared" si="65"/>
        <v>4199.6000000000004</v>
      </c>
      <c r="AJ130" s="254">
        <f t="shared" si="66"/>
        <v>1089.8000000000002</v>
      </c>
      <c r="AK130" s="254">
        <f t="shared" si="67"/>
        <v>8275</v>
      </c>
      <c r="AL130" s="254">
        <f t="shared" si="68"/>
        <v>6248.9</v>
      </c>
      <c r="AM130" s="255">
        <f t="shared" si="69"/>
        <v>2026.1</v>
      </c>
      <c r="AN130" s="254">
        <f t="shared" si="70"/>
        <v>2985.5999999999995</v>
      </c>
      <c r="AO130" s="254">
        <f t="shared" si="71"/>
        <v>2049.2999999999993</v>
      </c>
      <c r="AP130" s="254">
        <f t="shared" si="72"/>
        <v>936.29999999999973</v>
      </c>
      <c r="AQ130" s="249">
        <f t="shared" si="57"/>
        <v>99.4</v>
      </c>
      <c r="AR130" s="256">
        <f t="shared" si="58"/>
        <v>6348.2999999999993</v>
      </c>
    </row>
    <row r="131" spans="1:44" ht="31.5">
      <c r="A131" s="396"/>
      <c r="B131" s="396" t="s">
        <v>4471</v>
      </c>
      <c r="C131" s="401" t="s">
        <v>1350</v>
      </c>
      <c r="D131" s="369">
        <f t="shared" si="59"/>
        <v>2067.9</v>
      </c>
      <c r="E131" s="373">
        <v>2067.9</v>
      </c>
      <c r="F131" s="400">
        <v>1581.7</v>
      </c>
      <c r="G131" s="373">
        <v>138.30000000000001</v>
      </c>
      <c r="H131" s="400"/>
      <c r="I131" s="369">
        <f t="shared" si="73"/>
        <v>1112.6000000000001</v>
      </c>
      <c r="J131" s="400">
        <v>867.90000000000009</v>
      </c>
      <c r="K131" s="400">
        <v>339.4</v>
      </c>
      <c r="L131" s="400">
        <v>138.30000000000001</v>
      </c>
      <c r="M131" s="400">
        <v>244.7</v>
      </c>
      <c r="N131" s="369">
        <f t="shared" si="60"/>
        <v>3180.5</v>
      </c>
      <c r="O131" s="236"/>
      <c r="P131" s="267"/>
      <c r="Q131" s="267" t="s">
        <v>4471</v>
      </c>
      <c r="R131" s="272" t="s">
        <v>1350</v>
      </c>
      <c r="S131" s="255">
        <f t="shared" si="61"/>
        <v>2281.1</v>
      </c>
      <c r="T131" s="255">
        <v>2281.1</v>
      </c>
      <c r="U131" s="255">
        <v>1674.2</v>
      </c>
      <c r="V131" s="255"/>
      <c r="W131" s="255"/>
      <c r="X131" s="255">
        <f t="shared" si="62"/>
        <v>666.30000000000007</v>
      </c>
      <c r="Y131" s="255">
        <v>666.30000000000007</v>
      </c>
      <c r="Z131" s="255">
        <v>130</v>
      </c>
      <c r="AA131" s="255">
        <v>220.1</v>
      </c>
      <c r="AB131" s="255"/>
      <c r="AC131" s="255">
        <f t="shared" si="63"/>
        <v>2947.4</v>
      </c>
      <c r="AE131" s="267"/>
      <c r="AF131" s="267" t="s">
        <v>4471</v>
      </c>
      <c r="AG131" s="272" t="s">
        <v>1350</v>
      </c>
      <c r="AH131" s="255">
        <f t="shared" si="64"/>
        <v>2947.4</v>
      </c>
      <c r="AI131" s="254">
        <f t="shared" si="65"/>
        <v>2281.1</v>
      </c>
      <c r="AJ131" s="254">
        <f t="shared" si="66"/>
        <v>666.30000000000007</v>
      </c>
      <c r="AK131" s="254">
        <f t="shared" si="67"/>
        <v>3180.5</v>
      </c>
      <c r="AL131" s="254">
        <f t="shared" si="68"/>
        <v>2067.9</v>
      </c>
      <c r="AM131" s="255">
        <f t="shared" si="69"/>
        <v>1112.6000000000001</v>
      </c>
      <c r="AN131" s="254">
        <f t="shared" si="70"/>
        <v>233.09999999999991</v>
      </c>
      <c r="AO131" s="254">
        <f t="shared" si="71"/>
        <v>-213.19999999999982</v>
      </c>
      <c r="AP131" s="254">
        <f t="shared" si="72"/>
        <v>446.30000000000007</v>
      </c>
      <c r="AQ131" s="249">
        <f t="shared" si="57"/>
        <v>31.6</v>
      </c>
      <c r="AR131" s="256">
        <f t="shared" si="58"/>
        <v>2099.5</v>
      </c>
    </row>
    <row r="132" spans="1:44" ht="31.5">
      <c r="A132" s="396"/>
      <c r="B132" s="396" t="s">
        <v>4471</v>
      </c>
      <c r="C132" s="401" t="s">
        <v>1351</v>
      </c>
      <c r="D132" s="369">
        <f t="shared" si="59"/>
        <v>1742</v>
      </c>
      <c r="E132" s="373">
        <v>1742</v>
      </c>
      <c r="F132" s="400">
        <v>1406.4</v>
      </c>
      <c r="G132" s="373">
        <v>26.2</v>
      </c>
      <c r="H132" s="400"/>
      <c r="I132" s="369">
        <f t="shared" si="73"/>
        <v>1142</v>
      </c>
      <c r="J132" s="400">
        <v>897.3</v>
      </c>
      <c r="K132" s="400">
        <v>302.10000000000002</v>
      </c>
      <c r="L132" s="400">
        <v>26.2</v>
      </c>
      <c r="M132" s="400">
        <v>244.7</v>
      </c>
      <c r="N132" s="369">
        <f t="shared" si="60"/>
        <v>2884</v>
      </c>
      <c r="O132" s="236"/>
      <c r="P132" s="267"/>
      <c r="Q132" s="267" t="s">
        <v>4471</v>
      </c>
      <c r="R132" s="272" t="s">
        <v>1351</v>
      </c>
      <c r="S132" s="255">
        <f t="shared" si="61"/>
        <v>1300.3</v>
      </c>
      <c r="T132" s="255">
        <v>1300.3</v>
      </c>
      <c r="U132" s="255">
        <v>954.2</v>
      </c>
      <c r="V132" s="255"/>
      <c r="W132" s="255"/>
      <c r="X132" s="255">
        <f t="shared" si="62"/>
        <v>586.6</v>
      </c>
      <c r="Y132" s="255">
        <v>586.6</v>
      </c>
      <c r="Z132" s="255">
        <v>74.100000000000009</v>
      </c>
      <c r="AA132" s="255">
        <v>43.3</v>
      </c>
      <c r="AB132" s="255"/>
      <c r="AC132" s="255">
        <f t="shared" si="63"/>
        <v>1886.9</v>
      </c>
      <c r="AE132" s="267"/>
      <c r="AF132" s="267" t="s">
        <v>4471</v>
      </c>
      <c r="AG132" s="272" t="s">
        <v>1351</v>
      </c>
      <c r="AH132" s="255">
        <f t="shared" si="64"/>
        <v>1886.9</v>
      </c>
      <c r="AI132" s="254">
        <f t="shared" si="65"/>
        <v>1300.3</v>
      </c>
      <c r="AJ132" s="254">
        <f t="shared" si="66"/>
        <v>586.6</v>
      </c>
      <c r="AK132" s="254">
        <f t="shared" si="67"/>
        <v>2884</v>
      </c>
      <c r="AL132" s="254">
        <f t="shared" si="68"/>
        <v>1742</v>
      </c>
      <c r="AM132" s="255">
        <f t="shared" si="69"/>
        <v>1142</v>
      </c>
      <c r="AN132" s="254">
        <f t="shared" si="70"/>
        <v>997.09999999999991</v>
      </c>
      <c r="AO132" s="254">
        <f t="shared" si="71"/>
        <v>441.70000000000005</v>
      </c>
      <c r="AP132" s="254">
        <f t="shared" si="72"/>
        <v>555.4</v>
      </c>
      <c r="AQ132" s="249">
        <f t="shared" si="57"/>
        <v>28.1</v>
      </c>
      <c r="AR132" s="256">
        <f t="shared" si="58"/>
        <v>1770.1</v>
      </c>
    </row>
    <row r="133" spans="1:44" ht="31.5">
      <c r="A133" s="396"/>
      <c r="B133" s="396" t="s">
        <v>4471</v>
      </c>
      <c r="C133" s="401" t="s">
        <v>303</v>
      </c>
      <c r="D133" s="369">
        <f t="shared" si="59"/>
        <v>7330.2999999999993</v>
      </c>
      <c r="E133" s="373">
        <v>7330.2999999999993</v>
      </c>
      <c r="F133" s="400">
        <v>5794.2</v>
      </c>
      <c r="G133" s="373">
        <v>261.39999999999998</v>
      </c>
      <c r="H133" s="400"/>
      <c r="I133" s="369">
        <f t="shared" si="73"/>
        <v>2334.1</v>
      </c>
      <c r="J133" s="400">
        <v>2027.4</v>
      </c>
      <c r="K133" s="400">
        <v>1243.7</v>
      </c>
      <c r="L133" s="400">
        <v>261.39999999999998</v>
      </c>
      <c r="M133" s="400">
        <v>306.7</v>
      </c>
      <c r="N133" s="369">
        <f t="shared" si="60"/>
        <v>9664.4</v>
      </c>
      <c r="O133" s="236"/>
      <c r="P133" s="267"/>
      <c r="Q133" s="267" t="s">
        <v>4471</v>
      </c>
      <c r="R133" s="272" t="s">
        <v>1352</v>
      </c>
      <c r="S133" s="255">
        <f t="shared" si="61"/>
        <v>4858.8</v>
      </c>
      <c r="T133" s="255">
        <v>4858.8</v>
      </c>
      <c r="U133" s="255">
        <v>3566</v>
      </c>
      <c r="V133" s="255"/>
      <c r="W133" s="255"/>
      <c r="X133" s="255">
        <f t="shared" si="62"/>
        <v>1398.3999999999999</v>
      </c>
      <c r="Y133" s="255">
        <v>1398.3999999999999</v>
      </c>
      <c r="Z133" s="255">
        <v>276.8</v>
      </c>
      <c r="AA133" s="255">
        <v>451.6</v>
      </c>
      <c r="AB133" s="255"/>
      <c r="AC133" s="255">
        <f t="shared" si="63"/>
        <v>6257.2</v>
      </c>
      <c r="AE133" s="267"/>
      <c r="AF133" s="267" t="s">
        <v>4471</v>
      </c>
      <c r="AG133" s="272" t="s">
        <v>1352</v>
      </c>
      <c r="AH133" s="255">
        <f t="shared" si="64"/>
        <v>6257.2</v>
      </c>
      <c r="AI133" s="254">
        <f t="shared" si="65"/>
        <v>4858.8</v>
      </c>
      <c r="AJ133" s="254">
        <f t="shared" si="66"/>
        <v>1398.3999999999999</v>
      </c>
      <c r="AK133" s="254">
        <f t="shared" si="67"/>
        <v>9664.4</v>
      </c>
      <c r="AL133" s="254">
        <f t="shared" si="68"/>
        <v>7330.2999999999993</v>
      </c>
      <c r="AM133" s="255">
        <f t="shared" si="69"/>
        <v>2334.1</v>
      </c>
      <c r="AN133" s="254">
        <f t="shared" si="70"/>
        <v>3407.2</v>
      </c>
      <c r="AO133" s="254">
        <f t="shared" si="71"/>
        <v>2471.4999999999991</v>
      </c>
      <c r="AP133" s="254">
        <f t="shared" si="72"/>
        <v>935.7</v>
      </c>
      <c r="AQ133" s="249">
        <f t="shared" si="57"/>
        <v>115.9</v>
      </c>
      <c r="AR133" s="256">
        <f t="shared" si="58"/>
        <v>7446.1999999999989</v>
      </c>
    </row>
    <row r="134" spans="1:44" ht="31.5">
      <c r="A134" s="396"/>
      <c r="B134" s="396" t="s">
        <v>4471</v>
      </c>
      <c r="C134" s="401" t="s">
        <v>1353</v>
      </c>
      <c r="D134" s="369">
        <f t="shared" si="59"/>
        <v>2168.9</v>
      </c>
      <c r="E134" s="373">
        <v>2168.9</v>
      </c>
      <c r="F134" s="400">
        <v>1766.7</v>
      </c>
      <c r="G134" s="373">
        <v>13.6</v>
      </c>
      <c r="H134" s="400"/>
      <c r="I134" s="369">
        <f t="shared" si="73"/>
        <v>845.5</v>
      </c>
      <c r="J134" s="400">
        <v>754.5</v>
      </c>
      <c r="K134" s="400">
        <v>379.1</v>
      </c>
      <c r="L134" s="400">
        <v>13.6</v>
      </c>
      <c r="M134" s="400">
        <v>91</v>
      </c>
      <c r="N134" s="369">
        <f t="shared" si="60"/>
        <v>3014.4</v>
      </c>
      <c r="O134" s="236"/>
      <c r="P134" s="267"/>
      <c r="Q134" s="267" t="s">
        <v>4471</v>
      </c>
      <c r="R134" s="272" t="s">
        <v>1353</v>
      </c>
      <c r="S134" s="255">
        <f t="shared" si="61"/>
        <v>1272.8000000000002</v>
      </c>
      <c r="T134" s="255">
        <v>1272.8000000000002</v>
      </c>
      <c r="U134" s="255">
        <v>934.1</v>
      </c>
      <c r="V134" s="255"/>
      <c r="W134" s="255"/>
      <c r="X134" s="255">
        <f t="shared" si="62"/>
        <v>396.70000000000005</v>
      </c>
      <c r="Y134" s="255">
        <v>396.70000000000005</v>
      </c>
      <c r="Z134" s="255">
        <v>72.5</v>
      </c>
      <c r="AA134" s="255">
        <v>27.2</v>
      </c>
      <c r="AB134" s="255"/>
      <c r="AC134" s="255">
        <f t="shared" si="63"/>
        <v>1669.5000000000002</v>
      </c>
      <c r="AE134" s="267"/>
      <c r="AF134" s="267" t="s">
        <v>4471</v>
      </c>
      <c r="AG134" s="272" t="s">
        <v>1353</v>
      </c>
      <c r="AH134" s="255">
        <f t="shared" si="64"/>
        <v>1669.5000000000002</v>
      </c>
      <c r="AI134" s="254">
        <f t="shared" si="65"/>
        <v>1272.8000000000002</v>
      </c>
      <c r="AJ134" s="254">
        <f t="shared" si="66"/>
        <v>396.70000000000005</v>
      </c>
      <c r="AK134" s="254">
        <f t="shared" si="67"/>
        <v>3014.4</v>
      </c>
      <c r="AL134" s="254">
        <f t="shared" si="68"/>
        <v>2168.9</v>
      </c>
      <c r="AM134" s="255">
        <f t="shared" si="69"/>
        <v>845.5</v>
      </c>
      <c r="AN134" s="254">
        <f t="shared" si="70"/>
        <v>1344.8999999999999</v>
      </c>
      <c r="AO134" s="254">
        <f t="shared" si="71"/>
        <v>896.09999999999991</v>
      </c>
      <c r="AP134" s="254">
        <f t="shared" si="72"/>
        <v>448.79999999999995</v>
      </c>
      <c r="AQ134" s="249">
        <f t="shared" si="57"/>
        <v>35.299999999999997</v>
      </c>
      <c r="AR134" s="256">
        <f t="shared" si="58"/>
        <v>2204.2000000000003</v>
      </c>
    </row>
    <row r="135" spans="1:44" ht="31.5">
      <c r="A135" s="396"/>
      <c r="B135" s="396" t="s">
        <v>4471</v>
      </c>
      <c r="C135" s="401" t="s">
        <v>1354</v>
      </c>
      <c r="D135" s="369">
        <f t="shared" si="59"/>
        <v>2828.8</v>
      </c>
      <c r="E135" s="373">
        <v>2828.8</v>
      </c>
      <c r="F135" s="400">
        <v>2215.9</v>
      </c>
      <c r="G135" s="373">
        <v>125.4</v>
      </c>
      <c r="H135" s="400"/>
      <c r="I135" s="369">
        <f t="shared" si="73"/>
        <v>1458</v>
      </c>
      <c r="J135" s="400">
        <v>1380</v>
      </c>
      <c r="K135" s="400">
        <v>475.5</v>
      </c>
      <c r="L135" s="400">
        <v>125.4</v>
      </c>
      <c r="M135" s="400">
        <v>78</v>
      </c>
      <c r="N135" s="369">
        <f t="shared" si="60"/>
        <v>4286.8</v>
      </c>
      <c r="O135" s="236"/>
      <c r="P135" s="267"/>
      <c r="Q135" s="267" t="s">
        <v>4471</v>
      </c>
      <c r="R135" s="272" t="s">
        <v>1354</v>
      </c>
      <c r="S135" s="255">
        <f t="shared" si="61"/>
        <v>2051.5</v>
      </c>
      <c r="T135" s="255">
        <v>2051.5</v>
      </c>
      <c r="U135" s="255">
        <v>1505.6</v>
      </c>
      <c r="V135" s="255"/>
      <c r="W135" s="255"/>
      <c r="X135" s="255">
        <f t="shared" si="62"/>
        <v>689.40000000000009</v>
      </c>
      <c r="Y135" s="255">
        <v>689.40000000000009</v>
      </c>
      <c r="Z135" s="255">
        <v>116.89999999999999</v>
      </c>
      <c r="AA135" s="255">
        <v>205.9</v>
      </c>
      <c r="AB135" s="255"/>
      <c r="AC135" s="255">
        <f t="shared" si="63"/>
        <v>2740.9</v>
      </c>
      <c r="AE135" s="267"/>
      <c r="AF135" s="267" t="s">
        <v>4471</v>
      </c>
      <c r="AG135" s="272" t="s">
        <v>1354</v>
      </c>
      <c r="AH135" s="255">
        <f t="shared" si="64"/>
        <v>2740.9</v>
      </c>
      <c r="AI135" s="254">
        <f t="shared" si="65"/>
        <v>2051.5</v>
      </c>
      <c r="AJ135" s="254">
        <f t="shared" si="66"/>
        <v>689.40000000000009</v>
      </c>
      <c r="AK135" s="254">
        <f t="shared" si="67"/>
        <v>4286.8</v>
      </c>
      <c r="AL135" s="254">
        <f t="shared" si="68"/>
        <v>2828.8</v>
      </c>
      <c r="AM135" s="255">
        <f t="shared" si="69"/>
        <v>1458</v>
      </c>
      <c r="AN135" s="254">
        <f t="shared" si="70"/>
        <v>1545.9</v>
      </c>
      <c r="AO135" s="254">
        <f t="shared" si="71"/>
        <v>777.30000000000018</v>
      </c>
      <c r="AP135" s="254">
        <f t="shared" si="72"/>
        <v>768.59999999999991</v>
      </c>
      <c r="AQ135" s="249">
        <f t="shared" si="57"/>
        <v>44.3</v>
      </c>
      <c r="AR135" s="256">
        <f t="shared" si="58"/>
        <v>2873.1000000000004</v>
      </c>
    </row>
    <row r="136" spans="1:44" ht="31.5">
      <c r="A136" s="396"/>
      <c r="B136" s="396" t="s">
        <v>4471</v>
      </c>
      <c r="C136" s="401" t="s">
        <v>1355</v>
      </c>
      <c r="D136" s="369">
        <f t="shared" si="59"/>
        <v>1469.7999999999997</v>
      </c>
      <c r="E136" s="373">
        <v>1469.7999999999997</v>
      </c>
      <c r="F136" s="400">
        <v>1103.3</v>
      </c>
      <c r="G136" s="373">
        <v>123.8</v>
      </c>
      <c r="H136" s="400"/>
      <c r="I136" s="369">
        <f t="shared" si="73"/>
        <v>1716.7</v>
      </c>
      <c r="J136" s="400">
        <v>1625.7</v>
      </c>
      <c r="K136" s="400">
        <v>236.8</v>
      </c>
      <c r="L136" s="400">
        <v>123.8</v>
      </c>
      <c r="M136" s="400">
        <v>91</v>
      </c>
      <c r="N136" s="369">
        <f t="shared" si="60"/>
        <v>3186.5</v>
      </c>
      <c r="O136" s="236"/>
      <c r="P136" s="267"/>
      <c r="Q136" s="267" t="s">
        <v>4471</v>
      </c>
      <c r="R136" s="272" t="s">
        <v>1355</v>
      </c>
      <c r="S136" s="255">
        <f t="shared" si="61"/>
        <v>1335.8</v>
      </c>
      <c r="T136" s="255">
        <v>1335.8</v>
      </c>
      <c r="U136" s="255">
        <v>980.4</v>
      </c>
      <c r="V136" s="255"/>
      <c r="W136" s="255"/>
      <c r="X136" s="255">
        <f t="shared" si="62"/>
        <v>801.8</v>
      </c>
      <c r="Y136" s="255">
        <v>801.8</v>
      </c>
      <c r="Z136" s="255">
        <v>76.099999999999994</v>
      </c>
      <c r="AA136" s="255">
        <v>194.4</v>
      </c>
      <c r="AB136" s="255"/>
      <c r="AC136" s="255">
        <f t="shared" si="63"/>
        <v>2137.6</v>
      </c>
      <c r="AE136" s="267"/>
      <c r="AF136" s="267" t="s">
        <v>4471</v>
      </c>
      <c r="AG136" s="272" t="s">
        <v>1355</v>
      </c>
      <c r="AH136" s="255">
        <f t="shared" si="64"/>
        <v>2137.6</v>
      </c>
      <c r="AI136" s="254">
        <f t="shared" si="65"/>
        <v>1335.8</v>
      </c>
      <c r="AJ136" s="254">
        <f t="shared" si="66"/>
        <v>801.8</v>
      </c>
      <c r="AK136" s="254">
        <f t="shared" si="67"/>
        <v>3186.5</v>
      </c>
      <c r="AL136" s="254">
        <f t="shared" si="68"/>
        <v>1469.7999999999997</v>
      </c>
      <c r="AM136" s="255">
        <f t="shared" si="69"/>
        <v>1716.7</v>
      </c>
      <c r="AN136" s="254">
        <f t="shared" si="70"/>
        <v>1048.9000000000001</v>
      </c>
      <c r="AO136" s="254">
        <f t="shared" si="71"/>
        <v>133.99999999999977</v>
      </c>
      <c r="AP136" s="254">
        <f t="shared" si="72"/>
        <v>914.90000000000009</v>
      </c>
      <c r="AQ136" s="249">
        <f t="shared" si="57"/>
        <v>22.1</v>
      </c>
      <c r="AR136" s="256">
        <f t="shared" si="58"/>
        <v>1491.8999999999996</v>
      </c>
    </row>
    <row r="137" spans="1:44" ht="31.5">
      <c r="A137" s="396"/>
      <c r="B137" s="396" t="s">
        <v>4471</v>
      </c>
      <c r="C137" s="401" t="s">
        <v>1356</v>
      </c>
      <c r="D137" s="369">
        <f t="shared" si="59"/>
        <v>7595.7</v>
      </c>
      <c r="E137" s="373">
        <v>7595.7</v>
      </c>
      <c r="F137" s="400">
        <v>6057.8</v>
      </c>
      <c r="G137" s="373">
        <v>205.2</v>
      </c>
      <c r="H137" s="400"/>
      <c r="I137" s="369">
        <f t="shared" si="73"/>
        <v>2436.6000000000004</v>
      </c>
      <c r="J137" s="400">
        <v>2191.9000000000005</v>
      </c>
      <c r="K137" s="400">
        <v>1329.2</v>
      </c>
      <c r="L137" s="400">
        <v>205.2</v>
      </c>
      <c r="M137" s="400">
        <v>244.7</v>
      </c>
      <c r="N137" s="369">
        <f t="shared" si="60"/>
        <v>10032.299999999999</v>
      </c>
      <c r="O137" s="236"/>
      <c r="P137" s="267"/>
      <c r="Q137" s="267" t="s">
        <v>4471</v>
      </c>
      <c r="R137" s="272" t="s">
        <v>1356</v>
      </c>
      <c r="S137" s="255">
        <f t="shared" si="61"/>
        <v>5197.8999999999996</v>
      </c>
      <c r="T137" s="255">
        <v>5197.8999999999996</v>
      </c>
      <c r="U137" s="255">
        <v>3815</v>
      </c>
      <c r="V137" s="255"/>
      <c r="W137" s="255"/>
      <c r="X137" s="255">
        <f t="shared" si="62"/>
        <v>1398.7</v>
      </c>
      <c r="Y137" s="255">
        <v>1398.7</v>
      </c>
      <c r="Z137" s="255">
        <v>296.20000000000005</v>
      </c>
      <c r="AA137" s="255">
        <v>324.2</v>
      </c>
      <c r="AB137" s="255"/>
      <c r="AC137" s="255">
        <f t="shared" si="63"/>
        <v>6596.5999999999995</v>
      </c>
      <c r="AE137" s="267"/>
      <c r="AF137" s="267" t="s">
        <v>4471</v>
      </c>
      <c r="AG137" s="272" t="s">
        <v>1356</v>
      </c>
      <c r="AH137" s="255">
        <f t="shared" si="64"/>
        <v>6596.5999999999995</v>
      </c>
      <c r="AI137" s="254">
        <f t="shared" si="65"/>
        <v>5197.8999999999996</v>
      </c>
      <c r="AJ137" s="254">
        <f t="shared" si="66"/>
        <v>1398.7</v>
      </c>
      <c r="AK137" s="254">
        <f t="shared" si="67"/>
        <v>10032.299999999999</v>
      </c>
      <c r="AL137" s="254">
        <f t="shared" si="68"/>
        <v>7595.7</v>
      </c>
      <c r="AM137" s="255">
        <f t="shared" si="69"/>
        <v>2436.6000000000004</v>
      </c>
      <c r="AN137" s="254">
        <f t="shared" si="70"/>
        <v>3435.7</v>
      </c>
      <c r="AO137" s="254">
        <f t="shared" si="71"/>
        <v>2397.8000000000002</v>
      </c>
      <c r="AP137" s="254">
        <f t="shared" si="72"/>
        <v>1037.9000000000003</v>
      </c>
      <c r="AQ137" s="249">
        <f t="shared" si="57"/>
        <v>121.2</v>
      </c>
      <c r="AR137" s="256">
        <f t="shared" si="58"/>
        <v>7716.9</v>
      </c>
    </row>
    <row r="138" spans="1:44" ht="36" customHeight="1">
      <c r="A138" s="396"/>
      <c r="B138" s="396" t="s">
        <v>4471</v>
      </c>
      <c r="C138" s="401" t="s">
        <v>1357</v>
      </c>
      <c r="D138" s="369">
        <f t="shared" si="59"/>
        <v>6636.7</v>
      </c>
      <c r="E138" s="373">
        <v>6636.7</v>
      </c>
      <c r="F138" s="400">
        <v>5271.8</v>
      </c>
      <c r="G138" s="373">
        <v>205.2</v>
      </c>
      <c r="H138" s="400"/>
      <c r="I138" s="369">
        <f t="shared" si="73"/>
        <v>2592.8000000000002</v>
      </c>
      <c r="J138" s="400">
        <v>2253.1000000000004</v>
      </c>
      <c r="K138" s="400">
        <v>1131.2</v>
      </c>
      <c r="L138" s="400">
        <v>205.2</v>
      </c>
      <c r="M138" s="400">
        <v>339.7</v>
      </c>
      <c r="N138" s="369">
        <f t="shared" si="60"/>
        <v>9229.5</v>
      </c>
      <c r="O138" s="236"/>
      <c r="P138" s="267"/>
      <c r="Q138" s="267" t="s">
        <v>4471</v>
      </c>
      <c r="R138" s="272" t="s">
        <v>1357</v>
      </c>
      <c r="S138" s="255">
        <f t="shared" si="61"/>
        <v>4808.5</v>
      </c>
      <c r="T138" s="255">
        <v>4808.5</v>
      </c>
      <c r="U138" s="255">
        <v>3529.2</v>
      </c>
      <c r="V138" s="255"/>
      <c r="W138" s="255"/>
      <c r="X138" s="255">
        <f t="shared" si="62"/>
        <v>1421.2</v>
      </c>
      <c r="Y138" s="255">
        <v>1421.2</v>
      </c>
      <c r="Z138" s="255">
        <v>274</v>
      </c>
      <c r="AA138" s="255">
        <v>326.3</v>
      </c>
      <c r="AB138" s="255"/>
      <c r="AC138" s="255">
        <f t="shared" si="63"/>
        <v>6229.7</v>
      </c>
      <c r="AE138" s="267"/>
      <c r="AF138" s="267" t="s">
        <v>4471</v>
      </c>
      <c r="AG138" s="272" t="s">
        <v>1357</v>
      </c>
      <c r="AH138" s="255">
        <f t="shared" si="64"/>
        <v>6229.7</v>
      </c>
      <c r="AI138" s="254">
        <f t="shared" si="65"/>
        <v>4808.5</v>
      </c>
      <c r="AJ138" s="254">
        <f t="shared" si="66"/>
        <v>1421.2</v>
      </c>
      <c r="AK138" s="254">
        <f t="shared" si="67"/>
        <v>9229.5</v>
      </c>
      <c r="AL138" s="254">
        <f t="shared" si="68"/>
        <v>6636.7</v>
      </c>
      <c r="AM138" s="255">
        <f t="shared" si="69"/>
        <v>2592.8000000000002</v>
      </c>
      <c r="AN138" s="254">
        <f t="shared" si="70"/>
        <v>2999.8</v>
      </c>
      <c r="AO138" s="254">
        <f t="shared" si="71"/>
        <v>1828.1999999999998</v>
      </c>
      <c r="AP138" s="254">
        <f t="shared" si="72"/>
        <v>1171.6000000000001</v>
      </c>
      <c r="AQ138" s="249">
        <f t="shared" si="57"/>
        <v>105.4</v>
      </c>
      <c r="AR138" s="256">
        <f t="shared" si="58"/>
        <v>6742.0999999999995</v>
      </c>
    </row>
    <row r="139" spans="1:44" ht="31.5">
      <c r="A139" s="396"/>
      <c r="B139" s="396" t="s">
        <v>4471</v>
      </c>
      <c r="C139" s="401" t="s">
        <v>1358</v>
      </c>
      <c r="D139" s="369">
        <f t="shared" si="59"/>
        <v>2755.8</v>
      </c>
      <c r="E139" s="373">
        <v>2755.8</v>
      </c>
      <c r="F139" s="400">
        <v>2215.9</v>
      </c>
      <c r="G139" s="373">
        <v>52.4</v>
      </c>
      <c r="H139" s="400"/>
      <c r="I139" s="369">
        <f t="shared" si="73"/>
        <v>1213.2999999999997</v>
      </c>
      <c r="J139" s="400">
        <v>1122.2999999999997</v>
      </c>
      <c r="K139" s="400">
        <v>475.5</v>
      </c>
      <c r="L139" s="400">
        <v>52.4</v>
      </c>
      <c r="M139" s="400">
        <v>91</v>
      </c>
      <c r="N139" s="369">
        <f t="shared" si="60"/>
        <v>3969.1</v>
      </c>
      <c r="O139" s="236"/>
      <c r="P139" s="267"/>
      <c r="Q139" s="267" t="s">
        <v>4471</v>
      </c>
      <c r="R139" s="272" t="s">
        <v>1358</v>
      </c>
      <c r="S139" s="255">
        <f t="shared" si="61"/>
        <v>2236</v>
      </c>
      <c r="T139" s="255">
        <v>2236</v>
      </c>
      <c r="U139" s="255">
        <v>1641.1</v>
      </c>
      <c r="V139" s="255"/>
      <c r="W139" s="255"/>
      <c r="X139" s="255">
        <f t="shared" si="62"/>
        <v>720</v>
      </c>
      <c r="Y139" s="255">
        <v>720</v>
      </c>
      <c r="Z139" s="255">
        <v>127.39999999999999</v>
      </c>
      <c r="AA139" s="255">
        <v>83.5</v>
      </c>
      <c r="AB139" s="255"/>
      <c r="AC139" s="255">
        <f t="shared" si="63"/>
        <v>2956</v>
      </c>
      <c r="AE139" s="267"/>
      <c r="AF139" s="267" t="s">
        <v>4471</v>
      </c>
      <c r="AG139" s="272" t="s">
        <v>1358</v>
      </c>
      <c r="AH139" s="255">
        <f t="shared" si="64"/>
        <v>2956</v>
      </c>
      <c r="AI139" s="254">
        <f t="shared" si="65"/>
        <v>2236</v>
      </c>
      <c r="AJ139" s="254">
        <f t="shared" si="66"/>
        <v>720</v>
      </c>
      <c r="AK139" s="254">
        <f t="shared" si="67"/>
        <v>3969.1</v>
      </c>
      <c r="AL139" s="254">
        <f t="shared" si="68"/>
        <v>2755.8</v>
      </c>
      <c r="AM139" s="255">
        <f t="shared" si="69"/>
        <v>1213.2999999999997</v>
      </c>
      <c r="AN139" s="254">
        <f t="shared" si="70"/>
        <v>1013.0999999999999</v>
      </c>
      <c r="AO139" s="254">
        <f t="shared" si="71"/>
        <v>519.80000000000018</v>
      </c>
      <c r="AP139" s="254">
        <f t="shared" si="72"/>
        <v>493.29999999999973</v>
      </c>
      <c r="AQ139" s="249">
        <f t="shared" si="57"/>
        <v>44.3</v>
      </c>
      <c r="AR139" s="256">
        <f t="shared" si="58"/>
        <v>2800.1000000000004</v>
      </c>
    </row>
    <row r="140" spans="1:44" ht="31.5">
      <c r="A140" s="396"/>
      <c r="B140" s="396" t="s">
        <v>4471</v>
      </c>
      <c r="C140" s="401" t="s">
        <v>1359</v>
      </c>
      <c r="D140" s="369">
        <f t="shared" si="59"/>
        <v>2346.8999999999996</v>
      </c>
      <c r="E140" s="373">
        <v>2346.8999999999996</v>
      </c>
      <c r="F140" s="400">
        <v>1884.8</v>
      </c>
      <c r="G140" s="373">
        <v>47.5</v>
      </c>
      <c r="H140" s="400"/>
      <c r="I140" s="369">
        <f t="shared" si="73"/>
        <v>1366.3999999999999</v>
      </c>
      <c r="J140" s="400">
        <v>1238.3999999999999</v>
      </c>
      <c r="K140" s="400">
        <v>404.4</v>
      </c>
      <c r="L140" s="400">
        <v>47.5</v>
      </c>
      <c r="M140" s="400">
        <v>128</v>
      </c>
      <c r="N140" s="369">
        <f t="shared" si="60"/>
        <v>3713.2999999999993</v>
      </c>
      <c r="O140" s="236"/>
      <c r="P140" s="267"/>
      <c r="Q140" s="267" t="s">
        <v>4471</v>
      </c>
      <c r="R140" s="272" t="s">
        <v>1359</v>
      </c>
      <c r="S140" s="255">
        <f t="shared" si="61"/>
        <v>1478.8</v>
      </c>
      <c r="T140" s="255">
        <v>1478.8</v>
      </c>
      <c r="U140" s="255">
        <v>1085.3</v>
      </c>
      <c r="V140" s="255"/>
      <c r="W140" s="255"/>
      <c r="X140" s="255">
        <f t="shared" si="62"/>
        <v>673.69999999999993</v>
      </c>
      <c r="Y140" s="255">
        <v>673.69999999999993</v>
      </c>
      <c r="Z140" s="255">
        <v>84.2</v>
      </c>
      <c r="AA140" s="255">
        <v>77.3</v>
      </c>
      <c r="AB140" s="255"/>
      <c r="AC140" s="255">
        <f t="shared" si="63"/>
        <v>2152.5</v>
      </c>
      <c r="AE140" s="267"/>
      <c r="AF140" s="267" t="s">
        <v>4471</v>
      </c>
      <c r="AG140" s="272" t="s">
        <v>1359</v>
      </c>
      <c r="AH140" s="255">
        <f t="shared" si="64"/>
        <v>2152.5</v>
      </c>
      <c r="AI140" s="254">
        <f t="shared" si="65"/>
        <v>1478.8</v>
      </c>
      <c r="AJ140" s="254">
        <f t="shared" si="66"/>
        <v>673.69999999999993</v>
      </c>
      <c r="AK140" s="254">
        <f t="shared" si="67"/>
        <v>3713.2999999999993</v>
      </c>
      <c r="AL140" s="254">
        <f t="shared" si="68"/>
        <v>2346.8999999999996</v>
      </c>
      <c r="AM140" s="255">
        <f t="shared" si="69"/>
        <v>1366.3999999999999</v>
      </c>
      <c r="AN140" s="254">
        <f t="shared" si="70"/>
        <v>1560.7999999999993</v>
      </c>
      <c r="AO140" s="254">
        <f t="shared" si="71"/>
        <v>868.09999999999968</v>
      </c>
      <c r="AP140" s="254">
        <f t="shared" si="72"/>
        <v>692.69999999999993</v>
      </c>
      <c r="AQ140" s="249">
        <f t="shared" si="57"/>
        <v>37.700000000000003</v>
      </c>
      <c r="AR140" s="256">
        <f t="shared" si="58"/>
        <v>2384.5999999999995</v>
      </c>
    </row>
    <row r="141" spans="1:44" ht="31.5">
      <c r="A141" s="396"/>
      <c r="B141" s="396" t="s">
        <v>4471</v>
      </c>
      <c r="C141" s="401" t="s">
        <v>1360</v>
      </c>
      <c r="D141" s="369">
        <f t="shared" si="59"/>
        <v>7374.8</v>
      </c>
      <c r="E141" s="373">
        <v>7374.8</v>
      </c>
      <c r="F141" s="400">
        <v>5800.2</v>
      </c>
      <c r="G141" s="373">
        <v>298.60000000000002</v>
      </c>
      <c r="H141" s="400"/>
      <c r="I141" s="369">
        <f t="shared" si="73"/>
        <v>2810.2000000000003</v>
      </c>
      <c r="J141" s="400">
        <v>2520.5000000000005</v>
      </c>
      <c r="K141" s="400">
        <v>1274.7</v>
      </c>
      <c r="L141" s="400">
        <v>298.60000000000002</v>
      </c>
      <c r="M141" s="400">
        <v>289.7</v>
      </c>
      <c r="N141" s="369">
        <f t="shared" si="60"/>
        <v>10185</v>
      </c>
      <c r="O141" s="236"/>
      <c r="P141" s="267"/>
      <c r="Q141" s="267" t="s">
        <v>4471</v>
      </c>
      <c r="R141" s="272" t="s">
        <v>1360</v>
      </c>
      <c r="S141" s="255">
        <f t="shared" si="61"/>
        <v>5410.5</v>
      </c>
      <c r="T141" s="255">
        <v>5410.5</v>
      </c>
      <c r="U141" s="255">
        <v>3971.1000000000004</v>
      </c>
      <c r="V141" s="255"/>
      <c r="W141" s="255"/>
      <c r="X141" s="255">
        <f t="shared" si="62"/>
        <v>1273.0000000000002</v>
      </c>
      <c r="Y141" s="255">
        <v>1273.0000000000002</v>
      </c>
      <c r="Z141" s="255">
        <v>308.3</v>
      </c>
      <c r="AA141" s="255">
        <v>486.1</v>
      </c>
      <c r="AB141" s="255"/>
      <c r="AC141" s="255">
        <f t="shared" si="63"/>
        <v>6683.5</v>
      </c>
      <c r="AE141" s="267"/>
      <c r="AF141" s="267" t="s">
        <v>4471</v>
      </c>
      <c r="AG141" s="272" t="s">
        <v>1360</v>
      </c>
      <c r="AH141" s="255">
        <f t="shared" si="64"/>
        <v>6683.5</v>
      </c>
      <c r="AI141" s="254">
        <f t="shared" si="65"/>
        <v>5410.5</v>
      </c>
      <c r="AJ141" s="254">
        <f t="shared" si="66"/>
        <v>1273.0000000000002</v>
      </c>
      <c r="AK141" s="254">
        <f t="shared" si="67"/>
        <v>10185</v>
      </c>
      <c r="AL141" s="254">
        <f t="shared" si="68"/>
        <v>7374.8</v>
      </c>
      <c r="AM141" s="255">
        <f t="shared" si="69"/>
        <v>2810.2000000000003</v>
      </c>
      <c r="AN141" s="254">
        <f t="shared" si="70"/>
        <v>3501.5</v>
      </c>
      <c r="AO141" s="254">
        <f t="shared" si="71"/>
        <v>1964.3000000000002</v>
      </c>
      <c r="AP141" s="254">
        <f t="shared" si="72"/>
        <v>1537.2</v>
      </c>
      <c r="AQ141" s="249">
        <f t="shared" ref="AQ141:AQ204" si="74">ROUND(F141*0.02,1)</f>
        <v>116</v>
      </c>
      <c r="AR141" s="256">
        <f t="shared" ref="AR141:AR204" si="75">E141+AQ141</f>
        <v>7490.8</v>
      </c>
    </row>
    <row r="142" spans="1:44" ht="31.5">
      <c r="A142" s="396"/>
      <c r="B142" s="396" t="s">
        <v>4471</v>
      </c>
      <c r="C142" s="401" t="s">
        <v>1361</v>
      </c>
      <c r="D142" s="369">
        <f t="shared" si="59"/>
        <v>2288.3999999999996</v>
      </c>
      <c r="E142" s="373">
        <v>2288.3999999999996</v>
      </c>
      <c r="F142" s="400">
        <v>1854.3</v>
      </c>
      <c r="G142" s="373">
        <v>26.2</v>
      </c>
      <c r="H142" s="400"/>
      <c r="I142" s="369">
        <f t="shared" si="73"/>
        <v>1090.9000000000001</v>
      </c>
      <c r="J142" s="400">
        <v>859.2</v>
      </c>
      <c r="K142" s="400">
        <v>398.1</v>
      </c>
      <c r="L142" s="400">
        <v>26.2</v>
      </c>
      <c r="M142" s="400">
        <v>231.7</v>
      </c>
      <c r="N142" s="369">
        <f t="shared" si="60"/>
        <v>3379.2999999999997</v>
      </c>
      <c r="O142" s="236"/>
      <c r="P142" s="267"/>
      <c r="Q142" s="267" t="s">
        <v>4471</v>
      </c>
      <c r="R142" s="272" t="s">
        <v>1361</v>
      </c>
      <c r="S142" s="255">
        <f t="shared" si="61"/>
        <v>1776.7</v>
      </c>
      <c r="T142" s="255">
        <v>1776.7</v>
      </c>
      <c r="U142" s="255">
        <v>1303.9999999999998</v>
      </c>
      <c r="V142" s="255"/>
      <c r="W142" s="255"/>
      <c r="X142" s="255">
        <f t="shared" si="62"/>
        <v>400.09999999999997</v>
      </c>
      <c r="Y142" s="255">
        <v>400.09999999999997</v>
      </c>
      <c r="Z142" s="255">
        <v>101.3</v>
      </c>
      <c r="AA142" s="255">
        <v>40.9</v>
      </c>
      <c r="AB142" s="255"/>
      <c r="AC142" s="255">
        <f t="shared" si="63"/>
        <v>2176.8000000000002</v>
      </c>
      <c r="AE142" s="267"/>
      <c r="AF142" s="267" t="s">
        <v>4471</v>
      </c>
      <c r="AG142" s="272" t="s">
        <v>1361</v>
      </c>
      <c r="AH142" s="255">
        <f t="shared" si="64"/>
        <v>2176.8000000000002</v>
      </c>
      <c r="AI142" s="254">
        <f t="shared" si="65"/>
        <v>1776.7</v>
      </c>
      <c r="AJ142" s="254">
        <f t="shared" si="66"/>
        <v>400.09999999999997</v>
      </c>
      <c r="AK142" s="254">
        <f t="shared" si="67"/>
        <v>3379.2999999999997</v>
      </c>
      <c r="AL142" s="254">
        <f t="shared" si="68"/>
        <v>2288.3999999999996</v>
      </c>
      <c r="AM142" s="255">
        <f t="shared" si="69"/>
        <v>1090.9000000000001</v>
      </c>
      <c r="AN142" s="254">
        <f t="shared" si="70"/>
        <v>1202.4999999999995</v>
      </c>
      <c r="AO142" s="254">
        <f t="shared" si="71"/>
        <v>511.69999999999959</v>
      </c>
      <c r="AP142" s="254">
        <f t="shared" si="72"/>
        <v>690.80000000000018</v>
      </c>
      <c r="AQ142" s="249">
        <f t="shared" si="74"/>
        <v>37.1</v>
      </c>
      <c r="AR142" s="256">
        <f t="shared" si="75"/>
        <v>2325.4999999999995</v>
      </c>
    </row>
    <row r="143" spans="1:44" ht="31.5">
      <c r="A143" s="396"/>
      <c r="B143" s="396" t="s">
        <v>4471</v>
      </c>
      <c r="C143" s="401" t="s">
        <v>1362</v>
      </c>
      <c r="D143" s="369">
        <f t="shared" si="59"/>
        <v>2345.2000000000003</v>
      </c>
      <c r="E143" s="373">
        <v>2345.2000000000003</v>
      </c>
      <c r="F143" s="400">
        <v>1855.7</v>
      </c>
      <c r="G143" s="373">
        <v>81.3</v>
      </c>
      <c r="H143" s="400"/>
      <c r="I143" s="369">
        <f t="shared" si="73"/>
        <v>940.2</v>
      </c>
      <c r="J143" s="400">
        <v>849.2</v>
      </c>
      <c r="K143" s="400">
        <v>398.1</v>
      </c>
      <c r="L143" s="400">
        <v>81.3</v>
      </c>
      <c r="M143" s="400">
        <v>91</v>
      </c>
      <c r="N143" s="369">
        <f t="shared" si="60"/>
        <v>3285.4000000000005</v>
      </c>
      <c r="O143" s="236"/>
      <c r="P143" s="267"/>
      <c r="Q143" s="267" t="s">
        <v>4471</v>
      </c>
      <c r="R143" s="272" t="s">
        <v>1362</v>
      </c>
      <c r="S143" s="255">
        <f t="shared" si="61"/>
        <v>1341.2000000000003</v>
      </c>
      <c r="T143" s="255">
        <v>1341.2000000000003</v>
      </c>
      <c r="U143" s="255">
        <v>984.30000000000007</v>
      </c>
      <c r="V143" s="255"/>
      <c r="W143" s="255"/>
      <c r="X143" s="255">
        <f t="shared" si="62"/>
        <v>494.09999999999997</v>
      </c>
      <c r="Y143" s="255">
        <v>494.09999999999997</v>
      </c>
      <c r="Z143" s="255">
        <v>76.400000000000006</v>
      </c>
      <c r="AA143" s="255">
        <v>132.19999999999999</v>
      </c>
      <c r="AB143" s="255"/>
      <c r="AC143" s="255">
        <f t="shared" si="63"/>
        <v>1835.3000000000002</v>
      </c>
      <c r="AE143" s="267"/>
      <c r="AF143" s="267" t="s">
        <v>4471</v>
      </c>
      <c r="AG143" s="272" t="s">
        <v>1362</v>
      </c>
      <c r="AH143" s="255">
        <f t="shared" si="64"/>
        <v>1835.3000000000002</v>
      </c>
      <c r="AI143" s="254">
        <f t="shared" si="65"/>
        <v>1341.2000000000003</v>
      </c>
      <c r="AJ143" s="254">
        <f t="shared" si="66"/>
        <v>494.09999999999997</v>
      </c>
      <c r="AK143" s="254">
        <f t="shared" si="67"/>
        <v>3285.4000000000005</v>
      </c>
      <c r="AL143" s="254">
        <f t="shared" si="68"/>
        <v>2345.2000000000003</v>
      </c>
      <c r="AM143" s="255">
        <f t="shared" si="69"/>
        <v>940.2</v>
      </c>
      <c r="AN143" s="254">
        <f t="shared" si="70"/>
        <v>1450.1000000000004</v>
      </c>
      <c r="AO143" s="254">
        <f t="shared" si="71"/>
        <v>1004</v>
      </c>
      <c r="AP143" s="254">
        <f t="shared" si="72"/>
        <v>446.10000000000008</v>
      </c>
      <c r="AQ143" s="249">
        <f t="shared" si="74"/>
        <v>37.1</v>
      </c>
      <c r="AR143" s="256">
        <f t="shared" si="75"/>
        <v>2382.3000000000002</v>
      </c>
    </row>
    <row r="144" spans="1:44" ht="31.5">
      <c r="A144" s="396"/>
      <c r="B144" s="396" t="s">
        <v>4471</v>
      </c>
      <c r="C144" s="401" t="s">
        <v>1363</v>
      </c>
      <c r="D144" s="369">
        <f t="shared" si="59"/>
        <v>2771.5999999999995</v>
      </c>
      <c r="E144" s="373">
        <v>2771.5999999999995</v>
      </c>
      <c r="F144" s="400">
        <v>2201.1999999999998</v>
      </c>
      <c r="G144" s="373">
        <v>86.2</v>
      </c>
      <c r="H144" s="400"/>
      <c r="I144" s="369">
        <f t="shared" si="73"/>
        <v>1140.2</v>
      </c>
      <c r="J144" s="400">
        <v>895.5</v>
      </c>
      <c r="K144" s="400">
        <v>472.3</v>
      </c>
      <c r="L144" s="400">
        <v>86.2</v>
      </c>
      <c r="M144" s="400">
        <v>244.7</v>
      </c>
      <c r="N144" s="369">
        <f t="shared" si="60"/>
        <v>3911.7999999999993</v>
      </c>
      <c r="O144" s="236"/>
      <c r="P144" s="267"/>
      <c r="Q144" s="267" t="s">
        <v>4471</v>
      </c>
      <c r="R144" s="272" t="s">
        <v>1363</v>
      </c>
      <c r="S144" s="255">
        <f t="shared" si="61"/>
        <v>1300.3</v>
      </c>
      <c r="T144" s="255">
        <v>1300.3</v>
      </c>
      <c r="U144" s="255">
        <v>954.2</v>
      </c>
      <c r="V144" s="255"/>
      <c r="W144" s="255"/>
      <c r="X144" s="255">
        <f t="shared" si="62"/>
        <v>407.9</v>
      </c>
      <c r="Y144" s="255">
        <v>407.9</v>
      </c>
      <c r="Z144" s="255">
        <v>74.100000000000009</v>
      </c>
      <c r="AA144" s="255">
        <v>84.4</v>
      </c>
      <c r="AB144" s="255"/>
      <c r="AC144" s="255">
        <f t="shared" si="63"/>
        <v>1708.1999999999998</v>
      </c>
      <c r="AE144" s="267"/>
      <c r="AF144" s="267" t="s">
        <v>4471</v>
      </c>
      <c r="AG144" s="272" t="s">
        <v>1363</v>
      </c>
      <c r="AH144" s="255">
        <f t="shared" si="64"/>
        <v>1708.1999999999998</v>
      </c>
      <c r="AI144" s="254">
        <f t="shared" si="65"/>
        <v>1300.3</v>
      </c>
      <c r="AJ144" s="254">
        <f t="shared" si="66"/>
        <v>407.9</v>
      </c>
      <c r="AK144" s="254">
        <f t="shared" si="67"/>
        <v>3911.7999999999993</v>
      </c>
      <c r="AL144" s="254">
        <f t="shared" si="68"/>
        <v>2771.5999999999995</v>
      </c>
      <c r="AM144" s="255">
        <f t="shared" si="69"/>
        <v>1140.2</v>
      </c>
      <c r="AN144" s="254">
        <f t="shared" si="70"/>
        <v>2203.5999999999995</v>
      </c>
      <c r="AO144" s="254">
        <f t="shared" si="71"/>
        <v>1471.2999999999995</v>
      </c>
      <c r="AP144" s="254">
        <f t="shared" si="72"/>
        <v>732.30000000000007</v>
      </c>
      <c r="AQ144" s="249">
        <f t="shared" si="74"/>
        <v>44</v>
      </c>
      <c r="AR144" s="256">
        <f t="shared" si="75"/>
        <v>2815.5999999999995</v>
      </c>
    </row>
    <row r="145" spans="1:44" ht="31.5">
      <c r="A145" s="396"/>
      <c r="B145" s="396" t="s">
        <v>4471</v>
      </c>
      <c r="C145" s="401" t="s">
        <v>1364</v>
      </c>
      <c r="D145" s="369">
        <f t="shared" si="59"/>
        <v>1768.6</v>
      </c>
      <c r="E145" s="373">
        <v>1768.6</v>
      </c>
      <c r="F145" s="400">
        <v>1406.4</v>
      </c>
      <c r="G145" s="373">
        <v>52.8</v>
      </c>
      <c r="H145" s="400"/>
      <c r="I145" s="369">
        <f t="shared" si="73"/>
        <v>1194.4000000000001</v>
      </c>
      <c r="J145" s="400">
        <v>949.7</v>
      </c>
      <c r="K145" s="400">
        <v>301.8</v>
      </c>
      <c r="L145" s="400">
        <v>52.8</v>
      </c>
      <c r="M145" s="400">
        <v>244.7</v>
      </c>
      <c r="N145" s="369">
        <f t="shared" si="60"/>
        <v>2963</v>
      </c>
      <c r="O145" s="236"/>
      <c r="P145" s="267"/>
      <c r="Q145" s="267" t="s">
        <v>4471</v>
      </c>
      <c r="R145" s="272" t="s">
        <v>1364</v>
      </c>
      <c r="S145" s="255">
        <f t="shared" si="61"/>
        <v>1277.7</v>
      </c>
      <c r="T145" s="255">
        <v>1277.7</v>
      </c>
      <c r="U145" s="255">
        <v>937.7</v>
      </c>
      <c r="V145" s="255"/>
      <c r="W145" s="255"/>
      <c r="X145" s="255">
        <f t="shared" si="62"/>
        <v>598.70000000000005</v>
      </c>
      <c r="Y145" s="255">
        <v>598.70000000000005</v>
      </c>
      <c r="Z145" s="255">
        <v>72.8</v>
      </c>
      <c r="AA145" s="255">
        <v>79.2</v>
      </c>
      <c r="AB145" s="255"/>
      <c r="AC145" s="255">
        <f t="shared" si="63"/>
        <v>1876.4</v>
      </c>
      <c r="AE145" s="267"/>
      <c r="AF145" s="267" t="s">
        <v>4471</v>
      </c>
      <c r="AG145" s="272" t="s">
        <v>1364</v>
      </c>
      <c r="AH145" s="255">
        <f t="shared" si="64"/>
        <v>1876.4</v>
      </c>
      <c r="AI145" s="254">
        <f t="shared" si="65"/>
        <v>1277.7</v>
      </c>
      <c r="AJ145" s="254">
        <f t="shared" si="66"/>
        <v>598.70000000000005</v>
      </c>
      <c r="AK145" s="254">
        <f t="shared" si="67"/>
        <v>2963</v>
      </c>
      <c r="AL145" s="254">
        <f t="shared" si="68"/>
        <v>1768.6</v>
      </c>
      <c r="AM145" s="255">
        <f t="shared" si="69"/>
        <v>1194.4000000000001</v>
      </c>
      <c r="AN145" s="254">
        <f t="shared" si="70"/>
        <v>1086.5999999999999</v>
      </c>
      <c r="AO145" s="254">
        <f t="shared" si="71"/>
        <v>490.89999999999986</v>
      </c>
      <c r="AP145" s="254">
        <f t="shared" si="72"/>
        <v>595.70000000000005</v>
      </c>
      <c r="AQ145" s="249">
        <f t="shared" si="74"/>
        <v>28.1</v>
      </c>
      <c r="AR145" s="256">
        <f t="shared" si="75"/>
        <v>1796.6999999999998</v>
      </c>
    </row>
    <row r="146" spans="1:44" ht="31.5">
      <c r="A146" s="396"/>
      <c r="B146" s="396" t="s">
        <v>4471</v>
      </c>
      <c r="C146" s="401" t="s">
        <v>285</v>
      </c>
      <c r="D146" s="369">
        <f t="shared" si="59"/>
        <v>4326.3</v>
      </c>
      <c r="E146" s="373">
        <v>4326.3</v>
      </c>
      <c r="F146" s="400">
        <v>3349.6</v>
      </c>
      <c r="G146" s="373">
        <v>239.8</v>
      </c>
      <c r="H146" s="400"/>
      <c r="I146" s="369">
        <f t="shared" si="73"/>
        <v>1879.3</v>
      </c>
      <c r="J146" s="400">
        <v>1788.3</v>
      </c>
      <c r="K146" s="400">
        <v>718.8</v>
      </c>
      <c r="L146" s="400">
        <v>239.8</v>
      </c>
      <c r="M146" s="400">
        <v>91</v>
      </c>
      <c r="N146" s="369">
        <f t="shared" si="60"/>
        <v>6205.6</v>
      </c>
      <c r="O146" s="236"/>
      <c r="P146" s="267"/>
      <c r="Q146" s="267" t="s">
        <v>4471</v>
      </c>
      <c r="R146" s="272" t="s">
        <v>1365</v>
      </c>
      <c r="S146" s="255">
        <f t="shared" si="61"/>
        <v>4712.8999999999996</v>
      </c>
      <c r="T146" s="255">
        <v>4712.8999999999996</v>
      </c>
      <c r="U146" s="255">
        <v>3459</v>
      </c>
      <c r="V146" s="255"/>
      <c r="W146" s="255"/>
      <c r="X146" s="255">
        <f t="shared" si="62"/>
        <v>1482.6999999999998</v>
      </c>
      <c r="Y146" s="255">
        <v>1482.6999999999998</v>
      </c>
      <c r="Z146" s="255">
        <v>268.5</v>
      </c>
      <c r="AA146" s="255">
        <v>393.9</v>
      </c>
      <c r="AB146" s="255"/>
      <c r="AC146" s="255">
        <f t="shared" si="63"/>
        <v>6195.5999999999995</v>
      </c>
      <c r="AE146" s="267"/>
      <c r="AF146" s="267" t="s">
        <v>4471</v>
      </c>
      <c r="AG146" s="272" t="s">
        <v>1365</v>
      </c>
      <c r="AH146" s="255">
        <f t="shared" si="64"/>
        <v>6195.5999999999995</v>
      </c>
      <c r="AI146" s="254">
        <f t="shared" si="65"/>
        <v>4712.8999999999996</v>
      </c>
      <c r="AJ146" s="254">
        <f t="shared" si="66"/>
        <v>1482.6999999999998</v>
      </c>
      <c r="AK146" s="254">
        <f t="shared" si="67"/>
        <v>6205.6</v>
      </c>
      <c r="AL146" s="254">
        <f t="shared" si="68"/>
        <v>4326.3</v>
      </c>
      <c r="AM146" s="255">
        <f t="shared" si="69"/>
        <v>1879.3</v>
      </c>
      <c r="AN146" s="254">
        <f t="shared" si="70"/>
        <v>10.000000000000909</v>
      </c>
      <c r="AO146" s="254">
        <f t="shared" si="71"/>
        <v>-386.59999999999945</v>
      </c>
      <c r="AP146" s="254">
        <f t="shared" si="72"/>
        <v>396.60000000000014</v>
      </c>
      <c r="AQ146" s="249">
        <f t="shared" si="74"/>
        <v>67</v>
      </c>
      <c r="AR146" s="256">
        <f t="shared" si="75"/>
        <v>4393.3</v>
      </c>
    </row>
    <row r="147" spans="1:44" ht="31.5">
      <c r="A147" s="396"/>
      <c r="B147" s="396" t="s">
        <v>4471</v>
      </c>
      <c r="C147" s="401" t="s">
        <v>286</v>
      </c>
      <c r="D147" s="369">
        <f t="shared" si="59"/>
        <v>4211</v>
      </c>
      <c r="E147" s="373">
        <v>4211</v>
      </c>
      <c r="F147" s="400">
        <v>3362.9</v>
      </c>
      <c r="G147" s="373">
        <v>108.3</v>
      </c>
      <c r="H147" s="400"/>
      <c r="I147" s="369">
        <f t="shared" si="73"/>
        <v>1757.8999999999999</v>
      </c>
      <c r="J147" s="400">
        <v>1546.8999999999999</v>
      </c>
      <c r="K147" s="400">
        <v>722</v>
      </c>
      <c r="L147" s="400">
        <v>108.3</v>
      </c>
      <c r="M147" s="400">
        <v>211</v>
      </c>
      <c r="N147" s="369">
        <f t="shared" si="60"/>
        <v>5968.9</v>
      </c>
      <c r="O147" s="236"/>
      <c r="P147" s="267"/>
      <c r="Q147" s="267" t="s">
        <v>4471</v>
      </c>
      <c r="R147" s="272" t="s">
        <v>1366</v>
      </c>
      <c r="S147" s="255">
        <f t="shared" si="61"/>
        <v>3369</v>
      </c>
      <c r="T147" s="255">
        <v>3369</v>
      </c>
      <c r="U147" s="255">
        <v>2472.6</v>
      </c>
      <c r="V147" s="255"/>
      <c r="W147" s="255"/>
      <c r="X147" s="255">
        <f t="shared" si="62"/>
        <v>870.1</v>
      </c>
      <c r="Y147" s="255">
        <v>870.1</v>
      </c>
      <c r="Z147" s="255">
        <v>192</v>
      </c>
      <c r="AA147" s="255">
        <v>166.5</v>
      </c>
      <c r="AB147" s="255"/>
      <c r="AC147" s="255">
        <f t="shared" si="63"/>
        <v>4239.1000000000004</v>
      </c>
      <c r="AE147" s="267"/>
      <c r="AF147" s="267" t="s">
        <v>4471</v>
      </c>
      <c r="AG147" s="272" t="s">
        <v>1366</v>
      </c>
      <c r="AH147" s="255">
        <f t="shared" si="64"/>
        <v>4239.1000000000004</v>
      </c>
      <c r="AI147" s="254">
        <f t="shared" si="65"/>
        <v>3369</v>
      </c>
      <c r="AJ147" s="254">
        <f t="shared" si="66"/>
        <v>870.1</v>
      </c>
      <c r="AK147" s="254">
        <f t="shared" si="67"/>
        <v>5968.9</v>
      </c>
      <c r="AL147" s="254">
        <f t="shared" si="68"/>
        <v>4211</v>
      </c>
      <c r="AM147" s="255">
        <f t="shared" si="69"/>
        <v>1757.8999999999999</v>
      </c>
      <c r="AN147" s="254">
        <f t="shared" si="70"/>
        <v>1729.7999999999993</v>
      </c>
      <c r="AO147" s="254">
        <f t="shared" si="71"/>
        <v>842</v>
      </c>
      <c r="AP147" s="254">
        <f t="shared" si="72"/>
        <v>887.79999999999984</v>
      </c>
      <c r="AQ147" s="249">
        <f t="shared" si="74"/>
        <v>67.3</v>
      </c>
      <c r="AR147" s="256">
        <f t="shared" si="75"/>
        <v>4278.3</v>
      </c>
    </row>
    <row r="148" spans="1:44" ht="39.4" customHeight="1">
      <c r="A148" s="396"/>
      <c r="B148" s="396" t="s">
        <v>4471</v>
      </c>
      <c r="C148" s="401" t="s">
        <v>1367</v>
      </c>
      <c r="D148" s="369">
        <f t="shared" si="59"/>
        <v>4758.3999999999996</v>
      </c>
      <c r="E148" s="373">
        <v>4758.3999999999996</v>
      </c>
      <c r="F148" s="400">
        <v>3841.6</v>
      </c>
      <c r="G148" s="373">
        <v>71.7</v>
      </c>
      <c r="H148" s="400"/>
      <c r="I148" s="369">
        <f t="shared" si="73"/>
        <v>1726.1999999999998</v>
      </c>
      <c r="J148" s="400">
        <v>1494.4999999999998</v>
      </c>
      <c r="K148" s="400">
        <v>824.4</v>
      </c>
      <c r="L148" s="400">
        <v>71.7</v>
      </c>
      <c r="M148" s="400">
        <v>231.7</v>
      </c>
      <c r="N148" s="369">
        <f t="shared" si="60"/>
        <v>6484.5999999999995</v>
      </c>
      <c r="O148" s="236"/>
      <c r="P148" s="267"/>
      <c r="Q148" s="267" t="s">
        <v>4471</v>
      </c>
      <c r="R148" s="272" t="s">
        <v>1367</v>
      </c>
      <c r="S148" s="255">
        <f t="shared" si="61"/>
        <v>2825.8</v>
      </c>
      <c r="T148" s="255">
        <v>2825.8</v>
      </c>
      <c r="U148" s="255">
        <v>2074</v>
      </c>
      <c r="V148" s="255"/>
      <c r="W148" s="255"/>
      <c r="X148" s="255">
        <f t="shared" si="62"/>
        <v>622.29999999999995</v>
      </c>
      <c r="Y148" s="255">
        <v>622.29999999999995</v>
      </c>
      <c r="Z148" s="255">
        <v>161</v>
      </c>
      <c r="AA148" s="255">
        <v>110.3</v>
      </c>
      <c r="AB148" s="255"/>
      <c r="AC148" s="255">
        <f t="shared" si="63"/>
        <v>3448.1000000000004</v>
      </c>
      <c r="AE148" s="267"/>
      <c r="AF148" s="267" t="s">
        <v>4471</v>
      </c>
      <c r="AG148" s="272" t="s">
        <v>1367</v>
      </c>
      <c r="AH148" s="255">
        <f t="shared" si="64"/>
        <v>3448.1000000000004</v>
      </c>
      <c r="AI148" s="254">
        <f t="shared" si="65"/>
        <v>2825.8</v>
      </c>
      <c r="AJ148" s="254">
        <f t="shared" si="66"/>
        <v>622.29999999999995</v>
      </c>
      <c r="AK148" s="254">
        <f t="shared" si="67"/>
        <v>6484.5999999999995</v>
      </c>
      <c r="AL148" s="254">
        <f t="shared" si="68"/>
        <v>4758.3999999999996</v>
      </c>
      <c r="AM148" s="255">
        <f t="shared" si="69"/>
        <v>1726.1999999999998</v>
      </c>
      <c r="AN148" s="254">
        <f t="shared" si="70"/>
        <v>3036.4999999999991</v>
      </c>
      <c r="AO148" s="254">
        <f t="shared" si="71"/>
        <v>1932.5999999999995</v>
      </c>
      <c r="AP148" s="254">
        <f t="shared" si="72"/>
        <v>1103.8999999999999</v>
      </c>
      <c r="AQ148" s="249">
        <f t="shared" si="74"/>
        <v>76.8</v>
      </c>
      <c r="AR148" s="256">
        <f t="shared" si="75"/>
        <v>4835.2</v>
      </c>
    </row>
    <row r="149" spans="1:44" ht="31.5">
      <c r="A149" s="396"/>
      <c r="B149" s="396" t="s">
        <v>4471</v>
      </c>
      <c r="C149" s="401" t="s">
        <v>1368</v>
      </c>
      <c r="D149" s="369">
        <f t="shared" si="59"/>
        <v>2342.2999999999997</v>
      </c>
      <c r="E149" s="373">
        <v>2342.2999999999997</v>
      </c>
      <c r="F149" s="400">
        <v>1884.8</v>
      </c>
      <c r="G149" s="373">
        <v>42.9</v>
      </c>
      <c r="H149" s="400"/>
      <c r="I149" s="369">
        <f t="shared" si="73"/>
        <v>1455.1</v>
      </c>
      <c r="J149" s="400">
        <v>1210.3999999999999</v>
      </c>
      <c r="K149" s="400">
        <v>404.4</v>
      </c>
      <c r="L149" s="400">
        <v>42.9</v>
      </c>
      <c r="M149" s="400">
        <v>244.7</v>
      </c>
      <c r="N149" s="369">
        <f t="shared" si="60"/>
        <v>3797.3999999999996</v>
      </c>
      <c r="O149" s="236"/>
      <c r="P149" s="267"/>
      <c r="Q149" s="267" t="s">
        <v>4471</v>
      </c>
      <c r="R149" s="272" t="s">
        <v>1368</v>
      </c>
      <c r="S149" s="255">
        <f t="shared" si="61"/>
        <v>1801</v>
      </c>
      <c r="T149" s="255">
        <v>1801</v>
      </c>
      <c r="U149" s="255">
        <v>1321.8</v>
      </c>
      <c r="V149" s="255"/>
      <c r="W149" s="255"/>
      <c r="X149" s="255">
        <f t="shared" si="62"/>
        <v>467.40000000000003</v>
      </c>
      <c r="Y149" s="255">
        <v>467.40000000000003</v>
      </c>
      <c r="Z149" s="255">
        <v>102.6</v>
      </c>
      <c r="AA149" s="255">
        <v>62.1</v>
      </c>
      <c r="AB149" s="255"/>
      <c r="AC149" s="255">
        <f t="shared" si="63"/>
        <v>2268.4</v>
      </c>
      <c r="AE149" s="267"/>
      <c r="AF149" s="267" t="s">
        <v>4471</v>
      </c>
      <c r="AG149" s="272" t="s">
        <v>1368</v>
      </c>
      <c r="AH149" s="255">
        <f t="shared" si="64"/>
        <v>2268.4</v>
      </c>
      <c r="AI149" s="254">
        <f t="shared" si="65"/>
        <v>1801</v>
      </c>
      <c r="AJ149" s="254">
        <f t="shared" si="66"/>
        <v>467.40000000000003</v>
      </c>
      <c r="AK149" s="254">
        <f t="shared" si="67"/>
        <v>3797.3999999999996</v>
      </c>
      <c r="AL149" s="254">
        <f t="shared" si="68"/>
        <v>2342.2999999999997</v>
      </c>
      <c r="AM149" s="255">
        <f t="shared" si="69"/>
        <v>1455.1</v>
      </c>
      <c r="AN149" s="254">
        <f t="shared" si="70"/>
        <v>1528.9999999999995</v>
      </c>
      <c r="AO149" s="254">
        <f t="shared" si="71"/>
        <v>541.29999999999973</v>
      </c>
      <c r="AP149" s="254">
        <f t="shared" si="72"/>
        <v>987.69999999999982</v>
      </c>
      <c r="AQ149" s="249">
        <f t="shared" si="74"/>
        <v>37.700000000000003</v>
      </c>
      <c r="AR149" s="256">
        <f t="shared" si="75"/>
        <v>2379.9999999999995</v>
      </c>
    </row>
    <row r="150" spans="1:44" ht="31.5">
      <c r="A150" s="396"/>
      <c r="B150" s="396" t="s">
        <v>4471</v>
      </c>
      <c r="C150" s="401" t="s">
        <v>1369</v>
      </c>
      <c r="D150" s="369">
        <f t="shared" si="59"/>
        <v>1405.6</v>
      </c>
      <c r="E150" s="373">
        <v>1405.6</v>
      </c>
      <c r="F150" s="400">
        <v>1103.5</v>
      </c>
      <c r="G150" s="373">
        <v>59.3</v>
      </c>
      <c r="H150" s="400"/>
      <c r="I150" s="369">
        <f t="shared" si="73"/>
        <v>834.3</v>
      </c>
      <c r="J150" s="400">
        <v>743.3</v>
      </c>
      <c r="K150" s="400">
        <v>236.8</v>
      </c>
      <c r="L150" s="400">
        <v>59.3</v>
      </c>
      <c r="M150" s="400">
        <v>91</v>
      </c>
      <c r="N150" s="369">
        <f t="shared" si="60"/>
        <v>2239.8999999999996</v>
      </c>
      <c r="O150" s="236"/>
      <c r="P150" s="267"/>
      <c r="Q150" s="267" t="s">
        <v>4471</v>
      </c>
      <c r="R150" s="272" t="s">
        <v>1369</v>
      </c>
      <c r="S150" s="255">
        <f t="shared" si="61"/>
        <v>1392.1</v>
      </c>
      <c r="T150" s="255">
        <v>1392.1</v>
      </c>
      <c r="U150" s="255">
        <v>1021.7</v>
      </c>
      <c r="V150" s="255"/>
      <c r="W150" s="255"/>
      <c r="X150" s="255">
        <f t="shared" si="62"/>
        <v>621.79999999999995</v>
      </c>
      <c r="Y150" s="255">
        <v>621.79999999999995</v>
      </c>
      <c r="Z150" s="255">
        <v>79.3</v>
      </c>
      <c r="AA150" s="255">
        <v>78.8</v>
      </c>
      <c r="AB150" s="255"/>
      <c r="AC150" s="255">
        <f t="shared" si="63"/>
        <v>2013.8999999999999</v>
      </c>
      <c r="AE150" s="267"/>
      <c r="AF150" s="267" t="s">
        <v>4471</v>
      </c>
      <c r="AG150" s="272" t="s">
        <v>1369</v>
      </c>
      <c r="AH150" s="255">
        <f t="shared" si="64"/>
        <v>2013.8999999999999</v>
      </c>
      <c r="AI150" s="254">
        <f t="shared" si="65"/>
        <v>1392.1</v>
      </c>
      <c r="AJ150" s="254">
        <f t="shared" si="66"/>
        <v>621.79999999999995</v>
      </c>
      <c r="AK150" s="254">
        <f t="shared" si="67"/>
        <v>2239.8999999999996</v>
      </c>
      <c r="AL150" s="254">
        <f t="shared" si="68"/>
        <v>1405.6</v>
      </c>
      <c r="AM150" s="255">
        <f t="shared" si="69"/>
        <v>834.3</v>
      </c>
      <c r="AN150" s="254">
        <f t="shared" si="70"/>
        <v>225.99999999999977</v>
      </c>
      <c r="AO150" s="254">
        <f t="shared" si="71"/>
        <v>13.5</v>
      </c>
      <c r="AP150" s="254">
        <f t="shared" si="72"/>
        <v>212.5</v>
      </c>
      <c r="AQ150" s="249">
        <f t="shared" si="74"/>
        <v>22.1</v>
      </c>
      <c r="AR150" s="256">
        <f t="shared" si="75"/>
        <v>1427.6999999999998</v>
      </c>
    </row>
    <row r="151" spans="1:44" ht="31.5">
      <c r="A151" s="396"/>
      <c r="B151" s="396" t="s">
        <v>4471</v>
      </c>
      <c r="C151" s="401" t="s">
        <v>1370</v>
      </c>
      <c r="D151" s="369">
        <f t="shared" si="59"/>
        <v>1828.3000000000002</v>
      </c>
      <c r="E151" s="373">
        <v>1828.3000000000002</v>
      </c>
      <c r="F151" s="400">
        <v>1463.4</v>
      </c>
      <c r="G151" s="373">
        <v>42.9</v>
      </c>
      <c r="H151" s="400"/>
      <c r="I151" s="369">
        <f t="shared" si="73"/>
        <v>1088.4000000000001</v>
      </c>
      <c r="J151" s="400">
        <v>856.7</v>
      </c>
      <c r="K151" s="400">
        <v>314.39999999999998</v>
      </c>
      <c r="L151" s="400">
        <v>42.9</v>
      </c>
      <c r="M151" s="400">
        <v>231.7</v>
      </c>
      <c r="N151" s="369">
        <f t="shared" si="60"/>
        <v>2916.7000000000003</v>
      </c>
      <c r="O151" s="236"/>
      <c r="P151" s="267"/>
      <c r="Q151" s="267" t="s">
        <v>4471</v>
      </c>
      <c r="R151" s="272" t="s">
        <v>1370</v>
      </c>
      <c r="S151" s="255">
        <f t="shared" si="61"/>
        <v>1333</v>
      </c>
      <c r="T151" s="255">
        <v>1333</v>
      </c>
      <c r="U151" s="255">
        <v>978.3</v>
      </c>
      <c r="V151" s="255"/>
      <c r="W151" s="255"/>
      <c r="X151" s="255">
        <f t="shared" si="62"/>
        <v>417</v>
      </c>
      <c r="Y151" s="255">
        <v>417</v>
      </c>
      <c r="Z151" s="255">
        <v>75.899999999999991</v>
      </c>
      <c r="AA151" s="255">
        <v>64.099999999999994</v>
      </c>
      <c r="AB151" s="255"/>
      <c r="AC151" s="255">
        <f t="shared" si="63"/>
        <v>1750</v>
      </c>
      <c r="AE151" s="267"/>
      <c r="AF151" s="267" t="s">
        <v>4471</v>
      </c>
      <c r="AG151" s="272" t="s">
        <v>1370</v>
      </c>
      <c r="AH151" s="255">
        <f t="shared" si="64"/>
        <v>1750</v>
      </c>
      <c r="AI151" s="254">
        <f t="shared" si="65"/>
        <v>1333</v>
      </c>
      <c r="AJ151" s="254">
        <f t="shared" si="66"/>
        <v>417</v>
      </c>
      <c r="AK151" s="254">
        <f t="shared" si="67"/>
        <v>2916.7000000000003</v>
      </c>
      <c r="AL151" s="254">
        <f t="shared" si="68"/>
        <v>1828.3000000000002</v>
      </c>
      <c r="AM151" s="255">
        <f t="shared" si="69"/>
        <v>1088.4000000000001</v>
      </c>
      <c r="AN151" s="254">
        <f t="shared" si="70"/>
        <v>1166.7000000000003</v>
      </c>
      <c r="AO151" s="254">
        <f t="shared" si="71"/>
        <v>495.30000000000018</v>
      </c>
      <c r="AP151" s="254">
        <f t="shared" si="72"/>
        <v>671.40000000000009</v>
      </c>
      <c r="AQ151" s="249">
        <f t="shared" si="74"/>
        <v>29.3</v>
      </c>
      <c r="AR151" s="256">
        <f t="shared" si="75"/>
        <v>1857.6000000000001</v>
      </c>
    </row>
    <row r="152" spans="1:44" ht="31.5">
      <c r="A152" s="396"/>
      <c r="B152" s="396" t="s">
        <v>4471</v>
      </c>
      <c r="C152" s="401" t="s">
        <v>287</v>
      </c>
      <c r="D152" s="369">
        <f t="shared" si="59"/>
        <v>3954.6</v>
      </c>
      <c r="E152" s="373">
        <v>3954.6</v>
      </c>
      <c r="F152" s="400">
        <v>3143.7</v>
      </c>
      <c r="G152" s="373">
        <v>119.3</v>
      </c>
      <c r="H152" s="400"/>
      <c r="I152" s="369">
        <f t="shared" si="73"/>
        <v>2023.7</v>
      </c>
      <c r="J152" s="400">
        <v>1792</v>
      </c>
      <c r="K152" s="400">
        <v>674.8</v>
      </c>
      <c r="L152" s="400">
        <v>119.3</v>
      </c>
      <c r="M152" s="400">
        <v>231.7</v>
      </c>
      <c r="N152" s="369">
        <f t="shared" si="60"/>
        <v>5978.3</v>
      </c>
      <c r="O152" s="236"/>
      <c r="P152" s="267"/>
      <c r="Q152" s="267" t="s">
        <v>4471</v>
      </c>
      <c r="R152" s="272" t="s">
        <v>1371</v>
      </c>
      <c r="S152" s="255">
        <f t="shared" si="61"/>
        <v>3711.1000000000004</v>
      </c>
      <c r="T152" s="255">
        <v>3711.1000000000004</v>
      </c>
      <c r="U152" s="255">
        <v>2723.7000000000003</v>
      </c>
      <c r="V152" s="255"/>
      <c r="W152" s="255"/>
      <c r="X152" s="255">
        <f t="shared" si="62"/>
        <v>821.6</v>
      </c>
      <c r="Y152" s="255">
        <v>821.6</v>
      </c>
      <c r="Z152" s="255">
        <v>211.5</v>
      </c>
      <c r="AA152" s="255">
        <v>184.5</v>
      </c>
      <c r="AB152" s="255"/>
      <c r="AC152" s="255">
        <f t="shared" si="63"/>
        <v>4532.7000000000007</v>
      </c>
      <c r="AE152" s="267"/>
      <c r="AF152" s="267" t="s">
        <v>4471</v>
      </c>
      <c r="AG152" s="272" t="s">
        <v>1371</v>
      </c>
      <c r="AH152" s="255">
        <f t="shared" si="64"/>
        <v>4532.7000000000007</v>
      </c>
      <c r="AI152" s="254">
        <f t="shared" si="65"/>
        <v>3711.1000000000004</v>
      </c>
      <c r="AJ152" s="254">
        <f t="shared" si="66"/>
        <v>821.6</v>
      </c>
      <c r="AK152" s="254">
        <f t="shared" si="67"/>
        <v>5978.3</v>
      </c>
      <c r="AL152" s="254">
        <f t="shared" si="68"/>
        <v>3954.6</v>
      </c>
      <c r="AM152" s="255">
        <f t="shared" si="69"/>
        <v>2023.7</v>
      </c>
      <c r="AN152" s="254">
        <f t="shared" si="70"/>
        <v>1445.5999999999995</v>
      </c>
      <c r="AO152" s="254">
        <f t="shared" si="71"/>
        <v>243.49999999999955</v>
      </c>
      <c r="AP152" s="254">
        <f t="shared" si="72"/>
        <v>1202.0999999999999</v>
      </c>
      <c r="AQ152" s="249">
        <f t="shared" si="74"/>
        <v>62.9</v>
      </c>
      <c r="AR152" s="256">
        <f t="shared" si="75"/>
        <v>4017.5</v>
      </c>
    </row>
    <row r="153" spans="1:44" ht="31.5">
      <c r="A153" s="396"/>
      <c r="B153" s="396" t="s">
        <v>4471</v>
      </c>
      <c r="C153" s="401" t="s">
        <v>1372</v>
      </c>
      <c r="D153" s="369">
        <f t="shared" si="59"/>
        <v>2276.8000000000002</v>
      </c>
      <c r="E153" s="373">
        <v>2276.8000000000002</v>
      </c>
      <c r="F153" s="400">
        <v>1826.4</v>
      </c>
      <c r="G153" s="373">
        <v>48.6</v>
      </c>
      <c r="H153" s="400"/>
      <c r="I153" s="369">
        <f t="shared" si="73"/>
        <v>1082.1999999999998</v>
      </c>
      <c r="J153" s="400">
        <v>991.19999999999993</v>
      </c>
      <c r="K153" s="400">
        <v>391.7</v>
      </c>
      <c r="L153" s="400">
        <v>48.6</v>
      </c>
      <c r="M153" s="400">
        <v>91</v>
      </c>
      <c r="N153" s="369">
        <f t="shared" si="60"/>
        <v>3359</v>
      </c>
      <c r="O153" s="236"/>
      <c r="P153" s="267"/>
      <c r="Q153" s="267" t="s">
        <v>4471</v>
      </c>
      <c r="R153" s="272" t="s">
        <v>1372</v>
      </c>
      <c r="S153" s="255">
        <f t="shared" si="61"/>
        <v>1275.3</v>
      </c>
      <c r="T153" s="255">
        <v>1275.3</v>
      </c>
      <c r="U153" s="255">
        <v>936</v>
      </c>
      <c r="V153" s="255"/>
      <c r="W153" s="255"/>
      <c r="X153" s="255">
        <f t="shared" si="62"/>
        <v>573.70000000000005</v>
      </c>
      <c r="Y153" s="255">
        <v>573.70000000000005</v>
      </c>
      <c r="Z153" s="255">
        <v>72.699999999999989</v>
      </c>
      <c r="AA153" s="255">
        <v>63.5</v>
      </c>
      <c r="AB153" s="255"/>
      <c r="AC153" s="255">
        <f t="shared" si="63"/>
        <v>1849</v>
      </c>
      <c r="AE153" s="267"/>
      <c r="AF153" s="267" t="s">
        <v>4471</v>
      </c>
      <c r="AG153" s="272" t="s">
        <v>1372</v>
      </c>
      <c r="AH153" s="255">
        <f t="shared" si="64"/>
        <v>1849</v>
      </c>
      <c r="AI153" s="254">
        <f t="shared" si="65"/>
        <v>1275.3</v>
      </c>
      <c r="AJ153" s="254">
        <f t="shared" si="66"/>
        <v>573.70000000000005</v>
      </c>
      <c r="AK153" s="254">
        <f t="shared" si="67"/>
        <v>3359</v>
      </c>
      <c r="AL153" s="254">
        <f t="shared" si="68"/>
        <v>2276.8000000000002</v>
      </c>
      <c r="AM153" s="255">
        <f t="shared" si="69"/>
        <v>1082.1999999999998</v>
      </c>
      <c r="AN153" s="254">
        <f t="shared" si="70"/>
        <v>1510</v>
      </c>
      <c r="AO153" s="254">
        <f t="shared" si="71"/>
        <v>1001.5000000000002</v>
      </c>
      <c r="AP153" s="254">
        <f t="shared" si="72"/>
        <v>508.49999999999977</v>
      </c>
      <c r="AQ153" s="249">
        <f t="shared" si="74"/>
        <v>36.5</v>
      </c>
      <c r="AR153" s="256">
        <f t="shared" si="75"/>
        <v>2313.3000000000002</v>
      </c>
    </row>
    <row r="154" spans="1:44" ht="31.5">
      <c r="A154" s="396"/>
      <c r="B154" s="396" t="s">
        <v>4471</v>
      </c>
      <c r="C154" s="401" t="s">
        <v>1373</v>
      </c>
      <c r="D154" s="369">
        <f t="shared" si="59"/>
        <v>1456.6999999999998</v>
      </c>
      <c r="E154" s="373">
        <v>1456.6999999999998</v>
      </c>
      <c r="F154" s="400">
        <v>1163.2</v>
      </c>
      <c r="G154" s="373">
        <v>37.6</v>
      </c>
      <c r="H154" s="400"/>
      <c r="I154" s="369">
        <f t="shared" si="73"/>
        <v>748.9</v>
      </c>
      <c r="J154" s="400">
        <v>657.9</v>
      </c>
      <c r="K154" s="400">
        <v>251</v>
      </c>
      <c r="L154" s="400">
        <v>37.6</v>
      </c>
      <c r="M154" s="400">
        <v>91</v>
      </c>
      <c r="N154" s="369">
        <f t="shared" si="60"/>
        <v>2205.6</v>
      </c>
      <c r="O154" s="236"/>
      <c r="P154" s="267"/>
      <c r="Q154" s="267" t="s">
        <v>4471</v>
      </c>
      <c r="R154" s="272" t="s">
        <v>1373</v>
      </c>
      <c r="S154" s="255">
        <f t="shared" si="61"/>
        <v>1482.6</v>
      </c>
      <c r="T154" s="255">
        <v>1482.6</v>
      </c>
      <c r="U154" s="255">
        <v>1088.1000000000001</v>
      </c>
      <c r="V154" s="255"/>
      <c r="W154" s="255"/>
      <c r="X154" s="255">
        <f t="shared" si="62"/>
        <v>426.99999999999994</v>
      </c>
      <c r="Y154" s="255">
        <v>426.99999999999994</v>
      </c>
      <c r="Z154" s="255">
        <v>84.5</v>
      </c>
      <c r="AA154" s="255">
        <v>51.8</v>
      </c>
      <c r="AB154" s="255"/>
      <c r="AC154" s="255">
        <f t="shared" si="63"/>
        <v>1909.6</v>
      </c>
      <c r="AE154" s="267"/>
      <c r="AF154" s="267" t="s">
        <v>4471</v>
      </c>
      <c r="AG154" s="272" t="s">
        <v>1373</v>
      </c>
      <c r="AH154" s="255">
        <f t="shared" si="64"/>
        <v>1909.6</v>
      </c>
      <c r="AI154" s="254">
        <f t="shared" si="65"/>
        <v>1482.6</v>
      </c>
      <c r="AJ154" s="254">
        <f t="shared" si="66"/>
        <v>426.99999999999994</v>
      </c>
      <c r="AK154" s="254">
        <f t="shared" si="67"/>
        <v>2205.6</v>
      </c>
      <c r="AL154" s="254">
        <f t="shared" si="68"/>
        <v>1456.6999999999998</v>
      </c>
      <c r="AM154" s="255">
        <f t="shared" si="69"/>
        <v>748.9</v>
      </c>
      <c r="AN154" s="254">
        <f t="shared" si="70"/>
        <v>296</v>
      </c>
      <c r="AO154" s="254">
        <f t="shared" si="71"/>
        <v>-25.900000000000091</v>
      </c>
      <c r="AP154" s="254">
        <f t="shared" si="72"/>
        <v>321.90000000000003</v>
      </c>
      <c r="AQ154" s="249">
        <f t="shared" si="74"/>
        <v>23.3</v>
      </c>
      <c r="AR154" s="256">
        <f t="shared" si="75"/>
        <v>1479.9999999999998</v>
      </c>
    </row>
    <row r="155" spans="1:44" ht="31.5">
      <c r="A155" s="396"/>
      <c r="B155" s="396" t="s">
        <v>4471</v>
      </c>
      <c r="C155" s="401" t="s">
        <v>288</v>
      </c>
      <c r="D155" s="369">
        <f t="shared" si="59"/>
        <v>4631.3</v>
      </c>
      <c r="E155" s="373">
        <v>4631.3</v>
      </c>
      <c r="F155" s="400">
        <v>3680.7</v>
      </c>
      <c r="G155" s="373">
        <v>140.9</v>
      </c>
      <c r="H155" s="400"/>
      <c r="I155" s="369">
        <f t="shared" si="73"/>
        <v>1921.3</v>
      </c>
      <c r="J155" s="400">
        <v>1689.6</v>
      </c>
      <c r="K155" s="400">
        <v>789.8</v>
      </c>
      <c r="L155" s="400">
        <v>140.9</v>
      </c>
      <c r="M155" s="400">
        <v>231.7</v>
      </c>
      <c r="N155" s="369">
        <f t="shared" si="60"/>
        <v>6552.6</v>
      </c>
      <c r="O155" s="236"/>
      <c r="P155" s="267"/>
      <c r="Q155" s="267" t="s">
        <v>4471</v>
      </c>
      <c r="R155" s="272" t="s">
        <v>1374</v>
      </c>
      <c r="S155" s="255">
        <f t="shared" si="61"/>
        <v>4032.7999999999997</v>
      </c>
      <c r="T155" s="255">
        <v>4032.7999999999997</v>
      </c>
      <c r="U155" s="255">
        <v>2959.8</v>
      </c>
      <c r="V155" s="255"/>
      <c r="W155" s="255"/>
      <c r="X155" s="255">
        <f t="shared" si="62"/>
        <v>1067.0000000000002</v>
      </c>
      <c r="Y155" s="255">
        <v>1067.0000000000002</v>
      </c>
      <c r="Z155" s="255">
        <v>229.79999999999998</v>
      </c>
      <c r="AA155" s="255">
        <v>215.9</v>
      </c>
      <c r="AB155" s="255"/>
      <c r="AC155" s="255">
        <f t="shared" si="63"/>
        <v>5099.8</v>
      </c>
      <c r="AE155" s="267"/>
      <c r="AF155" s="267" t="s">
        <v>4471</v>
      </c>
      <c r="AG155" s="272" t="s">
        <v>1374</v>
      </c>
      <c r="AH155" s="255">
        <f t="shared" si="64"/>
        <v>5099.8</v>
      </c>
      <c r="AI155" s="254">
        <f t="shared" si="65"/>
        <v>4032.7999999999997</v>
      </c>
      <c r="AJ155" s="254">
        <f t="shared" si="66"/>
        <v>1067.0000000000002</v>
      </c>
      <c r="AK155" s="254">
        <f t="shared" si="67"/>
        <v>6552.6</v>
      </c>
      <c r="AL155" s="254">
        <f t="shared" si="68"/>
        <v>4631.3</v>
      </c>
      <c r="AM155" s="255">
        <f t="shared" si="69"/>
        <v>1921.3</v>
      </c>
      <c r="AN155" s="254">
        <f t="shared" si="70"/>
        <v>1452.8000000000002</v>
      </c>
      <c r="AO155" s="254">
        <f t="shared" si="71"/>
        <v>598.50000000000045</v>
      </c>
      <c r="AP155" s="254">
        <f t="shared" si="72"/>
        <v>854.29999999999973</v>
      </c>
      <c r="AQ155" s="249">
        <f t="shared" si="74"/>
        <v>73.599999999999994</v>
      </c>
      <c r="AR155" s="256">
        <f t="shared" si="75"/>
        <v>4704.9000000000005</v>
      </c>
    </row>
    <row r="156" spans="1:44" ht="31.5">
      <c r="A156" s="396"/>
      <c r="B156" s="396" t="s">
        <v>4471</v>
      </c>
      <c r="C156" s="401" t="s">
        <v>1375</v>
      </c>
      <c r="D156" s="369">
        <f t="shared" si="59"/>
        <v>1324.5000000000002</v>
      </c>
      <c r="E156" s="373">
        <v>1324.5000000000002</v>
      </c>
      <c r="F156" s="400">
        <v>1059.5</v>
      </c>
      <c r="G156" s="373">
        <v>31.9</v>
      </c>
      <c r="H156" s="400"/>
      <c r="I156" s="369">
        <f t="shared" si="73"/>
        <v>1167.5</v>
      </c>
      <c r="J156" s="400">
        <v>1026.5</v>
      </c>
      <c r="K156" s="400">
        <v>227.3</v>
      </c>
      <c r="L156" s="400">
        <v>31.9</v>
      </c>
      <c r="M156" s="400">
        <v>141</v>
      </c>
      <c r="N156" s="369">
        <f t="shared" si="60"/>
        <v>2492</v>
      </c>
      <c r="O156" s="236"/>
      <c r="P156" s="267"/>
      <c r="Q156" s="267" t="s">
        <v>4471</v>
      </c>
      <c r="R156" s="272" t="s">
        <v>1375</v>
      </c>
      <c r="S156" s="255">
        <f t="shared" si="61"/>
        <v>1310.5</v>
      </c>
      <c r="T156" s="255">
        <v>1310.5</v>
      </c>
      <c r="U156" s="255">
        <v>961.80000000000007</v>
      </c>
      <c r="V156" s="255"/>
      <c r="W156" s="255"/>
      <c r="X156" s="255">
        <f t="shared" si="62"/>
        <v>733.10000000000014</v>
      </c>
      <c r="Y156" s="255">
        <v>733.10000000000014</v>
      </c>
      <c r="Z156" s="255">
        <v>74.7</v>
      </c>
      <c r="AA156" s="255">
        <v>43.2</v>
      </c>
      <c r="AB156" s="255"/>
      <c r="AC156" s="255">
        <f t="shared" si="63"/>
        <v>2043.6000000000001</v>
      </c>
      <c r="AE156" s="267"/>
      <c r="AF156" s="267" t="s">
        <v>4471</v>
      </c>
      <c r="AG156" s="272" t="s">
        <v>1375</v>
      </c>
      <c r="AH156" s="255">
        <f t="shared" si="64"/>
        <v>2043.6000000000001</v>
      </c>
      <c r="AI156" s="254">
        <f t="shared" si="65"/>
        <v>1310.5</v>
      </c>
      <c r="AJ156" s="254">
        <f t="shared" si="66"/>
        <v>733.10000000000014</v>
      </c>
      <c r="AK156" s="254">
        <f t="shared" si="67"/>
        <v>2492</v>
      </c>
      <c r="AL156" s="254">
        <f t="shared" si="68"/>
        <v>1324.5000000000002</v>
      </c>
      <c r="AM156" s="255">
        <f t="shared" si="69"/>
        <v>1167.5</v>
      </c>
      <c r="AN156" s="254">
        <f t="shared" si="70"/>
        <v>448.39999999999986</v>
      </c>
      <c r="AO156" s="254">
        <f t="shared" si="71"/>
        <v>14.000000000000227</v>
      </c>
      <c r="AP156" s="254">
        <f t="shared" si="72"/>
        <v>434.39999999999986</v>
      </c>
      <c r="AQ156" s="249">
        <f t="shared" si="74"/>
        <v>21.2</v>
      </c>
      <c r="AR156" s="256">
        <f t="shared" si="75"/>
        <v>1345.7000000000003</v>
      </c>
    </row>
    <row r="157" spans="1:44" ht="31.5">
      <c r="A157" s="396"/>
      <c r="B157" s="396" t="s">
        <v>4471</v>
      </c>
      <c r="C157" s="401" t="s">
        <v>1376</v>
      </c>
      <c r="D157" s="369">
        <f t="shared" si="59"/>
        <v>2225.1000000000004</v>
      </c>
      <c r="E157" s="373">
        <v>2225.1000000000004</v>
      </c>
      <c r="F157" s="400">
        <v>1766.3</v>
      </c>
      <c r="G157" s="373">
        <v>70.3</v>
      </c>
      <c r="H157" s="400"/>
      <c r="I157" s="369">
        <f t="shared" si="73"/>
        <v>1077.7</v>
      </c>
      <c r="J157" s="400">
        <v>986.7</v>
      </c>
      <c r="K157" s="400">
        <v>379.1</v>
      </c>
      <c r="L157" s="400">
        <v>70.3</v>
      </c>
      <c r="M157" s="400">
        <v>91</v>
      </c>
      <c r="N157" s="369">
        <f t="shared" si="60"/>
        <v>3302.8</v>
      </c>
      <c r="O157" s="236"/>
      <c r="P157" s="267"/>
      <c r="Q157" s="267" t="s">
        <v>4471</v>
      </c>
      <c r="R157" s="272" t="s">
        <v>1376</v>
      </c>
      <c r="S157" s="255">
        <f t="shared" si="61"/>
        <v>1267.4000000000001</v>
      </c>
      <c r="T157" s="255">
        <v>1267.4000000000001</v>
      </c>
      <c r="U157" s="255">
        <v>930.2</v>
      </c>
      <c r="V157" s="255"/>
      <c r="W157" s="255"/>
      <c r="X157" s="255">
        <f t="shared" si="62"/>
        <v>468.9</v>
      </c>
      <c r="Y157" s="255">
        <v>468.9</v>
      </c>
      <c r="Z157" s="255">
        <v>72.3</v>
      </c>
      <c r="AA157" s="255">
        <v>104.5</v>
      </c>
      <c r="AB157" s="255"/>
      <c r="AC157" s="255">
        <f t="shared" si="63"/>
        <v>1736.3000000000002</v>
      </c>
      <c r="AE157" s="267"/>
      <c r="AF157" s="267" t="s">
        <v>4471</v>
      </c>
      <c r="AG157" s="272" t="s">
        <v>1376</v>
      </c>
      <c r="AH157" s="255">
        <f t="shared" si="64"/>
        <v>1736.3000000000002</v>
      </c>
      <c r="AI157" s="254">
        <f t="shared" si="65"/>
        <v>1267.4000000000001</v>
      </c>
      <c r="AJ157" s="254">
        <f t="shared" si="66"/>
        <v>468.9</v>
      </c>
      <c r="AK157" s="254">
        <f t="shared" si="67"/>
        <v>3302.8</v>
      </c>
      <c r="AL157" s="254">
        <f t="shared" si="68"/>
        <v>2225.1000000000004</v>
      </c>
      <c r="AM157" s="255">
        <f t="shared" si="69"/>
        <v>1077.7</v>
      </c>
      <c r="AN157" s="254">
        <f t="shared" si="70"/>
        <v>1566.5</v>
      </c>
      <c r="AO157" s="254">
        <f t="shared" si="71"/>
        <v>957.70000000000027</v>
      </c>
      <c r="AP157" s="254">
        <f t="shared" si="72"/>
        <v>608.80000000000007</v>
      </c>
      <c r="AQ157" s="249">
        <f t="shared" si="74"/>
        <v>35.299999999999997</v>
      </c>
      <c r="AR157" s="256">
        <f t="shared" si="75"/>
        <v>2260.4000000000005</v>
      </c>
    </row>
    <row r="158" spans="1:44" ht="31.5">
      <c r="A158" s="396"/>
      <c r="B158" s="396" t="s">
        <v>4471</v>
      </c>
      <c r="C158" s="401" t="s">
        <v>1377</v>
      </c>
      <c r="D158" s="369"/>
      <c r="E158" s="373"/>
      <c r="F158" s="400"/>
      <c r="G158" s="373"/>
      <c r="H158" s="400"/>
      <c r="I158" s="369"/>
      <c r="J158" s="400"/>
      <c r="K158" s="400"/>
      <c r="L158" s="400"/>
      <c r="M158" s="400"/>
      <c r="N158" s="369"/>
      <c r="O158" s="236"/>
      <c r="P158" s="267"/>
      <c r="Q158" s="267" t="s">
        <v>4471</v>
      </c>
      <c r="R158" s="272" t="s">
        <v>1377</v>
      </c>
      <c r="S158" s="255">
        <f t="shared" si="61"/>
        <v>1647.3</v>
      </c>
      <c r="T158" s="255">
        <v>1647.3</v>
      </c>
      <c r="U158" s="255">
        <v>1209</v>
      </c>
      <c r="V158" s="255"/>
      <c r="W158" s="255"/>
      <c r="X158" s="255">
        <f t="shared" si="62"/>
        <v>325.3</v>
      </c>
      <c r="Y158" s="255">
        <v>325.3</v>
      </c>
      <c r="Z158" s="255">
        <v>93.899999999999991</v>
      </c>
      <c r="AA158" s="255">
        <v>1</v>
      </c>
      <c r="AB158" s="255"/>
      <c r="AC158" s="255">
        <f t="shared" si="63"/>
        <v>1972.6</v>
      </c>
      <c r="AE158" s="267"/>
      <c r="AF158" s="267" t="s">
        <v>4471</v>
      </c>
      <c r="AG158" s="272" t="s">
        <v>1377</v>
      </c>
      <c r="AH158" s="255">
        <f t="shared" si="64"/>
        <v>1972.6</v>
      </c>
      <c r="AI158" s="254">
        <f t="shared" si="65"/>
        <v>1647.3</v>
      </c>
      <c r="AJ158" s="254">
        <f t="shared" si="66"/>
        <v>325.3</v>
      </c>
      <c r="AK158" s="254">
        <f t="shared" si="67"/>
        <v>0</v>
      </c>
      <c r="AL158" s="254">
        <f t="shared" si="68"/>
        <v>0</v>
      </c>
      <c r="AM158" s="255">
        <f t="shared" si="69"/>
        <v>0</v>
      </c>
      <c r="AN158" s="254">
        <f t="shared" si="70"/>
        <v>-1972.6</v>
      </c>
      <c r="AO158" s="254">
        <f t="shared" si="71"/>
        <v>-1647.3</v>
      </c>
      <c r="AP158" s="254">
        <f t="shared" si="72"/>
        <v>-325.3</v>
      </c>
      <c r="AQ158" s="249">
        <f t="shared" si="74"/>
        <v>0</v>
      </c>
      <c r="AR158" s="256">
        <f t="shared" si="75"/>
        <v>0</v>
      </c>
    </row>
    <row r="159" spans="1:44" ht="31.5">
      <c r="A159" s="396"/>
      <c r="B159" s="396" t="s">
        <v>4471</v>
      </c>
      <c r="C159" s="401" t="s">
        <v>1378</v>
      </c>
      <c r="D159" s="369"/>
      <c r="E159" s="373"/>
      <c r="F159" s="400"/>
      <c r="G159" s="373"/>
      <c r="H159" s="400"/>
      <c r="I159" s="369"/>
      <c r="J159" s="400"/>
      <c r="K159" s="400"/>
      <c r="L159" s="400"/>
      <c r="M159" s="400"/>
      <c r="N159" s="369"/>
      <c r="O159" s="236"/>
      <c r="P159" s="267"/>
      <c r="Q159" s="267" t="s">
        <v>4471</v>
      </c>
      <c r="R159" s="272" t="s">
        <v>1378</v>
      </c>
      <c r="S159" s="255">
        <f t="shared" si="61"/>
        <v>2788.1</v>
      </c>
      <c r="T159" s="255">
        <v>2788.1</v>
      </c>
      <c r="U159" s="255">
        <v>2046.3</v>
      </c>
      <c r="V159" s="255"/>
      <c r="W159" s="255"/>
      <c r="X159" s="255">
        <f t="shared" si="62"/>
        <v>825.30000000000007</v>
      </c>
      <c r="Y159" s="255">
        <v>825.30000000000007</v>
      </c>
      <c r="Z159" s="255">
        <v>158.79999999999998</v>
      </c>
      <c r="AA159" s="255">
        <v>100.4</v>
      </c>
      <c r="AB159" s="255"/>
      <c r="AC159" s="255">
        <f t="shared" si="63"/>
        <v>3613.4</v>
      </c>
      <c r="AE159" s="267"/>
      <c r="AF159" s="267" t="s">
        <v>4471</v>
      </c>
      <c r="AG159" s="272" t="s">
        <v>1378</v>
      </c>
      <c r="AH159" s="255">
        <f t="shared" si="64"/>
        <v>3613.4</v>
      </c>
      <c r="AI159" s="254">
        <f t="shared" si="65"/>
        <v>2788.1</v>
      </c>
      <c r="AJ159" s="254">
        <f t="shared" si="66"/>
        <v>825.30000000000007</v>
      </c>
      <c r="AK159" s="254">
        <f t="shared" si="67"/>
        <v>0</v>
      </c>
      <c r="AL159" s="254">
        <f t="shared" si="68"/>
        <v>0</v>
      </c>
      <c r="AM159" s="255">
        <f t="shared" si="69"/>
        <v>0</v>
      </c>
      <c r="AN159" s="254">
        <f t="shared" si="70"/>
        <v>-3613.4</v>
      </c>
      <c r="AO159" s="254">
        <f t="shared" si="71"/>
        <v>-2788.1</v>
      </c>
      <c r="AP159" s="254">
        <f t="shared" si="72"/>
        <v>-825.30000000000007</v>
      </c>
      <c r="AQ159" s="249">
        <f t="shared" si="74"/>
        <v>0</v>
      </c>
      <c r="AR159" s="256">
        <f t="shared" si="75"/>
        <v>0</v>
      </c>
    </row>
    <row r="160" spans="1:44" ht="31.5">
      <c r="A160" s="396"/>
      <c r="B160" s="396" t="s">
        <v>4471</v>
      </c>
      <c r="C160" s="401" t="s">
        <v>1379</v>
      </c>
      <c r="D160" s="369">
        <f t="shared" si="59"/>
        <v>8641.7999999999993</v>
      </c>
      <c r="E160" s="373">
        <v>8641.7999999999993</v>
      </c>
      <c r="F160" s="400">
        <v>6713.4</v>
      </c>
      <c r="G160" s="373">
        <v>451.5</v>
      </c>
      <c r="H160" s="400"/>
      <c r="I160" s="369">
        <f t="shared" si="73"/>
        <v>3524.5</v>
      </c>
      <c r="J160" s="400">
        <v>3194.5</v>
      </c>
      <c r="K160" s="400">
        <v>1440.7</v>
      </c>
      <c r="L160" s="400">
        <v>360.9</v>
      </c>
      <c r="M160" s="400">
        <v>330</v>
      </c>
      <c r="N160" s="369">
        <f t="shared" si="60"/>
        <v>12166.3</v>
      </c>
      <c r="O160" s="236"/>
      <c r="P160" s="267"/>
      <c r="Q160" s="267" t="s">
        <v>4471</v>
      </c>
      <c r="R160" s="272" t="s">
        <v>1379</v>
      </c>
      <c r="S160" s="255">
        <f t="shared" si="61"/>
        <v>6166.5</v>
      </c>
      <c r="T160" s="255">
        <v>6166.5</v>
      </c>
      <c r="U160" s="255">
        <v>4525.8999999999996</v>
      </c>
      <c r="V160" s="255"/>
      <c r="W160" s="255"/>
      <c r="X160" s="255">
        <f t="shared" si="62"/>
        <v>1663.3999999999999</v>
      </c>
      <c r="Y160" s="255">
        <v>1663.3999999999999</v>
      </c>
      <c r="Z160" s="255">
        <v>351.40000000000003</v>
      </c>
      <c r="AA160" s="255">
        <v>482.9</v>
      </c>
      <c r="AB160" s="255"/>
      <c r="AC160" s="255">
        <f t="shared" si="63"/>
        <v>7829.9</v>
      </c>
      <c r="AE160" s="267"/>
      <c r="AF160" s="267" t="s">
        <v>4471</v>
      </c>
      <c r="AG160" s="272" t="s">
        <v>1379</v>
      </c>
      <c r="AH160" s="255">
        <f t="shared" si="64"/>
        <v>7829.9</v>
      </c>
      <c r="AI160" s="254">
        <f t="shared" si="65"/>
        <v>6166.5</v>
      </c>
      <c r="AJ160" s="254">
        <f t="shared" si="66"/>
        <v>1663.3999999999999</v>
      </c>
      <c r="AK160" s="254">
        <f t="shared" si="67"/>
        <v>12166.3</v>
      </c>
      <c r="AL160" s="254">
        <f t="shared" si="68"/>
        <v>8641.7999999999993</v>
      </c>
      <c r="AM160" s="255">
        <f t="shared" si="69"/>
        <v>3524.5</v>
      </c>
      <c r="AN160" s="254">
        <f t="shared" si="70"/>
        <v>4336.3999999999996</v>
      </c>
      <c r="AO160" s="254">
        <f t="shared" si="71"/>
        <v>2475.2999999999993</v>
      </c>
      <c r="AP160" s="254">
        <f t="shared" si="72"/>
        <v>1861.1000000000001</v>
      </c>
      <c r="AQ160" s="249">
        <f t="shared" si="74"/>
        <v>134.30000000000001</v>
      </c>
      <c r="AR160" s="256">
        <f t="shared" si="75"/>
        <v>8776.0999999999985</v>
      </c>
    </row>
    <row r="161" spans="1:44" ht="31.5">
      <c r="A161" s="396"/>
      <c r="B161" s="396" t="s">
        <v>4471</v>
      </c>
      <c r="C161" s="401" t="s">
        <v>289</v>
      </c>
      <c r="D161" s="369"/>
      <c r="E161" s="373"/>
      <c r="F161" s="400"/>
      <c r="G161" s="373"/>
      <c r="H161" s="400"/>
      <c r="I161" s="369"/>
      <c r="J161" s="400"/>
      <c r="K161" s="400"/>
      <c r="L161" s="400"/>
      <c r="M161" s="400"/>
      <c r="N161" s="369"/>
      <c r="O161" s="236"/>
      <c r="P161" s="267"/>
      <c r="Q161" s="267" t="s">
        <v>4471</v>
      </c>
      <c r="R161" s="272" t="s">
        <v>1380</v>
      </c>
      <c r="S161" s="255">
        <f t="shared" si="61"/>
        <v>4119.2999999999993</v>
      </c>
      <c r="T161" s="255">
        <v>4119.2999999999993</v>
      </c>
      <c r="U161" s="255">
        <v>3023.3</v>
      </c>
      <c r="V161" s="255"/>
      <c r="W161" s="255"/>
      <c r="X161" s="255">
        <f t="shared" si="62"/>
        <v>1028.7</v>
      </c>
      <c r="Y161" s="255">
        <v>1028.7</v>
      </c>
      <c r="Z161" s="255">
        <v>234.79999999999998</v>
      </c>
      <c r="AA161" s="255">
        <v>210.3</v>
      </c>
      <c r="AB161" s="255"/>
      <c r="AC161" s="255">
        <f t="shared" si="63"/>
        <v>5147.9999999999991</v>
      </c>
      <c r="AE161" s="267"/>
      <c r="AF161" s="267" t="s">
        <v>4471</v>
      </c>
      <c r="AG161" s="272" t="s">
        <v>1380</v>
      </c>
      <c r="AH161" s="255">
        <f t="shared" si="64"/>
        <v>5147.9999999999991</v>
      </c>
      <c r="AI161" s="254">
        <f t="shared" si="65"/>
        <v>4119.2999999999993</v>
      </c>
      <c r="AJ161" s="254">
        <f t="shared" si="66"/>
        <v>1028.7</v>
      </c>
      <c r="AK161" s="254">
        <f t="shared" si="67"/>
        <v>0</v>
      </c>
      <c r="AL161" s="254">
        <f t="shared" si="68"/>
        <v>0</v>
      </c>
      <c r="AM161" s="255">
        <f t="shared" si="69"/>
        <v>0</v>
      </c>
      <c r="AN161" s="254">
        <f t="shared" si="70"/>
        <v>-5147.9999999999991</v>
      </c>
      <c r="AO161" s="254">
        <f t="shared" si="71"/>
        <v>-4119.2999999999993</v>
      </c>
      <c r="AP161" s="254">
        <f t="shared" si="72"/>
        <v>-1028.7</v>
      </c>
      <c r="AQ161" s="249">
        <f t="shared" si="74"/>
        <v>0</v>
      </c>
      <c r="AR161" s="256">
        <f t="shared" si="75"/>
        <v>0</v>
      </c>
    </row>
    <row r="162" spans="1:44" ht="31.5">
      <c r="A162" s="396"/>
      <c r="B162" s="396" t="s">
        <v>4471</v>
      </c>
      <c r="C162" s="401" t="s">
        <v>1381</v>
      </c>
      <c r="D162" s="369">
        <f t="shared" si="59"/>
        <v>2545.3000000000002</v>
      </c>
      <c r="E162" s="373">
        <v>2545.3000000000002</v>
      </c>
      <c r="F162" s="400">
        <v>2086.3000000000002</v>
      </c>
      <c r="G162" s="373"/>
      <c r="H162" s="400"/>
      <c r="I162" s="369">
        <f t="shared" si="73"/>
        <v>1076.7</v>
      </c>
      <c r="J162" s="400">
        <v>965.7</v>
      </c>
      <c r="K162" s="400">
        <v>447.8</v>
      </c>
      <c r="L162" s="400">
        <v>157.1</v>
      </c>
      <c r="M162" s="400">
        <v>111</v>
      </c>
      <c r="N162" s="369">
        <f t="shared" si="60"/>
        <v>3622</v>
      </c>
      <c r="O162" s="236"/>
      <c r="P162" s="267"/>
      <c r="Q162" s="267" t="s">
        <v>4471</v>
      </c>
      <c r="R162" s="272" t="s">
        <v>1381</v>
      </c>
      <c r="S162" s="255">
        <f t="shared" si="61"/>
        <v>1662.5</v>
      </c>
      <c r="T162" s="255">
        <v>1662.5</v>
      </c>
      <c r="U162" s="255">
        <v>1220.1000000000001</v>
      </c>
      <c r="V162" s="255"/>
      <c r="W162" s="255"/>
      <c r="X162" s="255">
        <f t="shared" si="62"/>
        <v>694.40000000000009</v>
      </c>
      <c r="Y162" s="255">
        <v>694.40000000000009</v>
      </c>
      <c r="Z162" s="255">
        <v>94.7</v>
      </c>
      <c r="AA162" s="255">
        <v>158.30000000000001</v>
      </c>
      <c r="AB162" s="255"/>
      <c r="AC162" s="255">
        <f t="shared" si="63"/>
        <v>2356.9</v>
      </c>
      <c r="AE162" s="267"/>
      <c r="AF162" s="267" t="s">
        <v>4471</v>
      </c>
      <c r="AG162" s="272" t="s">
        <v>1381</v>
      </c>
      <c r="AH162" s="255">
        <f t="shared" si="64"/>
        <v>2356.9</v>
      </c>
      <c r="AI162" s="254">
        <f t="shared" si="65"/>
        <v>1662.5</v>
      </c>
      <c r="AJ162" s="254">
        <f t="shared" si="66"/>
        <v>694.40000000000009</v>
      </c>
      <c r="AK162" s="254">
        <f t="shared" si="67"/>
        <v>3622</v>
      </c>
      <c r="AL162" s="254">
        <f t="shared" si="68"/>
        <v>2545.3000000000002</v>
      </c>
      <c r="AM162" s="255">
        <f t="shared" si="69"/>
        <v>1076.7</v>
      </c>
      <c r="AN162" s="254">
        <f t="shared" si="70"/>
        <v>1265.0999999999999</v>
      </c>
      <c r="AO162" s="254">
        <f t="shared" si="71"/>
        <v>882.80000000000018</v>
      </c>
      <c r="AP162" s="254">
        <f t="shared" si="72"/>
        <v>382.29999999999995</v>
      </c>
      <c r="AQ162" s="249">
        <f t="shared" si="74"/>
        <v>41.7</v>
      </c>
      <c r="AR162" s="256">
        <f t="shared" si="75"/>
        <v>2587</v>
      </c>
    </row>
    <row r="163" spans="1:44" ht="31.5">
      <c r="A163" s="396"/>
      <c r="B163" s="396" t="s">
        <v>4471</v>
      </c>
      <c r="C163" s="401" t="s">
        <v>754</v>
      </c>
      <c r="D163" s="369">
        <f t="shared" si="59"/>
        <v>3351.5</v>
      </c>
      <c r="E163" s="373">
        <v>3351.5</v>
      </c>
      <c r="F163" s="400">
        <v>2747.2</v>
      </c>
      <c r="G163" s="373"/>
      <c r="H163" s="400"/>
      <c r="I163" s="369">
        <f t="shared" si="73"/>
        <v>1652.7</v>
      </c>
      <c r="J163" s="400">
        <v>1477.7</v>
      </c>
      <c r="K163" s="400">
        <v>589.70000000000005</v>
      </c>
      <c r="L163" s="400">
        <v>145.69999999999999</v>
      </c>
      <c r="M163" s="400">
        <v>175</v>
      </c>
      <c r="N163" s="369">
        <f t="shared" si="60"/>
        <v>5004.2</v>
      </c>
      <c r="O163" s="236"/>
      <c r="P163" s="267"/>
      <c r="Q163" s="267" t="s">
        <v>4471</v>
      </c>
      <c r="R163" s="272" t="s">
        <v>754</v>
      </c>
      <c r="S163" s="255">
        <f t="shared" si="61"/>
        <v>3204.2000000000003</v>
      </c>
      <c r="T163" s="255">
        <v>3204.2000000000003</v>
      </c>
      <c r="U163" s="255">
        <v>2351.7000000000003</v>
      </c>
      <c r="V163" s="255"/>
      <c r="W163" s="255"/>
      <c r="X163" s="255">
        <f t="shared" si="62"/>
        <v>1152.5</v>
      </c>
      <c r="Y163" s="255">
        <v>1152.5</v>
      </c>
      <c r="Z163" s="255">
        <v>182.60000000000002</v>
      </c>
      <c r="AA163" s="255">
        <v>99</v>
      </c>
      <c r="AB163" s="255"/>
      <c r="AC163" s="255">
        <f t="shared" si="63"/>
        <v>4356.7000000000007</v>
      </c>
      <c r="AE163" s="267"/>
      <c r="AF163" s="267" t="s">
        <v>4471</v>
      </c>
      <c r="AG163" s="272" t="s">
        <v>754</v>
      </c>
      <c r="AH163" s="255">
        <f t="shared" si="64"/>
        <v>4356.7000000000007</v>
      </c>
      <c r="AI163" s="254">
        <f t="shared" si="65"/>
        <v>3204.2000000000003</v>
      </c>
      <c r="AJ163" s="254">
        <f t="shared" si="66"/>
        <v>1152.5</v>
      </c>
      <c r="AK163" s="254">
        <f t="shared" si="67"/>
        <v>5004.2</v>
      </c>
      <c r="AL163" s="254">
        <f t="shared" si="68"/>
        <v>3351.5</v>
      </c>
      <c r="AM163" s="255">
        <f t="shared" si="69"/>
        <v>1652.7</v>
      </c>
      <c r="AN163" s="254">
        <f t="shared" si="70"/>
        <v>647.49999999999909</v>
      </c>
      <c r="AO163" s="254">
        <f t="shared" si="71"/>
        <v>147.29999999999973</v>
      </c>
      <c r="AP163" s="254">
        <f t="shared" si="72"/>
        <v>500.20000000000005</v>
      </c>
      <c r="AQ163" s="249">
        <f t="shared" si="74"/>
        <v>54.9</v>
      </c>
      <c r="AR163" s="256">
        <f t="shared" si="75"/>
        <v>3406.4</v>
      </c>
    </row>
    <row r="164" spans="1:44" ht="31.5">
      <c r="A164" s="396"/>
      <c r="B164" s="396" t="s">
        <v>4471</v>
      </c>
      <c r="C164" s="401" t="s">
        <v>755</v>
      </c>
      <c r="D164" s="369">
        <f t="shared" si="59"/>
        <v>1763.4</v>
      </c>
      <c r="E164" s="373">
        <v>1763.4</v>
      </c>
      <c r="F164" s="400">
        <v>1445.4</v>
      </c>
      <c r="G164" s="373"/>
      <c r="H164" s="400"/>
      <c r="I164" s="369">
        <f t="shared" si="73"/>
        <v>795</v>
      </c>
      <c r="J164" s="400">
        <v>678</v>
      </c>
      <c r="K164" s="400">
        <v>310.3</v>
      </c>
      <c r="L164" s="400">
        <v>68.2</v>
      </c>
      <c r="M164" s="400">
        <v>117</v>
      </c>
      <c r="N164" s="369">
        <f t="shared" si="60"/>
        <v>2558.4</v>
      </c>
      <c r="O164" s="236"/>
      <c r="P164" s="267"/>
      <c r="Q164" s="267" t="s">
        <v>4471</v>
      </c>
      <c r="R164" s="272" t="s">
        <v>755</v>
      </c>
      <c r="S164" s="255">
        <f t="shared" si="61"/>
        <v>1651.2</v>
      </c>
      <c r="T164" s="255">
        <v>1651.2</v>
      </c>
      <c r="U164" s="255">
        <v>1211.8000000000002</v>
      </c>
      <c r="V164" s="255"/>
      <c r="W164" s="255"/>
      <c r="X164" s="255">
        <f t="shared" si="62"/>
        <v>328.20000000000005</v>
      </c>
      <c r="Y164" s="255">
        <v>328.20000000000005</v>
      </c>
      <c r="Z164" s="255">
        <v>94.1</v>
      </c>
      <c r="AA164" s="255">
        <v>51.2</v>
      </c>
      <c r="AB164" s="255"/>
      <c r="AC164" s="255">
        <f t="shared" si="63"/>
        <v>1979.4</v>
      </c>
      <c r="AE164" s="267"/>
      <c r="AF164" s="267" t="s">
        <v>4471</v>
      </c>
      <c r="AG164" s="272" t="s">
        <v>755</v>
      </c>
      <c r="AH164" s="255">
        <f t="shared" si="64"/>
        <v>1979.4</v>
      </c>
      <c r="AI164" s="254">
        <f t="shared" si="65"/>
        <v>1651.2</v>
      </c>
      <c r="AJ164" s="254">
        <f t="shared" si="66"/>
        <v>328.20000000000005</v>
      </c>
      <c r="AK164" s="254">
        <f t="shared" si="67"/>
        <v>2558.4</v>
      </c>
      <c r="AL164" s="254">
        <f t="shared" si="68"/>
        <v>1763.4</v>
      </c>
      <c r="AM164" s="255">
        <f t="shared" si="69"/>
        <v>795</v>
      </c>
      <c r="AN164" s="254">
        <f t="shared" si="70"/>
        <v>579</v>
      </c>
      <c r="AO164" s="254">
        <f t="shared" si="71"/>
        <v>112.20000000000005</v>
      </c>
      <c r="AP164" s="254">
        <f t="shared" si="72"/>
        <v>466.79999999999995</v>
      </c>
      <c r="AQ164" s="249">
        <f t="shared" si="74"/>
        <v>28.9</v>
      </c>
      <c r="AR164" s="256">
        <f t="shared" si="75"/>
        <v>1792.3000000000002</v>
      </c>
    </row>
    <row r="165" spans="1:44" ht="31.5">
      <c r="A165" s="396"/>
      <c r="B165" s="396" t="s">
        <v>4471</v>
      </c>
      <c r="C165" s="401" t="s">
        <v>304</v>
      </c>
      <c r="D165" s="369"/>
      <c r="E165" s="373"/>
      <c r="F165" s="400"/>
      <c r="G165" s="373"/>
      <c r="H165" s="400"/>
      <c r="I165" s="369"/>
      <c r="J165" s="400"/>
      <c r="K165" s="400"/>
      <c r="L165" s="400"/>
      <c r="M165" s="400"/>
      <c r="N165" s="369"/>
      <c r="O165" s="236"/>
      <c r="P165" s="267"/>
      <c r="Q165" s="267" t="s">
        <v>4471</v>
      </c>
      <c r="R165" s="272" t="s">
        <v>756</v>
      </c>
      <c r="S165" s="255">
        <f t="shared" si="61"/>
        <v>4597.7</v>
      </c>
      <c r="T165" s="255">
        <v>4597.7</v>
      </c>
      <c r="U165" s="255">
        <v>3374.4999999999995</v>
      </c>
      <c r="V165" s="255"/>
      <c r="W165" s="255"/>
      <c r="X165" s="255">
        <f t="shared" si="62"/>
        <v>1244.3999999999999</v>
      </c>
      <c r="Y165" s="255">
        <v>1244.3999999999999</v>
      </c>
      <c r="Z165" s="255">
        <v>262</v>
      </c>
      <c r="AA165" s="255">
        <v>178.8</v>
      </c>
      <c r="AB165" s="255"/>
      <c r="AC165" s="255">
        <f t="shared" si="63"/>
        <v>5842.0999999999995</v>
      </c>
      <c r="AE165" s="267"/>
      <c r="AF165" s="267" t="s">
        <v>4471</v>
      </c>
      <c r="AG165" s="272" t="s">
        <v>756</v>
      </c>
      <c r="AH165" s="255">
        <f t="shared" si="64"/>
        <v>5842.0999999999995</v>
      </c>
      <c r="AI165" s="254">
        <f t="shared" si="65"/>
        <v>4597.7</v>
      </c>
      <c r="AJ165" s="254">
        <f t="shared" si="66"/>
        <v>1244.3999999999999</v>
      </c>
      <c r="AK165" s="254">
        <f t="shared" si="67"/>
        <v>0</v>
      </c>
      <c r="AL165" s="254">
        <f t="shared" si="68"/>
        <v>0</v>
      </c>
      <c r="AM165" s="255">
        <f t="shared" si="69"/>
        <v>0</v>
      </c>
      <c r="AN165" s="254">
        <f t="shared" si="70"/>
        <v>-5842.0999999999995</v>
      </c>
      <c r="AO165" s="254">
        <f t="shared" si="71"/>
        <v>-4597.7</v>
      </c>
      <c r="AP165" s="254">
        <f t="shared" si="72"/>
        <v>-1244.3999999999999</v>
      </c>
      <c r="AQ165" s="249">
        <f t="shared" si="74"/>
        <v>0</v>
      </c>
      <c r="AR165" s="256">
        <f t="shared" si="75"/>
        <v>0</v>
      </c>
    </row>
    <row r="166" spans="1:44" ht="31.5">
      <c r="A166" s="396"/>
      <c r="B166" s="396" t="s">
        <v>4471</v>
      </c>
      <c r="C166" s="401" t="s">
        <v>757</v>
      </c>
      <c r="D166" s="369">
        <f t="shared" si="59"/>
        <v>1395.4</v>
      </c>
      <c r="E166" s="373">
        <v>1395.4</v>
      </c>
      <c r="F166" s="400">
        <v>1106.9000000000001</v>
      </c>
      <c r="G166" s="373">
        <v>45</v>
      </c>
      <c r="H166" s="400"/>
      <c r="I166" s="369">
        <f t="shared" si="73"/>
        <v>689.09999999999991</v>
      </c>
      <c r="J166" s="400">
        <v>443.4</v>
      </c>
      <c r="K166" s="400">
        <v>235</v>
      </c>
      <c r="L166" s="400">
        <v>67.099999999999994</v>
      </c>
      <c r="M166" s="400">
        <v>245.7</v>
      </c>
      <c r="N166" s="369">
        <f t="shared" si="60"/>
        <v>2084.5</v>
      </c>
      <c r="O166" s="236"/>
      <c r="P166" s="267"/>
      <c r="Q166" s="267" t="s">
        <v>4471</v>
      </c>
      <c r="R166" s="272" t="s">
        <v>757</v>
      </c>
      <c r="S166" s="255">
        <f t="shared" si="61"/>
        <v>1262.8</v>
      </c>
      <c r="T166" s="255">
        <v>1262.8</v>
      </c>
      <c r="U166" s="255">
        <v>926.8</v>
      </c>
      <c r="V166" s="255"/>
      <c r="W166" s="255"/>
      <c r="X166" s="255">
        <f t="shared" si="62"/>
        <v>691.89999999999986</v>
      </c>
      <c r="Y166" s="255">
        <v>691.89999999999986</v>
      </c>
      <c r="Z166" s="255">
        <v>72</v>
      </c>
      <c r="AA166" s="255">
        <v>154.5</v>
      </c>
      <c r="AB166" s="255"/>
      <c r="AC166" s="255">
        <f t="shared" si="63"/>
        <v>1954.6999999999998</v>
      </c>
      <c r="AE166" s="267"/>
      <c r="AF166" s="267" t="s">
        <v>4471</v>
      </c>
      <c r="AG166" s="272" t="s">
        <v>757</v>
      </c>
      <c r="AH166" s="255">
        <f t="shared" si="64"/>
        <v>1954.6999999999998</v>
      </c>
      <c r="AI166" s="254">
        <f t="shared" si="65"/>
        <v>1262.8</v>
      </c>
      <c r="AJ166" s="254">
        <f t="shared" si="66"/>
        <v>691.89999999999986</v>
      </c>
      <c r="AK166" s="254">
        <f t="shared" si="67"/>
        <v>2084.5</v>
      </c>
      <c r="AL166" s="254">
        <f t="shared" si="68"/>
        <v>1395.4</v>
      </c>
      <c r="AM166" s="255">
        <f t="shared" si="69"/>
        <v>689.09999999999991</v>
      </c>
      <c r="AN166" s="254">
        <f t="shared" si="70"/>
        <v>129.80000000000018</v>
      </c>
      <c r="AO166" s="254">
        <f t="shared" si="71"/>
        <v>132.60000000000014</v>
      </c>
      <c r="AP166" s="254">
        <f t="shared" si="72"/>
        <v>-2.7999999999999545</v>
      </c>
      <c r="AQ166" s="249">
        <f t="shared" si="74"/>
        <v>22.1</v>
      </c>
      <c r="AR166" s="256">
        <f t="shared" si="75"/>
        <v>1417.5</v>
      </c>
    </row>
    <row r="167" spans="1:44" ht="31.5">
      <c r="A167" s="396"/>
      <c r="B167" s="396" t="s">
        <v>4471</v>
      </c>
      <c r="C167" s="401" t="s">
        <v>305</v>
      </c>
      <c r="D167" s="369"/>
      <c r="E167" s="373"/>
      <c r="F167" s="400"/>
      <c r="G167" s="373"/>
      <c r="H167" s="400"/>
      <c r="I167" s="369"/>
      <c r="J167" s="400"/>
      <c r="K167" s="400"/>
      <c r="L167" s="400"/>
      <c r="M167" s="400"/>
      <c r="N167" s="369"/>
      <c r="O167" s="236"/>
      <c r="P167" s="267"/>
      <c r="Q167" s="267" t="s">
        <v>4471</v>
      </c>
      <c r="R167" s="272" t="s">
        <v>758</v>
      </c>
      <c r="S167" s="255">
        <f t="shared" si="61"/>
        <v>3305</v>
      </c>
      <c r="T167" s="255">
        <v>3305</v>
      </c>
      <c r="U167" s="255">
        <v>2425.6</v>
      </c>
      <c r="V167" s="255"/>
      <c r="W167" s="255"/>
      <c r="X167" s="255">
        <f t="shared" si="62"/>
        <v>1563.8</v>
      </c>
      <c r="Y167" s="255">
        <v>1563.8</v>
      </c>
      <c r="Z167" s="255">
        <v>188.3</v>
      </c>
      <c r="AA167" s="255">
        <v>230.3</v>
      </c>
      <c r="AB167" s="255"/>
      <c r="AC167" s="255">
        <f t="shared" si="63"/>
        <v>4868.8</v>
      </c>
      <c r="AE167" s="267"/>
      <c r="AF167" s="267" t="s">
        <v>4471</v>
      </c>
      <c r="AG167" s="272" t="s">
        <v>758</v>
      </c>
      <c r="AH167" s="255">
        <f t="shared" si="64"/>
        <v>4868.8</v>
      </c>
      <c r="AI167" s="254">
        <f t="shared" si="65"/>
        <v>3305</v>
      </c>
      <c r="AJ167" s="254">
        <f t="shared" si="66"/>
        <v>1563.8</v>
      </c>
      <c r="AK167" s="254">
        <f t="shared" si="67"/>
        <v>0</v>
      </c>
      <c r="AL167" s="254">
        <f t="shared" si="68"/>
        <v>0</v>
      </c>
      <c r="AM167" s="255">
        <f t="shared" si="69"/>
        <v>0</v>
      </c>
      <c r="AN167" s="254">
        <f t="shared" si="70"/>
        <v>-4868.8</v>
      </c>
      <c r="AO167" s="254">
        <f t="shared" si="71"/>
        <v>-3305</v>
      </c>
      <c r="AP167" s="254">
        <f t="shared" si="72"/>
        <v>-1563.8</v>
      </c>
      <c r="AQ167" s="249">
        <f t="shared" si="74"/>
        <v>0</v>
      </c>
      <c r="AR167" s="256">
        <f t="shared" si="75"/>
        <v>0</v>
      </c>
    </row>
    <row r="168" spans="1:44" ht="31.5">
      <c r="A168" s="396"/>
      <c r="B168" s="396" t="s">
        <v>4471</v>
      </c>
      <c r="C168" s="401" t="s">
        <v>759</v>
      </c>
      <c r="D168" s="369"/>
      <c r="E168" s="373"/>
      <c r="F168" s="400"/>
      <c r="G168" s="373"/>
      <c r="H168" s="400"/>
      <c r="I168" s="369"/>
      <c r="J168" s="400"/>
      <c r="K168" s="400"/>
      <c r="L168" s="400"/>
      <c r="M168" s="400"/>
      <c r="N168" s="369"/>
      <c r="O168" s="236"/>
      <c r="P168" s="267"/>
      <c r="Q168" s="267" t="s">
        <v>4471</v>
      </c>
      <c r="R168" s="272" t="s">
        <v>759</v>
      </c>
      <c r="S168" s="255">
        <f t="shared" si="61"/>
        <v>2313.8000000000002</v>
      </c>
      <c r="T168" s="255">
        <v>2313.8000000000002</v>
      </c>
      <c r="U168" s="255">
        <v>1698.2</v>
      </c>
      <c r="V168" s="255"/>
      <c r="W168" s="255"/>
      <c r="X168" s="255">
        <f t="shared" si="62"/>
        <v>908</v>
      </c>
      <c r="Y168" s="255">
        <v>908</v>
      </c>
      <c r="Z168" s="255">
        <v>131.79999999999998</v>
      </c>
      <c r="AA168" s="255">
        <v>91.9</v>
      </c>
      <c r="AB168" s="255"/>
      <c r="AC168" s="255">
        <f t="shared" si="63"/>
        <v>3221.8</v>
      </c>
      <c r="AE168" s="267"/>
      <c r="AF168" s="267" t="s">
        <v>4471</v>
      </c>
      <c r="AG168" s="272" t="s">
        <v>759</v>
      </c>
      <c r="AH168" s="255">
        <f t="shared" si="64"/>
        <v>3221.8</v>
      </c>
      <c r="AI168" s="254">
        <f t="shared" si="65"/>
        <v>2313.8000000000002</v>
      </c>
      <c r="AJ168" s="254">
        <f t="shared" si="66"/>
        <v>908</v>
      </c>
      <c r="AK168" s="254">
        <f t="shared" si="67"/>
        <v>0</v>
      </c>
      <c r="AL168" s="254">
        <f t="shared" si="68"/>
        <v>0</v>
      </c>
      <c r="AM168" s="255">
        <f t="shared" si="69"/>
        <v>0</v>
      </c>
      <c r="AN168" s="254">
        <f t="shared" si="70"/>
        <v>-3221.8</v>
      </c>
      <c r="AO168" s="254">
        <f t="shared" si="71"/>
        <v>-2313.8000000000002</v>
      </c>
      <c r="AP168" s="254">
        <f t="shared" si="72"/>
        <v>-908</v>
      </c>
      <c r="AQ168" s="249">
        <f t="shared" si="74"/>
        <v>0</v>
      </c>
      <c r="AR168" s="256">
        <f t="shared" si="75"/>
        <v>0</v>
      </c>
    </row>
    <row r="169" spans="1:44" ht="31.5">
      <c r="A169" s="396"/>
      <c r="B169" s="396" t="s">
        <v>4471</v>
      </c>
      <c r="C169" s="401" t="s">
        <v>760</v>
      </c>
      <c r="D169" s="369">
        <f t="shared" si="59"/>
        <v>5954.4999999999991</v>
      </c>
      <c r="E169" s="373">
        <v>5954.4999999999991</v>
      </c>
      <c r="F169" s="400">
        <v>4689.8999999999996</v>
      </c>
      <c r="G169" s="373">
        <v>232.9</v>
      </c>
      <c r="H169" s="400"/>
      <c r="I169" s="369">
        <f t="shared" si="73"/>
        <v>2333.3000000000002</v>
      </c>
      <c r="J169" s="400">
        <v>2074.3000000000002</v>
      </c>
      <c r="K169" s="400">
        <v>1006.6</v>
      </c>
      <c r="L169" s="400">
        <v>141.1</v>
      </c>
      <c r="M169" s="400">
        <v>259</v>
      </c>
      <c r="N169" s="369">
        <f t="shared" si="60"/>
        <v>8287.7999999999993</v>
      </c>
      <c r="O169" s="236"/>
      <c r="P169" s="267"/>
      <c r="Q169" s="267" t="s">
        <v>4471</v>
      </c>
      <c r="R169" s="272" t="s">
        <v>760</v>
      </c>
      <c r="S169" s="255">
        <f t="shared" si="61"/>
        <v>3797.4</v>
      </c>
      <c r="T169" s="255">
        <v>3797.4</v>
      </c>
      <c r="U169" s="255">
        <v>2787</v>
      </c>
      <c r="V169" s="255"/>
      <c r="W169" s="255"/>
      <c r="X169" s="255">
        <f t="shared" si="62"/>
        <v>1183.5</v>
      </c>
      <c r="Y169" s="255">
        <v>1183.5</v>
      </c>
      <c r="Z169" s="255">
        <v>216.4</v>
      </c>
      <c r="AA169" s="255">
        <v>222.4</v>
      </c>
      <c r="AB169" s="255"/>
      <c r="AC169" s="255">
        <f t="shared" si="63"/>
        <v>4980.8999999999996</v>
      </c>
      <c r="AE169" s="267"/>
      <c r="AF169" s="267" t="s">
        <v>4471</v>
      </c>
      <c r="AG169" s="272" t="s">
        <v>760</v>
      </c>
      <c r="AH169" s="255">
        <f t="shared" si="64"/>
        <v>4980.8999999999996</v>
      </c>
      <c r="AI169" s="254">
        <f t="shared" si="65"/>
        <v>3797.4</v>
      </c>
      <c r="AJ169" s="254">
        <f t="shared" si="66"/>
        <v>1183.5</v>
      </c>
      <c r="AK169" s="254">
        <f t="shared" si="67"/>
        <v>8287.7999999999993</v>
      </c>
      <c r="AL169" s="254">
        <f t="shared" si="68"/>
        <v>5954.4999999999991</v>
      </c>
      <c r="AM169" s="255">
        <f t="shared" si="69"/>
        <v>2333.3000000000002</v>
      </c>
      <c r="AN169" s="254">
        <f t="shared" si="70"/>
        <v>3306.8999999999996</v>
      </c>
      <c r="AO169" s="254">
        <f t="shared" si="71"/>
        <v>2157.099999999999</v>
      </c>
      <c r="AP169" s="254">
        <f t="shared" si="72"/>
        <v>1149.8000000000002</v>
      </c>
      <c r="AQ169" s="249">
        <f t="shared" si="74"/>
        <v>93.8</v>
      </c>
      <c r="AR169" s="256">
        <f t="shared" si="75"/>
        <v>6048.2999999999993</v>
      </c>
    </row>
    <row r="170" spans="1:44" ht="31.5">
      <c r="A170" s="396"/>
      <c r="B170" s="396" t="s">
        <v>4471</v>
      </c>
      <c r="C170" s="401" t="s">
        <v>761</v>
      </c>
      <c r="D170" s="369">
        <f t="shared" ref="D170:D233" si="76">E170+H170</f>
        <v>2545.1999999999998</v>
      </c>
      <c r="E170" s="373">
        <v>2545.1999999999998</v>
      </c>
      <c r="F170" s="400">
        <v>2086.3000000000002</v>
      </c>
      <c r="G170" s="373"/>
      <c r="H170" s="400"/>
      <c r="I170" s="369">
        <f t="shared" si="73"/>
        <v>1215.6999999999998</v>
      </c>
      <c r="J170" s="400">
        <v>1150.6999999999998</v>
      </c>
      <c r="K170" s="400">
        <v>447.8</v>
      </c>
      <c r="L170" s="400">
        <v>84.5</v>
      </c>
      <c r="M170" s="400">
        <v>65</v>
      </c>
      <c r="N170" s="369">
        <f t="shared" ref="N170:N233" si="77">D170+I170</f>
        <v>3760.8999999999996</v>
      </c>
      <c r="O170" s="236"/>
      <c r="P170" s="267"/>
      <c r="Q170" s="267" t="s">
        <v>4471</v>
      </c>
      <c r="R170" s="272" t="s">
        <v>761</v>
      </c>
      <c r="S170" s="255">
        <f t="shared" ref="S170:S233" si="78">T170+W170</f>
        <v>2110.5</v>
      </c>
      <c r="T170" s="255">
        <v>2110.5</v>
      </c>
      <c r="U170" s="255">
        <v>1548.8999999999999</v>
      </c>
      <c r="V170" s="255"/>
      <c r="W170" s="255"/>
      <c r="X170" s="255">
        <f t="shared" ref="X170:X233" si="79">Y170+AB170</f>
        <v>799.49999999999989</v>
      </c>
      <c r="Y170" s="255">
        <v>799.49999999999989</v>
      </c>
      <c r="Z170" s="255">
        <v>120.3</v>
      </c>
      <c r="AA170" s="255">
        <v>90.5</v>
      </c>
      <c r="AB170" s="255"/>
      <c r="AC170" s="255">
        <f t="shared" ref="AC170:AC233" si="80">S170+X170</f>
        <v>2910</v>
      </c>
      <c r="AE170" s="267"/>
      <c r="AF170" s="267" t="s">
        <v>4471</v>
      </c>
      <c r="AG170" s="272" t="s">
        <v>761</v>
      </c>
      <c r="AH170" s="255">
        <f t="shared" ref="AH170:AH233" si="81">AC170</f>
        <v>2910</v>
      </c>
      <c r="AI170" s="254">
        <f t="shared" ref="AI170:AI233" si="82">S170</f>
        <v>2110.5</v>
      </c>
      <c r="AJ170" s="254">
        <f t="shared" ref="AJ170:AJ233" si="83">X170</f>
        <v>799.49999999999989</v>
      </c>
      <c r="AK170" s="254">
        <f t="shared" ref="AK170:AK233" si="84">N170</f>
        <v>3760.8999999999996</v>
      </c>
      <c r="AL170" s="254">
        <f t="shared" ref="AL170:AL233" si="85">D170</f>
        <v>2545.1999999999998</v>
      </c>
      <c r="AM170" s="255">
        <f t="shared" ref="AM170:AM233" si="86">I170</f>
        <v>1215.6999999999998</v>
      </c>
      <c r="AN170" s="254">
        <f t="shared" ref="AN170:AN233" si="87">AK170-AH170</f>
        <v>850.89999999999964</v>
      </c>
      <c r="AO170" s="254">
        <f t="shared" ref="AO170:AO233" si="88">AL170-AI170</f>
        <v>434.69999999999982</v>
      </c>
      <c r="AP170" s="254">
        <f t="shared" ref="AP170:AP233" si="89">AM170-AJ170</f>
        <v>416.19999999999993</v>
      </c>
      <c r="AQ170" s="249">
        <f t="shared" si="74"/>
        <v>41.7</v>
      </c>
      <c r="AR170" s="256">
        <f t="shared" si="75"/>
        <v>2586.8999999999996</v>
      </c>
    </row>
    <row r="171" spans="1:44" ht="31.5">
      <c r="A171" s="396"/>
      <c r="B171" s="396" t="s">
        <v>4471</v>
      </c>
      <c r="C171" s="401" t="s">
        <v>762</v>
      </c>
      <c r="D171" s="369">
        <f t="shared" si="76"/>
        <v>5796.7</v>
      </c>
      <c r="E171" s="373">
        <v>5796.7</v>
      </c>
      <c r="F171" s="400">
        <v>4689.8999999999996</v>
      </c>
      <c r="G171" s="373">
        <v>75.099999999999994</v>
      </c>
      <c r="H171" s="400"/>
      <c r="I171" s="369">
        <f t="shared" si="73"/>
        <v>2521.7000000000003</v>
      </c>
      <c r="J171" s="400">
        <v>2333.7000000000003</v>
      </c>
      <c r="K171" s="400">
        <v>1006.6</v>
      </c>
      <c r="L171" s="400">
        <v>131.30000000000001</v>
      </c>
      <c r="M171" s="400">
        <v>188</v>
      </c>
      <c r="N171" s="369">
        <f t="shared" si="77"/>
        <v>8318.4</v>
      </c>
      <c r="O171" s="236"/>
      <c r="P171" s="267"/>
      <c r="Q171" s="267" t="s">
        <v>4471</v>
      </c>
      <c r="R171" s="272" t="s">
        <v>762</v>
      </c>
      <c r="S171" s="255">
        <f t="shared" si="78"/>
        <v>4543.2999999999993</v>
      </c>
      <c r="T171" s="255">
        <v>4543.2999999999993</v>
      </c>
      <c r="U171" s="255">
        <v>3334.4999999999995</v>
      </c>
      <c r="V171" s="255"/>
      <c r="W171" s="255"/>
      <c r="X171" s="255">
        <f t="shared" si="79"/>
        <v>1568.7</v>
      </c>
      <c r="Y171" s="255">
        <v>1568.7</v>
      </c>
      <c r="Z171" s="255">
        <v>258.89999999999998</v>
      </c>
      <c r="AA171" s="255">
        <v>122.2</v>
      </c>
      <c r="AB171" s="255"/>
      <c r="AC171" s="255">
        <f t="shared" si="80"/>
        <v>6111.9999999999991</v>
      </c>
      <c r="AE171" s="267"/>
      <c r="AF171" s="267" t="s">
        <v>4471</v>
      </c>
      <c r="AG171" s="272" t="s">
        <v>762</v>
      </c>
      <c r="AH171" s="255">
        <f t="shared" si="81"/>
        <v>6111.9999999999991</v>
      </c>
      <c r="AI171" s="254">
        <f t="shared" si="82"/>
        <v>4543.2999999999993</v>
      </c>
      <c r="AJ171" s="254">
        <f t="shared" si="83"/>
        <v>1568.7</v>
      </c>
      <c r="AK171" s="254">
        <f t="shared" si="84"/>
        <v>8318.4</v>
      </c>
      <c r="AL171" s="254">
        <f t="shared" si="85"/>
        <v>5796.7</v>
      </c>
      <c r="AM171" s="255">
        <f t="shared" si="86"/>
        <v>2521.7000000000003</v>
      </c>
      <c r="AN171" s="254">
        <f t="shared" si="87"/>
        <v>2206.4000000000005</v>
      </c>
      <c r="AO171" s="254">
        <f t="shared" si="88"/>
        <v>1253.4000000000005</v>
      </c>
      <c r="AP171" s="254">
        <f t="shared" si="89"/>
        <v>953.00000000000023</v>
      </c>
      <c r="AQ171" s="249">
        <f t="shared" si="74"/>
        <v>93.8</v>
      </c>
      <c r="AR171" s="256">
        <f t="shared" si="75"/>
        <v>5890.5</v>
      </c>
    </row>
    <row r="172" spans="1:44" ht="31.5">
      <c r="A172" s="396"/>
      <c r="B172" s="396" t="s">
        <v>4471</v>
      </c>
      <c r="C172" s="401" t="s">
        <v>763</v>
      </c>
      <c r="D172" s="369"/>
      <c r="E172" s="373"/>
      <c r="F172" s="400"/>
      <c r="G172" s="373"/>
      <c r="H172" s="400"/>
      <c r="I172" s="369"/>
      <c r="J172" s="400"/>
      <c r="K172" s="400"/>
      <c r="L172" s="400"/>
      <c r="M172" s="400"/>
      <c r="N172" s="369"/>
      <c r="O172" s="236"/>
      <c r="P172" s="267"/>
      <c r="Q172" s="267" t="s">
        <v>4471</v>
      </c>
      <c r="R172" s="272" t="s">
        <v>763</v>
      </c>
      <c r="S172" s="255">
        <f t="shared" si="78"/>
        <v>1602.3</v>
      </c>
      <c r="T172" s="255">
        <v>1602.3</v>
      </c>
      <c r="U172" s="255">
        <v>1176</v>
      </c>
      <c r="V172" s="255"/>
      <c r="W172" s="255"/>
      <c r="X172" s="255">
        <f t="shared" si="79"/>
        <v>467.00000000000006</v>
      </c>
      <c r="Y172" s="255">
        <v>467.00000000000006</v>
      </c>
      <c r="Z172" s="255">
        <v>91.300000000000011</v>
      </c>
      <c r="AA172" s="255">
        <v>96.5</v>
      </c>
      <c r="AB172" s="255"/>
      <c r="AC172" s="255">
        <f t="shared" si="80"/>
        <v>2069.3000000000002</v>
      </c>
      <c r="AE172" s="267"/>
      <c r="AF172" s="267" t="s">
        <v>4471</v>
      </c>
      <c r="AG172" s="272" t="s">
        <v>763</v>
      </c>
      <c r="AH172" s="255">
        <f t="shared" si="81"/>
        <v>2069.3000000000002</v>
      </c>
      <c r="AI172" s="254">
        <f t="shared" si="82"/>
        <v>1602.3</v>
      </c>
      <c r="AJ172" s="254">
        <f t="shared" si="83"/>
        <v>467.00000000000006</v>
      </c>
      <c r="AK172" s="254">
        <f t="shared" si="84"/>
        <v>0</v>
      </c>
      <c r="AL172" s="254">
        <f t="shared" si="85"/>
        <v>0</v>
      </c>
      <c r="AM172" s="255">
        <f t="shared" si="86"/>
        <v>0</v>
      </c>
      <c r="AN172" s="254">
        <f t="shared" si="87"/>
        <v>-2069.3000000000002</v>
      </c>
      <c r="AO172" s="254">
        <f t="shared" si="88"/>
        <v>-1602.3</v>
      </c>
      <c r="AP172" s="254">
        <f t="shared" si="89"/>
        <v>-467.00000000000006</v>
      </c>
      <c r="AQ172" s="249">
        <f t="shared" si="74"/>
        <v>0</v>
      </c>
      <c r="AR172" s="256">
        <f t="shared" si="75"/>
        <v>0</v>
      </c>
    </row>
    <row r="173" spans="1:44" ht="31.5">
      <c r="A173" s="396"/>
      <c r="B173" s="396" t="s">
        <v>4471</v>
      </c>
      <c r="C173" s="401" t="s">
        <v>764</v>
      </c>
      <c r="D173" s="369">
        <f t="shared" si="76"/>
        <v>3980.6</v>
      </c>
      <c r="E173" s="373">
        <v>3980.6</v>
      </c>
      <c r="F173" s="400">
        <v>3067.6</v>
      </c>
      <c r="G173" s="373">
        <v>238.1</v>
      </c>
      <c r="H173" s="400"/>
      <c r="I173" s="369">
        <f t="shared" si="73"/>
        <v>1650.8</v>
      </c>
      <c r="J173" s="400">
        <v>1462.8</v>
      </c>
      <c r="K173" s="400">
        <v>658.3</v>
      </c>
      <c r="L173" s="400">
        <v>145.69999999999999</v>
      </c>
      <c r="M173" s="400">
        <v>188</v>
      </c>
      <c r="N173" s="369">
        <f t="shared" si="77"/>
        <v>5631.4</v>
      </c>
      <c r="O173" s="236"/>
      <c r="P173" s="267"/>
      <c r="Q173" s="267" t="s">
        <v>4471</v>
      </c>
      <c r="R173" s="272" t="s">
        <v>764</v>
      </c>
      <c r="S173" s="255">
        <f t="shared" si="78"/>
        <v>2697.2</v>
      </c>
      <c r="T173" s="255">
        <v>2697.2</v>
      </c>
      <c r="U173" s="255">
        <v>1979.6000000000001</v>
      </c>
      <c r="V173" s="255"/>
      <c r="W173" s="255"/>
      <c r="X173" s="255">
        <f t="shared" si="79"/>
        <v>1326.6</v>
      </c>
      <c r="Y173" s="255">
        <v>1326.6</v>
      </c>
      <c r="Z173" s="255">
        <v>153.69999999999999</v>
      </c>
      <c r="AA173" s="255">
        <v>224.9</v>
      </c>
      <c r="AB173" s="255"/>
      <c r="AC173" s="255">
        <f t="shared" si="80"/>
        <v>4023.7999999999997</v>
      </c>
      <c r="AE173" s="267"/>
      <c r="AF173" s="267" t="s">
        <v>4471</v>
      </c>
      <c r="AG173" s="272" t="s">
        <v>764</v>
      </c>
      <c r="AH173" s="255">
        <f t="shared" si="81"/>
        <v>4023.7999999999997</v>
      </c>
      <c r="AI173" s="254">
        <f t="shared" si="82"/>
        <v>2697.2</v>
      </c>
      <c r="AJ173" s="254">
        <f t="shared" si="83"/>
        <v>1326.6</v>
      </c>
      <c r="AK173" s="254">
        <f t="shared" si="84"/>
        <v>5631.4</v>
      </c>
      <c r="AL173" s="254">
        <f t="shared" si="85"/>
        <v>3980.6</v>
      </c>
      <c r="AM173" s="255">
        <f t="shared" si="86"/>
        <v>1650.8</v>
      </c>
      <c r="AN173" s="254">
        <f t="shared" si="87"/>
        <v>1607.6</v>
      </c>
      <c r="AO173" s="254">
        <f t="shared" si="88"/>
        <v>1283.4000000000001</v>
      </c>
      <c r="AP173" s="254">
        <f t="shared" si="89"/>
        <v>324.20000000000005</v>
      </c>
      <c r="AQ173" s="249">
        <f t="shared" si="74"/>
        <v>61.4</v>
      </c>
      <c r="AR173" s="256">
        <f t="shared" si="75"/>
        <v>4042</v>
      </c>
    </row>
    <row r="174" spans="1:44" ht="31.5">
      <c r="A174" s="396"/>
      <c r="B174" s="396" t="s">
        <v>4471</v>
      </c>
      <c r="C174" s="401" t="s">
        <v>765</v>
      </c>
      <c r="D174" s="369"/>
      <c r="E174" s="373"/>
      <c r="F174" s="400"/>
      <c r="G174" s="373"/>
      <c r="H174" s="400"/>
      <c r="I174" s="369"/>
      <c r="J174" s="400"/>
      <c r="K174" s="400"/>
      <c r="L174" s="400"/>
      <c r="M174" s="400"/>
      <c r="N174" s="369"/>
      <c r="O174" s="236"/>
      <c r="P174" s="267"/>
      <c r="Q174" s="267" t="s">
        <v>4471</v>
      </c>
      <c r="R174" s="272" t="s">
        <v>765</v>
      </c>
      <c r="S174" s="255">
        <f t="shared" si="78"/>
        <v>4981.3</v>
      </c>
      <c r="T174" s="255">
        <v>4981.3</v>
      </c>
      <c r="U174" s="255">
        <v>3656.0000000000005</v>
      </c>
      <c r="V174" s="255"/>
      <c r="W174" s="255"/>
      <c r="X174" s="255">
        <f t="shared" si="79"/>
        <v>1412.8</v>
      </c>
      <c r="Y174" s="255">
        <v>1412.8</v>
      </c>
      <c r="Z174" s="255">
        <v>283.8</v>
      </c>
      <c r="AA174" s="255">
        <v>199.6</v>
      </c>
      <c r="AB174" s="255"/>
      <c r="AC174" s="255">
        <f t="shared" si="80"/>
        <v>6394.1</v>
      </c>
      <c r="AE174" s="267"/>
      <c r="AF174" s="267" t="s">
        <v>4471</v>
      </c>
      <c r="AG174" s="272" t="s">
        <v>765</v>
      </c>
      <c r="AH174" s="255">
        <f t="shared" si="81"/>
        <v>6394.1</v>
      </c>
      <c r="AI174" s="254">
        <f t="shared" si="82"/>
        <v>4981.3</v>
      </c>
      <c r="AJ174" s="254">
        <f t="shared" si="83"/>
        <v>1412.8</v>
      </c>
      <c r="AK174" s="254">
        <f t="shared" si="84"/>
        <v>0</v>
      </c>
      <c r="AL174" s="254">
        <f t="shared" si="85"/>
        <v>0</v>
      </c>
      <c r="AM174" s="255">
        <f t="shared" si="86"/>
        <v>0</v>
      </c>
      <c r="AN174" s="254">
        <f t="shared" si="87"/>
        <v>-6394.1</v>
      </c>
      <c r="AO174" s="254">
        <f t="shared" si="88"/>
        <v>-4981.3</v>
      </c>
      <c r="AP174" s="254">
        <f t="shared" si="89"/>
        <v>-1412.8</v>
      </c>
      <c r="AQ174" s="249">
        <f t="shared" si="74"/>
        <v>0</v>
      </c>
      <c r="AR174" s="256">
        <f t="shared" si="75"/>
        <v>0</v>
      </c>
    </row>
    <row r="175" spans="1:44" ht="31.5">
      <c r="A175" s="396"/>
      <c r="B175" s="396" t="s">
        <v>4471</v>
      </c>
      <c r="C175" s="401" t="s">
        <v>766</v>
      </c>
      <c r="D175" s="369"/>
      <c r="E175" s="373"/>
      <c r="F175" s="400"/>
      <c r="G175" s="373"/>
      <c r="H175" s="400"/>
      <c r="I175" s="369"/>
      <c r="J175" s="400"/>
      <c r="K175" s="400"/>
      <c r="L175" s="400"/>
      <c r="M175" s="400"/>
      <c r="N175" s="369"/>
      <c r="O175" s="236"/>
      <c r="P175" s="267"/>
      <c r="Q175" s="267" t="s">
        <v>4471</v>
      </c>
      <c r="R175" s="272" t="s">
        <v>766</v>
      </c>
      <c r="S175" s="255">
        <f t="shared" si="78"/>
        <v>1944.7</v>
      </c>
      <c r="T175" s="255">
        <v>1944.7</v>
      </c>
      <c r="U175" s="255">
        <v>1427.2</v>
      </c>
      <c r="V175" s="255"/>
      <c r="W175" s="255"/>
      <c r="X175" s="255">
        <f t="shared" si="79"/>
        <v>424.20000000000005</v>
      </c>
      <c r="Y175" s="255">
        <v>424.20000000000005</v>
      </c>
      <c r="Z175" s="255">
        <v>110.8</v>
      </c>
      <c r="AA175" s="255">
        <v>94.7</v>
      </c>
      <c r="AB175" s="255"/>
      <c r="AC175" s="255">
        <f t="shared" si="80"/>
        <v>2368.9</v>
      </c>
      <c r="AE175" s="267"/>
      <c r="AF175" s="267" t="s">
        <v>4471</v>
      </c>
      <c r="AG175" s="272" t="s">
        <v>766</v>
      </c>
      <c r="AH175" s="255">
        <f t="shared" si="81"/>
        <v>2368.9</v>
      </c>
      <c r="AI175" s="254">
        <f t="shared" si="82"/>
        <v>1944.7</v>
      </c>
      <c r="AJ175" s="254">
        <f t="shared" si="83"/>
        <v>424.20000000000005</v>
      </c>
      <c r="AK175" s="254">
        <f t="shared" si="84"/>
        <v>0</v>
      </c>
      <c r="AL175" s="254">
        <f t="shared" si="85"/>
        <v>0</v>
      </c>
      <c r="AM175" s="255">
        <f t="shared" si="86"/>
        <v>0</v>
      </c>
      <c r="AN175" s="254">
        <f t="shared" si="87"/>
        <v>-2368.9</v>
      </c>
      <c r="AO175" s="254">
        <f t="shared" si="88"/>
        <v>-1944.7</v>
      </c>
      <c r="AP175" s="254">
        <f t="shared" si="89"/>
        <v>-424.20000000000005</v>
      </c>
      <c r="AQ175" s="249">
        <f t="shared" si="74"/>
        <v>0</v>
      </c>
      <c r="AR175" s="256">
        <f t="shared" si="75"/>
        <v>0</v>
      </c>
    </row>
    <row r="176" spans="1:44" ht="31.5">
      <c r="A176" s="396"/>
      <c r="B176" s="396" t="s">
        <v>4471</v>
      </c>
      <c r="C176" s="401" t="s">
        <v>306</v>
      </c>
      <c r="D176" s="369">
        <f t="shared" si="76"/>
        <v>6267.2999999999993</v>
      </c>
      <c r="E176" s="373">
        <v>6267.2999999999993</v>
      </c>
      <c r="F176" s="400">
        <v>4969.8999999999996</v>
      </c>
      <c r="G176" s="373">
        <v>204.1</v>
      </c>
      <c r="H176" s="400"/>
      <c r="I176" s="369">
        <f t="shared" si="73"/>
        <v>3371.3000000000006</v>
      </c>
      <c r="J176" s="400">
        <v>3173.3000000000006</v>
      </c>
      <c r="K176" s="400">
        <v>1066.5</v>
      </c>
      <c r="L176" s="400">
        <v>189.6</v>
      </c>
      <c r="M176" s="400">
        <v>198</v>
      </c>
      <c r="N176" s="369">
        <f t="shared" si="77"/>
        <v>9638.6</v>
      </c>
      <c r="O176" s="236"/>
      <c r="P176" s="267"/>
      <c r="Q176" s="267" t="s">
        <v>4471</v>
      </c>
      <c r="R176" s="272" t="s">
        <v>767</v>
      </c>
      <c r="S176" s="255">
        <f t="shared" si="78"/>
        <v>5259.4</v>
      </c>
      <c r="T176" s="255">
        <v>5259.4</v>
      </c>
      <c r="U176" s="255">
        <v>3860.1</v>
      </c>
      <c r="V176" s="255"/>
      <c r="W176" s="255"/>
      <c r="X176" s="255">
        <f t="shared" si="79"/>
        <v>1388.6000000000001</v>
      </c>
      <c r="Y176" s="255">
        <v>1388.6000000000001</v>
      </c>
      <c r="Z176" s="255">
        <v>299.8</v>
      </c>
      <c r="AA176" s="255">
        <v>255.8</v>
      </c>
      <c r="AB176" s="255"/>
      <c r="AC176" s="255">
        <f t="shared" si="80"/>
        <v>6648</v>
      </c>
      <c r="AE176" s="267"/>
      <c r="AF176" s="267" t="s">
        <v>4471</v>
      </c>
      <c r="AG176" s="272" t="s">
        <v>767</v>
      </c>
      <c r="AH176" s="255">
        <f t="shared" si="81"/>
        <v>6648</v>
      </c>
      <c r="AI176" s="254">
        <f t="shared" si="82"/>
        <v>5259.4</v>
      </c>
      <c r="AJ176" s="254">
        <f t="shared" si="83"/>
        <v>1388.6000000000001</v>
      </c>
      <c r="AK176" s="254">
        <f t="shared" si="84"/>
        <v>9638.6</v>
      </c>
      <c r="AL176" s="254">
        <f t="shared" si="85"/>
        <v>6267.2999999999993</v>
      </c>
      <c r="AM176" s="255">
        <f t="shared" si="86"/>
        <v>3371.3000000000006</v>
      </c>
      <c r="AN176" s="254">
        <f t="shared" si="87"/>
        <v>2990.6000000000004</v>
      </c>
      <c r="AO176" s="254">
        <f t="shared" si="88"/>
        <v>1007.8999999999996</v>
      </c>
      <c r="AP176" s="254">
        <f t="shared" si="89"/>
        <v>1982.7000000000005</v>
      </c>
      <c r="AQ176" s="249">
        <f t="shared" si="74"/>
        <v>99.4</v>
      </c>
      <c r="AR176" s="256">
        <f t="shared" si="75"/>
        <v>6366.6999999999989</v>
      </c>
    </row>
    <row r="177" spans="1:44" ht="31.5">
      <c r="A177" s="396"/>
      <c r="B177" s="396" t="s">
        <v>4471</v>
      </c>
      <c r="C177" s="401" t="s">
        <v>307</v>
      </c>
      <c r="D177" s="369">
        <f t="shared" si="76"/>
        <v>4607.0999999999995</v>
      </c>
      <c r="E177" s="373">
        <v>4607.0999999999995</v>
      </c>
      <c r="F177" s="400">
        <v>3668.2</v>
      </c>
      <c r="G177" s="373">
        <v>131.9</v>
      </c>
      <c r="H177" s="400"/>
      <c r="I177" s="369">
        <f t="shared" si="73"/>
        <v>2169.9</v>
      </c>
      <c r="J177" s="400">
        <v>2085.9</v>
      </c>
      <c r="K177" s="400">
        <v>787.2</v>
      </c>
      <c r="L177" s="400">
        <v>102.2</v>
      </c>
      <c r="M177" s="400">
        <v>84</v>
      </c>
      <c r="N177" s="369">
        <f t="shared" si="77"/>
        <v>6777</v>
      </c>
      <c r="O177" s="236"/>
      <c r="P177" s="267"/>
      <c r="Q177" s="267" t="s">
        <v>4471</v>
      </c>
      <c r="R177" s="272" t="s">
        <v>768</v>
      </c>
      <c r="S177" s="255">
        <f t="shared" si="78"/>
        <v>3917.1</v>
      </c>
      <c r="T177" s="255">
        <v>3917.1</v>
      </c>
      <c r="U177" s="255">
        <v>2874.9</v>
      </c>
      <c r="V177" s="255"/>
      <c r="W177" s="255"/>
      <c r="X177" s="255">
        <f t="shared" si="79"/>
        <v>911.8</v>
      </c>
      <c r="Y177" s="255">
        <v>911.8</v>
      </c>
      <c r="Z177" s="255">
        <v>223.2</v>
      </c>
      <c r="AA177" s="255">
        <v>95.6</v>
      </c>
      <c r="AB177" s="255"/>
      <c r="AC177" s="255">
        <f t="shared" si="80"/>
        <v>4828.8999999999996</v>
      </c>
      <c r="AE177" s="267"/>
      <c r="AF177" s="267" t="s">
        <v>4471</v>
      </c>
      <c r="AG177" s="272" t="s">
        <v>768</v>
      </c>
      <c r="AH177" s="255">
        <f t="shared" si="81"/>
        <v>4828.8999999999996</v>
      </c>
      <c r="AI177" s="254">
        <f t="shared" si="82"/>
        <v>3917.1</v>
      </c>
      <c r="AJ177" s="254">
        <f t="shared" si="83"/>
        <v>911.8</v>
      </c>
      <c r="AK177" s="254">
        <f t="shared" si="84"/>
        <v>6777</v>
      </c>
      <c r="AL177" s="254">
        <f t="shared" si="85"/>
        <v>4607.0999999999995</v>
      </c>
      <c r="AM177" s="255">
        <f t="shared" si="86"/>
        <v>2169.9</v>
      </c>
      <c r="AN177" s="254">
        <f t="shared" si="87"/>
        <v>1948.1000000000004</v>
      </c>
      <c r="AO177" s="254">
        <f t="shared" si="88"/>
        <v>689.99999999999955</v>
      </c>
      <c r="AP177" s="254">
        <f t="shared" si="89"/>
        <v>1258.1000000000001</v>
      </c>
      <c r="AQ177" s="249">
        <f t="shared" si="74"/>
        <v>73.400000000000006</v>
      </c>
      <c r="AR177" s="256">
        <f t="shared" si="75"/>
        <v>4680.4999999999991</v>
      </c>
    </row>
    <row r="178" spans="1:44" ht="31.5">
      <c r="A178" s="396"/>
      <c r="B178" s="396" t="s">
        <v>4471</v>
      </c>
      <c r="C178" s="401" t="s">
        <v>308</v>
      </c>
      <c r="D178" s="369"/>
      <c r="E178" s="373"/>
      <c r="F178" s="400"/>
      <c r="G178" s="373"/>
      <c r="H178" s="400"/>
      <c r="I178" s="369"/>
      <c r="J178" s="400"/>
      <c r="K178" s="400"/>
      <c r="L178" s="400"/>
      <c r="M178" s="400"/>
      <c r="N178" s="369"/>
      <c r="O178" s="236"/>
      <c r="P178" s="267"/>
      <c r="Q178" s="267" t="s">
        <v>4471</v>
      </c>
      <c r="R178" s="272" t="s">
        <v>769</v>
      </c>
      <c r="S178" s="255">
        <f t="shared" si="78"/>
        <v>4360.7000000000007</v>
      </c>
      <c r="T178" s="255">
        <v>4360.7000000000007</v>
      </c>
      <c r="U178" s="255">
        <v>3200.6000000000004</v>
      </c>
      <c r="V178" s="255"/>
      <c r="W178" s="255"/>
      <c r="X178" s="255">
        <f t="shared" si="79"/>
        <v>1550.6000000000001</v>
      </c>
      <c r="Y178" s="255">
        <v>1550.6000000000001</v>
      </c>
      <c r="Z178" s="255">
        <v>248.50000000000003</v>
      </c>
      <c r="AA178" s="255">
        <v>386.7</v>
      </c>
      <c r="AB178" s="255"/>
      <c r="AC178" s="255">
        <f t="shared" si="80"/>
        <v>5911.3000000000011</v>
      </c>
      <c r="AE178" s="267"/>
      <c r="AF178" s="267" t="s">
        <v>4471</v>
      </c>
      <c r="AG178" s="272" t="s">
        <v>769</v>
      </c>
      <c r="AH178" s="255">
        <f t="shared" si="81"/>
        <v>5911.3000000000011</v>
      </c>
      <c r="AI178" s="254">
        <f t="shared" si="82"/>
        <v>4360.7000000000007</v>
      </c>
      <c r="AJ178" s="254">
        <f t="shared" si="83"/>
        <v>1550.6000000000001</v>
      </c>
      <c r="AK178" s="254">
        <f t="shared" si="84"/>
        <v>0</v>
      </c>
      <c r="AL178" s="254">
        <f t="shared" si="85"/>
        <v>0</v>
      </c>
      <c r="AM178" s="255">
        <f t="shared" si="86"/>
        <v>0</v>
      </c>
      <c r="AN178" s="254">
        <f t="shared" si="87"/>
        <v>-5911.3000000000011</v>
      </c>
      <c r="AO178" s="254">
        <f t="shared" si="88"/>
        <v>-4360.7000000000007</v>
      </c>
      <c r="AP178" s="254">
        <f t="shared" si="89"/>
        <v>-1550.6000000000001</v>
      </c>
      <c r="AQ178" s="249">
        <f t="shared" si="74"/>
        <v>0</v>
      </c>
      <c r="AR178" s="256">
        <f t="shared" si="75"/>
        <v>0</v>
      </c>
    </row>
    <row r="179" spans="1:44" ht="31.5">
      <c r="A179" s="396"/>
      <c r="B179" s="396" t="s">
        <v>4471</v>
      </c>
      <c r="C179" s="401" t="s">
        <v>309</v>
      </c>
      <c r="D179" s="369"/>
      <c r="E179" s="373"/>
      <c r="F179" s="400"/>
      <c r="G179" s="373"/>
      <c r="H179" s="400"/>
      <c r="I179" s="369"/>
      <c r="J179" s="400"/>
      <c r="K179" s="400"/>
      <c r="L179" s="400"/>
      <c r="M179" s="400"/>
      <c r="N179" s="369"/>
      <c r="O179" s="236"/>
      <c r="P179" s="267"/>
      <c r="Q179" s="267" t="s">
        <v>4471</v>
      </c>
      <c r="R179" s="272" t="s">
        <v>770</v>
      </c>
      <c r="S179" s="255">
        <f t="shared" si="78"/>
        <v>4153.3999999999996</v>
      </c>
      <c r="T179" s="255">
        <v>4153.3999999999996</v>
      </c>
      <c r="U179" s="255">
        <v>3048.3</v>
      </c>
      <c r="V179" s="255"/>
      <c r="W179" s="255"/>
      <c r="X179" s="255">
        <f t="shared" si="79"/>
        <v>1243.1000000000001</v>
      </c>
      <c r="Y179" s="255">
        <v>1243.1000000000001</v>
      </c>
      <c r="Z179" s="255">
        <v>236.70000000000002</v>
      </c>
      <c r="AA179" s="255">
        <v>139.4</v>
      </c>
      <c r="AB179" s="255"/>
      <c r="AC179" s="255">
        <f t="shared" si="80"/>
        <v>5396.5</v>
      </c>
      <c r="AE179" s="267"/>
      <c r="AF179" s="267" t="s">
        <v>4471</v>
      </c>
      <c r="AG179" s="272" t="s">
        <v>770</v>
      </c>
      <c r="AH179" s="255">
        <f t="shared" si="81"/>
        <v>5396.5</v>
      </c>
      <c r="AI179" s="254">
        <f t="shared" si="82"/>
        <v>4153.3999999999996</v>
      </c>
      <c r="AJ179" s="254">
        <f t="shared" si="83"/>
        <v>1243.1000000000001</v>
      </c>
      <c r="AK179" s="254">
        <f t="shared" si="84"/>
        <v>0</v>
      </c>
      <c r="AL179" s="254">
        <f t="shared" si="85"/>
        <v>0</v>
      </c>
      <c r="AM179" s="255">
        <f t="shared" si="86"/>
        <v>0</v>
      </c>
      <c r="AN179" s="254">
        <f t="shared" si="87"/>
        <v>-5396.5</v>
      </c>
      <c r="AO179" s="254">
        <f t="shared" si="88"/>
        <v>-4153.3999999999996</v>
      </c>
      <c r="AP179" s="254">
        <f t="shared" si="89"/>
        <v>-1243.1000000000001</v>
      </c>
      <c r="AQ179" s="249">
        <f t="shared" si="74"/>
        <v>0</v>
      </c>
      <c r="AR179" s="256">
        <f t="shared" si="75"/>
        <v>0</v>
      </c>
    </row>
    <row r="180" spans="1:44" ht="31.5">
      <c r="A180" s="396"/>
      <c r="B180" s="396" t="s">
        <v>4471</v>
      </c>
      <c r="C180" s="401" t="s">
        <v>310</v>
      </c>
      <c r="D180" s="369"/>
      <c r="E180" s="373"/>
      <c r="F180" s="400"/>
      <c r="G180" s="373"/>
      <c r="H180" s="400"/>
      <c r="I180" s="369"/>
      <c r="J180" s="400"/>
      <c r="K180" s="400"/>
      <c r="L180" s="400"/>
      <c r="M180" s="400"/>
      <c r="N180" s="369"/>
      <c r="O180" s="236"/>
      <c r="P180" s="267"/>
      <c r="Q180" s="267" t="s">
        <v>4471</v>
      </c>
      <c r="R180" s="272" t="s">
        <v>771</v>
      </c>
      <c r="S180" s="255">
        <f t="shared" si="78"/>
        <v>5171.3999999999996</v>
      </c>
      <c r="T180" s="255">
        <v>5171.3999999999996</v>
      </c>
      <c r="U180" s="255">
        <v>3795.6000000000004</v>
      </c>
      <c r="V180" s="255"/>
      <c r="W180" s="255"/>
      <c r="X180" s="255">
        <f t="shared" si="79"/>
        <v>1422.8999999999999</v>
      </c>
      <c r="Y180" s="255">
        <v>1422.8999999999999</v>
      </c>
      <c r="Z180" s="255">
        <v>294.7</v>
      </c>
      <c r="AA180" s="255">
        <v>207.3</v>
      </c>
      <c r="AB180" s="255"/>
      <c r="AC180" s="255">
        <f t="shared" si="80"/>
        <v>6594.2999999999993</v>
      </c>
      <c r="AE180" s="267"/>
      <c r="AF180" s="267" t="s">
        <v>4471</v>
      </c>
      <c r="AG180" s="272" t="s">
        <v>771</v>
      </c>
      <c r="AH180" s="255">
        <f t="shared" si="81"/>
        <v>6594.2999999999993</v>
      </c>
      <c r="AI180" s="254">
        <f t="shared" si="82"/>
        <v>5171.3999999999996</v>
      </c>
      <c r="AJ180" s="254">
        <f t="shared" si="83"/>
        <v>1422.8999999999999</v>
      </c>
      <c r="AK180" s="254">
        <f t="shared" si="84"/>
        <v>0</v>
      </c>
      <c r="AL180" s="254">
        <f t="shared" si="85"/>
        <v>0</v>
      </c>
      <c r="AM180" s="255">
        <f t="shared" si="86"/>
        <v>0</v>
      </c>
      <c r="AN180" s="254">
        <f t="shared" si="87"/>
        <v>-6594.2999999999993</v>
      </c>
      <c r="AO180" s="254">
        <f t="shared" si="88"/>
        <v>-5171.3999999999996</v>
      </c>
      <c r="AP180" s="254">
        <f t="shared" si="89"/>
        <v>-1422.8999999999999</v>
      </c>
      <c r="AQ180" s="249">
        <f t="shared" si="74"/>
        <v>0</v>
      </c>
      <c r="AR180" s="256">
        <f t="shared" si="75"/>
        <v>0</v>
      </c>
    </row>
    <row r="181" spans="1:44" ht="31.5">
      <c r="A181" s="396"/>
      <c r="B181" s="396" t="s">
        <v>4471</v>
      </c>
      <c r="C181" s="401" t="s">
        <v>772</v>
      </c>
      <c r="D181" s="369"/>
      <c r="E181" s="373"/>
      <c r="F181" s="400"/>
      <c r="G181" s="373"/>
      <c r="H181" s="400"/>
      <c r="I181" s="369"/>
      <c r="J181" s="400"/>
      <c r="K181" s="400"/>
      <c r="L181" s="400"/>
      <c r="M181" s="400"/>
      <c r="N181" s="369"/>
      <c r="O181" s="236"/>
      <c r="P181" s="267"/>
      <c r="Q181" s="267" t="s">
        <v>4471</v>
      </c>
      <c r="R181" s="272" t="s">
        <v>772</v>
      </c>
      <c r="S181" s="255">
        <f t="shared" si="78"/>
        <v>2074.6999999999998</v>
      </c>
      <c r="T181" s="255">
        <v>2074.6999999999998</v>
      </c>
      <c r="U181" s="255">
        <v>1522.6</v>
      </c>
      <c r="V181" s="255"/>
      <c r="W181" s="255"/>
      <c r="X181" s="255">
        <f t="shared" si="79"/>
        <v>999.19999999999993</v>
      </c>
      <c r="Y181" s="255">
        <v>999.19999999999993</v>
      </c>
      <c r="Z181" s="255">
        <v>118.29999999999998</v>
      </c>
      <c r="AA181" s="255">
        <v>204.2</v>
      </c>
      <c r="AB181" s="255"/>
      <c r="AC181" s="255">
        <f t="shared" si="80"/>
        <v>3073.8999999999996</v>
      </c>
      <c r="AE181" s="267"/>
      <c r="AF181" s="267" t="s">
        <v>4471</v>
      </c>
      <c r="AG181" s="272" t="s">
        <v>772</v>
      </c>
      <c r="AH181" s="255">
        <f t="shared" si="81"/>
        <v>3073.8999999999996</v>
      </c>
      <c r="AI181" s="254">
        <f t="shared" si="82"/>
        <v>2074.6999999999998</v>
      </c>
      <c r="AJ181" s="254">
        <f t="shared" si="83"/>
        <v>999.19999999999993</v>
      </c>
      <c r="AK181" s="254">
        <f t="shared" si="84"/>
        <v>0</v>
      </c>
      <c r="AL181" s="254">
        <f t="shared" si="85"/>
        <v>0</v>
      </c>
      <c r="AM181" s="255">
        <f t="shared" si="86"/>
        <v>0</v>
      </c>
      <c r="AN181" s="254">
        <f t="shared" si="87"/>
        <v>-3073.8999999999996</v>
      </c>
      <c r="AO181" s="254">
        <f t="shared" si="88"/>
        <v>-2074.6999999999998</v>
      </c>
      <c r="AP181" s="254">
        <f t="shared" si="89"/>
        <v>-999.19999999999993</v>
      </c>
      <c r="AQ181" s="249">
        <f t="shared" si="74"/>
        <v>0</v>
      </c>
      <c r="AR181" s="256">
        <f t="shared" si="75"/>
        <v>0</v>
      </c>
    </row>
    <row r="182" spans="1:44" ht="31.5">
      <c r="A182" s="396"/>
      <c r="B182" s="396" t="s">
        <v>4471</v>
      </c>
      <c r="C182" s="401" t="s">
        <v>311</v>
      </c>
      <c r="D182" s="369"/>
      <c r="E182" s="373"/>
      <c r="F182" s="400"/>
      <c r="G182" s="373"/>
      <c r="H182" s="400"/>
      <c r="I182" s="369"/>
      <c r="J182" s="400"/>
      <c r="K182" s="400"/>
      <c r="L182" s="400"/>
      <c r="M182" s="400"/>
      <c r="N182" s="369"/>
      <c r="O182" s="236"/>
      <c r="P182" s="267"/>
      <c r="Q182" s="267" t="s">
        <v>4471</v>
      </c>
      <c r="R182" s="272" t="s">
        <v>773</v>
      </c>
      <c r="S182" s="255">
        <f t="shared" si="78"/>
        <v>4703.8</v>
      </c>
      <c r="T182" s="255">
        <v>4703.8</v>
      </c>
      <c r="U182" s="255">
        <v>3452.4000000000005</v>
      </c>
      <c r="V182" s="255"/>
      <c r="W182" s="255"/>
      <c r="X182" s="255">
        <f t="shared" si="79"/>
        <v>1453.1</v>
      </c>
      <c r="Y182" s="255">
        <v>1453.1</v>
      </c>
      <c r="Z182" s="255">
        <v>268.10000000000002</v>
      </c>
      <c r="AA182" s="255">
        <v>346.3</v>
      </c>
      <c r="AB182" s="255"/>
      <c r="AC182" s="255">
        <f t="shared" si="80"/>
        <v>6156.9</v>
      </c>
      <c r="AE182" s="267"/>
      <c r="AF182" s="267" t="s">
        <v>4471</v>
      </c>
      <c r="AG182" s="272" t="s">
        <v>773</v>
      </c>
      <c r="AH182" s="255">
        <f t="shared" si="81"/>
        <v>6156.9</v>
      </c>
      <c r="AI182" s="254">
        <f t="shared" si="82"/>
        <v>4703.8</v>
      </c>
      <c r="AJ182" s="254">
        <f t="shared" si="83"/>
        <v>1453.1</v>
      </c>
      <c r="AK182" s="254">
        <f t="shared" si="84"/>
        <v>0</v>
      </c>
      <c r="AL182" s="254">
        <f t="shared" si="85"/>
        <v>0</v>
      </c>
      <c r="AM182" s="255">
        <f t="shared" si="86"/>
        <v>0</v>
      </c>
      <c r="AN182" s="254">
        <f t="shared" si="87"/>
        <v>-6156.9</v>
      </c>
      <c r="AO182" s="254">
        <f t="shared" si="88"/>
        <v>-4703.8</v>
      </c>
      <c r="AP182" s="254">
        <f t="shared" si="89"/>
        <v>-1453.1</v>
      </c>
      <c r="AQ182" s="249">
        <f t="shared" si="74"/>
        <v>0</v>
      </c>
      <c r="AR182" s="256">
        <f t="shared" si="75"/>
        <v>0</v>
      </c>
    </row>
    <row r="183" spans="1:44" ht="31.5">
      <c r="A183" s="396"/>
      <c r="B183" s="396" t="s">
        <v>4471</v>
      </c>
      <c r="C183" s="401" t="s">
        <v>312</v>
      </c>
      <c r="D183" s="369"/>
      <c r="E183" s="373"/>
      <c r="F183" s="400"/>
      <c r="G183" s="373"/>
      <c r="H183" s="400"/>
      <c r="I183" s="369"/>
      <c r="J183" s="400"/>
      <c r="K183" s="400"/>
      <c r="L183" s="400"/>
      <c r="M183" s="400"/>
      <c r="N183" s="369"/>
      <c r="O183" s="236"/>
      <c r="P183" s="267"/>
      <c r="Q183" s="267" t="s">
        <v>4471</v>
      </c>
      <c r="R183" s="272" t="s">
        <v>774</v>
      </c>
      <c r="S183" s="255">
        <f t="shared" si="78"/>
        <v>3209.2</v>
      </c>
      <c r="T183" s="255">
        <v>3209.2</v>
      </c>
      <c r="U183" s="255">
        <v>2355.4000000000005</v>
      </c>
      <c r="V183" s="255"/>
      <c r="W183" s="255"/>
      <c r="X183" s="255">
        <f t="shared" si="79"/>
        <v>770.5</v>
      </c>
      <c r="Y183" s="255">
        <v>770.5</v>
      </c>
      <c r="Z183" s="255">
        <v>182.9</v>
      </c>
      <c r="AA183" s="255">
        <v>230.6</v>
      </c>
      <c r="AB183" s="255"/>
      <c r="AC183" s="255">
        <f t="shared" si="80"/>
        <v>3979.7</v>
      </c>
      <c r="AE183" s="267"/>
      <c r="AF183" s="267" t="s">
        <v>4471</v>
      </c>
      <c r="AG183" s="272" t="s">
        <v>774</v>
      </c>
      <c r="AH183" s="255">
        <f t="shared" si="81"/>
        <v>3979.7</v>
      </c>
      <c r="AI183" s="254">
        <f t="shared" si="82"/>
        <v>3209.2</v>
      </c>
      <c r="AJ183" s="254">
        <f t="shared" si="83"/>
        <v>770.5</v>
      </c>
      <c r="AK183" s="254">
        <f t="shared" si="84"/>
        <v>0</v>
      </c>
      <c r="AL183" s="254">
        <f t="shared" si="85"/>
        <v>0</v>
      </c>
      <c r="AM183" s="255">
        <f t="shared" si="86"/>
        <v>0</v>
      </c>
      <c r="AN183" s="254">
        <f t="shared" si="87"/>
        <v>-3979.7</v>
      </c>
      <c r="AO183" s="254">
        <f t="shared" si="88"/>
        <v>-3209.2</v>
      </c>
      <c r="AP183" s="254">
        <f t="shared" si="89"/>
        <v>-770.5</v>
      </c>
      <c r="AQ183" s="249">
        <f t="shared" si="74"/>
        <v>0</v>
      </c>
      <c r="AR183" s="256">
        <f t="shared" si="75"/>
        <v>0</v>
      </c>
    </row>
    <row r="184" spans="1:44" ht="39.4" customHeight="1">
      <c r="A184" s="396"/>
      <c r="B184" s="396" t="s">
        <v>4471</v>
      </c>
      <c r="C184" s="401" t="s">
        <v>775</v>
      </c>
      <c r="D184" s="369">
        <f t="shared" si="76"/>
        <v>6235.5999999999995</v>
      </c>
      <c r="E184" s="373">
        <v>6235.5999999999995</v>
      </c>
      <c r="F184" s="400">
        <v>5111.2</v>
      </c>
      <c r="G184" s="373"/>
      <c r="H184" s="400"/>
      <c r="I184" s="369">
        <f t="shared" si="73"/>
        <v>3051.0000000000005</v>
      </c>
      <c r="J184" s="400">
        <v>2704.0000000000005</v>
      </c>
      <c r="K184" s="400">
        <v>1096.9000000000001</v>
      </c>
      <c r="L184" s="400">
        <v>277.2</v>
      </c>
      <c r="M184" s="400">
        <v>347</v>
      </c>
      <c r="N184" s="369">
        <f t="shared" si="77"/>
        <v>9286.6</v>
      </c>
      <c r="O184" s="236"/>
      <c r="P184" s="267"/>
      <c r="Q184" s="267" t="s">
        <v>4471</v>
      </c>
      <c r="R184" s="272" t="s">
        <v>775</v>
      </c>
      <c r="S184" s="255">
        <f t="shared" si="78"/>
        <v>4421</v>
      </c>
      <c r="T184" s="255">
        <v>4421</v>
      </c>
      <c r="U184" s="255">
        <v>3244.8</v>
      </c>
      <c r="V184" s="255"/>
      <c r="W184" s="255"/>
      <c r="X184" s="255">
        <f t="shared" si="79"/>
        <v>1525.8999999999999</v>
      </c>
      <c r="Y184" s="255">
        <v>1525.8999999999999</v>
      </c>
      <c r="Z184" s="255">
        <v>251.9</v>
      </c>
      <c r="AA184" s="255">
        <v>217.4</v>
      </c>
      <c r="AB184" s="255"/>
      <c r="AC184" s="255">
        <f t="shared" si="80"/>
        <v>5946.9</v>
      </c>
      <c r="AE184" s="267"/>
      <c r="AF184" s="267" t="s">
        <v>4471</v>
      </c>
      <c r="AG184" s="272" t="s">
        <v>775</v>
      </c>
      <c r="AH184" s="255">
        <f t="shared" si="81"/>
        <v>5946.9</v>
      </c>
      <c r="AI184" s="254">
        <f t="shared" si="82"/>
        <v>4421</v>
      </c>
      <c r="AJ184" s="254">
        <f t="shared" si="83"/>
        <v>1525.8999999999999</v>
      </c>
      <c r="AK184" s="254">
        <f t="shared" si="84"/>
        <v>9286.6</v>
      </c>
      <c r="AL184" s="254">
        <f t="shared" si="85"/>
        <v>6235.5999999999995</v>
      </c>
      <c r="AM184" s="255">
        <f t="shared" si="86"/>
        <v>3051.0000000000005</v>
      </c>
      <c r="AN184" s="254">
        <f t="shared" si="87"/>
        <v>3339.7000000000007</v>
      </c>
      <c r="AO184" s="254">
        <f t="shared" si="88"/>
        <v>1814.5999999999995</v>
      </c>
      <c r="AP184" s="254">
        <f t="shared" si="89"/>
        <v>1525.1000000000006</v>
      </c>
      <c r="AQ184" s="249">
        <f t="shared" si="74"/>
        <v>102.2</v>
      </c>
      <c r="AR184" s="256">
        <f t="shared" si="75"/>
        <v>6337.7999999999993</v>
      </c>
    </row>
    <row r="185" spans="1:44" ht="31.5">
      <c r="A185" s="396"/>
      <c r="B185" s="396" t="s">
        <v>4471</v>
      </c>
      <c r="C185" s="401" t="s">
        <v>776</v>
      </c>
      <c r="D185" s="369">
        <f t="shared" si="76"/>
        <v>8505.6</v>
      </c>
      <c r="E185" s="373">
        <v>8505.6</v>
      </c>
      <c r="F185" s="400">
        <v>6672.8</v>
      </c>
      <c r="G185" s="373">
        <v>364.8</v>
      </c>
      <c r="H185" s="400"/>
      <c r="I185" s="369">
        <f t="shared" si="73"/>
        <v>4370.5999999999995</v>
      </c>
      <c r="J185" s="400">
        <v>4144.5999999999995</v>
      </c>
      <c r="K185" s="400">
        <v>1432</v>
      </c>
      <c r="L185" s="400">
        <v>275.39999999999998</v>
      </c>
      <c r="M185" s="400">
        <v>226</v>
      </c>
      <c r="N185" s="369">
        <f t="shared" si="77"/>
        <v>12876.2</v>
      </c>
      <c r="O185" s="236"/>
      <c r="P185" s="267"/>
      <c r="Q185" s="267" t="s">
        <v>4471</v>
      </c>
      <c r="R185" s="272" t="s">
        <v>776</v>
      </c>
      <c r="S185" s="255">
        <f t="shared" si="78"/>
        <v>5883.9000000000005</v>
      </c>
      <c r="T185" s="255">
        <v>5883.9000000000005</v>
      </c>
      <c r="U185" s="255">
        <v>4318.3999999999996</v>
      </c>
      <c r="V185" s="255"/>
      <c r="W185" s="255"/>
      <c r="X185" s="255">
        <f t="shared" si="79"/>
        <v>2555.6999999999998</v>
      </c>
      <c r="Y185" s="255">
        <v>2555.6999999999998</v>
      </c>
      <c r="Z185" s="255">
        <v>335.3</v>
      </c>
      <c r="AA185" s="255">
        <v>412.1</v>
      </c>
      <c r="AB185" s="255"/>
      <c r="AC185" s="255">
        <f t="shared" si="80"/>
        <v>8439.6</v>
      </c>
      <c r="AE185" s="267"/>
      <c r="AF185" s="267" t="s">
        <v>4471</v>
      </c>
      <c r="AG185" s="272" t="s">
        <v>776</v>
      </c>
      <c r="AH185" s="255">
        <f t="shared" si="81"/>
        <v>8439.6</v>
      </c>
      <c r="AI185" s="254">
        <f t="shared" si="82"/>
        <v>5883.9000000000005</v>
      </c>
      <c r="AJ185" s="254">
        <f t="shared" si="83"/>
        <v>2555.6999999999998</v>
      </c>
      <c r="AK185" s="254">
        <f t="shared" si="84"/>
        <v>12876.2</v>
      </c>
      <c r="AL185" s="254">
        <f t="shared" si="85"/>
        <v>8505.6</v>
      </c>
      <c r="AM185" s="255">
        <f t="shared" si="86"/>
        <v>4370.5999999999995</v>
      </c>
      <c r="AN185" s="254">
        <f t="shared" si="87"/>
        <v>4436.6000000000004</v>
      </c>
      <c r="AO185" s="254">
        <f t="shared" si="88"/>
        <v>2621.7</v>
      </c>
      <c r="AP185" s="254">
        <f t="shared" si="89"/>
        <v>1814.8999999999996</v>
      </c>
      <c r="AQ185" s="249">
        <f t="shared" si="74"/>
        <v>133.5</v>
      </c>
      <c r="AR185" s="256">
        <f t="shared" si="75"/>
        <v>8639.1</v>
      </c>
    </row>
    <row r="186" spans="1:44" ht="38.1" customHeight="1">
      <c r="A186" s="396"/>
      <c r="B186" s="396" t="s">
        <v>4471</v>
      </c>
      <c r="C186" s="401" t="s">
        <v>777</v>
      </c>
      <c r="D186" s="369">
        <f t="shared" si="76"/>
        <v>6473.7</v>
      </c>
      <c r="E186" s="373">
        <v>6473.7</v>
      </c>
      <c r="F186" s="400">
        <v>5111.2</v>
      </c>
      <c r="G186" s="373">
        <v>238.1</v>
      </c>
      <c r="H186" s="400"/>
      <c r="I186" s="369">
        <f t="shared" si="73"/>
        <v>3083.3</v>
      </c>
      <c r="J186" s="400">
        <v>2785.3</v>
      </c>
      <c r="K186" s="400">
        <v>1096.9000000000001</v>
      </c>
      <c r="L186" s="400">
        <v>169.1</v>
      </c>
      <c r="M186" s="400">
        <v>298</v>
      </c>
      <c r="N186" s="369">
        <f t="shared" si="77"/>
        <v>9557</v>
      </c>
      <c r="O186" s="236"/>
      <c r="P186" s="267"/>
      <c r="Q186" s="267" t="s">
        <v>4471</v>
      </c>
      <c r="R186" s="272" t="s">
        <v>777</v>
      </c>
      <c r="S186" s="255">
        <f t="shared" si="78"/>
        <v>4359.2000000000007</v>
      </c>
      <c r="T186" s="255">
        <v>4359.2000000000007</v>
      </c>
      <c r="U186" s="255">
        <v>3199.4</v>
      </c>
      <c r="V186" s="255"/>
      <c r="W186" s="255"/>
      <c r="X186" s="255">
        <f t="shared" si="79"/>
        <v>1377.3</v>
      </c>
      <c r="Y186" s="255">
        <v>1377.3</v>
      </c>
      <c r="Z186" s="255">
        <v>248.4</v>
      </c>
      <c r="AA186" s="255">
        <v>229.5</v>
      </c>
      <c r="AB186" s="255"/>
      <c r="AC186" s="255">
        <f t="shared" si="80"/>
        <v>5736.5000000000009</v>
      </c>
      <c r="AE186" s="267"/>
      <c r="AF186" s="267" t="s">
        <v>4471</v>
      </c>
      <c r="AG186" s="272" t="s">
        <v>777</v>
      </c>
      <c r="AH186" s="255">
        <f t="shared" si="81"/>
        <v>5736.5000000000009</v>
      </c>
      <c r="AI186" s="254">
        <f t="shared" si="82"/>
        <v>4359.2000000000007</v>
      </c>
      <c r="AJ186" s="254">
        <f t="shared" si="83"/>
        <v>1377.3</v>
      </c>
      <c r="AK186" s="254">
        <f t="shared" si="84"/>
        <v>9557</v>
      </c>
      <c r="AL186" s="254">
        <f t="shared" si="85"/>
        <v>6473.7</v>
      </c>
      <c r="AM186" s="255">
        <f t="shared" si="86"/>
        <v>3083.3</v>
      </c>
      <c r="AN186" s="254">
        <f t="shared" si="87"/>
        <v>3820.4999999999991</v>
      </c>
      <c r="AO186" s="254">
        <f t="shared" si="88"/>
        <v>2114.4999999999991</v>
      </c>
      <c r="AP186" s="254">
        <f t="shared" si="89"/>
        <v>1706.0000000000002</v>
      </c>
      <c r="AQ186" s="249">
        <f t="shared" si="74"/>
        <v>102.2</v>
      </c>
      <c r="AR186" s="256">
        <f t="shared" si="75"/>
        <v>6575.9</v>
      </c>
    </row>
    <row r="187" spans="1:44" ht="31.5">
      <c r="A187" s="396"/>
      <c r="B187" s="396" t="s">
        <v>4471</v>
      </c>
      <c r="C187" s="401" t="s">
        <v>778</v>
      </c>
      <c r="D187" s="369">
        <f t="shared" si="76"/>
        <v>3575.0000000000005</v>
      </c>
      <c r="E187" s="373">
        <v>3575.0000000000005</v>
      </c>
      <c r="F187" s="400">
        <v>2767.4</v>
      </c>
      <c r="G187" s="373">
        <v>198.8</v>
      </c>
      <c r="H187" s="400"/>
      <c r="I187" s="369">
        <f t="shared" si="73"/>
        <v>2262.8000000000002</v>
      </c>
      <c r="J187" s="400">
        <v>1626.8</v>
      </c>
      <c r="K187" s="400">
        <v>593.9</v>
      </c>
      <c r="L187" s="400">
        <v>110.9</v>
      </c>
      <c r="M187" s="400">
        <v>636</v>
      </c>
      <c r="N187" s="369">
        <f t="shared" si="77"/>
        <v>5837.8000000000011</v>
      </c>
      <c r="O187" s="236"/>
      <c r="P187" s="267"/>
      <c r="Q187" s="267" t="s">
        <v>4471</v>
      </c>
      <c r="R187" s="272" t="s">
        <v>778</v>
      </c>
      <c r="S187" s="255">
        <f t="shared" si="78"/>
        <v>2529.3000000000002</v>
      </c>
      <c r="T187" s="255">
        <v>2529.3000000000002</v>
      </c>
      <c r="U187" s="255">
        <v>1856.4</v>
      </c>
      <c r="V187" s="255"/>
      <c r="W187" s="255"/>
      <c r="X187" s="255">
        <f t="shared" si="79"/>
        <v>1302.2</v>
      </c>
      <c r="Y187" s="255">
        <v>1302.2</v>
      </c>
      <c r="Z187" s="255">
        <v>144.10000000000002</v>
      </c>
      <c r="AA187" s="255">
        <v>241.6</v>
      </c>
      <c r="AB187" s="255"/>
      <c r="AC187" s="255">
        <f t="shared" si="80"/>
        <v>3831.5</v>
      </c>
      <c r="AE187" s="267"/>
      <c r="AF187" s="267" t="s">
        <v>4471</v>
      </c>
      <c r="AG187" s="272" t="s">
        <v>778</v>
      </c>
      <c r="AH187" s="255">
        <f t="shared" si="81"/>
        <v>3831.5</v>
      </c>
      <c r="AI187" s="254">
        <f t="shared" si="82"/>
        <v>2529.3000000000002</v>
      </c>
      <c r="AJ187" s="254">
        <f t="shared" si="83"/>
        <v>1302.2</v>
      </c>
      <c r="AK187" s="254">
        <f t="shared" si="84"/>
        <v>5837.8000000000011</v>
      </c>
      <c r="AL187" s="254">
        <f t="shared" si="85"/>
        <v>3575.0000000000005</v>
      </c>
      <c r="AM187" s="255">
        <f t="shared" si="86"/>
        <v>2262.8000000000002</v>
      </c>
      <c r="AN187" s="254">
        <f t="shared" si="87"/>
        <v>2006.3000000000011</v>
      </c>
      <c r="AO187" s="254">
        <f t="shared" si="88"/>
        <v>1045.7000000000003</v>
      </c>
      <c r="AP187" s="254">
        <f t="shared" si="89"/>
        <v>960.60000000000014</v>
      </c>
      <c r="AQ187" s="249">
        <f t="shared" si="74"/>
        <v>55.3</v>
      </c>
      <c r="AR187" s="256">
        <f t="shared" si="75"/>
        <v>3630.3000000000006</v>
      </c>
    </row>
    <row r="188" spans="1:44" ht="31.5">
      <c r="A188" s="396"/>
      <c r="B188" s="396" t="s">
        <v>4471</v>
      </c>
      <c r="C188" s="401" t="s">
        <v>313</v>
      </c>
      <c r="D188" s="369"/>
      <c r="E188" s="373"/>
      <c r="F188" s="400"/>
      <c r="G188" s="373"/>
      <c r="H188" s="400"/>
      <c r="I188" s="369"/>
      <c r="J188" s="400"/>
      <c r="K188" s="400"/>
      <c r="L188" s="400"/>
      <c r="M188" s="400"/>
      <c r="N188" s="369"/>
      <c r="O188" s="236"/>
      <c r="P188" s="267"/>
      <c r="Q188" s="267" t="s">
        <v>4471</v>
      </c>
      <c r="R188" s="272" t="s">
        <v>779</v>
      </c>
      <c r="S188" s="255">
        <f t="shared" si="78"/>
        <v>4230.2000000000007</v>
      </c>
      <c r="T188" s="255">
        <v>4230.2000000000007</v>
      </c>
      <c r="U188" s="255">
        <v>3104.7000000000003</v>
      </c>
      <c r="V188" s="255"/>
      <c r="W188" s="255"/>
      <c r="X188" s="255">
        <f t="shared" si="79"/>
        <v>1054.9000000000001</v>
      </c>
      <c r="Y188" s="255">
        <v>1054.9000000000001</v>
      </c>
      <c r="Z188" s="255">
        <v>241.10000000000002</v>
      </c>
      <c r="AA188" s="255">
        <v>211.6</v>
      </c>
      <c r="AB188" s="255"/>
      <c r="AC188" s="255">
        <f t="shared" si="80"/>
        <v>5285.1</v>
      </c>
      <c r="AE188" s="267"/>
      <c r="AF188" s="267" t="s">
        <v>4471</v>
      </c>
      <c r="AG188" s="272" t="s">
        <v>779</v>
      </c>
      <c r="AH188" s="255">
        <f t="shared" si="81"/>
        <v>5285.1</v>
      </c>
      <c r="AI188" s="254">
        <f t="shared" si="82"/>
        <v>4230.2000000000007</v>
      </c>
      <c r="AJ188" s="254">
        <f t="shared" si="83"/>
        <v>1054.9000000000001</v>
      </c>
      <c r="AK188" s="254">
        <f t="shared" si="84"/>
        <v>0</v>
      </c>
      <c r="AL188" s="254">
        <f t="shared" si="85"/>
        <v>0</v>
      </c>
      <c r="AM188" s="255">
        <f t="shared" si="86"/>
        <v>0</v>
      </c>
      <c r="AN188" s="254">
        <f t="shared" si="87"/>
        <v>-5285.1</v>
      </c>
      <c r="AO188" s="254">
        <f t="shared" si="88"/>
        <v>-4230.2000000000007</v>
      </c>
      <c r="AP188" s="254">
        <f t="shared" si="89"/>
        <v>-1054.9000000000001</v>
      </c>
      <c r="AQ188" s="249">
        <f t="shared" si="74"/>
        <v>0</v>
      </c>
      <c r="AR188" s="256">
        <f t="shared" si="75"/>
        <v>0</v>
      </c>
    </row>
    <row r="189" spans="1:44" ht="31.5">
      <c r="A189" s="396"/>
      <c r="B189" s="396" t="s">
        <v>4471</v>
      </c>
      <c r="C189" s="401" t="s">
        <v>314</v>
      </c>
      <c r="D189" s="369"/>
      <c r="E189" s="373"/>
      <c r="F189" s="400"/>
      <c r="G189" s="373"/>
      <c r="H189" s="400"/>
      <c r="I189" s="369"/>
      <c r="J189" s="400"/>
      <c r="K189" s="400"/>
      <c r="L189" s="400"/>
      <c r="M189" s="400"/>
      <c r="N189" s="369"/>
      <c r="O189" s="236"/>
      <c r="P189" s="267"/>
      <c r="Q189" s="267" t="s">
        <v>4471</v>
      </c>
      <c r="R189" s="272" t="s">
        <v>780</v>
      </c>
      <c r="S189" s="255">
        <f t="shared" si="78"/>
        <v>3831.8999999999996</v>
      </c>
      <c r="T189" s="255">
        <v>3831.8999999999996</v>
      </c>
      <c r="U189" s="255">
        <v>2812.3</v>
      </c>
      <c r="V189" s="255"/>
      <c r="W189" s="255"/>
      <c r="X189" s="255">
        <f t="shared" si="79"/>
        <v>993.8</v>
      </c>
      <c r="Y189" s="255">
        <v>993.8</v>
      </c>
      <c r="Z189" s="255">
        <v>218.29999999999998</v>
      </c>
      <c r="AA189" s="255">
        <v>92.7</v>
      </c>
      <c r="AB189" s="255"/>
      <c r="AC189" s="255">
        <f t="shared" si="80"/>
        <v>4825.7</v>
      </c>
      <c r="AE189" s="267"/>
      <c r="AF189" s="267" t="s">
        <v>4471</v>
      </c>
      <c r="AG189" s="272" t="s">
        <v>780</v>
      </c>
      <c r="AH189" s="255">
        <f t="shared" si="81"/>
        <v>4825.7</v>
      </c>
      <c r="AI189" s="254">
        <f t="shared" si="82"/>
        <v>3831.8999999999996</v>
      </c>
      <c r="AJ189" s="254">
        <f t="shared" si="83"/>
        <v>993.8</v>
      </c>
      <c r="AK189" s="254">
        <f t="shared" si="84"/>
        <v>0</v>
      </c>
      <c r="AL189" s="254">
        <f t="shared" si="85"/>
        <v>0</v>
      </c>
      <c r="AM189" s="255">
        <f t="shared" si="86"/>
        <v>0</v>
      </c>
      <c r="AN189" s="254">
        <f t="shared" si="87"/>
        <v>-4825.7</v>
      </c>
      <c r="AO189" s="254">
        <f t="shared" si="88"/>
        <v>-3831.8999999999996</v>
      </c>
      <c r="AP189" s="254">
        <f t="shared" si="89"/>
        <v>-993.8</v>
      </c>
      <c r="AQ189" s="249">
        <f t="shared" si="74"/>
        <v>0</v>
      </c>
      <c r="AR189" s="256">
        <f t="shared" si="75"/>
        <v>0</v>
      </c>
    </row>
    <row r="190" spans="1:44" ht="31.5">
      <c r="A190" s="396"/>
      <c r="B190" s="396" t="s">
        <v>4471</v>
      </c>
      <c r="C190" s="401" t="s">
        <v>781</v>
      </c>
      <c r="D190" s="369"/>
      <c r="E190" s="373"/>
      <c r="F190" s="400"/>
      <c r="G190" s="373"/>
      <c r="H190" s="400"/>
      <c r="I190" s="369"/>
      <c r="J190" s="400"/>
      <c r="K190" s="400"/>
      <c r="L190" s="400"/>
      <c r="M190" s="400"/>
      <c r="N190" s="369"/>
      <c r="O190" s="236"/>
      <c r="P190" s="267"/>
      <c r="Q190" s="267" t="s">
        <v>4471</v>
      </c>
      <c r="R190" s="272" t="s">
        <v>781</v>
      </c>
      <c r="S190" s="255">
        <f t="shared" si="78"/>
        <v>2618</v>
      </c>
      <c r="T190" s="255">
        <v>2618</v>
      </c>
      <c r="U190" s="255">
        <v>1921.5</v>
      </c>
      <c r="V190" s="255"/>
      <c r="W190" s="255"/>
      <c r="X190" s="255">
        <f t="shared" si="79"/>
        <v>809.5</v>
      </c>
      <c r="Y190" s="255">
        <v>809.5</v>
      </c>
      <c r="Z190" s="255">
        <v>149.19999999999999</v>
      </c>
      <c r="AA190" s="255">
        <v>248.2</v>
      </c>
      <c r="AB190" s="255"/>
      <c r="AC190" s="255">
        <f t="shared" si="80"/>
        <v>3427.5</v>
      </c>
      <c r="AE190" s="267"/>
      <c r="AF190" s="267" t="s">
        <v>4471</v>
      </c>
      <c r="AG190" s="272" t="s">
        <v>781</v>
      </c>
      <c r="AH190" s="255">
        <f t="shared" si="81"/>
        <v>3427.5</v>
      </c>
      <c r="AI190" s="254">
        <f t="shared" si="82"/>
        <v>2618</v>
      </c>
      <c r="AJ190" s="254">
        <f t="shared" si="83"/>
        <v>809.5</v>
      </c>
      <c r="AK190" s="254">
        <f t="shared" si="84"/>
        <v>0</v>
      </c>
      <c r="AL190" s="254">
        <f t="shared" si="85"/>
        <v>0</v>
      </c>
      <c r="AM190" s="255">
        <f t="shared" si="86"/>
        <v>0</v>
      </c>
      <c r="AN190" s="254">
        <f t="shared" si="87"/>
        <v>-3427.5</v>
      </c>
      <c r="AO190" s="254">
        <f t="shared" si="88"/>
        <v>-2618</v>
      </c>
      <c r="AP190" s="254">
        <f t="shared" si="89"/>
        <v>-809.5</v>
      </c>
      <c r="AQ190" s="249">
        <f t="shared" si="74"/>
        <v>0</v>
      </c>
      <c r="AR190" s="256">
        <f t="shared" si="75"/>
        <v>0</v>
      </c>
    </row>
    <row r="191" spans="1:44" ht="31.5">
      <c r="A191" s="396"/>
      <c r="B191" s="396" t="s">
        <v>4471</v>
      </c>
      <c r="C191" s="401" t="s">
        <v>315</v>
      </c>
      <c r="D191" s="369"/>
      <c r="E191" s="373"/>
      <c r="F191" s="400"/>
      <c r="G191" s="373"/>
      <c r="H191" s="400"/>
      <c r="I191" s="369"/>
      <c r="J191" s="400"/>
      <c r="K191" s="400"/>
      <c r="L191" s="400"/>
      <c r="M191" s="400"/>
      <c r="N191" s="369"/>
      <c r="O191" s="236"/>
      <c r="P191" s="267"/>
      <c r="Q191" s="267" t="s">
        <v>4471</v>
      </c>
      <c r="R191" s="272" t="s">
        <v>782</v>
      </c>
      <c r="S191" s="255">
        <f t="shared" si="78"/>
        <v>3470.4</v>
      </c>
      <c r="T191" s="255">
        <v>3470.4</v>
      </c>
      <c r="U191" s="255">
        <v>2547.1</v>
      </c>
      <c r="V191" s="255"/>
      <c r="W191" s="255"/>
      <c r="X191" s="255">
        <f t="shared" si="79"/>
        <v>972.40000000000009</v>
      </c>
      <c r="Y191" s="255">
        <v>972.40000000000009</v>
      </c>
      <c r="Z191" s="255">
        <v>197.79999999999998</v>
      </c>
      <c r="AA191" s="255">
        <v>226.8</v>
      </c>
      <c r="AB191" s="255"/>
      <c r="AC191" s="255">
        <f t="shared" si="80"/>
        <v>4442.8</v>
      </c>
      <c r="AE191" s="267"/>
      <c r="AF191" s="267" t="s">
        <v>4471</v>
      </c>
      <c r="AG191" s="272" t="s">
        <v>782</v>
      </c>
      <c r="AH191" s="255">
        <f t="shared" si="81"/>
        <v>4442.8</v>
      </c>
      <c r="AI191" s="254">
        <f t="shared" si="82"/>
        <v>3470.4</v>
      </c>
      <c r="AJ191" s="254">
        <f t="shared" si="83"/>
        <v>972.40000000000009</v>
      </c>
      <c r="AK191" s="254">
        <f t="shared" si="84"/>
        <v>0</v>
      </c>
      <c r="AL191" s="254">
        <f t="shared" si="85"/>
        <v>0</v>
      </c>
      <c r="AM191" s="255">
        <f t="shared" si="86"/>
        <v>0</v>
      </c>
      <c r="AN191" s="254">
        <f t="shared" si="87"/>
        <v>-4442.8</v>
      </c>
      <c r="AO191" s="254">
        <f t="shared" si="88"/>
        <v>-3470.4</v>
      </c>
      <c r="AP191" s="254">
        <f t="shared" si="89"/>
        <v>-972.40000000000009</v>
      </c>
      <c r="AQ191" s="249">
        <f t="shared" si="74"/>
        <v>0</v>
      </c>
      <c r="AR191" s="256">
        <f t="shared" si="75"/>
        <v>0</v>
      </c>
    </row>
    <row r="192" spans="1:44" ht="31.5">
      <c r="A192" s="396"/>
      <c r="B192" s="396" t="s">
        <v>4471</v>
      </c>
      <c r="C192" s="401" t="s">
        <v>783</v>
      </c>
      <c r="D192" s="369"/>
      <c r="E192" s="373"/>
      <c r="F192" s="400"/>
      <c r="G192" s="373"/>
      <c r="H192" s="400"/>
      <c r="I192" s="369"/>
      <c r="J192" s="400"/>
      <c r="K192" s="400"/>
      <c r="L192" s="400"/>
      <c r="M192" s="400"/>
      <c r="N192" s="369"/>
      <c r="O192" s="236"/>
      <c r="P192" s="267"/>
      <c r="Q192" s="267" t="s">
        <v>4471</v>
      </c>
      <c r="R192" s="272" t="s">
        <v>783</v>
      </c>
      <c r="S192" s="255">
        <f t="shared" si="78"/>
        <v>1958.5</v>
      </c>
      <c r="T192" s="255">
        <v>1958.5</v>
      </c>
      <c r="U192" s="255">
        <v>1437.4</v>
      </c>
      <c r="V192" s="255"/>
      <c r="W192" s="255"/>
      <c r="X192" s="255">
        <f t="shared" si="79"/>
        <v>606.19999999999993</v>
      </c>
      <c r="Y192" s="255">
        <v>606.19999999999993</v>
      </c>
      <c r="Z192" s="255">
        <v>111.6</v>
      </c>
      <c r="AA192" s="255">
        <v>113.9</v>
      </c>
      <c r="AB192" s="255"/>
      <c r="AC192" s="255">
        <f t="shared" si="80"/>
        <v>2564.6999999999998</v>
      </c>
      <c r="AE192" s="267"/>
      <c r="AF192" s="267" t="s">
        <v>4471</v>
      </c>
      <c r="AG192" s="272" t="s">
        <v>783</v>
      </c>
      <c r="AH192" s="255">
        <f t="shared" si="81"/>
        <v>2564.6999999999998</v>
      </c>
      <c r="AI192" s="254">
        <f t="shared" si="82"/>
        <v>1958.5</v>
      </c>
      <c r="AJ192" s="254">
        <f t="shared" si="83"/>
        <v>606.19999999999993</v>
      </c>
      <c r="AK192" s="254">
        <f t="shared" si="84"/>
        <v>0</v>
      </c>
      <c r="AL192" s="254">
        <f t="shared" si="85"/>
        <v>0</v>
      </c>
      <c r="AM192" s="255">
        <f t="shared" si="86"/>
        <v>0</v>
      </c>
      <c r="AN192" s="254">
        <f t="shared" si="87"/>
        <v>-2564.6999999999998</v>
      </c>
      <c r="AO192" s="254">
        <f t="shared" si="88"/>
        <v>-1958.5</v>
      </c>
      <c r="AP192" s="254">
        <f t="shared" si="89"/>
        <v>-606.19999999999993</v>
      </c>
      <c r="AQ192" s="249">
        <f t="shared" si="74"/>
        <v>0</v>
      </c>
      <c r="AR192" s="256">
        <f t="shared" si="75"/>
        <v>0</v>
      </c>
    </row>
    <row r="193" spans="1:44" ht="31.5">
      <c r="A193" s="396"/>
      <c r="B193" s="396" t="s">
        <v>4471</v>
      </c>
      <c r="C193" s="401" t="s">
        <v>784</v>
      </c>
      <c r="D193" s="369">
        <f t="shared" si="76"/>
        <v>1483.8</v>
      </c>
      <c r="E193" s="373">
        <v>1483.8</v>
      </c>
      <c r="F193" s="400">
        <v>1125</v>
      </c>
      <c r="G193" s="373">
        <v>111.3</v>
      </c>
      <c r="H193" s="400"/>
      <c r="I193" s="369">
        <f t="shared" si="73"/>
        <v>595.19999999999993</v>
      </c>
      <c r="J193" s="400">
        <v>368.49999999999994</v>
      </c>
      <c r="K193" s="400">
        <v>241.4</v>
      </c>
      <c r="L193" s="400">
        <v>66.400000000000006</v>
      </c>
      <c r="M193" s="400">
        <v>226.7</v>
      </c>
      <c r="N193" s="369">
        <f t="shared" si="77"/>
        <v>2079</v>
      </c>
      <c r="O193" s="236"/>
      <c r="P193" s="267"/>
      <c r="Q193" s="267" t="s">
        <v>4471</v>
      </c>
      <c r="R193" s="272" t="s">
        <v>784</v>
      </c>
      <c r="S193" s="255">
        <f t="shared" si="78"/>
        <v>1366.1000000000001</v>
      </c>
      <c r="T193" s="255">
        <v>1366.1000000000001</v>
      </c>
      <c r="U193" s="255">
        <v>1002.5999999999999</v>
      </c>
      <c r="V193" s="255"/>
      <c r="W193" s="255"/>
      <c r="X193" s="255">
        <f t="shared" si="79"/>
        <v>474.70000000000005</v>
      </c>
      <c r="Y193" s="255">
        <v>474.70000000000005</v>
      </c>
      <c r="Z193" s="255">
        <v>77.8</v>
      </c>
      <c r="AA193" s="255">
        <v>191.8</v>
      </c>
      <c r="AB193" s="255"/>
      <c r="AC193" s="255">
        <f t="shared" si="80"/>
        <v>1840.8000000000002</v>
      </c>
      <c r="AE193" s="267"/>
      <c r="AF193" s="267" t="s">
        <v>4471</v>
      </c>
      <c r="AG193" s="272" t="s">
        <v>784</v>
      </c>
      <c r="AH193" s="255">
        <f t="shared" si="81"/>
        <v>1840.8000000000002</v>
      </c>
      <c r="AI193" s="254">
        <f t="shared" si="82"/>
        <v>1366.1000000000001</v>
      </c>
      <c r="AJ193" s="254">
        <f t="shared" si="83"/>
        <v>474.70000000000005</v>
      </c>
      <c r="AK193" s="254">
        <f t="shared" si="84"/>
        <v>2079</v>
      </c>
      <c r="AL193" s="254">
        <f t="shared" si="85"/>
        <v>1483.8</v>
      </c>
      <c r="AM193" s="255">
        <f t="shared" si="86"/>
        <v>595.19999999999993</v>
      </c>
      <c r="AN193" s="254">
        <f t="shared" si="87"/>
        <v>238.19999999999982</v>
      </c>
      <c r="AO193" s="254">
        <f t="shared" si="88"/>
        <v>117.69999999999982</v>
      </c>
      <c r="AP193" s="254">
        <f t="shared" si="89"/>
        <v>120.49999999999989</v>
      </c>
      <c r="AQ193" s="249">
        <f t="shared" si="74"/>
        <v>22.5</v>
      </c>
      <c r="AR193" s="256">
        <f t="shared" si="75"/>
        <v>1506.3</v>
      </c>
    </row>
    <row r="194" spans="1:44" ht="31.5">
      <c r="A194" s="396"/>
      <c r="B194" s="396" t="s">
        <v>4471</v>
      </c>
      <c r="C194" s="401" t="s">
        <v>785</v>
      </c>
      <c r="D194" s="369">
        <f t="shared" si="76"/>
        <v>2266.7999999999997</v>
      </c>
      <c r="E194" s="373">
        <v>2266.7999999999997</v>
      </c>
      <c r="F194" s="400">
        <v>1745.6</v>
      </c>
      <c r="G194" s="373">
        <v>137.19999999999999</v>
      </c>
      <c r="H194" s="400"/>
      <c r="I194" s="369">
        <f t="shared" ref="I194:I257" si="90">J194+M194</f>
        <v>814</v>
      </c>
      <c r="J194" s="400">
        <v>561.29999999999995</v>
      </c>
      <c r="K194" s="400">
        <v>374.6</v>
      </c>
      <c r="L194" s="400">
        <v>72.599999999999994</v>
      </c>
      <c r="M194" s="400">
        <v>252.7</v>
      </c>
      <c r="N194" s="369">
        <f t="shared" si="77"/>
        <v>3080.7999999999997</v>
      </c>
      <c r="O194" s="236"/>
      <c r="P194" s="267"/>
      <c r="Q194" s="267" t="s">
        <v>4471</v>
      </c>
      <c r="R194" s="272" t="s">
        <v>785</v>
      </c>
      <c r="S194" s="255">
        <f t="shared" si="78"/>
        <v>1331.3</v>
      </c>
      <c r="T194" s="255">
        <v>1331.3</v>
      </c>
      <c r="U194" s="255">
        <v>977.1</v>
      </c>
      <c r="V194" s="255"/>
      <c r="W194" s="255"/>
      <c r="X194" s="255">
        <f t="shared" si="79"/>
        <v>426.5</v>
      </c>
      <c r="Y194" s="255">
        <v>426.5</v>
      </c>
      <c r="Z194" s="255">
        <v>75.8</v>
      </c>
      <c r="AA194" s="255">
        <v>123.6</v>
      </c>
      <c r="AB194" s="255"/>
      <c r="AC194" s="255">
        <f t="shared" si="80"/>
        <v>1757.8</v>
      </c>
      <c r="AE194" s="267"/>
      <c r="AF194" s="267" t="s">
        <v>4471</v>
      </c>
      <c r="AG194" s="272" t="s">
        <v>785</v>
      </c>
      <c r="AH194" s="255">
        <f t="shared" si="81"/>
        <v>1757.8</v>
      </c>
      <c r="AI194" s="254">
        <f t="shared" si="82"/>
        <v>1331.3</v>
      </c>
      <c r="AJ194" s="254">
        <f t="shared" si="83"/>
        <v>426.5</v>
      </c>
      <c r="AK194" s="254">
        <f t="shared" si="84"/>
        <v>3080.7999999999997</v>
      </c>
      <c r="AL194" s="254">
        <f t="shared" si="85"/>
        <v>2266.7999999999997</v>
      </c>
      <c r="AM194" s="255">
        <f t="shared" si="86"/>
        <v>814</v>
      </c>
      <c r="AN194" s="254">
        <f t="shared" si="87"/>
        <v>1322.9999999999998</v>
      </c>
      <c r="AO194" s="254">
        <f t="shared" si="88"/>
        <v>935.49999999999977</v>
      </c>
      <c r="AP194" s="254">
        <f t="shared" si="89"/>
        <v>387.5</v>
      </c>
      <c r="AQ194" s="249">
        <f t="shared" si="74"/>
        <v>34.9</v>
      </c>
      <c r="AR194" s="256">
        <f t="shared" si="75"/>
        <v>2301.6999999999998</v>
      </c>
    </row>
    <row r="195" spans="1:44" ht="31.5">
      <c r="A195" s="396"/>
      <c r="B195" s="396" t="s">
        <v>4471</v>
      </c>
      <c r="C195" s="401" t="s">
        <v>316</v>
      </c>
      <c r="D195" s="369">
        <f t="shared" si="76"/>
        <v>4748.8</v>
      </c>
      <c r="E195" s="373">
        <v>4748.8</v>
      </c>
      <c r="F195" s="400">
        <v>3647.8</v>
      </c>
      <c r="G195" s="373">
        <v>298.5</v>
      </c>
      <c r="H195" s="400"/>
      <c r="I195" s="369">
        <f t="shared" si="90"/>
        <v>1986.1</v>
      </c>
      <c r="J195" s="400">
        <v>1876.1</v>
      </c>
      <c r="K195" s="400">
        <v>782.9</v>
      </c>
      <c r="L195" s="400">
        <v>192.4</v>
      </c>
      <c r="M195" s="400">
        <v>110</v>
      </c>
      <c r="N195" s="369">
        <f t="shared" si="77"/>
        <v>6734.9</v>
      </c>
      <c r="O195" s="236"/>
      <c r="P195" s="267"/>
      <c r="Q195" s="267" t="s">
        <v>4471</v>
      </c>
      <c r="R195" s="272" t="s">
        <v>786</v>
      </c>
      <c r="S195" s="255">
        <f t="shared" si="78"/>
        <v>3769.9</v>
      </c>
      <c r="T195" s="255">
        <v>3769.9</v>
      </c>
      <c r="U195" s="255">
        <v>2766.9</v>
      </c>
      <c r="V195" s="255"/>
      <c r="W195" s="255"/>
      <c r="X195" s="255">
        <f t="shared" si="79"/>
        <v>1358.5000000000002</v>
      </c>
      <c r="Y195" s="255">
        <v>1358.5000000000002</v>
      </c>
      <c r="Z195" s="255">
        <v>214.79999999999998</v>
      </c>
      <c r="AA195" s="255">
        <v>231.5</v>
      </c>
      <c r="AB195" s="255"/>
      <c r="AC195" s="255">
        <f t="shared" si="80"/>
        <v>5128.4000000000005</v>
      </c>
      <c r="AE195" s="267"/>
      <c r="AF195" s="267" t="s">
        <v>4471</v>
      </c>
      <c r="AG195" s="272" t="s">
        <v>786</v>
      </c>
      <c r="AH195" s="255">
        <f t="shared" si="81"/>
        <v>5128.4000000000005</v>
      </c>
      <c r="AI195" s="254">
        <f t="shared" si="82"/>
        <v>3769.9</v>
      </c>
      <c r="AJ195" s="254">
        <f t="shared" si="83"/>
        <v>1358.5000000000002</v>
      </c>
      <c r="AK195" s="254">
        <f t="shared" si="84"/>
        <v>6734.9</v>
      </c>
      <c r="AL195" s="254">
        <f t="shared" si="85"/>
        <v>4748.8</v>
      </c>
      <c r="AM195" s="255">
        <f t="shared" si="86"/>
        <v>1986.1</v>
      </c>
      <c r="AN195" s="254">
        <f t="shared" si="87"/>
        <v>1606.4999999999991</v>
      </c>
      <c r="AO195" s="254">
        <f t="shared" si="88"/>
        <v>978.90000000000009</v>
      </c>
      <c r="AP195" s="254">
        <f t="shared" si="89"/>
        <v>627.59999999999968</v>
      </c>
      <c r="AQ195" s="249">
        <f t="shared" si="74"/>
        <v>73</v>
      </c>
      <c r="AR195" s="256">
        <f t="shared" si="75"/>
        <v>4821.8</v>
      </c>
    </row>
    <row r="196" spans="1:44" ht="31.5">
      <c r="A196" s="396"/>
      <c r="B196" s="396" t="s">
        <v>4471</v>
      </c>
      <c r="C196" s="401" t="s">
        <v>787</v>
      </c>
      <c r="D196" s="369">
        <f t="shared" si="76"/>
        <v>1787.9999999999998</v>
      </c>
      <c r="E196" s="373">
        <v>1787.9999999999998</v>
      </c>
      <c r="F196" s="400">
        <v>1465.6</v>
      </c>
      <c r="G196" s="373"/>
      <c r="H196" s="400"/>
      <c r="I196" s="369">
        <f t="shared" si="90"/>
        <v>951.09999999999991</v>
      </c>
      <c r="J196" s="400">
        <v>905.09999999999991</v>
      </c>
      <c r="K196" s="400">
        <v>314.5</v>
      </c>
      <c r="L196" s="400">
        <v>141.4</v>
      </c>
      <c r="M196" s="400">
        <v>46</v>
      </c>
      <c r="N196" s="369">
        <f t="shared" si="77"/>
        <v>2739.0999999999995</v>
      </c>
      <c r="O196" s="236"/>
      <c r="P196" s="267"/>
      <c r="Q196" s="267" t="s">
        <v>4471</v>
      </c>
      <c r="R196" s="272" t="s">
        <v>787</v>
      </c>
      <c r="S196" s="255">
        <f t="shared" si="78"/>
        <v>1772.2</v>
      </c>
      <c r="T196" s="255">
        <v>1772.2</v>
      </c>
      <c r="U196" s="255">
        <v>1300.6999999999998</v>
      </c>
      <c r="V196" s="255"/>
      <c r="W196" s="255"/>
      <c r="X196" s="255">
        <f t="shared" si="79"/>
        <v>692.8</v>
      </c>
      <c r="Y196" s="255">
        <v>692.8</v>
      </c>
      <c r="Z196" s="255">
        <v>101</v>
      </c>
      <c r="AA196" s="255">
        <v>107.9</v>
      </c>
      <c r="AB196" s="255"/>
      <c r="AC196" s="255">
        <f t="shared" si="80"/>
        <v>2465</v>
      </c>
      <c r="AE196" s="267"/>
      <c r="AF196" s="267" t="s">
        <v>4471</v>
      </c>
      <c r="AG196" s="272" t="s">
        <v>787</v>
      </c>
      <c r="AH196" s="255">
        <f t="shared" si="81"/>
        <v>2465</v>
      </c>
      <c r="AI196" s="254">
        <f t="shared" si="82"/>
        <v>1772.2</v>
      </c>
      <c r="AJ196" s="254">
        <f t="shared" si="83"/>
        <v>692.8</v>
      </c>
      <c r="AK196" s="254">
        <f t="shared" si="84"/>
        <v>2739.0999999999995</v>
      </c>
      <c r="AL196" s="254">
        <f t="shared" si="85"/>
        <v>1787.9999999999998</v>
      </c>
      <c r="AM196" s="255">
        <f t="shared" si="86"/>
        <v>951.09999999999991</v>
      </c>
      <c r="AN196" s="254">
        <f t="shared" si="87"/>
        <v>274.09999999999945</v>
      </c>
      <c r="AO196" s="254">
        <f t="shared" si="88"/>
        <v>15.799999999999727</v>
      </c>
      <c r="AP196" s="254">
        <f t="shared" si="89"/>
        <v>258.29999999999995</v>
      </c>
      <c r="AQ196" s="249">
        <f t="shared" si="74"/>
        <v>29.3</v>
      </c>
      <c r="AR196" s="256">
        <f t="shared" si="75"/>
        <v>1817.2999999999997</v>
      </c>
    </row>
    <row r="197" spans="1:44" ht="31.5">
      <c r="A197" s="396"/>
      <c r="B197" s="396" t="s">
        <v>4471</v>
      </c>
      <c r="C197" s="401" t="s">
        <v>317</v>
      </c>
      <c r="D197" s="369"/>
      <c r="E197" s="373"/>
      <c r="F197" s="400"/>
      <c r="G197" s="373"/>
      <c r="H197" s="400"/>
      <c r="I197" s="369"/>
      <c r="J197" s="400"/>
      <c r="K197" s="400"/>
      <c r="L197" s="400"/>
      <c r="M197" s="400"/>
      <c r="N197" s="369"/>
      <c r="O197" s="236"/>
      <c r="P197" s="267"/>
      <c r="Q197" s="267" t="s">
        <v>4471</v>
      </c>
      <c r="R197" s="272" t="s">
        <v>788</v>
      </c>
      <c r="S197" s="255">
        <f t="shared" si="78"/>
        <v>3318.2</v>
      </c>
      <c r="T197" s="255">
        <v>3318.2</v>
      </c>
      <c r="U197" s="255">
        <v>2435.3000000000002</v>
      </c>
      <c r="V197" s="255"/>
      <c r="W197" s="255"/>
      <c r="X197" s="255">
        <f t="shared" si="79"/>
        <v>878.1</v>
      </c>
      <c r="Y197" s="255">
        <v>878.1</v>
      </c>
      <c r="Z197" s="255">
        <v>189.1</v>
      </c>
      <c r="AA197" s="255">
        <v>174.5</v>
      </c>
      <c r="AB197" s="255"/>
      <c r="AC197" s="255">
        <f t="shared" si="80"/>
        <v>4196.3</v>
      </c>
      <c r="AE197" s="267"/>
      <c r="AF197" s="267" t="s">
        <v>4471</v>
      </c>
      <c r="AG197" s="272" t="s">
        <v>788</v>
      </c>
      <c r="AH197" s="255">
        <f t="shared" si="81"/>
        <v>4196.3</v>
      </c>
      <c r="AI197" s="254">
        <f t="shared" si="82"/>
        <v>3318.2</v>
      </c>
      <c r="AJ197" s="254">
        <f t="shared" si="83"/>
        <v>878.1</v>
      </c>
      <c r="AK197" s="254">
        <f t="shared" si="84"/>
        <v>0</v>
      </c>
      <c r="AL197" s="254">
        <f t="shared" si="85"/>
        <v>0</v>
      </c>
      <c r="AM197" s="255">
        <f t="shared" si="86"/>
        <v>0</v>
      </c>
      <c r="AN197" s="254">
        <f t="shared" si="87"/>
        <v>-4196.3</v>
      </c>
      <c r="AO197" s="254">
        <f t="shared" si="88"/>
        <v>-3318.2</v>
      </c>
      <c r="AP197" s="254">
        <f t="shared" si="89"/>
        <v>-878.1</v>
      </c>
      <c r="AQ197" s="249">
        <f t="shared" si="74"/>
        <v>0</v>
      </c>
      <c r="AR197" s="256">
        <f t="shared" si="75"/>
        <v>0</v>
      </c>
    </row>
    <row r="198" spans="1:44" ht="31.5">
      <c r="A198" s="396"/>
      <c r="B198" s="396" t="s">
        <v>4471</v>
      </c>
      <c r="C198" s="401" t="s">
        <v>318</v>
      </c>
      <c r="D198" s="369">
        <f t="shared" si="76"/>
        <v>3700.8</v>
      </c>
      <c r="E198" s="373">
        <v>3700.8</v>
      </c>
      <c r="F198" s="400">
        <v>2767.4</v>
      </c>
      <c r="G198" s="373">
        <v>324.60000000000002</v>
      </c>
      <c r="H198" s="400"/>
      <c r="I198" s="369">
        <f t="shared" si="90"/>
        <v>1299.6999999999998</v>
      </c>
      <c r="J198" s="400">
        <v>1208.6999999999998</v>
      </c>
      <c r="K198" s="400">
        <v>593.9</v>
      </c>
      <c r="L198" s="400">
        <v>220.8</v>
      </c>
      <c r="M198" s="400">
        <v>91</v>
      </c>
      <c r="N198" s="369">
        <f t="shared" si="77"/>
        <v>5000.5</v>
      </c>
      <c r="O198" s="236"/>
      <c r="P198" s="267"/>
      <c r="Q198" s="267" t="s">
        <v>4471</v>
      </c>
      <c r="R198" s="272" t="s">
        <v>789</v>
      </c>
      <c r="S198" s="255">
        <f t="shared" si="78"/>
        <v>3142.9</v>
      </c>
      <c r="T198" s="255">
        <v>3142.9</v>
      </c>
      <c r="U198" s="255">
        <v>2306.6999999999998</v>
      </c>
      <c r="V198" s="255"/>
      <c r="W198" s="255"/>
      <c r="X198" s="255">
        <f t="shared" si="79"/>
        <v>966.5</v>
      </c>
      <c r="Y198" s="255">
        <v>966.5</v>
      </c>
      <c r="Z198" s="255">
        <v>179.10000000000002</v>
      </c>
      <c r="AA198" s="255">
        <v>362.7</v>
      </c>
      <c r="AB198" s="255"/>
      <c r="AC198" s="255">
        <f t="shared" si="80"/>
        <v>4109.3999999999996</v>
      </c>
      <c r="AE198" s="267"/>
      <c r="AF198" s="267" t="s">
        <v>4471</v>
      </c>
      <c r="AG198" s="272" t="s">
        <v>789</v>
      </c>
      <c r="AH198" s="255">
        <f t="shared" si="81"/>
        <v>4109.3999999999996</v>
      </c>
      <c r="AI198" s="254">
        <f t="shared" si="82"/>
        <v>3142.9</v>
      </c>
      <c r="AJ198" s="254">
        <f t="shared" si="83"/>
        <v>966.5</v>
      </c>
      <c r="AK198" s="254">
        <f t="shared" si="84"/>
        <v>5000.5</v>
      </c>
      <c r="AL198" s="254">
        <f t="shared" si="85"/>
        <v>3700.8</v>
      </c>
      <c r="AM198" s="255">
        <f t="shared" si="86"/>
        <v>1299.6999999999998</v>
      </c>
      <c r="AN198" s="254">
        <f t="shared" si="87"/>
        <v>891.10000000000036</v>
      </c>
      <c r="AO198" s="254">
        <f t="shared" si="88"/>
        <v>557.90000000000009</v>
      </c>
      <c r="AP198" s="254">
        <f t="shared" si="89"/>
        <v>333.19999999999982</v>
      </c>
      <c r="AQ198" s="249">
        <f t="shared" si="74"/>
        <v>55.3</v>
      </c>
      <c r="AR198" s="256">
        <f t="shared" si="75"/>
        <v>3756.1000000000004</v>
      </c>
    </row>
    <row r="199" spans="1:44" ht="31.5">
      <c r="A199" s="396"/>
      <c r="B199" s="396" t="s">
        <v>4471</v>
      </c>
      <c r="C199" s="401" t="s">
        <v>319</v>
      </c>
      <c r="D199" s="369"/>
      <c r="E199" s="373"/>
      <c r="F199" s="400"/>
      <c r="G199" s="373"/>
      <c r="H199" s="400"/>
      <c r="I199" s="369"/>
      <c r="J199" s="400"/>
      <c r="K199" s="400"/>
      <c r="L199" s="400"/>
      <c r="M199" s="400"/>
      <c r="N199" s="369"/>
      <c r="O199" s="236"/>
      <c r="P199" s="267"/>
      <c r="Q199" s="267" t="s">
        <v>4471</v>
      </c>
      <c r="R199" s="272" t="s">
        <v>790</v>
      </c>
      <c r="S199" s="255">
        <f t="shared" si="78"/>
        <v>3829.8</v>
      </c>
      <c r="T199" s="255">
        <v>3829.8</v>
      </c>
      <c r="U199" s="255">
        <v>2810.9000000000005</v>
      </c>
      <c r="V199" s="255"/>
      <c r="W199" s="255"/>
      <c r="X199" s="255">
        <f t="shared" si="79"/>
        <v>1492.5</v>
      </c>
      <c r="Y199" s="255">
        <v>1492.5</v>
      </c>
      <c r="Z199" s="255">
        <v>218.2</v>
      </c>
      <c r="AA199" s="255">
        <v>127.5</v>
      </c>
      <c r="AB199" s="255"/>
      <c r="AC199" s="255">
        <f t="shared" si="80"/>
        <v>5322.3</v>
      </c>
      <c r="AE199" s="267"/>
      <c r="AF199" s="267" t="s">
        <v>4471</v>
      </c>
      <c r="AG199" s="272" t="s">
        <v>790</v>
      </c>
      <c r="AH199" s="255">
        <f t="shared" si="81"/>
        <v>5322.3</v>
      </c>
      <c r="AI199" s="254">
        <f t="shared" si="82"/>
        <v>3829.8</v>
      </c>
      <c r="AJ199" s="254">
        <f t="shared" si="83"/>
        <v>1492.5</v>
      </c>
      <c r="AK199" s="254">
        <f t="shared" si="84"/>
        <v>0</v>
      </c>
      <c r="AL199" s="254">
        <f t="shared" si="85"/>
        <v>0</v>
      </c>
      <c r="AM199" s="255">
        <f t="shared" si="86"/>
        <v>0</v>
      </c>
      <c r="AN199" s="254">
        <f t="shared" si="87"/>
        <v>-5322.3</v>
      </c>
      <c r="AO199" s="254">
        <f t="shared" si="88"/>
        <v>-3829.8</v>
      </c>
      <c r="AP199" s="254">
        <f t="shared" si="89"/>
        <v>-1492.5</v>
      </c>
      <c r="AQ199" s="249">
        <f t="shared" si="74"/>
        <v>0</v>
      </c>
      <c r="AR199" s="256">
        <f t="shared" si="75"/>
        <v>0</v>
      </c>
    </row>
    <row r="200" spans="1:44" ht="31.5">
      <c r="A200" s="396"/>
      <c r="B200" s="396" t="s">
        <v>4471</v>
      </c>
      <c r="C200" s="401" t="s">
        <v>791</v>
      </c>
      <c r="D200" s="369">
        <f t="shared" si="76"/>
        <v>4499.7000000000007</v>
      </c>
      <c r="E200" s="373">
        <v>4499.7000000000007</v>
      </c>
      <c r="F200" s="400">
        <v>3688.3</v>
      </c>
      <c r="G200" s="373"/>
      <c r="H200" s="400"/>
      <c r="I200" s="369">
        <f t="shared" si="90"/>
        <v>2224</v>
      </c>
      <c r="J200" s="400">
        <v>1983.9999999999998</v>
      </c>
      <c r="K200" s="400">
        <v>791.5</v>
      </c>
      <c r="L200" s="400">
        <v>129.1</v>
      </c>
      <c r="M200" s="400">
        <v>240</v>
      </c>
      <c r="N200" s="369">
        <f t="shared" si="77"/>
        <v>6723.7000000000007</v>
      </c>
      <c r="O200" s="236"/>
      <c r="P200" s="267"/>
      <c r="Q200" s="267" t="s">
        <v>4471</v>
      </c>
      <c r="R200" s="272" t="s">
        <v>791</v>
      </c>
      <c r="S200" s="255">
        <f t="shared" si="78"/>
        <v>3059.5</v>
      </c>
      <c r="T200" s="255">
        <v>3059.5</v>
      </c>
      <c r="U200" s="255">
        <v>2245.5</v>
      </c>
      <c r="V200" s="255"/>
      <c r="W200" s="255"/>
      <c r="X200" s="255">
        <f t="shared" si="79"/>
        <v>660.8</v>
      </c>
      <c r="Y200" s="255">
        <v>660.8</v>
      </c>
      <c r="Z200" s="255">
        <v>174.3</v>
      </c>
      <c r="AA200" s="255">
        <v>92.6</v>
      </c>
      <c r="AB200" s="255"/>
      <c r="AC200" s="255">
        <f t="shared" si="80"/>
        <v>3720.3</v>
      </c>
      <c r="AE200" s="267"/>
      <c r="AF200" s="267" t="s">
        <v>4471</v>
      </c>
      <c r="AG200" s="272" t="s">
        <v>791</v>
      </c>
      <c r="AH200" s="255">
        <f t="shared" si="81"/>
        <v>3720.3</v>
      </c>
      <c r="AI200" s="254">
        <f t="shared" si="82"/>
        <v>3059.5</v>
      </c>
      <c r="AJ200" s="254">
        <f t="shared" si="83"/>
        <v>660.8</v>
      </c>
      <c r="AK200" s="254">
        <f t="shared" si="84"/>
        <v>6723.7000000000007</v>
      </c>
      <c r="AL200" s="254">
        <f t="shared" si="85"/>
        <v>4499.7000000000007</v>
      </c>
      <c r="AM200" s="255">
        <f t="shared" si="86"/>
        <v>2224</v>
      </c>
      <c r="AN200" s="254">
        <f t="shared" si="87"/>
        <v>3003.4000000000005</v>
      </c>
      <c r="AO200" s="254">
        <f t="shared" si="88"/>
        <v>1440.2000000000007</v>
      </c>
      <c r="AP200" s="254">
        <f t="shared" si="89"/>
        <v>1563.2</v>
      </c>
      <c r="AQ200" s="249">
        <f t="shared" si="74"/>
        <v>73.8</v>
      </c>
      <c r="AR200" s="256">
        <f t="shared" si="75"/>
        <v>4573.5000000000009</v>
      </c>
    </row>
    <row r="201" spans="1:44" ht="31.5">
      <c r="A201" s="396"/>
      <c r="B201" s="396" t="s">
        <v>4471</v>
      </c>
      <c r="C201" s="401" t="s">
        <v>792</v>
      </c>
      <c r="D201" s="369">
        <f t="shared" si="76"/>
        <v>34759.100000000006</v>
      </c>
      <c r="E201" s="373">
        <v>34759.100000000006</v>
      </c>
      <c r="F201" s="400">
        <v>27939.7</v>
      </c>
      <c r="G201" s="373">
        <v>672.9</v>
      </c>
      <c r="H201" s="400"/>
      <c r="I201" s="369">
        <f t="shared" si="90"/>
        <v>9774.7000000000007</v>
      </c>
      <c r="J201" s="400">
        <v>9405.7000000000007</v>
      </c>
      <c r="K201" s="400">
        <v>5996.5</v>
      </c>
      <c r="L201" s="400">
        <v>476.1</v>
      </c>
      <c r="M201" s="400">
        <v>369</v>
      </c>
      <c r="N201" s="369">
        <f t="shared" si="77"/>
        <v>44533.8</v>
      </c>
      <c r="O201" s="236"/>
      <c r="P201" s="267"/>
      <c r="Q201" s="267" t="s">
        <v>4471</v>
      </c>
      <c r="R201" s="272" t="s">
        <v>792</v>
      </c>
      <c r="S201" s="255">
        <f t="shared" si="78"/>
        <v>6684.1</v>
      </c>
      <c r="T201" s="255">
        <v>6684.1</v>
      </c>
      <c r="U201" s="255">
        <v>4905.7</v>
      </c>
      <c r="V201" s="255"/>
      <c r="W201" s="255"/>
      <c r="X201" s="255">
        <f t="shared" si="79"/>
        <v>2300.1000000000004</v>
      </c>
      <c r="Y201" s="255">
        <v>2300.1000000000004</v>
      </c>
      <c r="Z201" s="255">
        <v>380.9</v>
      </c>
      <c r="AA201" s="255">
        <v>639.4</v>
      </c>
      <c r="AB201" s="255"/>
      <c r="AC201" s="255">
        <f t="shared" si="80"/>
        <v>8984.2000000000007</v>
      </c>
      <c r="AE201" s="267"/>
      <c r="AF201" s="267" t="s">
        <v>4471</v>
      </c>
      <c r="AG201" s="272" t="s">
        <v>792</v>
      </c>
      <c r="AH201" s="255">
        <f t="shared" si="81"/>
        <v>8984.2000000000007</v>
      </c>
      <c r="AI201" s="254">
        <f t="shared" si="82"/>
        <v>6684.1</v>
      </c>
      <c r="AJ201" s="254">
        <f t="shared" si="83"/>
        <v>2300.1000000000004</v>
      </c>
      <c r="AK201" s="254">
        <f t="shared" si="84"/>
        <v>44533.8</v>
      </c>
      <c r="AL201" s="254">
        <f t="shared" si="85"/>
        <v>34759.100000000006</v>
      </c>
      <c r="AM201" s="255">
        <f t="shared" si="86"/>
        <v>9774.7000000000007</v>
      </c>
      <c r="AN201" s="254">
        <f t="shared" si="87"/>
        <v>35549.600000000006</v>
      </c>
      <c r="AO201" s="254">
        <f t="shared" si="88"/>
        <v>28075.000000000007</v>
      </c>
      <c r="AP201" s="254">
        <f t="shared" si="89"/>
        <v>7474.6</v>
      </c>
      <c r="AQ201" s="249">
        <f t="shared" si="74"/>
        <v>558.79999999999995</v>
      </c>
      <c r="AR201" s="256">
        <f t="shared" si="75"/>
        <v>35317.900000000009</v>
      </c>
    </row>
    <row r="202" spans="1:44" ht="31.5">
      <c r="A202" s="396"/>
      <c r="B202" s="396" t="s">
        <v>4471</v>
      </c>
      <c r="C202" s="401" t="s">
        <v>793</v>
      </c>
      <c r="D202" s="369"/>
      <c r="E202" s="373"/>
      <c r="F202" s="400"/>
      <c r="G202" s="373"/>
      <c r="H202" s="400"/>
      <c r="I202" s="369"/>
      <c r="J202" s="400"/>
      <c r="K202" s="400"/>
      <c r="L202" s="400"/>
      <c r="M202" s="400"/>
      <c r="N202" s="369"/>
      <c r="O202" s="236"/>
      <c r="P202" s="267"/>
      <c r="Q202" s="267" t="s">
        <v>4471</v>
      </c>
      <c r="R202" s="272" t="s">
        <v>793</v>
      </c>
      <c r="S202" s="255">
        <f t="shared" si="78"/>
        <v>2799.5</v>
      </c>
      <c r="T202" s="255">
        <v>2799.5</v>
      </c>
      <c r="U202" s="255">
        <v>2054.7000000000003</v>
      </c>
      <c r="V202" s="255"/>
      <c r="W202" s="255"/>
      <c r="X202" s="255">
        <f t="shared" si="79"/>
        <v>1211</v>
      </c>
      <c r="Y202" s="255">
        <v>1211</v>
      </c>
      <c r="Z202" s="255">
        <v>159.5</v>
      </c>
      <c r="AA202" s="255">
        <v>228.7</v>
      </c>
      <c r="AB202" s="255"/>
      <c r="AC202" s="255">
        <f t="shared" si="80"/>
        <v>4010.5</v>
      </c>
      <c r="AE202" s="267"/>
      <c r="AF202" s="267" t="s">
        <v>4471</v>
      </c>
      <c r="AG202" s="272" t="s">
        <v>793</v>
      </c>
      <c r="AH202" s="255">
        <f t="shared" si="81"/>
        <v>4010.5</v>
      </c>
      <c r="AI202" s="254">
        <f t="shared" si="82"/>
        <v>2799.5</v>
      </c>
      <c r="AJ202" s="254">
        <f t="shared" si="83"/>
        <v>1211</v>
      </c>
      <c r="AK202" s="254">
        <f t="shared" si="84"/>
        <v>0</v>
      </c>
      <c r="AL202" s="254">
        <f t="shared" si="85"/>
        <v>0</v>
      </c>
      <c r="AM202" s="255">
        <f t="shared" si="86"/>
        <v>0</v>
      </c>
      <c r="AN202" s="254">
        <f t="shared" si="87"/>
        <v>-4010.5</v>
      </c>
      <c r="AO202" s="254">
        <f t="shared" si="88"/>
        <v>-2799.5</v>
      </c>
      <c r="AP202" s="254">
        <f t="shared" si="89"/>
        <v>-1211</v>
      </c>
      <c r="AQ202" s="249">
        <f t="shared" si="74"/>
        <v>0</v>
      </c>
      <c r="AR202" s="256">
        <f t="shared" si="75"/>
        <v>0</v>
      </c>
    </row>
    <row r="203" spans="1:44" ht="36.75" customHeight="1">
      <c r="A203" s="396"/>
      <c r="B203" s="396" t="s">
        <v>4471</v>
      </c>
      <c r="C203" s="401" t="s">
        <v>4329</v>
      </c>
      <c r="D203" s="369"/>
      <c r="E203" s="373"/>
      <c r="F203" s="400"/>
      <c r="G203" s="373"/>
      <c r="H203" s="400"/>
      <c r="I203" s="369"/>
      <c r="J203" s="400"/>
      <c r="K203" s="400"/>
      <c r="L203" s="400"/>
      <c r="M203" s="400"/>
      <c r="N203" s="369"/>
      <c r="O203" s="236"/>
      <c r="P203" s="267"/>
      <c r="Q203" s="267" t="s">
        <v>4471</v>
      </c>
      <c r="R203" s="272" t="s">
        <v>794</v>
      </c>
      <c r="S203" s="255">
        <f t="shared" si="78"/>
        <v>2953</v>
      </c>
      <c r="T203" s="255">
        <v>2953</v>
      </c>
      <c r="U203" s="255">
        <v>2167.2999999999997</v>
      </c>
      <c r="V203" s="255"/>
      <c r="W203" s="255"/>
      <c r="X203" s="255">
        <f t="shared" si="79"/>
        <v>883.5</v>
      </c>
      <c r="Y203" s="255">
        <v>883.5</v>
      </c>
      <c r="Z203" s="255">
        <v>168.3</v>
      </c>
      <c r="AA203" s="255">
        <v>173.8</v>
      </c>
      <c r="AB203" s="255"/>
      <c r="AC203" s="255">
        <f t="shared" si="80"/>
        <v>3836.5</v>
      </c>
      <c r="AE203" s="267"/>
      <c r="AF203" s="267" t="s">
        <v>4471</v>
      </c>
      <c r="AG203" s="272" t="s">
        <v>794</v>
      </c>
      <c r="AH203" s="255">
        <f t="shared" si="81"/>
        <v>3836.5</v>
      </c>
      <c r="AI203" s="254">
        <f t="shared" si="82"/>
        <v>2953</v>
      </c>
      <c r="AJ203" s="254">
        <f t="shared" si="83"/>
        <v>883.5</v>
      </c>
      <c r="AK203" s="254">
        <f t="shared" si="84"/>
        <v>0</v>
      </c>
      <c r="AL203" s="254">
        <f t="shared" si="85"/>
        <v>0</v>
      </c>
      <c r="AM203" s="255">
        <f t="shared" si="86"/>
        <v>0</v>
      </c>
      <c r="AN203" s="254">
        <f t="shared" si="87"/>
        <v>-3836.5</v>
      </c>
      <c r="AO203" s="254">
        <f t="shared" si="88"/>
        <v>-2953</v>
      </c>
      <c r="AP203" s="254">
        <f t="shared" si="89"/>
        <v>-883.5</v>
      </c>
      <c r="AQ203" s="249">
        <f t="shared" si="74"/>
        <v>0</v>
      </c>
      <c r="AR203" s="256">
        <f t="shared" si="75"/>
        <v>0</v>
      </c>
    </row>
    <row r="204" spans="1:44" ht="31.5">
      <c r="A204" s="396"/>
      <c r="B204" s="396" t="s">
        <v>4471</v>
      </c>
      <c r="C204" s="401" t="s">
        <v>795</v>
      </c>
      <c r="D204" s="369"/>
      <c r="E204" s="373"/>
      <c r="F204" s="400"/>
      <c r="G204" s="373"/>
      <c r="H204" s="400"/>
      <c r="I204" s="369"/>
      <c r="J204" s="400"/>
      <c r="K204" s="400"/>
      <c r="L204" s="400"/>
      <c r="M204" s="400"/>
      <c r="N204" s="369"/>
      <c r="O204" s="236"/>
      <c r="P204" s="267"/>
      <c r="Q204" s="267" t="s">
        <v>4471</v>
      </c>
      <c r="R204" s="272" t="s">
        <v>795</v>
      </c>
      <c r="S204" s="255">
        <f t="shared" si="78"/>
        <v>1982.5</v>
      </c>
      <c r="T204" s="255">
        <v>1982.5</v>
      </c>
      <c r="U204" s="255">
        <v>1455</v>
      </c>
      <c r="V204" s="255"/>
      <c r="W204" s="255"/>
      <c r="X204" s="255">
        <f t="shared" si="79"/>
        <v>719.00000000000011</v>
      </c>
      <c r="Y204" s="255">
        <v>719.00000000000011</v>
      </c>
      <c r="Z204" s="255">
        <v>112.99999999999999</v>
      </c>
      <c r="AA204" s="255">
        <v>121.4</v>
      </c>
      <c r="AB204" s="255"/>
      <c r="AC204" s="255">
        <f t="shared" si="80"/>
        <v>2701.5</v>
      </c>
      <c r="AE204" s="267"/>
      <c r="AF204" s="267" t="s">
        <v>4471</v>
      </c>
      <c r="AG204" s="272" t="s">
        <v>795</v>
      </c>
      <c r="AH204" s="255">
        <f t="shared" si="81"/>
        <v>2701.5</v>
      </c>
      <c r="AI204" s="254">
        <f t="shared" si="82"/>
        <v>1982.5</v>
      </c>
      <c r="AJ204" s="254">
        <f t="shared" si="83"/>
        <v>719.00000000000011</v>
      </c>
      <c r="AK204" s="254">
        <f t="shared" si="84"/>
        <v>0</v>
      </c>
      <c r="AL204" s="254">
        <f t="shared" si="85"/>
        <v>0</v>
      </c>
      <c r="AM204" s="255">
        <f t="shared" si="86"/>
        <v>0</v>
      </c>
      <c r="AN204" s="254">
        <f t="shared" si="87"/>
        <v>-2701.5</v>
      </c>
      <c r="AO204" s="254">
        <f t="shared" si="88"/>
        <v>-1982.5</v>
      </c>
      <c r="AP204" s="254">
        <f t="shared" si="89"/>
        <v>-719.00000000000011</v>
      </c>
      <c r="AQ204" s="249">
        <f t="shared" si="74"/>
        <v>0</v>
      </c>
      <c r="AR204" s="256">
        <f t="shared" si="75"/>
        <v>0</v>
      </c>
    </row>
    <row r="205" spans="1:44" ht="31.5">
      <c r="A205" s="396"/>
      <c r="B205" s="396" t="s">
        <v>4471</v>
      </c>
      <c r="C205" s="401" t="s">
        <v>796</v>
      </c>
      <c r="D205" s="369"/>
      <c r="E205" s="373"/>
      <c r="F205" s="400"/>
      <c r="G205" s="373"/>
      <c r="H205" s="400"/>
      <c r="I205" s="369"/>
      <c r="J205" s="400"/>
      <c r="K205" s="400"/>
      <c r="L205" s="400"/>
      <c r="M205" s="400"/>
      <c r="N205" s="369"/>
      <c r="O205" s="236"/>
      <c r="P205" s="267"/>
      <c r="Q205" s="267" t="s">
        <v>4471</v>
      </c>
      <c r="R205" s="272" t="s">
        <v>796</v>
      </c>
      <c r="S205" s="255">
        <f t="shared" si="78"/>
        <v>1592</v>
      </c>
      <c r="T205" s="255">
        <v>1592</v>
      </c>
      <c r="U205" s="255">
        <v>1168.3999999999999</v>
      </c>
      <c r="V205" s="255"/>
      <c r="W205" s="255"/>
      <c r="X205" s="255">
        <f t="shared" si="79"/>
        <v>648.79999999999995</v>
      </c>
      <c r="Y205" s="255">
        <v>648.79999999999995</v>
      </c>
      <c r="Z205" s="255">
        <v>90.7</v>
      </c>
      <c r="AA205" s="255">
        <v>109.1</v>
      </c>
      <c r="AB205" s="255"/>
      <c r="AC205" s="255">
        <f t="shared" si="80"/>
        <v>2240.8000000000002</v>
      </c>
      <c r="AE205" s="267"/>
      <c r="AF205" s="267" t="s">
        <v>4471</v>
      </c>
      <c r="AG205" s="272" t="s">
        <v>796</v>
      </c>
      <c r="AH205" s="255">
        <f t="shared" si="81"/>
        <v>2240.8000000000002</v>
      </c>
      <c r="AI205" s="254">
        <f t="shared" si="82"/>
        <v>1592</v>
      </c>
      <c r="AJ205" s="254">
        <f t="shared" si="83"/>
        <v>648.79999999999995</v>
      </c>
      <c r="AK205" s="254">
        <f t="shared" si="84"/>
        <v>0</v>
      </c>
      <c r="AL205" s="254">
        <f t="shared" si="85"/>
        <v>0</v>
      </c>
      <c r="AM205" s="255">
        <f t="shared" si="86"/>
        <v>0</v>
      </c>
      <c r="AN205" s="254">
        <f t="shared" si="87"/>
        <v>-2240.8000000000002</v>
      </c>
      <c r="AO205" s="254">
        <f t="shared" si="88"/>
        <v>-1592</v>
      </c>
      <c r="AP205" s="254">
        <f t="shared" si="89"/>
        <v>-648.79999999999995</v>
      </c>
      <c r="AQ205" s="249">
        <f t="shared" ref="AQ205:AQ268" si="91">ROUND(F205*0.02,1)</f>
        <v>0</v>
      </c>
      <c r="AR205" s="256">
        <f t="shared" ref="AR205:AR268" si="92">E205+AQ205</f>
        <v>0</v>
      </c>
    </row>
    <row r="206" spans="1:44" ht="31.5">
      <c r="A206" s="396"/>
      <c r="B206" s="396" t="s">
        <v>4471</v>
      </c>
      <c r="C206" s="401" t="s">
        <v>797</v>
      </c>
      <c r="D206" s="369"/>
      <c r="E206" s="373"/>
      <c r="F206" s="400"/>
      <c r="G206" s="373"/>
      <c r="H206" s="400"/>
      <c r="I206" s="369"/>
      <c r="J206" s="400"/>
      <c r="K206" s="400"/>
      <c r="L206" s="400"/>
      <c r="M206" s="400"/>
      <c r="N206" s="369"/>
      <c r="O206" s="236"/>
      <c r="P206" s="267"/>
      <c r="Q206" s="267" t="s">
        <v>4471</v>
      </c>
      <c r="R206" s="272" t="s">
        <v>797</v>
      </c>
      <c r="S206" s="255">
        <f t="shared" si="78"/>
        <v>3805.5</v>
      </c>
      <c r="T206" s="255">
        <v>3805.5</v>
      </c>
      <c r="U206" s="255">
        <v>2793</v>
      </c>
      <c r="V206" s="255"/>
      <c r="W206" s="255"/>
      <c r="X206" s="255">
        <f t="shared" si="79"/>
        <v>1127.5999999999999</v>
      </c>
      <c r="Y206" s="255">
        <v>1127.5999999999999</v>
      </c>
      <c r="Z206" s="255">
        <v>216.8</v>
      </c>
      <c r="AA206" s="255">
        <v>205.5</v>
      </c>
      <c r="AB206" s="255"/>
      <c r="AC206" s="255">
        <f t="shared" si="80"/>
        <v>4933.1000000000004</v>
      </c>
      <c r="AE206" s="267"/>
      <c r="AF206" s="267" t="s">
        <v>4471</v>
      </c>
      <c r="AG206" s="272" t="s">
        <v>797</v>
      </c>
      <c r="AH206" s="255">
        <f t="shared" si="81"/>
        <v>4933.1000000000004</v>
      </c>
      <c r="AI206" s="254">
        <f t="shared" si="82"/>
        <v>3805.5</v>
      </c>
      <c r="AJ206" s="254">
        <f t="shared" si="83"/>
        <v>1127.5999999999999</v>
      </c>
      <c r="AK206" s="254">
        <f t="shared" si="84"/>
        <v>0</v>
      </c>
      <c r="AL206" s="254">
        <f t="shared" si="85"/>
        <v>0</v>
      </c>
      <c r="AM206" s="255">
        <f t="shared" si="86"/>
        <v>0</v>
      </c>
      <c r="AN206" s="254">
        <f t="shared" si="87"/>
        <v>-4933.1000000000004</v>
      </c>
      <c r="AO206" s="254">
        <f t="shared" si="88"/>
        <v>-3805.5</v>
      </c>
      <c r="AP206" s="254">
        <f t="shared" si="89"/>
        <v>-1127.5999999999999</v>
      </c>
      <c r="AQ206" s="249">
        <f t="shared" si="91"/>
        <v>0</v>
      </c>
      <c r="AR206" s="256">
        <f t="shared" si="92"/>
        <v>0</v>
      </c>
    </row>
    <row r="207" spans="1:44" ht="31.5">
      <c r="A207" s="396"/>
      <c r="B207" s="396" t="s">
        <v>4471</v>
      </c>
      <c r="C207" s="401" t="s">
        <v>798</v>
      </c>
      <c r="D207" s="369"/>
      <c r="E207" s="373"/>
      <c r="F207" s="400"/>
      <c r="G207" s="373"/>
      <c r="H207" s="400"/>
      <c r="I207" s="369"/>
      <c r="J207" s="400"/>
      <c r="K207" s="400"/>
      <c r="L207" s="400"/>
      <c r="M207" s="400"/>
      <c r="N207" s="369"/>
      <c r="O207" s="236"/>
      <c r="P207" s="267"/>
      <c r="Q207" s="267" t="s">
        <v>4471</v>
      </c>
      <c r="R207" s="272" t="s">
        <v>798</v>
      </c>
      <c r="S207" s="255">
        <f t="shared" si="78"/>
        <v>4396.1000000000004</v>
      </c>
      <c r="T207" s="255">
        <v>4396.1000000000004</v>
      </c>
      <c r="U207" s="255">
        <v>3226.5</v>
      </c>
      <c r="V207" s="255"/>
      <c r="W207" s="255"/>
      <c r="X207" s="255">
        <f t="shared" si="79"/>
        <v>1139.8</v>
      </c>
      <c r="Y207" s="255">
        <v>1139.8</v>
      </c>
      <c r="Z207" s="255">
        <v>250.49999999999997</v>
      </c>
      <c r="AA207" s="255">
        <v>247</v>
      </c>
      <c r="AB207" s="255"/>
      <c r="AC207" s="255">
        <f t="shared" si="80"/>
        <v>5535.9000000000005</v>
      </c>
      <c r="AE207" s="267"/>
      <c r="AF207" s="267" t="s">
        <v>4471</v>
      </c>
      <c r="AG207" s="272" t="s">
        <v>798</v>
      </c>
      <c r="AH207" s="255">
        <f t="shared" si="81"/>
        <v>5535.9000000000005</v>
      </c>
      <c r="AI207" s="254">
        <f t="shared" si="82"/>
        <v>4396.1000000000004</v>
      </c>
      <c r="AJ207" s="254">
        <f t="shared" si="83"/>
        <v>1139.8</v>
      </c>
      <c r="AK207" s="254">
        <f t="shared" si="84"/>
        <v>0</v>
      </c>
      <c r="AL207" s="254">
        <f t="shared" si="85"/>
        <v>0</v>
      </c>
      <c r="AM207" s="255">
        <f t="shared" si="86"/>
        <v>0</v>
      </c>
      <c r="AN207" s="254">
        <f t="shared" si="87"/>
        <v>-5535.9000000000005</v>
      </c>
      <c r="AO207" s="254">
        <f t="shared" si="88"/>
        <v>-4396.1000000000004</v>
      </c>
      <c r="AP207" s="254">
        <f t="shared" si="89"/>
        <v>-1139.8</v>
      </c>
      <c r="AQ207" s="249">
        <f t="shared" si="91"/>
        <v>0</v>
      </c>
      <c r="AR207" s="256">
        <f t="shared" si="92"/>
        <v>0</v>
      </c>
    </row>
    <row r="208" spans="1:44" ht="31.5">
      <c r="A208" s="396"/>
      <c r="B208" s="396" t="s">
        <v>4471</v>
      </c>
      <c r="C208" s="401" t="s">
        <v>320</v>
      </c>
      <c r="D208" s="369"/>
      <c r="E208" s="373"/>
      <c r="F208" s="400"/>
      <c r="G208" s="373"/>
      <c r="H208" s="400"/>
      <c r="I208" s="369"/>
      <c r="J208" s="400"/>
      <c r="K208" s="400"/>
      <c r="L208" s="400"/>
      <c r="M208" s="400"/>
      <c r="N208" s="369"/>
      <c r="O208" s="236"/>
      <c r="P208" s="267"/>
      <c r="Q208" s="267" t="s">
        <v>4471</v>
      </c>
      <c r="R208" s="272" t="s">
        <v>799</v>
      </c>
      <c r="S208" s="255">
        <f t="shared" si="78"/>
        <v>4732.7000000000007</v>
      </c>
      <c r="T208" s="255">
        <v>4732.7000000000007</v>
      </c>
      <c r="U208" s="255">
        <v>3473.5</v>
      </c>
      <c r="V208" s="255"/>
      <c r="W208" s="255"/>
      <c r="X208" s="255">
        <f t="shared" si="79"/>
        <v>1827.5</v>
      </c>
      <c r="Y208" s="255">
        <v>1827.5</v>
      </c>
      <c r="Z208" s="255">
        <v>269.7</v>
      </c>
      <c r="AA208" s="255">
        <v>346.7</v>
      </c>
      <c r="AB208" s="255"/>
      <c r="AC208" s="255">
        <f t="shared" si="80"/>
        <v>6560.2000000000007</v>
      </c>
      <c r="AE208" s="267"/>
      <c r="AF208" s="267" t="s">
        <v>4471</v>
      </c>
      <c r="AG208" s="272" t="s">
        <v>799</v>
      </c>
      <c r="AH208" s="255">
        <f t="shared" si="81"/>
        <v>6560.2000000000007</v>
      </c>
      <c r="AI208" s="254">
        <f t="shared" si="82"/>
        <v>4732.7000000000007</v>
      </c>
      <c r="AJ208" s="254">
        <f t="shared" si="83"/>
        <v>1827.5</v>
      </c>
      <c r="AK208" s="254">
        <f t="shared" si="84"/>
        <v>0</v>
      </c>
      <c r="AL208" s="254">
        <f t="shared" si="85"/>
        <v>0</v>
      </c>
      <c r="AM208" s="255">
        <f t="shared" si="86"/>
        <v>0</v>
      </c>
      <c r="AN208" s="254">
        <f t="shared" si="87"/>
        <v>-6560.2000000000007</v>
      </c>
      <c r="AO208" s="254">
        <f t="shared" si="88"/>
        <v>-4732.7000000000007</v>
      </c>
      <c r="AP208" s="254">
        <f t="shared" si="89"/>
        <v>-1827.5</v>
      </c>
      <c r="AQ208" s="249">
        <f t="shared" si="91"/>
        <v>0</v>
      </c>
      <c r="AR208" s="256">
        <f t="shared" si="92"/>
        <v>0</v>
      </c>
    </row>
    <row r="209" spans="1:44" ht="31.5">
      <c r="A209" s="396"/>
      <c r="B209" s="396" t="s">
        <v>4471</v>
      </c>
      <c r="C209" s="401" t="s">
        <v>321</v>
      </c>
      <c r="D209" s="369"/>
      <c r="E209" s="373"/>
      <c r="F209" s="400"/>
      <c r="G209" s="373"/>
      <c r="H209" s="400"/>
      <c r="I209" s="369"/>
      <c r="J209" s="400"/>
      <c r="K209" s="400"/>
      <c r="L209" s="400"/>
      <c r="M209" s="400"/>
      <c r="N209" s="369"/>
      <c r="O209" s="236"/>
      <c r="P209" s="267"/>
      <c r="Q209" s="267" t="s">
        <v>4471</v>
      </c>
      <c r="R209" s="272" t="s">
        <v>800</v>
      </c>
      <c r="S209" s="255">
        <f t="shared" si="78"/>
        <v>3050.6</v>
      </c>
      <c r="T209" s="255">
        <v>3050.6</v>
      </c>
      <c r="U209" s="255">
        <v>2238.8000000000002</v>
      </c>
      <c r="V209" s="255"/>
      <c r="W209" s="255"/>
      <c r="X209" s="255">
        <f t="shared" si="79"/>
        <v>990.6</v>
      </c>
      <c r="Y209" s="255">
        <v>990.6</v>
      </c>
      <c r="Z209" s="255">
        <v>173.79999999999998</v>
      </c>
      <c r="AA209" s="255">
        <v>301</v>
      </c>
      <c r="AB209" s="255"/>
      <c r="AC209" s="255">
        <f t="shared" si="80"/>
        <v>4041.2</v>
      </c>
      <c r="AE209" s="267"/>
      <c r="AF209" s="267" t="s">
        <v>4471</v>
      </c>
      <c r="AG209" s="272" t="s">
        <v>800</v>
      </c>
      <c r="AH209" s="255">
        <f t="shared" si="81"/>
        <v>4041.2</v>
      </c>
      <c r="AI209" s="254">
        <f t="shared" si="82"/>
        <v>3050.6</v>
      </c>
      <c r="AJ209" s="254">
        <f t="shared" si="83"/>
        <v>990.6</v>
      </c>
      <c r="AK209" s="254">
        <f t="shared" si="84"/>
        <v>0</v>
      </c>
      <c r="AL209" s="254">
        <f t="shared" si="85"/>
        <v>0</v>
      </c>
      <c r="AM209" s="255">
        <f t="shared" si="86"/>
        <v>0</v>
      </c>
      <c r="AN209" s="254">
        <f t="shared" si="87"/>
        <v>-4041.2</v>
      </c>
      <c r="AO209" s="254">
        <f t="shared" si="88"/>
        <v>-3050.6</v>
      </c>
      <c r="AP209" s="254">
        <f t="shared" si="89"/>
        <v>-990.6</v>
      </c>
      <c r="AQ209" s="249">
        <f t="shared" si="91"/>
        <v>0</v>
      </c>
      <c r="AR209" s="256">
        <f t="shared" si="92"/>
        <v>0</v>
      </c>
    </row>
    <row r="210" spans="1:44" ht="31.5">
      <c r="A210" s="396"/>
      <c r="B210" s="396" t="s">
        <v>4471</v>
      </c>
      <c r="C210" s="401" t="s">
        <v>322</v>
      </c>
      <c r="D210" s="369"/>
      <c r="E210" s="373"/>
      <c r="F210" s="400"/>
      <c r="G210" s="373"/>
      <c r="H210" s="400"/>
      <c r="I210" s="369"/>
      <c r="J210" s="400"/>
      <c r="K210" s="400"/>
      <c r="L210" s="400"/>
      <c r="M210" s="400"/>
      <c r="N210" s="369"/>
      <c r="O210" s="236"/>
      <c r="P210" s="267"/>
      <c r="Q210" s="267" t="s">
        <v>4471</v>
      </c>
      <c r="R210" s="272" t="s">
        <v>801</v>
      </c>
      <c r="S210" s="255">
        <f t="shared" si="78"/>
        <v>3097.4</v>
      </c>
      <c r="T210" s="255">
        <v>3097.4</v>
      </c>
      <c r="U210" s="255">
        <v>2273.3000000000002</v>
      </c>
      <c r="V210" s="255"/>
      <c r="W210" s="255"/>
      <c r="X210" s="255">
        <f t="shared" si="79"/>
        <v>970.2</v>
      </c>
      <c r="Y210" s="255">
        <v>970.2</v>
      </c>
      <c r="Z210" s="255">
        <v>176.5</v>
      </c>
      <c r="AA210" s="255">
        <v>175.2</v>
      </c>
      <c r="AB210" s="255"/>
      <c r="AC210" s="255">
        <f t="shared" si="80"/>
        <v>4067.6000000000004</v>
      </c>
      <c r="AE210" s="267"/>
      <c r="AF210" s="267" t="s">
        <v>4471</v>
      </c>
      <c r="AG210" s="272" t="s">
        <v>801</v>
      </c>
      <c r="AH210" s="255">
        <f t="shared" si="81"/>
        <v>4067.6000000000004</v>
      </c>
      <c r="AI210" s="254">
        <f t="shared" si="82"/>
        <v>3097.4</v>
      </c>
      <c r="AJ210" s="254">
        <f t="shared" si="83"/>
        <v>970.2</v>
      </c>
      <c r="AK210" s="254">
        <f t="shared" si="84"/>
        <v>0</v>
      </c>
      <c r="AL210" s="254">
        <f t="shared" si="85"/>
        <v>0</v>
      </c>
      <c r="AM210" s="255">
        <f t="shared" si="86"/>
        <v>0</v>
      </c>
      <c r="AN210" s="254">
        <f t="shared" si="87"/>
        <v>-4067.6000000000004</v>
      </c>
      <c r="AO210" s="254">
        <f t="shared" si="88"/>
        <v>-3097.4</v>
      </c>
      <c r="AP210" s="254">
        <f t="shared" si="89"/>
        <v>-970.2</v>
      </c>
      <c r="AQ210" s="249">
        <f t="shared" si="91"/>
        <v>0</v>
      </c>
      <c r="AR210" s="256">
        <f t="shared" si="92"/>
        <v>0</v>
      </c>
    </row>
    <row r="211" spans="1:44" ht="31.5">
      <c r="A211" s="396"/>
      <c r="B211" s="396" t="s">
        <v>4471</v>
      </c>
      <c r="C211" s="401" t="s">
        <v>802</v>
      </c>
      <c r="D211" s="369"/>
      <c r="E211" s="373"/>
      <c r="F211" s="400"/>
      <c r="G211" s="373"/>
      <c r="H211" s="400"/>
      <c r="I211" s="369"/>
      <c r="J211" s="400"/>
      <c r="K211" s="400"/>
      <c r="L211" s="400"/>
      <c r="M211" s="400"/>
      <c r="N211" s="369"/>
      <c r="O211" s="236"/>
      <c r="P211" s="267"/>
      <c r="Q211" s="267" t="s">
        <v>4471</v>
      </c>
      <c r="R211" s="272" t="s">
        <v>802</v>
      </c>
      <c r="S211" s="255">
        <f t="shared" si="78"/>
        <v>4332</v>
      </c>
      <c r="T211" s="255">
        <v>4332</v>
      </c>
      <c r="U211" s="255">
        <v>3179.4999999999995</v>
      </c>
      <c r="V211" s="255"/>
      <c r="W211" s="255"/>
      <c r="X211" s="255">
        <f t="shared" si="79"/>
        <v>1188.2</v>
      </c>
      <c r="Y211" s="255">
        <v>1188.2</v>
      </c>
      <c r="Z211" s="255">
        <v>246.79999999999998</v>
      </c>
      <c r="AA211" s="255">
        <v>149.1</v>
      </c>
      <c r="AB211" s="255"/>
      <c r="AC211" s="255">
        <f t="shared" si="80"/>
        <v>5520.2</v>
      </c>
      <c r="AE211" s="267"/>
      <c r="AF211" s="267" t="s">
        <v>4471</v>
      </c>
      <c r="AG211" s="272" t="s">
        <v>802</v>
      </c>
      <c r="AH211" s="255">
        <f t="shared" si="81"/>
        <v>5520.2</v>
      </c>
      <c r="AI211" s="254">
        <f t="shared" si="82"/>
        <v>4332</v>
      </c>
      <c r="AJ211" s="254">
        <f t="shared" si="83"/>
        <v>1188.2</v>
      </c>
      <c r="AK211" s="254">
        <f t="shared" si="84"/>
        <v>0</v>
      </c>
      <c r="AL211" s="254">
        <f t="shared" si="85"/>
        <v>0</v>
      </c>
      <c r="AM211" s="255">
        <f t="shared" si="86"/>
        <v>0</v>
      </c>
      <c r="AN211" s="254">
        <f t="shared" si="87"/>
        <v>-5520.2</v>
      </c>
      <c r="AO211" s="254">
        <f t="shared" si="88"/>
        <v>-4332</v>
      </c>
      <c r="AP211" s="254">
        <f t="shared" si="89"/>
        <v>-1188.2</v>
      </c>
      <c r="AQ211" s="249">
        <f t="shared" si="91"/>
        <v>0</v>
      </c>
      <c r="AR211" s="256">
        <f t="shared" si="92"/>
        <v>0</v>
      </c>
    </row>
    <row r="212" spans="1:44" ht="31.5">
      <c r="A212" s="396"/>
      <c r="B212" s="396" t="s">
        <v>4471</v>
      </c>
      <c r="C212" s="401" t="s">
        <v>803</v>
      </c>
      <c r="D212" s="369"/>
      <c r="E212" s="373"/>
      <c r="F212" s="400"/>
      <c r="G212" s="373"/>
      <c r="H212" s="400"/>
      <c r="I212" s="369"/>
      <c r="J212" s="400"/>
      <c r="K212" s="400"/>
      <c r="L212" s="400"/>
      <c r="M212" s="400"/>
      <c r="N212" s="369"/>
      <c r="O212" s="236"/>
      <c r="P212" s="267"/>
      <c r="Q212" s="267" t="s">
        <v>4471</v>
      </c>
      <c r="R212" s="272" t="s">
        <v>803</v>
      </c>
      <c r="S212" s="255">
        <f t="shared" si="78"/>
        <v>3396.4</v>
      </c>
      <c r="T212" s="255">
        <v>3396.4</v>
      </c>
      <c r="U212" s="255">
        <v>2492.7999999999997</v>
      </c>
      <c r="V212" s="255"/>
      <c r="W212" s="255"/>
      <c r="X212" s="255">
        <f t="shared" si="79"/>
        <v>923.4</v>
      </c>
      <c r="Y212" s="255">
        <v>923.4</v>
      </c>
      <c r="Z212" s="255">
        <v>193.60000000000002</v>
      </c>
      <c r="AA212" s="255">
        <v>132.9</v>
      </c>
      <c r="AB212" s="255"/>
      <c r="AC212" s="255">
        <f t="shared" si="80"/>
        <v>4319.8</v>
      </c>
      <c r="AE212" s="267"/>
      <c r="AF212" s="267" t="s">
        <v>4471</v>
      </c>
      <c r="AG212" s="272" t="s">
        <v>803</v>
      </c>
      <c r="AH212" s="255">
        <f t="shared" si="81"/>
        <v>4319.8</v>
      </c>
      <c r="AI212" s="254">
        <f t="shared" si="82"/>
        <v>3396.4</v>
      </c>
      <c r="AJ212" s="254">
        <f t="shared" si="83"/>
        <v>923.4</v>
      </c>
      <c r="AK212" s="254">
        <f t="shared" si="84"/>
        <v>0</v>
      </c>
      <c r="AL212" s="254">
        <f t="shared" si="85"/>
        <v>0</v>
      </c>
      <c r="AM212" s="255">
        <f t="shared" si="86"/>
        <v>0</v>
      </c>
      <c r="AN212" s="254">
        <f t="shared" si="87"/>
        <v>-4319.8</v>
      </c>
      <c r="AO212" s="254">
        <f t="shared" si="88"/>
        <v>-3396.4</v>
      </c>
      <c r="AP212" s="254">
        <f t="shared" si="89"/>
        <v>-923.4</v>
      </c>
      <c r="AQ212" s="249">
        <f t="shared" si="91"/>
        <v>0</v>
      </c>
      <c r="AR212" s="256">
        <f t="shared" si="92"/>
        <v>0</v>
      </c>
    </row>
    <row r="213" spans="1:44" ht="31.5">
      <c r="A213" s="396"/>
      <c r="B213" s="396" t="s">
        <v>4471</v>
      </c>
      <c r="C213" s="401" t="s">
        <v>804</v>
      </c>
      <c r="D213" s="369">
        <f t="shared" si="76"/>
        <v>2044.9</v>
      </c>
      <c r="E213" s="373">
        <v>2044.9</v>
      </c>
      <c r="F213" s="400">
        <v>1676.2</v>
      </c>
      <c r="G213" s="373"/>
      <c r="H213" s="400"/>
      <c r="I213" s="369">
        <f t="shared" si="90"/>
        <v>720.5</v>
      </c>
      <c r="J213" s="400">
        <v>705.7</v>
      </c>
      <c r="K213" s="400">
        <v>359.8</v>
      </c>
      <c r="L213" s="400">
        <v>92.2</v>
      </c>
      <c r="M213" s="400">
        <v>14.8</v>
      </c>
      <c r="N213" s="369">
        <f t="shared" si="77"/>
        <v>2765.4</v>
      </c>
      <c r="O213" s="236"/>
      <c r="P213" s="267"/>
      <c r="Q213" s="267" t="s">
        <v>4471</v>
      </c>
      <c r="R213" s="272" t="s">
        <v>804</v>
      </c>
      <c r="S213" s="255">
        <f t="shared" si="78"/>
        <v>1536</v>
      </c>
      <c r="T213" s="255">
        <v>1536</v>
      </c>
      <c r="U213" s="255">
        <v>1127.2</v>
      </c>
      <c r="V213" s="255"/>
      <c r="W213" s="255"/>
      <c r="X213" s="255">
        <f t="shared" si="79"/>
        <v>385.4</v>
      </c>
      <c r="Y213" s="255">
        <v>385.4</v>
      </c>
      <c r="Z213" s="255">
        <v>87.6</v>
      </c>
      <c r="AA213" s="255">
        <v>83.2</v>
      </c>
      <c r="AB213" s="255"/>
      <c r="AC213" s="255">
        <f t="shared" si="80"/>
        <v>1921.4</v>
      </c>
      <c r="AE213" s="267"/>
      <c r="AF213" s="267" t="s">
        <v>4471</v>
      </c>
      <c r="AG213" s="272" t="s">
        <v>804</v>
      </c>
      <c r="AH213" s="255">
        <f t="shared" si="81"/>
        <v>1921.4</v>
      </c>
      <c r="AI213" s="254">
        <f t="shared" si="82"/>
        <v>1536</v>
      </c>
      <c r="AJ213" s="254">
        <f t="shared" si="83"/>
        <v>385.4</v>
      </c>
      <c r="AK213" s="254">
        <f t="shared" si="84"/>
        <v>2765.4</v>
      </c>
      <c r="AL213" s="254">
        <f t="shared" si="85"/>
        <v>2044.9</v>
      </c>
      <c r="AM213" s="255">
        <f t="shared" si="86"/>
        <v>720.5</v>
      </c>
      <c r="AN213" s="254">
        <f t="shared" si="87"/>
        <v>844</v>
      </c>
      <c r="AO213" s="254">
        <f t="shared" si="88"/>
        <v>508.90000000000009</v>
      </c>
      <c r="AP213" s="254">
        <f t="shared" si="89"/>
        <v>335.1</v>
      </c>
      <c r="AQ213" s="249">
        <f t="shared" si="91"/>
        <v>33.5</v>
      </c>
      <c r="AR213" s="256">
        <f t="shared" si="92"/>
        <v>2078.4</v>
      </c>
    </row>
    <row r="214" spans="1:44" ht="31.5">
      <c r="A214" s="396"/>
      <c r="B214" s="396" t="s">
        <v>4471</v>
      </c>
      <c r="C214" s="401" t="s">
        <v>805</v>
      </c>
      <c r="D214" s="369">
        <f t="shared" si="76"/>
        <v>2400.4</v>
      </c>
      <c r="E214" s="373">
        <v>2400.4</v>
      </c>
      <c r="F214" s="400">
        <v>1967.5</v>
      </c>
      <c r="G214" s="373"/>
      <c r="H214" s="400"/>
      <c r="I214" s="369">
        <f t="shared" si="90"/>
        <v>827.09999999999991</v>
      </c>
      <c r="J214" s="400">
        <v>808.3</v>
      </c>
      <c r="K214" s="400">
        <v>422.3</v>
      </c>
      <c r="L214" s="400">
        <v>70.599999999999994</v>
      </c>
      <c r="M214" s="400">
        <v>18.8</v>
      </c>
      <c r="N214" s="369">
        <f t="shared" si="77"/>
        <v>3227.5</v>
      </c>
      <c r="O214" s="236"/>
      <c r="P214" s="267"/>
      <c r="Q214" s="267" t="s">
        <v>4471</v>
      </c>
      <c r="R214" s="272" t="s">
        <v>805</v>
      </c>
      <c r="S214" s="255">
        <f t="shared" si="78"/>
        <v>1498.9</v>
      </c>
      <c r="T214" s="255">
        <v>1498.9</v>
      </c>
      <c r="U214" s="255">
        <v>1100.0999999999999</v>
      </c>
      <c r="V214" s="255"/>
      <c r="W214" s="255"/>
      <c r="X214" s="255">
        <f t="shared" si="79"/>
        <v>353.3</v>
      </c>
      <c r="Y214" s="255">
        <v>353.3</v>
      </c>
      <c r="Z214" s="255">
        <v>85.5</v>
      </c>
      <c r="AA214" s="255">
        <v>70.8</v>
      </c>
      <c r="AB214" s="255"/>
      <c r="AC214" s="255">
        <f t="shared" si="80"/>
        <v>1852.2</v>
      </c>
      <c r="AE214" s="267"/>
      <c r="AF214" s="267" t="s">
        <v>4471</v>
      </c>
      <c r="AG214" s="272" t="s">
        <v>805</v>
      </c>
      <c r="AH214" s="255">
        <f t="shared" si="81"/>
        <v>1852.2</v>
      </c>
      <c r="AI214" s="254">
        <f t="shared" si="82"/>
        <v>1498.9</v>
      </c>
      <c r="AJ214" s="254">
        <f t="shared" si="83"/>
        <v>353.3</v>
      </c>
      <c r="AK214" s="254">
        <f t="shared" si="84"/>
        <v>3227.5</v>
      </c>
      <c r="AL214" s="254">
        <f t="shared" si="85"/>
        <v>2400.4</v>
      </c>
      <c r="AM214" s="255">
        <f t="shared" si="86"/>
        <v>827.09999999999991</v>
      </c>
      <c r="AN214" s="254">
        <f t="shared" si="87"/>
        <v>1375.3</v>
      </c>
      <c r="AO214" s="254">
        <f t="shared" si="88"/>
        <v>901.5</v>
      </c>
      <c r="AP214" s="254">
        <f t="shared" si="89"/>
        <v>473.7999999999999</v>
      </c>
      <c r="AQ214" s="249">
        <f t="shared" si="91"/>
        <v>39.4</v>
      </c>
      <c r="AR214" s="256">
        <f t="shared" si="92"/>
        <v>2439.8000000000002</v>
      </c>
    </row>
    <row r="215" spans="1:44" ht="31.5">
      <c r="A215" s="396"/>
      <c r="B215" s="396" t="s">
        <v>4471</v>
      </c>
      <c r="C215" s="401" t="s">
        <v>806</v>
      </c>
      <c r="D215" s="369">
        <f t="shared" si="76"/>
        <v>5755</v>
      </c>
      <c r="E215" s="373">
        <v>5755</v>
      </c>
      <c r="F215" s="400">
        <v>4717.3</v>
      </c>
      <c r="G215" s="373"/>
      <c r="H215" s="400"/>
      <c r="I215" s="369">
        <f t="shared" si="90"/>
        <v>2291.8000000000002</v>
      </c>
      <c r="J215" s="400">
        <v>2211.4</v>
      </c>
      <c r="K215" s="400">
        <v>1012.3</v>
      </c>
      <c r="L215" s="400">
        <v>275.39999999999998</v>
      </c>
      <c r="M215" s="400">
        <v>80.400000000000006</v>
      </c>
      <c r="N215" s="369">
        <f t="shared" si="77"/>
        <v>8046.8</v>
      </c>
      <c r="O215" s="236"/>
      <c r="P215" s="267"/>
      <c r="Q215" s="267" t="s">
        <v>4471</v>
      </c>
      <c r="R215" s="272" t="s">
        <v>806</v>
      </c>
      <c r="S215" s="255">
        <f t="shared" si="78"/>
        <v>3944.6</v>
      </c>
      <c r="T215" s="255">
        <v>3944.6</v>
      </c>
      <c r="U215" s="255">
        <v>2895.1</v>
      </c>
      <c r="V215" s="255"/>
      <c r="W215" s="255"/>
      <c r="X215" s="255">
        <f t="shared" si="79"/>
        <v>1057</v>
      </c>
      <c r="Y215" s="255">
        <v>1057</v>
      </c>
      <c r="Z215" s="255">
        <v>224.8</v>
      </c>
      <c r="AA215" s="255">
        <v>236.9</v>
      </c>
      <c r="AB215" s="255"/>
      <c r="AC215" s="255">
        <f t="shared" si="80"/>
        <v>5001.6000000000004</v>
      </c>
      <c r="AE215" s="267"/>
      <c r="AF215" s="267" t="s">
        <v>4471</v>
      </c>
      <c r="AG215" s="272" t="s">
        <v>806</v>
      </c>
      <c r="AH215" s="255">
        <f t="shared" si="81"/>
        <v>5001.6000000000004</v>
      </c>
      <c r="AI215" s="254">
        <f t="shared" si="82"/>
        <v>3944.6</v>
      </c>
      <c r="AJ215" s="254">
        <f t="shared" si="83"/>
        <v>1057</v>
      </c>
      <c r="AK215" s="254">
        <f t="shared" si="84"/>
        <v>8046.8</v>
      </c>
      <c r="AL215" s="254">
        <f t="shared" si="85"/>
        <v>5755</v>
      </c>
      <c r="AM215" s="255">
        <f t="shared" si="86"/>
        <v>2291.8000000000002</v>
      </c>
      <c r="AN215" s="254">
        <f t="shared" si="87"/>
        <v>3045.2</v>
      </c>
      <c r="AO215" s="254">
        <f t="shared" si="88"/>
        <v>1810.4</v>
      </c>
      <c r="AP215" s="254">
        <f t="shared" si="89"/>
        <v>1234.8000000000002</v>
      </c>
      <c r="AQ215" s="249">
        <f t="shared" si="91"/>
        <v>94.3</v>
      </c>
      <c r="AR215" s="256">
        <f t="shared" si="92"/>
        <v>5849.3</v>
      </c>
    </row>
    <row r="216" spans="1:44" ht="31.5">
      <c r="A216" s="396"/>
      <c r="B216" s="396" t="s">
        <v>4471</v>
      </c>
      <c r="C216" s="401" t="s">
        <v>323</v>
      </c>
      <c r="D216" s="369">
        <f t="shared" si="76"/>
        <v>8108.2</v>
      </c>
      <c r="E216" s="373">
        <v>8108.2</v>
      </c>
      <c r="F216" s="400">
        <v>6646.2</v>
      </c>
      <c r="G216" s="373"/>
      <c r="H216" s="400"/>
      <c r="I216" s="369">
        <f t="shared" si="90"/>
        <v>4405.8</v>
      </c>
      <c r="J216" s="400">
        <v>4167.6000000000004</v>
      </c>
      <c r="K216" s="400">
        <v>1426.2</v>
      </c>
      <c r="L216" s="400">
        <v>337</v>
      </c>
      <c r="M216" s="400">
        <v>238.2</v>
      </c>
      <c r="N216" s="369">
        <f t="shared" si="77"/>
        <v>12514</v>
      </c>
      <c r="O216" s="236"/>
      <c r="P216" s="267"/>
      <c r="Q216" s="267" t="s">
        <v>4471</v>
      </c>
      <c r="R216" s="272" t="s">
        <v>807</v>
      </c>
      <c r="S216" s="255">
        <f t="shared" si="78"/>
        <v>7090.6</v>
      </c>
      <c r="T216" s="255">
        <v>7090.6</v>
      </c>
      <c r="U216" s="255">
        <v>5204.1000000000004</v>
      </c>
      <c r="V216" s="255"/>
      <c r="W216" s="255"/>
      <c r="X216" s="255">
        <f t="shared" si="79"/>
        <v>1928.7</v>
      </c>
      <c r="Y216" s="255">
        <v>1928.7</v>
      </c>
      <c r="Z216" s="255">
        <v>404</v>
      </c>
      <c r="AA216" s="255">
        <v>328.7</v>
      </c>
      <c r="AB216" s="255"/>
      <c r="AC216" s="255">
        <f t="shared" si="80"/>
        <v>9019.3000000000011</v>
      </c>
      <c r="AE216" s="267"/>
      <c r="AF216" s="267" t="s">
        <v>4471</v>
      </c>
      <c r="AG216" s="272" t="s">
        <v>807</v>
      </c>
      <c r="AH216" s="255">
        <f t="shared" si="81"/>
        <v>9019.3000000000011</v>
      </c>
      <c r="AI216" s="254">
        <f t="shared" si="82"/>
        <v>7090.6</v>
      </c>
      <c r="AJ216" s="254">
        <f t="shared" si="83"/>
        <v>1928.7</v>
      </c>
      <c r="AK216" s="254">
        <f t="shared" si="84"/>
        <v>12514</v>
      </c>
      <c r="AL216" s="254">
        <f t="shared" si="85"/>
        <v>8108.2</v>
      </c>
      <c r="AM216" s="255">
        <f t="shared" si="86"/>
        <v>4405.8</v>
      </c>
      <c r="AN216" s="254">
        <f t="shared" si="87"/>
        <v>3494.6999999999989</v>
      </c>
      <c r="AO216" s="254">
        <f t="shared" si="88"/>
        <v>1017.5999999999995</v>
      </c>
      <c r="AP216" s="254">
        <f t="shared" si="89"/>
        <v>2477.1000000000004</v>
      </c>
      <c r="AQ216" s="249">
        <f t="shared" si="91"/>
        <v>132.9</v>
      </c>
      <c r="AR216" s="256">
        <f t="shared" si="92"/>
        <v>8241.1</v>
      </c>
    </row>
    <row r="217" spans="1:44" ht="31.5">
      <c r="A217" s="396"/>
      <c r="B217" s="396" t="s">
        <v>4471</v>
      </c>
      <c r="C217" s="401" t="s">
        <v>808</v>
      </c>
      <c r="D217" s="369">
        <f t="shared" si="76"/>
        <v>1507</v>
      </c>
      <c r="E217" s="373">
        <v>1507</v>
      </c>
      <c r="F217" s="400">
        <v>1235.3</v>
      </c>
      <c r="G217" s="373"/>
      <c r="H217" s="400"/>
      <c r="I217" s="369">
        <f t="shared" si="90"/>
        <v>634.20000000000005</v>
      </c>
      <c r="J217" s="400">
        <v>621.40000000000009</v>
      </c>
      <c r="K217" s="400">
        <v>265</v>
      </c>
      <c r="L217" s="400">
        <v>187.1</v>
      </c>
      <c r="M217" s="400">
        <v>12.8</v>
      </c>
      <c r="N217" s="369">
        <f t="shared" si="77"/>
        <v>2141.1999999999998</v>
      </c>
      <c r="O217" s="236"/>
      <c r="P217" s="267"/>
      <c r="Q217" s="267" t="s">
        <v>4471</v>
      </c>
      <c r="R217" s="272" t="s">
        <v>808</v>
      </c>
      <c r="S217" s="255">
        <f t="shared" si="78"/>
        <v>1462</v>
      </c>
      <c r="T217" s="255">
        <v>1462</v>
      </c>
      <c r="U217" s="255">
        <v>1073</v>
      </c>
      <c r="V217" s="255"/>
      <c r="W217" s="255"/>
      <c r="X217" s="255">
        <f t="shared" si="79"/>
        <v>295.40000000000003</v>
      </c>
      <c r="Y217" s="255">
        <v>295.40000000000003</v>
      </c>
      <c r="Z217" s="255">
        <v>83.3</v>
      </c>
      <c r="AA217" s="255">
        <v>58.4</v>
      </c>
      <c r="AB217" s="255"/>
      <c r="AC217" s="255">
        <f t="shared" si="80"/>
        <v>1757.4</v>
      </c>
      <c r="AE217" s="267"/>
      <c r="AF217" s="267" t="s">
        <v>4471</v>
      </c>
      <c r="AG217" s="272" t="s">
        <v>808</v>
      </c>
      <c r="AH217" s="255">
        <f t="shared" si="81"/>
        <v>1757.4</v>
      </c>
      <c r="AI217" s="254">
        <f t="shared" si="82"/>
        <v>1462</v>
      </c>
      <c r="AJ217" s="254">
        <f t="shared" si="83"/>
        <v>295.40000000000003</v>
      </c>
      <c r="AK217" s="254">
        <f t="shared" si="84"/>
        <v>2141.1999999999998</v>
      </c>
      <c r="AL217" s="254">
        <f t="shared" si="85"/>
        <v>1507</v>
      </c>
      <c r="AM217" s="255">
        <f t="shared" si="86"/>
        <v>634.20000000000005</v>
      </c>
      <c r="AN217" s="254">
        <f t="shared" si="87"/>
        <v>383.79999999999973</v>
      </c>
      <c r="AO217" s="254">
        <f t="shared" si="88"/>
        <v>45</v>
      </c>
      <c r="AP217" s="254">
        <f t="shared" si="89"/>
        <v>338.8</v>
      </c>
      <c r="AQ217" s="249">
        <f t="shared" si="91"/>
        <v>24.7</v>
      </c>
      <c r="AR217" s="256">
        <f t="shared" si="92"/>
        <v>1531.7</v>
      </c>
    </row>
    <row r="218" spans="1:44" ht="33.4" customHeight="1">
      <c r="A218" s="396"/>
      <c r="B218" s="396" t="s">
        <v>4471</v>
      </c>
      <c r="C218" s="401" t="s">
        <v>809</v>
      </c>
      <c r="D218" s="369">
        <f t="shared" si="76"/>
        <v>1580.2</v>
      </c>
      <c r="E218" s="373">
        <v>1580.2</v>
      </c>
      <c r="F218" s="400">
        <v>1295.3</v>
      </c>
      <c r="G218" s="373"/>
      <c r="H218" s="400"/>
      <c r="I218" s="369">
        <f t="shared" si="90"/>
        <v>695.09999999999991</v>
      </c>
      <c r="J218" s="400">
        <v>674.59999999999991</v>
      </c>
      <c r="K218" s="400">
        <v>278</v>
      </c>
      <c r="L218" s="400">
        <v>156.9</v>
      </c>
      <c r="M218" s="400">
        <v>20.5</v>
      </c>
      <c r="N218" s="369">
        <f t="shared" si="77"/>
        <v>2275.3000000000002</v>
      </c>
      <c r="O218" s="236"/>
      <c r="P218" s="267"/>
      <c r="Q218" s="267" t="s">
        <v>4471</v>
      </c>
      <c r="R218" s="272" t="s">
        <v>809</v>
      </c>
      <c r="S218" s="255">
        <f t="shared" si="78"/>
        <v>1536</v>
      </c>
      <c r="T218" s="255">
        <v>1536</v>
      </c>
      <c r="U218" s="255">
        <v>1127.2</v>
      </c>
      <c r="V218" s="255"/>
      <c r="W218" s="255"/>
      <c r="X218" s="255">
        <f t="shared" si="79"/>
        <v>356.19999999999993</v>
      </c>
      <c r="Y218" s="255">
        <v>356.19999999999993</v>
      </c>
      <c r="Z218" s="255">
        <v>87.6</v>
      </c>
      <c r="AA218" s="255">
        <v>103.9</v>
      </c>
      <c r="AB218" s="255"/>
      <c r="AC218" s="255">
        <f t="shared" si="80"/>
        <v>1892.1999999999998</v>
      </c>
      <c r="AE218" s="267"/>
      <c r="AF218" s="267" t="s">
        <v>4471</v>
      </c>
      <c r="AG218" s="272" t="s">
        <v>809</v>
      </c>
      <c r="AH218" s="255">
        <f t="shared" si="81"/>
        <v>1892.1999999999998</v>
      </c>
      <c r="AI218" s="254">
        <f t="shared" si="82"/>
        <v>1536</v>
      </c>
      <c r="AJ218" s="254">
        <f t="shared" si="83"/>
        <v>356.19999999999993</v>
      </c>
      <c r="AK218" s="254">
        <f t="shared" si="84"/>
        <v>2275.3000000000002</v>
      </c>
      <c r="AL218" s="254">
        <f t="shared" si="85"/>
        <v>1580.2</v>
      </c>
      <c r="AM218" s="255">
        <f t="shared" si="86"/>
        <v>695.09999999999991</v>
      </c>
      <c r="AN218" s="254">
        <f t="shared" si="87"/>
        <v>383.10000000000036</v>
      </c>
      <c r="AO218" s="254">
        <f t="shared" si="88"/>
        <v>44.200000000000045</v>
      </c>
      <c r="AP218" s="254">
        <f t="shared" si="89"/>
        <v>338.9</v>
      </c>
      <c r="AQ218" s="249">
        <f t="shared" si="91"/>
        <v>25.9</v>
      </c>
      <c r="AR218" s="256">
        <f t="shared" si="92"/>
        <v>1606.1000000000001</v>
      </c>
    </row>
    <row r="219" spans="1:44" ht="31.5">
      <c r="A219" s="396"/>
      <c r="B219" s="396" t="s">
        <v>4471</v>
      </c>
      <c r="C219" s="401" t="s">
        <v>810</v>
      </c>
      <c r="D219" s="369">
        <f t="shared" si="76"/>
        <v>2045</v>
      </c>
      <c r="E219" s="373">
        <v>2045</v>
      </c>
      <c r="F219" s="400">
        <v>1676.3</v>
      </c>
      <c r="G219" s="373"/>
      <c r="H219" s="400"/>
      <c r="I219" s="369">
        <f t="shared" si="90"/>
        <v>642.6</v>
      </c>
      <c r="J219" s="400">
        <v>629.20000000000005</v>
      </c>
      <c r="K219" s="400">
        <v>359.8</v>
      </c>
      <c r="L219" s="400">
        <v>76.599999999999994</v>
      </c>
      <c r="M219" s="400">
        <v>13.4</v>
      </c>
      <c r="N219" s="369">
        <f t="shared" si="77"/>
        <v>2687.6</v>
      </c>
      <c r="O219" s="236"/>
      <c r="P219" s="267"/>
      <c r="Q219" s="267" t="s">
        <v>4471</v>
      </c>
      <c r="R219" s="272" t="s">
        <v>810</v>
      </c>
      <c r="S219" s="255">
        <f t="shared" si="78"/>
        <v>1536</v>
      </c>
      <c r="T219" s="255">
        <v>1536</v>
      </c>
      <c r="U219" s="255">
        <v>1127.2</v>
      </c>
      <c r="V219" s="255"/>
      <c r="W219" s="255"/>
      <c r="X219" s="255">
        <f t="shared" si="79"/>
        <v>269.89999999999998</v>
      </c>
      <c r="Y219" s="255">
        <v>269.89999999999998</v>
      </c>
      <c r="Z219" s="255">
        <v>87.6</v>
      </c>
      <c r="AA219" s="255">
        <v>69</v>
      </c>
      <c r="AB219" s="255"/>
      <c r="AC219" s="255">
        <f t="shared" si="80"/>
        <v>1805.9</v>
      </c>
      <c r="AE219" s="267"/>
      <c r="AF219" s="267" t="s">
        <v>4471</v>
      </c>
      <c r="AG219" s="272" t="s">
        <v>810</v>
      </c>
      <c r="AH219" s="255">
        <f t="shared" si="81"/>
        <v>1805.9</v>
      </c>
      <c r="AI219" s="254">
        <f t="shared" si="82"/>
        <v>1536</v>
      </c>
      <c r="AJ219" s="254">
        <f t="shared" si="83"/>
        <v>269.89999999999998</v>
      </c>
      <c r="AK219" s="254">
        <f t="shared" si="84"/>
        <v>2687.6</v>
      </c>
      <c r="AL219" s="254">
        <f t="shared" si="85"/>
        <v>2045</v>
      </c>
      <c r="AM219" s="255">
        <f t="shared" si="86"/>
        <v>642.6</v>
      </c>
      <c r="AN219" s="254">
        <f t="shared" si="87"/>
        <v>881.69999999999982</v>
      </c>
      <c r="AO219" s="254">
        <f t="shared" si="88"/>
        <v>509</v>
      </c>
      <c r="AP219" s="254">
        <f t="shared" si="89"/>
        <v>372.70000000000005</v>
      </c>
      <c r="AQ219" s="249">
        <f t="shared" si="91"/>
        <v>33.5</v>
      </c>
      <c r="AR219" s="256">
        <f t="shared" si="92"/>
        <v>2078.5</v>
      </c>
    </row>
    <row r="220" spans="1:44" ht="31.5">
      <c r="A220" s="396"/>
      <c r="B220" s="396" t="s">
        <v>4471</v>
      </c>
      <c r="C220" s="401" t="s">
        <v>811</v>
      </c>
      <c r="D220" s="369">
        <f t="shared" si="76"/>
        <v>2933.7</v>
      </c>
      <c r="E220" s="373">
        <v>2933.7</v>
      </c>
      <c r="F220" s="400">
        <v>2404.6999999999998</v>
      </c>
      <c r="G220" s="373"/>
      <c r="H220" s="400"/>
      <c r="I220" s="369">
        <f t="shared" si="90"/>
        <v>1506.5000000000002</v>
      </c>
      <c r="J220" s="400">
        <v>1444.8000000000002</v>
      </c>
      <c r="K220" s="400">
        <v>515.9</v>
      </c>
      <c r="L220" s="400">
        <v>273.5</v>
      </c>
      <c r="M220" s="400">
        <v>61.7</v>
      </c>
      <c r="N220" s="369">
        <f t="shared" si="77"/>
        <v>4440.2</v>
      </c>
      <c r="O220" s="236"/>
      <c r="P220" s="267"/>
      <c r="Q220" s="267" t="s">
        <v>4471</v>
      </c>
      <c r="R220" s="272" t="s">
        <v>811</v>
      </c>
      <c r="S220" s="255">
        <f t="shared" si="78"/>
        <v>3096.8</v>
      </c>
      <c r="T220" s="255">
        <v>3096.8</v>
      </c>
      <c r="U220" s="255">
        <v>2272.9</v>
      </c>
      <c r="V220" s="255"/>
      <c r="W220" s="255"/>
      <c r="X220" s="255">
        <f t="shared" si="79"/>
        <v>747.60000000000014</v>
      </c>
      <c r="Y220" s="255">
        <v>747.60000000000014</v>
      </c>
      <c r="Z220" s="255">
        <v>176.5</v>
      </c>
      <c r="AA220" s="255">
        <v>130.9</v>
      </c>
      <c r="AB220" s="255"/>
      <c r="AC220" s="255">
        <f t="shared" si="80"/>
        <v>3844.4000000000005</v>
      </c>
      <c r="AE220" s="267"/>
      <c r="AF220" s="267" t="s">
        <v>4471</v>
      </c>
      <c r="AG220" s="272" t="s">
        <v>811</v>
      </c>
      <c r="AH220" s="255">
        <f t="shared" si="81"/>
        <v>3844.4000000000005</v>
      </c>
      <c r="AI220" s="254">
        <f t="shared" si="82"/>
        <v>3096.8</v>
      </c>
      <c r="AJ220" s="254">
        <f t="shared" si="83"/>
        <v>747.60000000000014</v>
      </c>
      <c r="AK220" s="254">
        <f t="shared" si="84"/>
        <v>4440.2</v>
      </c>
      <c r="AL220" s="254">
        <f t="shared" si="85"/>
        <v>2933.7</v>
      </c>
      <c r="AM220" s="255">
        <f t="shared" si="86"/>
        <v>1506.5000000000002</v>
      </c>
      <c r="AN220" s="254">
        <f t="shared" si="87"/>
        <v>595.79999999999927</v>
      </c>
      <c r="AO220" s="254">
        <f t="shared" si="88"/>
        <v>-163.10000000000036</v>
      </c>
      <c r="AP220" s="254">
        <f t="shared" si="89"/>
        <v>758.90000000000009</v>
      </c>
      <c r="AQ220" s="249">
        <f t="shared" si="91"/>
        <v>48.1</v>
      </c>
      <c r="AR220" s="256">
        <f t="shared" si="92"/>
        <v>2981.7999999999997</v>
      </c>
    </row>
    <row r="221" spans="1:44" ht="31.5">
      <c r="A221" s="396"/>
      <c r="B221" s="396" t="s">
        <v>4471</v>
      </c>
      <c r="C221" s="401" t="s">
        <v>324</v>
      </c>
      <c r="D221" s="369">
        <f t="shared" si="76"/>
        <v>7968.2</v>
      </c>
      <c r="E221" s="373">
        <v>7968.2</v>
      </c>
      <c r="F221" s="400">
        <v>6531.4</v>
      </c>
      <c r="G221" s="373"/>
      <c r="H221" s="400"/>
      <c r="I221" s="369">
        <f t="shared" si="90"/>
        <v>3585.1</v>
      </c>
      <c r="J221" s="400">
        <v>3360</v>
      </c>
      <c r="K221" s="400">
        <v>1401.5</v>
      </c>
      <c r="L221" s="400">
        <v>333.1</v>
      </c>
      <c r="M221" s="400">
        <v>225.1</v>
      </c>
      <c r="N221" s="369">
        <f t="shared" si="77"/>
        <v>11553.3</v>
      </c>
      <c r="O221" s="236"/>
      <c r="P221" s="267"/>
      <c r="Q221" s="267" t="s">
        <v>4471</v>
      </c>
      <c r="R221" s="272" t="s">
        <v>812</v>
      </c>
      <c r="S221" s="255">
        <f t="shared" si="78"/>
        <v>6390.4</v>
      </c>
      <c r="T221" s="255">
        <v>6390.4</v>
      </c>
      <c r="U221" s="255">
        <v>4690.1000000000004</v>
      </c>
      <c r="V221" s="255"/>
      <c r="W221" s="255"/>
      <c r="X221" s="255">
        <f t="shared" si="79"/>
        <v>1623.1</v>
      </c>
      <c r="Y221" s="255">
        <v>1623.1</v>
      </c>
      <c r="Z221" s="255">
        <v>364.1</v>
      </c>
      <c r="AA221" s="255">
        <v>300.60000000000002</v>
      </c>
      <c r="AB221" s="255"/>
      <c r="AC221" s="255">
        <f t="shared" si="80"/>
        <v>8013.5</v>
      </c>
      <c r="AE221" s="267"/>
      <c r="AF221" s="267" t="s">
        <v>4471</v>
      </c>
      <c r="AG221" s="272" t="s">
        <v>812</v>
      </c>
      <c r="AH221" s="255">
        <f t="shared" si="81"/>
        <v>8013.5</v>
      </c>
      <c r="AI221" s="254">
        <f t="shared" si="82"/>
        <v>6390.4</v>
      </c>
      <c r="AJ221" s="254">
        <f t="shared" si="83"/>
        <v>1623.1</v>
      </c>
      <c r="AK221" s="254">
        <f t="shared" si="84"/>
        <v>11553.3</v>
      </c>
      <c r="AL221" s="254">
        <f t="shared" si="85"/>
        <v>7968.2</v>
      </c>
      <c r="AM221" s="255">
        <f t="shared" si="86"/>
        <v>3585.1</v>
      </c>
      <c r="AN221" s="254">
        <f t="shared" si="87"/>
        <v>3539.7999999999993</v>
      </c>
      <c r="AO221" s="254">
        <f t="shared" si="88"/>
        <v>1577.8000000000002</v>
      </c>
      <c r="AP221" s="254">
        <f t="shared" si="89"/>
        <v>1962</v>
      </c>
      <c r="AQ221" s="249">
        <f t="shared" si="91"/>
        <v>130.6</v>
      </c>
      <c r="AR221" s="256">
        <f t="shared" si="92"/>
        <v>8098.8</v>
      </c>
    </row>
    <row r="222" spans="1:44" ht="31.5">
      <c r="A222" s="396"/>
      <c r="B222" s="396" t="s">
        <v>4471</v>
      </c>
      <c r="C222" s="401" t="s">
        <v>813</v>
      </c>
      <c r="D222" s="369">
        <f t="shared" si="76"/>
        <v>5586.4000000000005</v>
      </c>
      <c r="E222" s="373">
        <v>5586.4000000000005</v>
      </c>
      <c r="F222" s="400">
        <v>4579</v>
      </c>
      <c r="G222" s="373"/>
      <c r="H222" s="400"/>
      <c r="I222" s="369">
        <f t="shared" si="90"/>
        <v>3998.7999999999997</v>
      </c>
      <c r="J222" s="400">
        <v>2863.7</v>
      </c>
      <c r="K222" s="400">
        <v>982.6</v>
      </c>
      <c r="L222" s="400">
        <v>316.5</v>
      </c>
      <c r="M222" s="400">
        <v>1135.0999999999999</v>
      </c>
      <c r="N222" s="369">
        <f t="shared" si="77"/>
        <v>9585.2000000000007</v>
      </c>
      <c r="O222" s="236"/>
      <c r="P222" s="267"/>
      <c r="Q222" s="267" t="s">
        <v>4471</v>
      </c>
      <c r="R222" s="272" t="s">
        <v>813</v>
      </c>
      <c r="S222" s="255">
        <f t="shared" si="78"/>
        <v>5038.0999999999995</v>
      </c>
      <c r="T222" s="255">
        <v>5038.0999999999995</v>
      </c>
      <c r="U222" s="255">
        <v>3697.7</v>
      </c>
      <c r="V222" s="255"/>
      <c r="W222" s="255"/>
      <c r="X222" s="255">
        <f t="shared" si="79"/>
        <v>1242.1000000000001</v>
      </c>
      <c r="Y222" s="255">
        <v>1242.1000000000001</v>
      </c>
      <c r="Z222" s="255">
        <v>287.09999999999997</v>
      </c>
      <c r="AA222" s="255">
        <v>287</v>
      </c>
      <c r="AB222" s="255"/>
      <c r="AC222" s="255">
        <f t="shared" si="80"/>
        <v>6280.2</v>
      </c>
      <c r="AE222" s="267"/>
      <c r="AF222" s="267" t="s">
        <v>4471</v>
      </c>
      <c r="AG222" s="272" t="s">
        <v>813</v>
      </c>
      <c r="AH222" s="255">
        <f t="shared" si="81"/>
        <v>6280.2</v>
      </c>
      <c r="AI222" s="254">
        <f t="shared" si="82"/>
        <v>5038.0999999999995</v>
      </c>
      <c r="AJ222" s="254">
        <f t="shared" si="83"/>
        <v>1242.1000000000001</v>
      </c>
      <c r="AK222" s="254">
        <f t="shared" si="84"/>
        <v>9585.2000000000007</v>
      </c>
      <c r="AL222" s="254">
        <f t="shared" si="85"/>
        <v>5586.4000000000005</v>
      </c>
      <c r="AM222" s="255">
        <f t="shared" si="86"/>
        <v>3998.7999999999997</v>
      </c>
      <c r="AN222" s="254">
        <f t="shared" si="87"/>
        <v>3305.0000000000009</v>
      </c>
      <c r="AO222" s="254">
        <f t="shared" si="88"/>
        <v>548.30000000000109</v>
      </c>
      <c r="AP222" s="254">
        <f t="shared" si="89"/>
        <v>2756.7</v>
      </c>
      <c r="AQ222" s="249">
        <f t="shared" si="91"/>
        <v>91.6</v>
      </c>
      <c r="AR222" s="256">
        <f t="shared" si="92"/>
        <v>5678.0000000000009</v>
      </c>
    </row>
    <row r="223" spans="1:44" ht="31.5">
      <c r="A223" s="396"/>
      <c r="B223" s="396" t="s">
        <v>4471</v>
      </c>
      <c r="C223" s="401" t="s">
        <v>814</v>
      </c>
      <c r="D223" s="369">
        <f t="shared" si="76"/>
        <v>2136.8000000000002</v>
      </c>
      <c r="E223" s="373">
        <v>2136.8000000000002</v>
      </c>
      <c r="F223" s="400">
        <v>1751.5</v>
      </c>
      <c r="G223" s="373"/>
      <c r="H223" s="400"/>
      <c r="I223" s="369">
        <f t="shared" si="90"/>
        <v>842.6</v>
      </c>
      <c r="J223" s="400">
        <v>815.5</v>
      </c>
      <c r="K223" s="400">
        <v>375.8</v>
      </c>
      <c r="L223" s="400">
        <v>121.7</v>
      </c>
      <c r="M223" s="400">
        <v>27.1</v>
      </c>
      <c r="N223" s="369">
        <f t="shared" si="77"/>
        <v>2979.4</v>
      </c>
      <c r="O223" s="236"/>
      <c r="P223" s="267"/>
      <c r="Q223" s="267" t="s">
        <v>4471</v>
      </c>
      <c r="R223" s="272" t="s">
        <v>814</v>
      </c>
      <c r="S223" s="255">
        <f t="shared" si="78"/>
        <v>1929.3999999999999</v>
      </c>
      <c r="T223" s="255">
        <v>1929.3999999999999</v>
      </c>
      <c r="U223" s="255">
        <v>1416</v>
      </c>
      <c r="V223" s="255"/>
      <c r="W223" s="255"/>
      <c r="X223" s="255">
        <f t="shared" si="79"/>
        <v>422.99999999999994</v>
      </c>
      <c r="Y223" s="255">
        <v>422.99999999999994</v>
      </c>
      <c r="Z223" s="255">
        <v>109.9</v>
      </c>
      <c r="AA223" s="255">
        <v>87.5</v>
      </c>
      <c r="AB223" s="255"/>
      <c r="AC223" s="255">
        <f t="shared" si="80"/>
        <v>2352.3999999999996</v>
      </c>
      <c r="AE223" s="267"/>
      <c r="AF223" s="267" t="s">
        <v>4471</v>
      </c>
      <c r="AG223" s="272" t="s">
        <v>814</v>
      </c>
      <c r="AH223" s="255">
        <f t="shared" si="81"/>
        <v>2352.3999999999996</v>
      </c>
      <c r="AI223" s="254">
        <f t="shared" si="82"/>
        <v>1929.3999999999999</v>
      </c>
      <c r="AJ223" s="254">
        <f t="shared" si="83"/>
        <v>422.99999999999994</v>
      </c>
      <c r="AK223" s="254">
        <f t="shared" si="84"/>
        <v>2979.4</v>
      </c>
      <c r="AL223" s="254">
        <f t="shared" si="85"/>
        <v>2136.8000000000002</v>
      </c>
      <c r="AM223" s="255">
        <f t="shared" si="86"/>
        <v>842.6</v>
      </c>
      <c r="AN223" s="254">
        <f t="shared" si="87"/>
        <v>627.00000000000045</v>
      </c>
      <c r="AO223" s="254">
        <f t="shared" si="88"/>
        <v>207.40000000000032</v>
      </c>
      <c r="AP223" s="254">
        <f t="shared" si="89"/>
        <v>419.60000000000008</v>
      </c>
      <c r="AQ223" s="249">
        <f t="shared" si="91"/>
        <v>35</v>
      </c>
      <c r="AR223" s="256">
        <f t="shared" si="92"/>
        <v>2171.8000000000002</v>
      </c>
    </row>
    <row r="224" spans="1:44" ht="31.5">
      <c r="A224" s="396"/>
      <c r="B224" s="396" t="s">
        <v>4471</v>
      </c>
      <c r="C224" s="401" t="s">
        <v>2459</v>
      </c>
      <c r="D224" s="369">
        <f t="shared" si="76"/>
        <v>1935.4</v>
      </c>
      <c r="E224" s="373">
        <v>1935.4</v>
      </c>
      <c r="F224" s="400">
        <v>1586.4</v>
      </c>
      <c r="G224" s="373"/>
      <c r="H224" s="400"/>
      <c r="I224" s="369">
        <f t="shared" si="90"/>
        <v>1228.3</v>
      </c>
      <c r="J224" s="400">
        <v>1157.5999999999999</v>
      </c>
      <c r="K224" s="400">
        <v>340.4</v>
      </c>
      <c r="L224" s="400">
        <v>122.1</v>
      </c>
      <c r="M224" s="400">
        <v>70.7</v>
      </c>
      <c r="N224" s="369">
        <f t="shared" si="77"/>
        <v>3163.7</v>
      </c>
      <c r="O224" s="236"/>
      <c r="P224" s="267"/>
      <c r="Q224" s="267" t="s">
        <v>4471</v>
      </c>
      <c r="R224" s="272" t="s">
        <v>2459</v>
      </c>
      <c r="S224" s="255">
        <f t="shared" si="78"/>
        <v>1913.8999999999999</v>
      </c>
      <c r="T224" s="255">
        <v>1913.8999999999999</v>
      </c>
      <c r="U224" s="255">
        <v>1404.6</v>
      </c>
      <c r="V224" s="255"/>
      <c r="W224" s="255"/>
      <c r="X224" s="255">
        <f t="shared" si="79"/>
        <v>593.69999999999993</v>
      </c>
      <c r="Y224" s="255">
        <v>593.69999999999993</v>
      </c>
      <c r="Z224" s="255">
        <v>109.10000000000001</v>
      </c>
      <c r="AA224" s="255">
        <v>49.2</v>
      </c>
      <c r="AB224" s="255"/>
      <c r="AC224" s="255">
        <f t="shared" si="80"/>
        <v>2507.6</v>
      </c>
      <c r="AE224" s="267"/>
      <c r="AF224" s="267" t="s">
        <v>4471</v>
      </c>
      <c r="AG224" s="272" t="s">
        <v>2459</v>
      </c>
      <c r="AH224" s="255">
        <f t="shared" si="81"/>
        <v>2507.6</v>
      </c>
      <c r="AI224" s="254">
        <f t="shared" si="82"/>
        <v>1913.8999999999999</v>
      </c>
      <c r="AJ224" s="254">
        <f t="shared" si="83"/>
        <v>593.69999999999993</v>
      </c>
      <c r="AK224" s="254">
        <f t="shared" si="84"/>
        <v>3163.7</v>
      </c>
      <c r="AL224" s="254">
        <f t="shared" si="85"/>
        <v>1935.4</v>
      </c>
      <c r="AM224" s="255">
        <f t="shared" si="86"/>
        <v>1228.3</v>
      </c>
      <c r="AN224" s="254">
        <f t="shared" si="87"/>
        <v>656.09999999999991</v>
      </c>
      <c r="AO224" s="254">
        <f t="shared" si="88"/>
        <v>21.500000000000227</v>
      </c>
      <c r="AP224" s="254">
        <f t="shared" si="89"/>
        <v>634.6</v>
      </c>
      <c r="AQ224" s="249">
        <f t="shared" si="91"/>
        <v>31.7</v>
      </c>
      <c r="AR224" s="256">
        <f t="shared" si="92"/>
        <v>1967.1000000000001</v>
      </c>
    </row>
    <row r="225" spans="1:44" ht="31.5">
      <c r="A225" s="396"/>
      <c r="B225" s="396" t="s">
        <v>4471</v>
      </c>
      <c r="C225" s="401" t="s">
        <v>2460</v>
      </c>
      <c r="D225" s="369">
        <f t="shared" si="76"/>
        <v>1225</v>
      </c>
      <c r="E225" s="373">
        <v>1225</v>
      </c>
      <c r="F225" s="400">
        <v>1004.1</v>
      </c>
      <c r="G225" s="373"/>
      <c r="H225" s="400"/>
      <c r="I225" s="369">
        <f t="shared" si="90"/>
        <v>522.70000000000005</v>
      </c>
      <c r="J225" s="400">
        <v>503.40000000000003</v>
      </c>
      <c r="K225" s="400">
        <v>215.5</v>
      </c>
      <c r="L225" s="400">
        <v>71.2</v>
      </c>
      <c r="M225" s="400">
        <v>19.3</v>
      </c>
      <c r="N225" s="369">
        <f t="shared" si="77"/>
        <v>1747.7</v>
      </c>
      <c r="O225" s="236"/>
      <c r="P225" s="267"/>
      <c r="Q225" s="267" t="s">
        <v>4471</v>
      </c>
      <c r="R225" s="272" t="s">
        <v>2460</v>
      </c>
      <c r="S225" s="255">
        <f t="shared" si="78"/>
        <v>1498.9</v>
      </c>
      <c r="T225" s="255">
        <v>1498.9</v>
      </c>
      <c r="U225" s="255">
        <v>1100.0999999999999</v>
      </c>
      <c r="V225" s="255"/>
      <c r="W225" s="255"/>
      <c r="X225" s="255">
        <f t="shared" si="79"/>
        <v>304.59999999999997</v>
      </c>
      <c r="Y225" s="255">
        <v>304.59999999999997</v>
      </c>
      <c r="Z225" s="255">
        <v>85.5</v>
      </c>
      <c r="AA225" s="255">
        <v>44</v>
      </c>
      <c r="AB225" s="255"/>
      <c r="AC225" s="255">
        <f t="shared" si="80"/>
        <v>1803.5</v>
      </c>
      <c r="AE225" s="267"/>
      <c r="AF225" s="267" t="s">
        <v>4471</v>
      </c>
      <c r="AG225" s="272" t="s">
        <v>2460</v>
      </c>
      <c r="AH225" s="255">
        <f t="shared" si="81"/>
        <v>1803.5</v>
      </c>
      <c r="AI225" s="254">
        <f t="shared" si="82"/>
        <v>1498.9</v>
      </c>
      <c r="AJ225" s="254">
        <f t="shared" si="83"/>
        <v>304.59999999999997</v>
      </c>
      <c r="AK225" s="254">
        <f t="shared" si="84"/>
        <v>1747.7</v>
      </c>
      <c r="AL225" s="254">
        <f t="shared" si="85"/>
        <v>1225</v>
      </c>
      <c r="AM225" s="255">
        <f t="shared" si="86"/>
        <v>522.70000000000005</v>
      </c>
      <c r="AN225" s="254">
        <f t="shared" si="87"/>
        <v>-55.799999999999955</v>
      </c>
      <c r="AO225" s="254">
        <f t="shared" si="88"/>
        <v>-273.90000000000009</v>
      </c>
      <c r="AP225" s="254">
        <f t="shared" si="89"/>
        <v>218.10000000000008</v>
      </c>
      <c r="AQ225" s="249">
        <f t="shared" si="91"/>
        <v>20.100000000000001</v>
      </c>
      <c r="AR225" s="256">
        <f t="shared" si="92"/>
        <v>1245.0999999999999</v>
      </c>
    </row>
    <row r="226" spans="1:44" ht="31.5">
      <c r="A226" s="396"/>
      <c r="B226" s="396" t="s">
        <v>4471</v>
      </c>
      <c r="C226" s="401" t="s">
        <v>2461</v>
      </c>
      <c r="D226" s="369">
        <f t="shared" si="76"/>
        <v>3350.9</v>
      </c>
      <c r="E226" s="373">
        <v>3350.9</v>
      </c>
      <c r="F226" s="400">
        <v>2746.7</v>
      </c>
      <c r="G226" s="373"/>
      <c r="H226" s="400"/>
      <c r="I226" s="369">
        <f t="shared" si="90"/>
        <v>1276.3000000000002</v>
      </c>
      <c r="J226" s="400">
        <v>1237.4000000000001</v>
      </c>
      <c r="K226" s="400">
        <v>589.4</v>
      </c>
      <c r="L226" s="400">
        <v>182.1</v>
      </c>
      <c r="M226" s="400">
        <v>38.9</v>
      </c>
      <c r="N226" s="369">
        <f t="shared" si="77"/>
        <v>4627.2000000000007</v>
      </c>
      <c r="O226" s="236"/>
      <c r="P226" s="267"/>
      <c r="Q226" s="267" t="s">
        <v>4471</v>
      </c>
      <c r="R226" s="272" t="s">
        <v>2461</v>
      </c>
      <c r="S226" s="255">
        <f t="shared" si="78"/>
        <v>1892.4999999999998</v>
      </c>
      <c r="T226" s="255">
        <v>1892.4999999999998</v>
      </c>
      <c r="U226" s="255">
        <v>1388.8999999999999</v>
      </c>
      <c r="V226" s="255"/>
      <c r="W226" s="255"/>
      <c r="X226" s="255">
        <f t="shared" si="79"/>
        <v>671</v>
      </c>
      <c r="Y226" s="255">
        <v>671</v>
      </c>
      <c r="Z226" s="255">
        <v>107.8</v>
      </c>
      <c r="AA226" s="255">
        <v>111.1</v>
      </c>
      <c r="AB226" s="255"/>
      <c r="AC226" s="255">
        <f t="shared" si="80"/>
        <v>2563.5</v>
      </c>
      <c r="AE226" s="267"/>
      <c r="AF226" s="267" t="s">
        <v>4471</v>
      </c>
      <c r="AG226" s="272" t="s">
        <v>2461</v>
      </c>
      <c r="AH226" s="255">
        <f t="shared" si="81"/>
        <v>2563.5</v>
      </c>
      <c r="AI226" s="254">
        <f t="shared" si="82"/>
        <v>1892.4999999999998</v>
      </c>
      <c r="AJ226" s="254">
        <f t="shared" si="83"/>
        <v>671</v>
      </c>
      <c r="AK226" s="254">
        <f t="shared" si="84"/>
        <v>4627.2000000000007</v>
      </c>
      <c r="AL226" s="254">
        <f t="shared" si="85"/>
        <v>3350.9</v>
      </c>
      <c r="AM226" s="255">
        <f t="shared" si="86"/>
        <v>1276.3000000000002</v>
      </c>
      <c r="AN226" s="254">
        <f t="shared" si="87"/>
        <v>2063.7000000000007</v>
      </c>
      <c r="AO226" s="254">
        <f t="shared" si="88"/>
        <v>1458.4000000000003</v>
      </c>
      <c r="AP226" s="254">
        <f t="shared" si="89"/>
        <v>605.30000000000018</v>
      </c>
      <c r="AQ226" s="249">
        <f t="shared" si="91"/>
        <v>54.9</v>
      </c>
      <c r="AR226" s="256">
        <f t="shared" si="92"/>
        <v>3405.8</v>
      </c>
    </row>
    <row r="227" spans="1:44" ht="31.5">
      <c r="A227" s="396"/>
      <c r="B227" s="396" t="s">
        <v>4471</v>
      </c>
      <c r="C227" s="401" t="s">
        <v>2462</v>
      </c>
      <c r="D227" s="369">
        <f t="shared" si="76"/>
        <v>1653.3</v>
      </c>
      <c r="E227" s="373">
        <v>1653.3</v>
      </c>
      <c r="F227" s="400">
        <v>1355.2</v>
      </c>
      <c r="G227" s="373"/>
      <c r="H227" s="400"/>
      <c r="I227" s="369">
        <f t="shared" si="90"/>
        <v>698.2</v>
      </c>
      <c r="J227" s="400">
        <v>674.6</v>
      </c>
      <c r="K227" s="400">
        <v>290.89999999999998</v>
      </c>
      <c r="L227" s="400">
        <v>114</v>
      </c>
      <c r="M227" s="400">
        <v>23.6</v>
      </c>
      <c r="N227" s="369">
        <f t="shared" si="77"/>
        <v>2351.5</v>
      </c>
      <c r="O227" s="236"/>
      <c r="P227" s="267"/>
      <c r="Q227" s="267" t="s">
        <v>4471</v>
      </c>
      <c r="R227" s="272" t="s">
        <v>2462</v>
      </c>
      <c r="S227" s="255">
        <f t="shared" si="78"/>
        <v>1498.9</v>
      </c>
      <c r="T227" s="255">
        <v>1498.9</v>
      </c>
      <c r="U227" s="255">
        <v>1100.0999999999999</v>
      </c>
      <c r="V227" s="255"/>
      <c r="W227" s="255"/>
      <c r="X227" s="255">
        <f t="shared" si="79"/>
        <v>401.90000000000003</v>
      </c>
      <c r="Y227" s="255">
        <v>401.90000000000003</v>
      </c>
      <c r="Z227" s="255">
        <v>85.5</v>
      </c>
      <c r="AA227" s="255">
        <v>100.2</v>
      </c>
      <c r="AB227" s="255"/>
      <c r="AC227" s="255">
        <f t="shared" si="80"/>
        <v>1900.8000000000002</v>
      </c>
      <c r="AE227" s="267"/>
      <c r="AF227" s="267" t="s">
        <v>4471</v>
      </c>
      <c r="AG227" s="272" t="s">
        <v>2462</v>
      </c>
      <c r="AH227" s="255">
        <f t="shared" si="81"/>
        <v>1900.8000000000002</v>
      </c>
      <c r="AI227" s="254">
        <f t="shared" si="82"/>
        <v>1498.9</v>
      </c>
      <c r="AJ227" s="254">
        <f t="shared" si="83"/>
        <v>401.90000000000003</v>
      </c>
      <c r="AK227" s="254">
        <f t="shared" si="84"/>
        <v>2351.5</v>
      </c>
      <c r="AL227" s="254">
        <f t="shared" si="85"/>
        <v>1653.3</v>
      </c>
      <c r="AM227" s="255">
        <f t="shared" si="86"/>
        <v>698.2</v>
      </c>
      <c r="AN227" s="254">
        <f t="shared" si="87"/>
        <v>450.69999999999982</v>
      </c>
      <c r="AO227" s="254">
        <f t="shared" si="88"/>
        <v>154.39999999999986</v>
      </c>
      <c r="AP227" s="254">
        <f t="shared" si="89"/>
        <v>296.3</v>
      </c>
      <c r="AQ227" s="249">
        <f t="shared" si="91"/>
        <v>27.1</v>
      </c>
      <c r="AR227" s="256">
        <f t="shared" si="92"/>
        <v>1680.3999999999999</v>
      </c>
    </row>
    <row r="228" spans="1:44" ht="47.25">
      <c r="A228" s="396"/>
      <c r="B228" s="396" t="s">
        <v>4471</v>
      </c>
      <c r="C228" s="401" t="s">
        <v>2463</v>
      </c>
      <c r="D228" s="369">
        <f t="shared" si="76"/>
        <v>4770.3999999999996</v>
      </c>
      <c r="E228" s="373">
        <v>4770.3999999999996</v>
      </c>
      <c r="F228" s="400">
        <v>3910.2</v>
      </c>
      <c r="G228" s="373"/>
      <c r="H228" s="400"/>
      <c r="I228" s="369">
        <f t="shared" si="90"/>
        <v>1833.9</v>
      </c>
      <c r="J228" s="400">
        <v>1776.9</v>
      </c>
      <c r="K228" s="400">
        <v>839.1</v>
      </c>
      <c r="L228" s="400">
        <v>259.60000000000002</v>
      </c>
      <c r="M228" s="400">
        <v>57</v>
      </c>
      <c r="N228" s="369">
        <f t="shared" si="77"/>
        <v>6604.2999999999993</v>
      </c>
      <c r="O228" s="236"/>
      <c r="P228" s="267"/>
      <c r="Q228" s="267" t="s">
        <v>4471</v>
      </c>
      <c r="R228" s="272" t="s">
        <v>2463</v>
      </c>
      <c r="S228" s="255">
        <f t="shared" si="78"/>
        <v>3772.9</v>
      </c>
      <c r="T228" s="255">
        <v>3772.9</v>
      </c>
      <c r="U228" s="255">
        <v>2769.1</v>
      </c>
      <c r="V228" s="255"/>
      <c r="W228" s="255"/>
      <c r="X228" s="255">
        <f t="shared" si="79"/>
        <v>886.19999999999993</v>
      </c>
      <c r="Y228" s="255">
        <v>886.19999999999993</v>
      </c>
      <c r="Z228" s="255">
        <v>215</v>
      </c>
      <c r="AA228" s="255">
        <v>165</v>
      </c>
      <c r="AB228" s="255"/>
      <c r="AC228" s="255">
        <f t="shared" si="80"/>
        <v>4659.1000000000004</v>
      </c>
      <c r="AE228" s="267"/>
      <c r="AF228" s="267" t="s">
        <v>4471</v>
      </c>
      <c r="AG228" s="272" t="s">
        <v>2463</v>
      </c>
      <c r="AH228" s="255">
        <f t="shared" si="81"/>
        <v>4659.1000000000004</v>
      </c>
      <c r="AI228" s="254">
        <f t="shared" si="82"/>
        <v>3772.9</v>
      </c>
      <c r="AJ228" s="254">
        <f t="shared" si="83"/>
        <v>886.19999999999993</v>
      </c>
      <c r="AK228" s="254">
        <f t="shared" si="84"/>
        <v>6604.2999999999993</v>
      </c>
      <c r="AL228" s="254">
        <f t="shared" si="85"/>
        <v>4770.3999999999996</v>
      </c>
      <c r="AM228" s="255">
        <f t="shared" si="86"/>
        <v>1833.9</v>
      </c>
      <c r="AN228" s="254">
        <f t="shared" si="87"/>
        <v>1945.1999999999989</v>
      </c>
      <c r="AO228" s="254">
        <f t="shared" si="88"/>
        <v>997.49999999999955</v>
      </c>
      <c r="AP228" s="254">
        <f t="shared" si="89"/>
        <v>947.70000000000016</v>
      </c>
      <c r="AQ228" s="249">
        <f t="shared" si="91"/>
        <v>78.2</v>
      </c>
      <c r="AR228" s="256">
        <f t="shared" si="92"/>
        <v>4848.5999999999995</v>
      </c>
    </row>
    <row r="229" spans="1:44" ht="31.5">
      <c r="A229" s="396"/>
      <c r="B229" s="396" t="s">
        <v>4471</v>
      </c>
      <c r="C229" s="401" t="s">
        <v>2464</v>
      </c>
      <c r="D229" s="369">
        <f t="shared" si="76"/>
        <v>4415.2</v>
      </c>
      <c r="E229" s="373">
        <v>4415.2</v>
      </c>
      <c r="F229" s="400">
        <v>3619</v>
      </c>
      <c r="G229" s="373"/>
      <c r="H229" s="400"/>
      <c r="I229" s="369">
        <f t="shared" si="90"/>
        <v>2160.8000000000002</v>
      </c>
      <c r="J229" s="400">
        <v>2046.7</v>
      </c>
      <c r="K229" s="400">
        <v>776.6</v>
      </c>
      <c r="L229" s="400">
        <v>108.8</v>
      </c>
      <c r="M229" s="400">
        <v>114.1</v>
      </c>
      <c r="N229" s="369">
        <f t="shared" si="77"/>
        <v>6576</v>
      </c>
      <c r="O229" s="236"/>
      <c r="P229" s="267"/>
      <c r="Q229" s="267" t="s">
        <v>4471</v>
      </c>
      <c r="R229" s="272" t="s">
        <v>2464</v>
      </c>
      <c r="S229" s="255">
        <f t="shared" si="78"/>
        <v>4669</v>
      </c>
      <c r="T229" s="255">
        <v>4669</v>
      </c>
      <c r="U229" s="255">
        <v>3426.7999999999997</v>
      </c>
      <c r="V229" s="255"/>
      <c r="W229" s="255"/>
      <c r="X229" s="255">
        <f t="shared" si="79"/>
        <v>1490.2</v>
      </c>
      <c r="Y229" s="255">
        <v>1490.2</v>
      </c>
      <c r="Z229" s="255">
        <v>266.09999999999997</v>
      </c>
      <c r="AA229" s="255">
        <v>92.4</v>
      </c>
      <c r="AB229" s="255"/>
      <c r="AC229" s="255">
        <f t="shared" si="80"/>
        <v>6159.2</v>
      </c>
      <c r="AE229" s="267"/>
      <c r="AF229" s="267" t="s">
        <v>4471</v>
      </c>
      <c r="AG229" s="272" t="s">
        <v>2464</v>
      </c>
      <c r="AH229" s="255">
        <f t="shared" si="81"/>
        <v>6159.2</v>
      </c>
      <c r="AI229" s="254">
        <f t="shared" si="82"/>
        <v>4669</v>
      </c>
      <c r="AJ229" s="254">
        <f t="shared" si="83"/>
        <v>1490.2</v>
      </c>
      <c r="AK229" s="254">
        <f t="shared" si="84"/>
        <v>6576</v>
      </c>
      <c r="AL229" s="254">
        <f t="shared" si="85"/>
        <v>4415.2</v>
      </c>
      <c r="AM229" s="255">
        <f t="shared" si="86"/>
        <v>2160.8000000000002</v>
      </c>
      <c r="AN229" s="254">
        <f t="shared" si="87"/>
        <v>416.80000000000018</v>
      </c>
      <c r="AO229" s="254">
        <f t="shared" si="88"/>
        <v>-253.80000000000018</v>
      </c>
      <c r="AP229" s="254">
        <f t="shared" si="89"/>
        <v>670.60000000000014</v>
      </c>
      <c r="AQ229" s="249">
        <f t="shared" si="91"/>
        <v>72.400000000000006</v>
      </c>
      <c r="AR229" s="256">
        <f t="shared" si="92"/>
        <v>4487.5999999999995</v>
      </c>
    </row>
    <row r="230" spans="1:44" ht="31.5">
      <c r="A230" s="396"/>
      <c r="B230" s="396" t="s">
        <v>4471</v>
      </c>
      <c r="C230" s="401" t="s">
        <v>2465</v>
      </c>
      <c r="D230" s="369">
        <f t="shared" si="76"/>
        <v>2047.7</v>
      </c>
      <c r="E230" s="373">
        <v>2047.7</v>
      </c>
      <c r="F230" s="400">
        <v>1678.4</v>
      </c>
      <c r="G230" s="373"/>
      <c r="H230" s="400"/>
      <c r="I230" s="369">
        <f t="shared" si="90"/>
        <v>886</v>
      </c>
      <c r="J230" s="400">
        <v>861.3</v>
      </c>
      <c r="K230" s="400">
        <v>360.1</v>
      </c>
      <c r="L230" s="400">
        <v>204.7</v>
      </c>
      <c r="M230" s="400">
        <v>24.7</v>
      </c>
      <c r="N230" s="369">
        <f t="shared" si="77"/>
        <v>2933.7</v>
      </c>
      <c r="O230" s="236"/>
      <c r="P230" s="267"/>
      <c r="Q230" s="267" t="s">
        <v>4471</v>
      </c>
      <c r="R230" s="272" t="s">
        <v>2465</v>
      </c>
      <c r="S230" s="255">
        <f t="shared" si="78"/>
        <v>1609.6999999999998</v>
      </c>
      <c r="T230" s="255">
        <v>1609.6999999999998</v>
      </c>
      <c r="U230" s="255">
        <v>1181.4000000000001</v>
      </c>
      <c r="V230" s="255"/>
      <c r="W230" s="255"/>
      <c r="X230" s="255">
        <f t="shared" si="79"/>
        <v>425.3</v>
      </c>
      <c r="Y230" s="255">
        <v>425.3</v>
      </c>
      <c r="Z230" s="255">
        <v>91.800000000000011</v>
      </c>
      <c r="AA230" s="255">
        <v>154.1</v>
      </c>
      <c r="AB230" s="255"/>
      <c r="AC230" s="255">
        <f t="shared" si="80"/>
        <v>2034.9999999999998</v>
      </c>
      <c r="AE230" s="267"/>
      <c r="AF230" s="267" t="s">
        <v>4471</v>
      </c>
      <c r="AG230" s="272" t="s">
        <v>2465</v>
      </c>
      <c r="AH230" s="255">
        <f t="shared" si="81"/>
        <v>2034.9999999999998</v>
      </c>
      <c r="AI230" s="254">
        <f t="shared" si="82"/>
        <v>1609.6999999999998</v>
      </c>
      <c r="AJ230" s="254">
        <f t="shared" si="83"/>
        <v>425.3</v>
      </c>
      <c r="AK230" s="254">
        <f t="shared" si="84"/>
        <v>2933.7</v>
      </c>
      <c r="AL230" s="254">
        <f t="shared" si="85"/>
        <v>2047.7</v>
      </c>
      <c r="AM230" s="255">
        <f t="shared" si="86"/>
        <v>886</v>
      </c>
      <c r="AN230" s="254">
        <f t="shared" si="87"/>
        <v>898.7</v>
      </c>
      <c r="AO230" s="254">
        <f t="shared" si="88"/>
        <v>438.00000000000023</v>
      </c>
      <c r="AP230" s="254">
        <f t="shared" si="89"/>
        <v>460.7</v>
      </c>
      <c r="AQ230" s="249">
        <f t="shared" si="91"/>
        <v>33.6</v>
      </c>
      <c r="AR230" s="256">
        <f t="shared" si="92"/>
        <v>2081.3000000000002</v>
      </c>
    </row>
    <row r="231" spans="1:44" ht="31.5">
      <c r="A231" s="396"/>
      <c r="B231" s="396" t="s">
        <v>4471</v>
      </c>
      <c r="C231" s="401" t="s">
        <v>2466</v>
      </c>
      <c r="D231" s="369">
        <f t="shared" si="76"/>
        <v>2345.5</v>
      </c>
      <c r="E231" s="373">
        <v>2345.5</v>
      </c>
      <c r="F231" s="400">
        <v>1922.5</v>
      </c>
      <c r="G231" s="373"/>
      <c r="H231" s="400"/>
      <c r="I231" s="369">
        <f t="shared" si="90"/>
        <v>782.7</v>
      </c>
      <c r="J231" s="400">
        <v>764.1</v>
      </c>
      <c r="K231" s="400">
        <v>412.5</v>
      </c>
      <c r="L231" s="400">
        <v>98.2</v>
      </c>
      <c r="M231" s="400">
        <v>18.600000000000001</v>
      </c>
      <c r="N231" s="369">
        <f t="shared" si="77"/>
        <v>3128.2</v>
      </c>
      <c r="O231" s="236"/>
      <c r="P231" s="267"/>
      <c r="Q231" s="267" t="s">
        <v>4471</v>
      </c>
      <c r="R231" s="272" t="s">
        <v>2466</v>
      </c>
      <c r="S231" s="255">
        <f t="shared" si="78"/>
        <v>1744.6</v>
      </c>
      <c r="T231" s="255">
        <v>1744.6</v>
      </c>
      <c r="U231" s="255">
        <v>1280.3999999999999</v>
      </c>
      <c r="V231" s="255"/>
      <c r="W231" s="255"/>
      <c r="X231" s="255">
        <f t="shared" si="79"/>
        <v>383.4</v>
      </c>
      <c r="Y231" s="255">
        <v>383.4</v>
      </c>
      <c r="Z231" s="255">
        <v>99.5</v>
      </c>
      <c r="AA231" s="255">
        <v>59.7</v>
      </c>
      <c r="AB231" s="255"/>
      <c r="AC231" s="255">
        <f t="shared" si="80"/>
        <v>2128</v>
      </c>
      <c r="AE231" s="267"/>
      <c r="AF231" s="267" t="s">
        <v>4471</v>
      </c>
      <c r="AG231" s="272" t="s">
        <v>2466</v>
      </c>
      <c r="AH231" s="255">
        <f t="shared" si="81"/>
        <v>2128</v>
      </c>
      <c r="AI231" s="254">
        <f t="shared" si="82"/>
        <v>1744.6</v>
      </c>
      <c r="AJ231" s="254">
        <f t="shared" si="83"/>
        <v>383.4</v>
      </c>
      <c r="AK231" s="254">
        <f t="shared" si="84"/>
        <v>3128.2</v>
      </c>
      <c r="AL231" s="254">
        <f t="shared" si="85"/>
        <v>2345.5</v>
      </c>
      <c r="AM231" s="255">
        <f t="shared" si="86"/>
        <v>782.7</v>
      </c>
      <c r="AN231" s="254">
        <f t="shared" si="87"/>
        <v>1000.1999999999998</v>
      </c>
      <c r="AO231" s="254">
        <f t="shared" si="88"/>
        <v>600.90000000000009</v>
      </c>
      <c r="AP231" s="254">
        <f t="shared" si="89"/>
        <v>399.30000000000007</v>
      </c>
      <c r="AQ231" s="249">
        <f t="shared" si="91"/>
        <v>38.5</v>
      </c>
      <c r="AR231" s="256">
        <f t="shared" si="92"/>
        <v>2384</v>
      </c>
    </row>
    <row r="232" spans="1:44" ht="31.5">
      <c r="A232" s="396"/>
      <c r="B232" s="396" t="s">
        <v>4471</v>
      </c>
      <c r="C232" s="401" t="s">
        <v>2467</v>
      </c>
      <c r="D232" s="369">
        <f t="shared" si="76"/>
        <v>1800</v>
      </c>
      <c r="E232" s="373">
        <v>1800</v>
      </c>
      <c r="F232" s="400">
        <v>1475.4</v>
      </c>
      <c r="G232" s="373"/>
      <c r="H232" s="400"/>
      <c r="I232" s="369">
        <f t="shared" si="90"/>
        <v>843.30000000000007</v>
      </c>
      <c r="J232" s="400">
        <v>817.7</v>
      </c>
      <c r="K232" s="400">
        <v>316.60000000000002</v>
      </c>
      <c r="L232" s="400">
        <v>204.2</v>
      </c>
      <c r="M232" s="400">
        <v>25.6</v>
      </c>
      <c r="N232" s="369">
        <f t="shared" si="77"/>
        <v>2643.3</v>
      </c>
      <c r="O232" s="236"/>
      <c r="P232" s="267"/>
      <c r="Q232" s="267" t="s">
        <v>4471</v>
      </c>
      <c r="R232" s="272" t="s">
        <v>2467</v>
      </c>
      <c r="S232" s="255">
        <f t="shared" si="78"/>
        <v>1572.8999999999999</v>
      </c>
      <c r="T232" s="255">
        <v>1572.8999999999999</v>
      </c>
      <c r="U232" s="255">
        <v>1154.4000000000001</v>
      </c>
      <c r="V232" s="255"/>
      <c r="W232" s="255"/>
      <c r="X232" s="255">
        <f t="shared" si="79"/>
        <v>424.59999999999997</v>
      </c>
      <c r="Y232" s="255">
        <v>424.59999999999997</v>
      </c>
      <c r="Z232" s="255">
        <v>89.7</v>
      </c>
      <c r="AA232" s="255">
        <v>124</v>
      </c>
      <c r="AB232" s="255"/>
      <c r="AC232" s="255">
        <f t="shared" si="80"/>
        <v>1997.4999999999998</v>
      </c>
      <c r="AE232" s="267"/>
      <c r="AF232" s="267" t="s">
        <v>4471</v>
      </c>
      <c r="AG232" s="272" t="s">
        <v>2467</v>
      </c>
      <c r="AH232" s="255">
        <f t="shared" si="81"/>
        <v>1997.4999999999998</v>
      </c>
      <c r="AI232" s="254">
        <f t="shared" si="82"/>
        <v>1572.8999999999999</v>
      </c>
      <c r="AJ232" s="254">
        <f t="shared" si="83"/>
        <v>424.59999999999997</v>
      </c>
      <c r="AK232" s="254">
        <f t="shared" si="84"/>
        <v>2643.3</v>
      </c>
      <c r="AL232" s="254">
        <f t="shared" si="85"/>
        <v>1800</v>
      </c>
      <c r="AM232" s="255">
        <f t="shared" si="86"/>
        <v>843.30000000000007</v>
      </c>
      <c r="AN232" s="254">
        <f t="shared" si="87"/>
        <v>645.80000000000041</v>
      </c>
      <c r="AO232" s="254">
        <f t="shared" si="88"/>
        <v>227.10000000000014</v>
      </c>
      <c r="AP232" s="254">
        <f t="shared" si="89"/>
        <v>418.7000000000001</v>
      </c>
      <c r="AQ232" s="249">
        <f t="shared" si="91"/>
        <v>29.5</v>
      </c>
      <c r="AR232" s="256">
        <f t="shared" si="92"/>
        <v>1829.5</v>
      </c>
    </row>
    <row r="233" spans="1:44" ht="31.5">
      <c r="A233" s="396"/>
      <c r="B233" s="396" t="s">
        <v>4471</v>
      </c>
      <c r="C233" s="401" t="s">
        <v>2468</v>
      </c>
      <c r="D233" s="369">
        <f t="shared" si="76"/>
        <v>1562.1</v>
      </c>
      <c r="E233" s="373">
        <v>1562.1</v>
      </c>
      <c r="F233" s="400">
        <v>1280.4000000000001</v>
      </c>
      <c r="G233" s="373"/>
      <c r="H233" s="400"/>
      <c r="I233" s="369">
        <f t="shared" si="90"/>
        <v>571.1</v>
      </c>
      <c r="J233" s="400">
        <v>557.4</v>
      </c>
      <c r="K233" s="400">
        <v>274.7</v>
      </c>
      <c r="L233" s="400">
        <v>103</v>
      </c>
      <c r="M233" s="400">
        <v>13.7</v>
      </c>
      <c r="N233" s="369">
        <f t="shared" si="77"/>
        <v>2133.1999999999998</v>
      </c>
      <c r="O233" s="236"/>
      <c r="P233" s="267"/>
      <c r="Q233" s="267" t="s">
        <v>4471</v>
      </c>
      <c r="R233" s="272" t="s">
        <v>2468</v>
      </c>
      <c r="S233" s="255">
        <f t="shared" si="78"/>
        <v>1498.9</v>
      </c>
      <c r="T233" s="255">
        <v>1498.9</v>
      </c>
      <c r="U233" s="255">
        <v>1100.0999999999999</v>
      </c>
      <c r="V233" s="255"/>
      <c r="W233" s="255"/>
      <c r="X233" s="255">
        <f t="shared" si="79"/>
        <v>285.8</v>
      </c>
      <c r="Y233" s="255">
        <v>285.8</v>
      </c>
      <c r="Z233" s="255">
        <v>85.5</v>
      </c>
      <c r="AA233" s="255">
        <v>58.8</v>
      </c>
      <c r="AB233" s="255"/>
      <c r="AC233" s="255">
        <f t="shared" si="80"/>
        <v>1784.7</v>
      </c>
      <c r="AE233" s="267"/>
      <c r="AF233" s="267" t="s">
        <v>4471</v>
      </c>
      <c r="AG233" s="272" t="s">
        <v>2468</v>
      </c>
      <c r="AH233" s="255">
        <f t="shared" si="81"/>
        <v>1784.7</v>
      </c>
      <c r="AI233" s="254">
        <f t="shared" si="82"/>
        <v>1498.9</v>
      </c>
      <c r="AJ233" s="254">
        <f t="shared" si="83"/>
        <v>285.8</v>
      </c>
      <c r="AK233" s="254">
        <f t="shared" si="84"/>
        <v>2133.1999999999998</v>
      </c>
      <c r="AL233" s="254">
        <f t="shared" si="85"/>
        <v>1562.1</v>
      </c>
      <c r="AM233" s="255">
        <f t="shared" si="86"/>
        <v>571.1</v>
      </c>
      <c r="AN233" s="254">
        <f t="shared" si="87"/>
        <v>348.49999999999977</v>
      </c>
      <c r="AO233" s="254">
        <f t="shared" si="88"/>
        <v>63.199999999999818</v>
      </c>
      <c r="AP233" s="254">
        <f t="shared" si="89"/>
        <v>285.3</v>
      </c>
      <c r="AQ233" s="249">
        <f t="shared" si="91"/>
        <v>25.6</v>
      </c>
      <c r="AR233" s="256">
        <f t="shared" si="92"/>
        <v>1587.6999999999998</v>
      </c>
    </row>
    <row r="234" spans="1:44" ht="31.5">
      <c r="A234" s="396"/>
      <c r="B234" s="396" t="s">
        <v>4471</v>
      </c>
      <c r="C234" s="401" t="s">
        <v>2469</v>
      </c>
      <c r="D234" s="369">
        <f t="shared" ref="D234:D297" si="93">E234+H234</f>
        <v>2100.1000000000004</v>
      </c>
      <c r="E234" s="373">
        <v>2100.1000000000004</v>
      </c>
      <c r="F234" s="400">
        <v>1721.4</v>
      </c>
      <c r="G234" s="373"/>
      <c r="H234" s="400"/>
      <c r="I234" s="369">
        <f t="shared" si="90"/>
        <v>753.59999999999991</v>
      </c>
      <c r="J234" s="400">
        <v>732.3</v>
      </c>
      <c r="K234" s="400">
        <v>369.3</v>
      </c>
      <c r="L234" s="400">
        <v>94.2</v>
      </c>
      <c r="M234" s="400">
        <v>21.3</v>
      </c>
      <c r="N234" s="369">
        <f t="shared" ref="N234:N297" si="94">D234+I234</f>
        <v>2853.7000000000003</v>
      </c>
      <c r="O234" s="236"/>
      <c r="P234" s="267"/>
      <c r="Q234" s="267" t="s">
        <v>4471</v>
      </c>
      <c r="R234" s="272" t="s">
        <v>2469</v>
      </c>
      <c r="S234" s="255">
        <f t="shared" ref="S234:S297" si="95">T234+W234</f>
        <v>1498.9</v>
      </c>
      <c r="T234" s="255">
        <v>1498.9</v>
      </c>
      <c r="U234" s="255">
        <v>1100.0999999999999</v>
      </c>
      <c r="V234" s="255"/>
      <c r="W234" s="255"/>
      <c r="X234" s="255">
        <f t="shared" ref="X234:X297" si="96">Y234+AB234</f>
        <v>351.09999999999997</v>
      </c>
      <c r="Y234" s="255">
        <v>351.09999999999997</v>
      </c>
      <c r="Z234" s="255">
        <v>85.5</v>
      </c>
      <c r="AA234" s="255">
        <v>89.2</v>
      </c>
      <c r="AB234" s="255"/>
      <c r="AC234" s="255">
        <f t="shared" ref="AC234:AC297" si="97">S234+X234</f>
        <v>1850</v>
      </c>
      <c r="AE234" s="267"/>
      <c r="AF234" s="267" t="s">
        <v>4471</v>
      </c>
      <c r="AG234" s="272" t="s">
        <v>2469</v>
      </c>
      <c r="AH234" s="255">
        <f t="shared" ref="AH234:AH297" si="98">AC234</f>
        <v>1850</v>
      </c>
      <c r="AI234" s="254">
        <f t="shared" ref="AI234:AI297" si="99">S234</f>
        <v>1498.9</v>
      </c>
      <c r="AJ234" s="254">
        <f t="shared" ref="AJ234:AJ297" si="100">X234</f>
        <v>351.09999999999997</v>
      </c>
      <c r="AK234" s="254">
        <f t="shared" ref="AK234:AK297" si="101">N234</f>
        <v>2853.7000000000003</v>
      </c>
      <c r="AL234" s="254">
        <f t="shared" ref="AL234:AL297" si="102">D234</f>
        <v>2100.1000000000004</v>
      </c>
      <c r="AM234" s="255">
        <f t="shared" ref="AM234:AM297" si="103">I234</f>
        <v>753.59999999999991</v>
      </c>
      <c r="AN234" s="254">
        <f t="shared" ref="AN234:AN297" si="104">AK234-AH234</f>
        <v>1003.7000000000003</v>
      </c>
      <c r="AO234" s="254">
        <f t="shared" ref="AO234:AO297" si="105">AL234-AI234</f>
        <v>601.20000000000027</v>
      </c>
      <c r="AP234" s="254">
        <f t="shared" ref="AP234:AP297" si="106">AM234-AJ234</f>
        <v>402.49999999999994</v>
      </c>
      <c r="AQ234" s="249">
        <f t="shared" si="91"/>
        <v>34.4</v>
      </c>
      <c r="AR234" s="256">
        <f t="shared" si="92"/>
        <v>2134.5000000000005</v>
      </c>
    </row>
    <row r="235" spans="1:44" ht="31.5">
      <c r="A235" s="396"/>
      <c r="B235" s="396" t="s">
        <v>4471</v>
      </c>
      <c r="C235" s="401" t="s">
        <v>2470</v>
      </c>
      <c r="D235" s="369">
        <f t="shared" si="93"/>
        <v>1653.3</v>
      </c>
      <c r="E235" s="373">
        <v>1653.3</v>
      </c>
      <c r="F235" s="400">
        <v>1355.2</v>
      </c>
      <c r="G235" s="373"/>
      <c r="H235" s="400"/>
      <c r="I235" s="369">
        <f t="shared" si="90"/>
        <v>550.79999999999995</v>
      </c>
      <c r="J235" s="400">
        <v>538.9</v>
      </c>
      <c r="K235" s="400">
        <v>290.89999999999998</v>
      </c>
      <c r="L235" s="400">
        <v>81.400000000000006</v>
      </c>
      <c r="M235" s="400">
        <v>11.9</v>
      </c>
      <c r="N235" s="369">
        <f t="shared" si="94"/>
        <v>2204.1</v>
      </c>
      <c r="O235" s="236"/>
      <c r="P235" s="267"/>
      <c r="Q235" s="267" t="s">
        <v>4471</v>
      </c>
      <c r="R235" s="272" t="s">
        <v>2470</v>
      </c>
      <c r="S235" s="255">
        <f t="shared" si="95"/>
        <v>1498.9</v>
      </c>
      <c r="T235" s="255">
        <v>1498.9</v>
      </c>
      <c r="U235" s="255">
        <v>1100.0999999999999</v>
      </c>
      <c r="V235" s="255"/>
      <c r="W235" s="255"/>
      <c r="X235" s="255">
        <f t="shared" si="96"/>
        <v>317.8</v>
      </c>
      <c r="Y235" s="255">
        <v>317.8</v>
      </c>
      <c r="Z235" s="255">
        <v>85.5</v>
      </c>
      <c r="AA235" s="255">
        <v>85.4</v>
      </c>
      <c r="AB235" s="255"/>
      <c r="AC235" s="255">
        <f t="shared" si="97"/>
        <v>1816.7</v>
      </c>
      <c r="AE235" s="267"/>
      <c r="AF235" s="267" t="s">
        <v>4471</v>
      </c>
      <c r="AG235" s="272" t="s">
        <v>2470</v>
      </c>
      <c r="AH235" s="255">
        <f t="shared" si="98"/>
        <v>1816.7</v>
      </c>
      <c r="AI235" s="254">
        <f t="shared" si="99"/>
        <v>1498.9</v>
      </c>
      <c r="AJ235" s="254">
        <f t="shared" si="100"/>
        <v>317.8</v>
      </c>
      <c r="AK235" s="254">
        <f t="shared" si="101"/>
        <v>2204.1</v>
      </c>
      <c r="AL235" s="254">
        <f t="shared" si="102"/>
        <v>1653.3</v>
      </c>
      <c r="AM235" s="255">
        <f t="shared" si="103"/>
        <v>550.79999999999995</v>
      </c>
      <c r="AN235" s="254">
        <f t="shared" si="104"/>
        <v>387.39999999999986</v>
      </c>
      <c r="AO235" s="254">
        <f t="shared" si="105"/>
        <v>154.39999999999986</v>
      </c>
      <c r="AP235" s="254">
        <f t="shared" si="106"/>
        <v>232.99999999999994</v>
      </c>
      <c r="AQ235" s="249">
        <f t="shared" si="91"/>
        <v>27.1</v>
      </c>
      <c r="AR235" s="256">
        <f t="shared" si="92"/>
        <v>1680.3999999999999</v>
      </c>
    </row>
    <row r="236" spans="1:44" ht="31.5">
      <c r="A236" s="396"/>
      <c r="B236" s="396" t="s">
        <v>4471</v>
      </c>
      <c r="C236" s="401" t="s">
        <v>2471</v>
      </c>
      <c r="D236" s="369">
        <f t="shared" si="93"/>
        <v>2191.7000000000003</v>
      </c>
      <c r="E236" s="373">
        <v>2191.7000000000003</v>
      </c>
      <c r="F236" s="400">
        <v>1796.5</v>
      </c>
      <c r="G236" s="373"/>
      <c r="H236" s="400"/>
      <c r="I236" s="369">
        <f t="shared" si="90"/>
        <v>772.09999999999991</v>
      </c>
      <c r="J236" s="400">
        <v>751.3</v>
      </c>
      <c r="K236" s="400">
        <v>385.5</v>
      </c>
      <c r="L236" s="400">
        <v>103.3</v>
      </c>
      <c r="M236" s="400">
        <v>20.8</v>
      </c>
      <c r="N236" s="369">
        <f t="shared" si="94"/>
        <v>2963.8</v>
      </c>
      <c r="O236" s="236"/>
      <c r="P236" s="267"/>
      <c r="Q236" s="267" t="s">
        <v>4471</v>
      </c>
      <c r="R236" s="272" t="s">
        <v>2471</v>
      </c>
      <c r="S236" s="255">
        <f t="shared" si="95"/>
        <v>1609.6999999999998</v>
      </c>
      <c r="T236" s="255">
        <v>1609.6999999999998</v>
      </c>
      <c r="U236" s="255">
        <v>1181.4000000000001</v>
      </c>
      <c r="V236" s="255"/>
      <c r="W236" s="255"/>
      <c r="X236" s="255">
        <f t="shared" si="96"/>
        <v>473.2</v>
      </c>
      <c r="Y236" s="255">
        <v>473.2</v>
      </c>
      <c r="Z236" s="255">
        <v>91.800000000000011</v>
      </c>
      <c r="AA236" s="255">
        <v>72</v>
      </c>
      <c r="AB236" s="255"/>
      <c r="AC236" s="255">
        <f t="shared" si="97"/>
        <v>2082.8999999999996</v>
      </c>
      <c r="AE236" s="267"/>
      <c r="AF236" s="267" t="s">
        <v>4471</v>
      </c>
      <c r="AG236" s="272" t="s">
        <v>2471</v>
      </c>
      <c r="AH236" s="255">
        <f t="shared" si="98"/>
        <v>2082.8999999999996</v>
      </c>
      <c r="AI236" s="254">
        <f t="shared" si="99"/>
        <v>1609.6999999999998</v>
      </c>
      <c r="AJ236" s="254">
        <f t="shared" si="100"/>
        <v>473.2</v>
      </c>
      <c r="AK236" s="254">
        <f t="shared" si="101"/>
        <v>2963.8</v>
      </c>
      <c r="AL236" s="254">
        <f t="shared" si="102"/>
        <v>2191.7000000000003</v>
      </c>
      <c r="AM236" s="255">
        <f t="shared" si="103"/>
        <v>772.09999999999991</v>
      </c>
      <c r="AN236" s="254">
        <f t="shared" si="104"/>
        <v>880.90000000000055</v>
      </c>
      <c r="AO236" s="254">
        <f t="shared" si="105"/>
        <v>582.00000000000045</v>
      </c>
      <c r="AP236" s="254">
        <f t="shared" si="106"/>
        <v>298.89999999999992</v>
      </c>
      <c r="AQ236" s="249">
        <f t="shared" si="91"/>
        <v>35.9</v>
      </c>
      <c r="AR236" s="256">
        <f t="shared" si="92"/>
        <v>2227.6000000000004</v>
      </c>
    </row>
    <row r="237" spans="1:44" ht="31.5">
      <c r="A237" s="396"/>
      <c r="B237" s="396" t="s">
        <v>4471</v>
      </c>
      <c r="C237" s="401" t="s">
        <v>2472</v>
      </c>
      <c r="D237" s="369">
        <f t="shared" si="93"/>
        <v>1653.6</v>
      </c>
      <c r="E237" s="373">
        <v>1653.6</v>
      </c>
      <c r="F237" s="400">
        <v>1355.4</v>
      </c>
      <c r="G237" s="373"/>
      <c r="H237" s="400"/>
      <c r="I237" s="369">
        <f t="shared" si="90"/>
        <v>717.4</v>
      </c>
      <c r="J237" s="400">
        <v>693.19999999999993</v>
      </c>
      <c r="K237" s="400">
        <v>290.89999999999998</v>
      </c>
      <c r="L237" s="400">
        <v>123.4</v>
      </c>
      <c r="M237" s="400">
        <v>24.2</v>
      </c>
      <c r="N237" s="369">
        <f t="shared" si="94"/>
        <v>2371</v>
      </c>
      <c r="O237" s="236"/>
      <c r="P237" s="267"/>
      <c r="Q237" s="267" t="s">
        <v>4471</v>
      </c>
      <c r="R237" s="272" t="s">
        <v>2472</v>
      </c>
      <c r="S237" s="255">
        <f t="shared" si="95"/>
        <v>1572.8999999999999</v>
      </c>
      <c r="T237" s="255">
        <v>1572.8999999999999</v>
      </c>
      <c r="U237" s="255">
        <v>1154.4000000000001</v>
      </c>
      <c r="V237" s="255"/>
      <c r="W237" s="255"/>
      <c r="X237" s="255">
        <f t="shared" si="96"/>
        <v>375.09999999999997</v>
      </c>
      <c r="Y237" s="255">
        <v>375.09999999999997</v>
      </c>
      <c r="Z237" s="255">
        <v>89.7</v>
      </c>
      <c r="AA237" s="255">
        <v>104.3</v>
      </c>
      <c r="AB237" s="255"/>
      <c r="AC237" s="255">
        <f t="shared" si="97"/>
        <v>1947.9999999999998</v>
      </c>
      <c r="AE237" s="267"/>
      <c r="AF237" s="267" t="s">
        <v>4471</v>
      </c>
      <c r="AG237" s="272" t="s">
        <v>2472</v>
      </c>
      <c r="AH237" s="255">
        <f t="shared" si="98"/>
        <v>1947.9999999999998</v>
      </c>
      <c r="AI237" s="254">
        <f t="shared" si="99"/>
        <v>1572.8999999999999</v>
      </c>
      <c r="AJ237" s="254">
        <f t="shared" si="100"/>
        <v>375.09999999999997</v>
      </c>
      <c r="AK237" s="254">
        <f t="shared" si="101"/>
        <v>2371</v>
      </c>
      <c r="AL237" s="254">
        <f t="shared" si="102"/>
        <v>1653.6</v>
      </c>
      <c r="AM237" s="255">
        <f t="shared" si="103"/>
        <v>717.4</v>
      </c>
      <c r="AN237" s="254">
        <f t="shared" si="104"/>
        <v>423.00000000000023</v>
      </c>
      <c r="AO237" s="254">
        <f t="shared" si="105"/>
        <v>80.700000000000045</v>
      </c>
      <c r="AP237" s="254">
        <f t="shared" si="106"/>
        <v>342.3</v>
      </c>
      <c r="AQ237" s="249">
        <f t="shared" si="91"/>
        <v>27.1</v>
      </c>
      <c r="AR237" s="256">
        <f t="shared" si="92"/>
        <v>1680.6999999999998</v>
      </c>
    </row>
    <row r="238" spans="1:44" ht="47.25">
      <c r="A238" s="396"/>
      <c r="B238" s="396" t="s">
        <v>4471</v>
      </c>
      <c r="C238" s="401" t="s">
        <v>2473</v>
      </c>
      <c r="D238" s="369">
        <f t="shared" si="93"/>
        <v>2022.7</v>
      </c>
      <c r="E238" s="373">
        <v>2022.7</v>
      </c>
      <c r="F238" s="400">
        <v>1635.5</v>
      </c>
      <c r="G238" s="373">
        <v>27.4</v>
      </c>
      <c r="H238" s="400"/>
      <c r="I238" s="369">
        <f t="shared" si="90"/>
        <v>737.4</v>
      </c>
      <c r="J238" s="400">
        <v>667.4</v>
      </c>
      <c r="K238" s="400">
        <v>365.4</v>
      </c>
      <c r="L238" s="400">
        <v>44.8</v>
      </c>
      <c r="M238" s="400">
        <v>70</v>
      </c>
      <c r="N238" s="369">
        <f t="shared" si="94"/>
        <v>2760.1</v>
      </c>
      <c r="O238" s="236"/>
      <c r="P238" s="267"/>
      <c r="Q238" s="267" t="s">
        <v>4471</v>
      </c>
      <c r="R238" s="272" t="s">
        <v>2473</v>
      </c>
      <c r="S238" s="255">
        <f t="shared" si="95"/>
        <v>1465.5</v>
      </c>
      <c r="T238" s="255">
        <v>1465.5</v>
      </c>
      <c r="U238" s="255">
        <v>1075.8</v>
      </c>
      <c r="V238" s="255"/>
      <c r="W238" s="255"/>
      <c r="X238" s="255">
        <f t="shared" si="96"/>
        <v>330.5</v>
      </c>
      <c r="Y238" s="255">
        <v>330.5</v>
      </c>
      <c r="Z238" s="255">
        <v>83.5</v>
      </c>
      <c r="AA238" s="255">
        <v>87.6</v>
      </c>
      <c r="AB238" s="255"/>
      <c r="AC238" s="255">
        <f t="shared" si="97"/>
        <v>1796</v>
      </c>
      <c r="AE238" s="267"/>
      <c r="AF238" s="267" t="s">
        <v>4471</v>
      </c>
      <c r="AG238" s="272" t="s">
        <v>2473</v>
      </c>
      <c r="AH238" s="255">
        <f t="shared" si="98"/>
        <v>1796</v>
      </c>
      <c r="AI238" s="254">
        <f t="shared" si="99"/>
        <v>1465.5</v>
      </c>
      <c r="AJ238" s="254">
        <f t="shared" si="100"/>
        <v>330.5</v>
      </c>
      <c r="AK238" s="254">
        <f t="shared" si="101"/>
        <v>2760.1</v>
      </c>
      <c r="AL238" s="254">
        <f t="shared" si="102"/>
        <v>2022.7</v>
      </c>
      <c r="AM238" s="255">
        <f t="shared" si="103"/>
        <v>737.4</v>
      </c>
      <c r="AN238" s="254">
        <f t="shared" si="104"/>
        <v>964.09999999999991</v>
      </c>
      <c r="AO238" s="254">
        <f t="shared" si="105"/>
        <v>557.20000000000005</v>
      </c>
      <c r="AP238" s="254">
        <f t="shared" si="106"/>
        <v>406.9</v>
      </c>
      <c r="AQ238" s="249">
        <f t="shared" si="91"/>
        <v>32.700000000000003</v>
      </c>
      <c r="AR238" s="256">
        <f t="shared" si="92"/>
        <v>2055.4</v>
      </c>
    </row>
    <row r="239" spans="1:44" ht="31.5">
      <c r="A239" s="396"/>
      <c r="B239" s="396" t="s">
        <v>4471</v>
      </c>
      <c r="C239" s="401" t="s">
        <v>2474</v>
      </c>
      <c r="D239" s="369">
        <f t="shared" si="93"/>
        <v>2463.6</v>
      </c>
      <c r="E239" s="373">
        <v>2463.6</v>
      </c>
      <c r="F239" s="400">
        <v>1980.2</v>
      </c>
      <c r="G239" s="373">
        <v>47.8</v>
      </c>
      <c r="H239" s="400"/>
      <c r="I239" s="369">
        <f t="shared" si="90"/>
        <v>1223.7</v>
      </c>
      <c r="J239" s="400">
        <v>1189.7</v>
      </c>
      <c r="K239" s="400">
        <v>584.6</v>
      </c>
      <c r="L239" s="400">
        <v>75.2</v>
      </c>
      <c r="M239" s="400">
        <v>34</v>
      </c>
      <c r="N239" s="369">
        <f t="shared" si="94"/>
        <v>3687.3</v>
      </c>
      <c r="O239" s="236"/>
      <c r="P239" s="267"/>
      <c r="Q239" s="267" t="s">
        <v>4471</v>
      </c>
      <c r="R239" s="272" t="s">
        <v>2474</v>
      </c>
      <c r="S239" s="255">
        <f t="shared" si="95"/>
        <v>1832.3</v>
      </c>
      <c r="T239" s="255">
        <v>1832.3</v>
      </c>
      <c r="U239" s="255">
        <v>1344.8</v>
      </c>
      <c r="V239" s="255"/>
      <c r="W239" s="255"/>
      <c r="X239" s="255">
        <f t="shared" si="96"/>
        <v>413.2</v>
      </c>
      <c r="Y239" s="255">
        <v>413.2</v>
      </c>
      <c r="Z239" s="255">
        <v>104.4</v>
      </c>
      <c r="AA239" s="255">
        <v>120.3</v>
      </c>
      <c r="AB239" s="255"/>
      <c r="AC239" s="255">
        <f t="shared" si="97"/>
        <v>2245.5</v>
      </c>
      <c r="AE239" s="267"/>
      <c r="AF239" s="267" t="s">
        <v>4471</v>
      </c>
      <c r="AG239" s="272" t="s">
        <v>2474</v>
      </c>
      <c r="AH239" s="255">
        <f t="shared" si="98"/>
        <v>2245.5</v>
      </c>
      <c r="AI239" s="254">
        <f t="shared" si="99"/>
        <v>1832.3</v>
      </c>
      <c r="AJ239" s="254">
        <f t="shared" si="100"/>
        <v>413.2</v>
      </c>
      <c r="AK239" s="254">
        <f t="shared" si="101"/>
        <v>3687.3</v>
      </c>
      <c r="AL239" s="254">
        <f t="shared" si="102"/>
        <v>2463.6</v>
      </c>
      <c r="AM239" s="255">
        <f t="shared" si="103"/>
        <v>1223.7</v>
      </c>
      <c r="AN239" s="254">
        <f t="shared" si="104"/>
        <v>1441.8000000000002</v>
      </c>
      <c r="AO239" s="254">
        <f t="shared" si="105"/>
        <v>631.29999999999995</v>
      </c>
      <c r="AP239" s="254">
        <f t="shared" si="106"/>
        <v>810.5</v>
      </c>
      <c r="AQ239" s="249">
        <f t="shared" si="91"/>
        <v>39.6</v>
      </c>
      <c r="AR239" s="256">
        <f t="shared" si="92"/>
        <v>2503.1999999999998</v>
      </c>
    </row>
    <row r="240" spans="1:44" ht="31.5">
      <c r="A240" s="396"/>
      <c r="B240" s="396" t="s">
        <v>4471</v>
      </c>
      <c r="C240" s="401" t="s">
        <v>2475</v>
      </c>
      <c r="D240" s="369">
        <f t="shared" si="93"/>
        <v>3025.2</v>
      </c>
      <c r="E240" s="373">
        <v>3025.2</v>
      </c>
      <c r="F240" s="400">
        <v>2437.6</v>
      </c>
      <c r="G240" s="373">
        <v>51.2</v>
      </c>
      <c r="H240" s="400"/>
      <c r="I240" s="369">
        <f t="shared" si="90"/>
        <v>1370.3999999999999</v>
      </c>
      <c r="J240" s="400">
        <v>1181.3999999999999</v>
      </c>
      <c r="K240" s="400">
        <v>584.6</v>
      </c>
      <c r="L240" s="400">
        <v>80.2</v>
      </c>
      <c r="M240" s="400">
        <v>189</v>
      </c>
      <c r="N240" s="369">
        <f t="shared" si="94"/>
        <v>4395.5999999999995</v>
      </c>
      <c r="O240" s="236"/>
      <c r="P240" s="267"/>
      <c r="Q240" s="267" t="s">
        <v>4471</v>
      </c>
      <c r="R240" s="272" t="s">
        <v>2475</v>
      </c>
      <c r="S240" s="255">
        <f t="shared" si="95"/>
        <v>2565.2999999999997</v>
      </c>
      <c r="T240" s="255">
        <v>2565.2999999999997</v>
      </c>
      <c r="U240" s="255">
        <v>1882.8</v>
      </c>
      <c r="V240" s="255"/>
      <c r="W240" s="255"/>
      <c r="X240" s="255">
        <f t="shared" si="96"/>
        <v>578.50000000000011</v>
      </c>
      <c r="Y240" s="255">
        <v>578.50000000000011</v>
      </c>
      <c r="Z240" s="255">
        <v>146.19999999999999</v>
      </c>
      <c r="AA240" s="255">
        <v>117.2</v>
      </c>
      <c r="AB240" s="255"/>
      <c r="AC240" s="255">
        <f t="shared" si="97"/>
        <v>3143.7999999999997</v>
      </c>
      <c r="AE240" s="267"/>
      <c r="AF240" s="267" t="s">
        <v>4471</v>
      </c>
      <c r="AG240" s="272" t="s">
        <v>2475</v>
      </c>
      <c r="AH240" s="255">
        <f t="shared" si="98"/>
        <v>3143.7999999999997</v>
      </c>
      <c r="AI240" s="254">
        <f t="shared" si="99"/>
        <v>2565.2999999999997</v>
      </c>
      <c r="AJ240" s="254">
        <f t="shared" si="100"/>
        <v>578.50000000000011</v>
      </c>
      <c r="AK240" s="254">
        <f t="shared" si="101"/>
        <v>4395.5999999999995</v>
      </c>
      <c r="AL240" s="254">
        <f t="shared" si="102"/>
        <v>3025.2</v>
      </c>
      <c r="AM240" s="255">
        <f t="shared" si="103"/>
        <v>1370.3999999999999</v>
      </c>
      <c r="AN240" s="254">
        <f t="shared" si="104"/>
        <v>1251.7999999999997</v>
      </c>
      <c r="AO240" s="254">
        <f t="shared" si="105"/>
        <v>459.90000000000009</v>
      </c>
      <c r="AP240" s="254">
        <f t="shared" si="106"/>
        <v>791.89999999999975</v>
      </c>
      <c r="AQ240" s="249">
        <f t="shared" si="91"/>
        <v>48.8</v>
      </c>
      <c r="AR240" s="256">
        <f t="shared" si="92"/>
        <v>3074</v>
      </c>
    </row>
    <row r="241" spans="1:44" ht="31.5">
      <c r="A241" s="396"/>
      <c r="B241" s="396" t="s">
        <v>4471</v>
      </c>
      <c r="C241" s="401" t="s">
        <v>2476</v>
      </c>
      <c r="D241" s="369">
        <f t="shared" si="93"/>
        <v>2060.1</v>
      </c>
      <c r="E241" s="373">
        <v>2060.1</v>
      </c>
      <c r="F241" s="400">
        <v>1632.6</v>
      </c>
      <c r="G241" s="373">
        <v>68.2</v>
      </c>
      <c r="H241" s="400"/>
      <c r="I241" s="369">
        <f t="shared" si="90"/>
        <v>1922.6</v>
      </c>
      <c r="J241" s="400">
        <v>672.59999999999991</v>
      </c>
      <c r="K241" s="400">
        <v>365.4</v>
      </c>
      <c r="L241" s="400">
        <v>85.7</v>
      </c>
      <c r="M241" s="400">
        <v>1250</v>
      </c>
      <c r="N241" s="369">
        <f t="shared" si="94"/>
        <v>3982.7</v>
      </c>
      <c r="O241" s="236"/>
      <c r="P241" s="267"/>
      <c r="Q241" s="267" t="s">
        <v>4471</v>
      </c>
      <c r="R241" s="272" t="s">
        <v>2476</v>
      </c>
      <c r="S241" s="255">
        <f t="shared" si="95"/>
        <v>1465.5</v>
      </c>
      <c r="T241" s="255">
        <v>1465.5</v>
      </c>
      <c r="U241" s="255">
        <v>1075.8</v>
      </c>
      <c r="V241" s="255"/>
      <c r="W241" s="255"/>
      <c r="X241" s="255">
        <f t="shared" si="96"/>
        <v>330.5</v>
      </c>
      <c r="Y241" s="255">
        <v>330.5</v>
      </c>
      <c r="Z241" s="255">
        <v>83.5</v>
      </c>
      <c r="AA241" s="255">
        <v>122.2</v>
      </c>
      <c r="AB241" s="255"/>
      <c r="AC241" s="255">
        <f t="shared" si="97"/>
        <v>1796</v>
      </c>
      <c r="AE241" s="267"/>
      <c r="AF241" s="267" t="s">
        <v>4471</v>
      </c>
      <c r="AG241" s="272" t="s">
        <v>2476</v>
      </c>
      <c r="AH241" s="255">
        <f t="shared" si="98"/>
        <v>1796</v>
      </c>
      <c r="AI241" s="254">
        <f t="shared" si="99"/>
        <v>1465.5</v>
      </c>
      <c r="AJ241" s="254">
        <f t="shared" si="100"/>
        <v>330.5</v>
      </c>
      <c r="AK241" s="254">
        <f t="shared" si="101"/>
        <v>3982.7</v>
      </c>
      <c r="AL241" s="254">
        <f t="shared" si="102"/>
        <v>2060.1</v>
      </c>
      <c r="AM241" s="255">
        <f t="shared" si="103"/>
        <v>1922.6</v>
      </c>
      <c r="AN241" s="254">
        <f t="shared" si="104"/>
        <v>2186.6999999999998</v>
      </c>
      <c r="AO241" s="254">
        <f t="shared" si="105"/>
        <v>594.59999999999991</v>
      </c>
      <c r="AP241" s="254">
        <f t="shared" si="106"/>
        <v>1592.1</v>
      </c>
      <c r="AQ241" s="249">
        <f t="shared" si="91"/>
        <v>32.700000000000003</v>
      </c>
      <c r="AR241" s="256">
        <f t="shared" si="92"/>
        <v>2092.7999999999997</v>
      </c>
    </row>
    <row r="242" spans="1:44" ht="31.5">
      <c r="A242" s="396"/>
      <c r="B242" s="396" t="s">
        <v>4471</v>
      </c>
      <c r="C242" s="401" t="s">
        <v>2477</v>
      </c>
      <c r="D242" s="369">
        <f t="shared" si="93"/>
        <v>2842.5000000000005</v>
      </c>
      <c r="E242" s="373">
        <v>2842.5000000000005</v>
      </c>
      <c r="F242" s="400">
        <v>2290.8000000000002</v>
      </c>
      <c r="G242" s="373">
        <v>47.8</v>
      </c>
      <c r="H242" s="400"/>
      <c r="I242" s="369">
        <f t="shared" si="90"/>
        <v>2790.3</v>
      </c>
      <c r="J242" s="400">
        <v>1139.0999999999999</v>
      </c>
      <c r="K242" s="400">
        <v>584.6</v>
      </c>
      <c r="L242" s="400">
        <v>93.3</v>
      </c>
      <c r="M242" s="400">
        <v>1651.2</v>
      </c>
      <c r="N242" s="369">
        <f t="shared" si="94"/>
        <v>5632.8000000000011</v>
      </c>
      <c r="O242" s="236"/>
      <c r="P242" s="267"/>
      <c r="Q242" s="267" t="s">
        <v>4471</v>
      </c>
      <c r="R242" s="272" t="s">
        <v>2477</v>
      </c>
      <c r="S242" s="255">
        <f t="shared" si="95"/>
        <v>3298</v>
      </c>
      <c r="T242" s="255">
        <v>3298</v>
      </c>
      <c r="U242" s="255">
        <v>2420.6</v>
      </c>
      <c r="V242" s="255"/>
      <c r="W242" s="255"/>
      <c r="X242" s="255">
        <f t="shared" si="96"/>
        <v>743.8</v>
      </c>
      <c r="Y242" s="255">
        <v>743.8</v>
      </c>
      <c r="Z242" s="255">
        <v>188</v>
      </c>
      <c r="AA242" s="255">
        <v>125</v>
      </c>
      <c r="AB242" s="255"/>
      <c r="AC242" s="255">
        <f t="shared" si="97"/>
        <v>4041.8</v>
      </c>
      <c r="AE242" s="267"/>
      <c r="AF242" s="267" t="s">
        <v>4471</v>
      </c>
      <c r="AG242" s="272" t="s">
        <v>2477</v>
      </c>
      <c r="AH242" s="255">
        <f t="shared" si="98"/>
        <v>4041.8</v>
      </c>
      <c r="AI242" s="254">
        <f t="shared" si="99"/>
        <v>3298</v>
      </c>
      <c r="AJ242" s="254">
        <f t="shared" si="100"/>
        <v>743.8</v>
      </c>
      <c r="AK242" s="254">
        <f t="shared" si="101"/>
        <v>5632.8000000000011</v>
      </c>
      <c r="AL242" s="254">
        <f t="shared" si="102"/>
        <v>2842.5000000000005</v>
      </c>
      <c r="AM242" s="255">
        <f t="shared" si="103"/>
        <v>2790.3</v>
      </c>
      <c r="AN242" s="254">
        <f t="shared" si="104"/>
        <v>1591.0000000000009</v>
      </c>
      <c r="AO242" s="254">
        <f t="shared" si="105"/>
        <v>-455.49999999999955</v>
      </c>
      <c r="AP242" s="254">
        <f t="shared" si="106"/>
        <v>2046.5000000000002</v>
      </c>
      <c r="AQ242" s="249">
        <f t="shared" si="91"/>
        <v>45.8</v>
      </c>
      <c r="AR242" s="256">
        <f t="shared" si="92"/>
        <v>2888.3000000000006</v>
      </c>
    </row>
    <row r="243" spans="1:44" ht="31.5">
      <c r="A243" s="396"/>
      <c r="B243" s="396" t="s">
        <v>4471</v>
      </c>
      <c r="C243" s="401" t="s">
        <v>2478</v>
      </c>
      <c r="D243" s="369">
        <f t="shared" si="93"/>
        <v>8475.9</v>
      </c>
      <c r="E243" s="373">
        <v>8475.9</v>
      </c>
      <c r="F243" s="400">
        <v>6888.6</v>
      </c>
      <c r="G243" s="373">
        <v>71.8</v>
      </c>
      <c r="H243" s="400"/>
      <c r="I243" s="369">
        <f t="shared" si="90"/>
        <v>3843.0000000000005</v>
      </c>
      <c r="J243" s="400">
        <v>3487.0000000000005</v>
      </c>
      <c r="K243" s="400">
        <v>1734.3000000000002</v>
      </c>
      <c r="L243" s="400">
        <v>203.3</v>
      </c>
      <c r="M243" s="400">
        <v>356</v>
      </c>
      <c r="N243" s="369">
        <f t="shared" si="94"/>
        <v>12318.9</v>
      </c>
      <c r="O243" s="236"/>
      <c r="P243" s="267"/>
      <c r="Q243" s="267" t="s">
        <v>4471</v>
      </c>
      <c r="R243" s="272" t="s">
        <v>2478</v>
      </c>
      <c r="S243" s="255">
        <f t="shared" si="95"/>
        <v>6597</v>
      </c>
      <c r="T243" s="255">
        <v>6597</v>
      </c>
      <c r="U243" s="255">
        <v>4841.8</v>
      </c>
      <c r="V243" s="255"/>
      <c r="W243" s="255"/>
      <c r="X243" s="255">
        <f t="shared" si="96"/>
        <v>1487.3999999999999</v>
      </c>
      <c r="Y243" s="255">
        <v>1487.3999999999999</v>
      </c>
      <c r="Z243" s="255">
        <v>375.90000000000003</v>
      </c>
      <c r="AA243" s="255">
        <v>197.5</v>
      </c>
      <c r="AB243" s="255"/>
      <c r="AC243" s="255">
        <f t="shared" si="97"/>
        <v>8084.4</v>
      </c>
      <c r="AE243" s="267"/>
      <c r="AF243" s="267" t="s">
        <v>4471</v>
      </c>
      <c r="AG243" s="272" t="s">
        <v>2478</v>
      </c>
      <c r="AH243" s="255">
        <f t="shared" si="98"/>
        <v>8084.4</v>
      </c>
      <c r="AI243" s="254">
        <f t="shared" si="99"/>
        <v>6597</v>
      </c>
      <c r="AJ243" s="254">
        <f t="shared" si="100"/>
        <v>1487.3999999999999</v>
      </c>
      <c r="AK243" s="254">
        <f t="shared" si="101"/>
        <v>12318.9</v>
      </c>
      <c r="AL243" s="254">
        <f t="shared" si="102"/>
        <v>8475.9</v>
      </c>
      <c r="AM243" s="255">
        <f t="shared" si="103"/>
        <v>3843.0000000000005</v>
      </c>
      <c r="AN243" s="254">
        <f t="shared" si="104"/>
        <v>4234.5</v>
      </c>
      <c r="AO243" s="254">
        <f t="shared" si="105"/>
        <v>1878.8999999999996</v>
      </c>
      <c r="AP243" s="254">
        <f t="shared" si="106"/>
        <v>2355.6000000000004</v>
      </c>
      <c r="AQ243" s="249">
        <f t="shared" si="91"/>
        <v>137.80000000000001</v>
      </c>
      <c r="AR243" s="256">
        <f t="shared" si="92"/>
        <v>8613.6999999999989</v>
      </c>
    </row>
    <row r="244" spans="1:44" ht="31.5">
      <c r="A244" s="396"/>
      <c r="B244" s="396" t="s">
        <v>4471</v>
      </c>
      <c r="C244" s="401" t="s">
        <v>2479</v>
      </c>
      <c r="D244" s="369">
        <f t="shared" si="93"/>
        <v>2391.2999999999997</v>
      </c>
      <c r="E244" s="373">
        <v>2391.2999999999997</v>
      </c>
      <c r="F244" s="400">
        <v>1960.1</v>
      </c>
      <c r="G244" s="373"/>
      <c r="H244" s="400"/>
      <c r="I244" s="369">
        <f t="shared" si="90"/>
        <v>1117.0999999999999</v>
      </c>
      <c r="J244" s="400">
        <v>966.1</v>
      </c>
      <c r="K244" s="400">
        <v>409.2</v>
      </c>
      <c r="L244" s="400">
        <v>111</v>
      </c>
      <c r="M244" s="400">
        <v>151</v>
      </c>
      <c r="N244" s="369">
        <f t="shared" si="94"/>
        <v>3508.3999999999996</v>
      </c>
      <c r="O244" s="236"/>
      <c r="P244" s="267"/>
      <c r="Q244" s="267" t="s">
        <v>4471</v>
      </c>
      <c r="R244" s="272" t="s">
        <v>2479</v>
      </c>
      <c r="S244" s="255">
        <f t="shared" si="95"/>
        <v>1464.8999999999999</v>
      </c>
      <c r="T244" s="255">
        <v>1464.8999999999999</v>
      </c>
      <c r="U244" s="255">
        <v>1074.4000000000001</v>
      </c>
      <c r="V244" s="255"/>
      <c r="W244" s="255"/>
      <c r="X244" s="255">
        <f t="shared" si="96"/>
        <v>330.40000000000003</v>
      </c>
      <c r="Y244" s="255">
        <v>330.40000000000003</v>
      </c>
      <c r="Z244" s="255">
        <v>83.4</v>
      </c>
      <c r="AA244" s="255">
        <v>122.5</v>
      </c>
      <c r="AB244" s="255"/>
      <c r="AC244" s="255">
        <f t="shared" si="97"/>
        <v>1795.3</v>
      </c>
      <c r="AE244" s="267"/>
      <c r="AF244" s="267" t="s">
        <v>4471</v>
      </c>
      <c r="AG244" s="272" t="s">
        <v>2479</v>
      </c>
      <c r="AH244" s="255">
        <f t="shared" si="98"/>
        <v>1795.3</v>
      </c>
      <c r="AI244" s="254">
        <f t="shared" si="99"/>
        <v>1464.8999999999999</v>
      </c>
      <c r="AJ244" s="254">
        <f t="shared" si="100"/>
        <v>330.40000000000003</v>
      </c>
      <c r="AK244" s="254">
        <f t="shared" si="101"/>
        <v>3508.3999999999996</v>
      </c>
      <c r="AL244" s="254">
        <f t="shared" si="102"/>
        <v>2391.2999999999997</v>
      </c>
      <c r="AM244" s="255">
        <f t="shared" si="103"/>
        <v>1117.0999999999999</v>
      </c>
      <c r="AN244" s="254">
        <f t="shared" si="104"/>
        <v>1713.0999999999997</v>
      </c>
      <c r="AO244" s="254">
        <f t="shared" si="105"/>
        <v>926.39999999999986</v>
      </c>
      <c r="AP244" s="254">
        <f t="shared" si="106"/>
        <v>786.69999999999982</v>
      </c>
      <c r="AQ244" s="249">
        <f t="shared" si="91"/>
        <v>39.200000000000003</v>
      </c>
      <c r="AR244" s="256">
        <f t="shared" si="92"/>
        <v>2430.4999999999995</v>
      </c>
    </row>
    <row r="245" spans="1:44" ht="31.5">
      <c r="A245" s="396"/>
      <c r="B245" s="396" t="s">
        <v>4471</v>
      </c>
      <c r="C245" s="401" t="s">
        <v>2480</v>
      </c>
      <c r="D245" s="369">
        <f t="shared" si="93"/>
        <v>2490.2000000000003</v>
      </c>
      <c r="E245" s="373">
        <v>2490.2000000000003</v>
      </c>
      <c r="F245" s="400">
        <v>2041.2</v>
      </c>
      <c r="G245" s="373"/>
      <c r="H245" s="400"/>
      <c r="I245" s="369">
        <f t="shared" si="90"/>
        <v>1061.4000000000001</v>
      </c>
      <c r="J245" s="400">
        <v>1034.4000000000001</v>
      </c>
      <c r="K245" s="400">
        <v>438.4</v>
      </c>
      <c r="L245" s="400">
        <v>102</v>
      </c>
      <c r="M245" s="400">
        <v>27</v>
      </c>
      <c r="N245" s="369">
        <f t="shared" si="94"/>
        <v>3551.6000000000004</v>
      </c>
      <c r="O245" s="236"/>
      <c r="P245" s="267"/>
      <c r="Q245" s="267" t="s">
        <v>4471</v>
      </c>
      <c r="R245" s="272" t="s">
        <v>2480</v>
      </c>
      <c r="S245" s="255">
        <f t="shared" si="95"/>
        <v>2565.2999999999997</v>
      </c>
      <c r="T245" s="255">
        <v>2565.2999999999997</v>
      </c>
      <c r="U245" s="255">
        <v>1882.7</v>
      </c>
      <c r="V245" s="255"/>
      <c r="W245" s="255"/>
      <c r="X245" s="255">
        <f t="shared" si="96"/>
        <v>578.50000000000011</v>
      </c>
      <c r="Y245" s="255">
        <v>578.50000000000011</v>
      </c>
      <c r="Z245" s="255">
        <v>146.19999999999999</v>
      </c>
      <c r="AA245" s="255">
        <v>94.3</v>
      </c>
      <c r="AB245" s="255"/>
      <c r="AC245" s="255">
        <f t="shared" si="97"/>
        <v>3143.7999999999997</v>
      </c>
      <c r="AE245" s="267"/>
      <c r="AF245" s="267" t="s">
        <v>4471</v>
      </c>
      <c r="AG245" s="272" t="s">
        <v>2480</v>
      </c>
      <c r="AH245" s="255">
        <f t="shared" si="98"/>
        <v>3143.7999999999997</v>
      </c>
      <c r="AI245" s="254">
        <f t="shared" si="99"/>
        <v>2565.2999999999997</v>
      </c>
      <c r="AJ245" s="254">
        <f t="shared" si="100"/>
        <v>578.50000000000011</v>
      </c>
      <c r="AK245" s="254">
        <f t="shared" si="101"/>
        <v>3551.6000000000004</v>
      </c>
      <c r="AL245" s="254">
        <f t="shared" si="102"/>
        <v>2490.2000000000003</v>
      </c>
      <c r="AM245" s="255">
        <f t="shared" si="103"/>
        <v>1061.4000000000001</v>
      </c>
      <c r="AN245" s="254">
        <f t="shared" si="104"/>
        <v>407.80000000000064</v>
      </c>
      <c r="AO245" s="254">
        <f t="shared" si="105"/>
        <v>-75.099999999999454</v>
      </c>
      <c r="AP245" s="254">
        <f t="shared" si="106"/>
        <v>482.9</v>
      </c>
      <c r="AQ245" s="249">
        <f t="shared" si="91"/>
        <v>40.799999999999997</v>
      </c>
      <c r="AR245" s="256">
        <f t="shared" si="92"/>
        <v>2531.0000000000005</v>
      </c>
    </row>
    <row r="246" spans="1:44" ht="31.5">
      <c r="A246" s="396"/>
      <c r="B246" s="396" t="s">
        <v>4471</v>
      </c>
      <c r="C246" s="401" t="s">
        <v>2481</v>
      </c>
      <c r="D246" s="369">
        <f t="shared" si="93"/>
        <v>2439.6999999999998</v>
      </c>
      <c r="E246" s="373">
        <v>2439.6999999999998</v>
      </c>
      <c r="F246" s="400">
        <v>1999.8</v>
      </c>
      <c r="G246" s="373"/>
      <c r="H246" s="400"/>
      <c r="I246" s="369">
        <f t="shared" si="90"/>
        <v>1074.7</v>
      </c>
      <c r="J246" s="400">
        <v>1034.7</v>
      </c>
      <c r="K246" s="400">
        <v>321.5</v>
      </c>
      <c r="L246" s="400">
        <v>131.4</v>
      </c>
      <c r="M246" s="400">
        <v>40</v>
      </c>
      <c r="N246" s="369">
        <f t="shared" si="94"/>
        <v>3514.3999999999996</v>
      </c>
      <c r="O246" s="236"/>
      <c r="P246" s="267"/>
      <c r="Q246" s="267" t="s">
        <v>4471</v>
      </c>
      <c r="R246" s="272" t="s">
        <v>2481</v>
      </c>
      <c r="S246" s="255">
        <f t="shared" si="95"/>
        <v>2565.2999999999997</v>
      </c>
      <c r="T246" s="255">
        <v>2565.2999999999997</v>
      </c>
      <c r="U246" s="255">
        <v>1882.7</v>
      </c>
      <c r="V246" s="255"/>
      <c r="W246" s="255"/>
      <c r="X246" s="255">
        <f t="shared" si="96"/>
        <v>578.50000000000011</v>
      </c>
      <c r="Y246" s="255">
        <v>578.50000000000011</v>
      </c>
      <c r="Z246" s="255">
        <v>146.19999999999999</v>
      </c>
      <c r="AA246" s="255">
        <v>128.6</v>
      </c>
      <c r="AB246" s="255"/>
      <c r="AC246" s="255">
        <f t="shared" si="97"/>
        <v>3143.7999999999997</v>
      </c>
      <c r="AE246" s="267"/>
      <c r="AF246" s="267" t="s">
        <v>4471</v>
      </c>
      <c r="AG246" s="272" t="s">
        <v>2481</v>
      </c>
      <c r="AH246" s="255">
        <f t="shared" si="98"/>
        <v>3143.7999999999997</v>
      </c>
      <c r="AI246" s="254">
        <f t="shared" si="99"/>
        <v>2565.2999999999997</v>
      </c>
      <c r="AJ246" s="254">
        <f t="shared" si="100"/>
        <v>578.50000000000011</v>
      </c>
      <c r="AK246" s="254">
        <f t="shared" si="101"/>
        <v>3514.3999999999996</v>
      </c>
      <c r="AL246" s="254">
        <f t="shared" si="102"/>
        <v>2439.6999999999998</v>
      </c>
      <c r="AM246" s="255">
        <f t="shared" si="103"/>
        <v>1074.7</v>
      </c>
      <c r="AN246" s="254">
        <f t="shared" si="104"/>
        <v>370.59999999999991</v>
      </c>
      <c r="AO246" s="254">
        <f t="shared" si="105"/>
        <v>-125.59999999999991</v>
      </c>
      <c r="AP246" s="254">
        <f t="shared" si="106"/>
        <v>496.19999999999993</v>
      </c>
      <c r="AQ246" s="249">
        <f t="shared" si="91"/>
        <v>40</v>
      </c>
      <c r="AR246" s="256">
        <f t="shared" si="92"/>
        <v>2479.6999999999998</v>
      </c>
    </row>
    <row r="247" spans="1:44" ht="31.5">
      <c r="A247" s="396"/>
      <c r="B247" s="396" t="s">
        <v>4471</v>
      </c>
      <c r="C247" s="401" t="s">
        <v>2482</v>
      </c>
      <c r="D247" s="369">
        <f t="shared" si="93"/>
        <v>4135.8</v>
      </c>
      <c r="E247" s="373">
        <v>4135.8</v>
      </c>
      <c r="F247" s="400">
        <v>3342.4</v>
      </c>
      <c r="G247" s="373">
        <v>58.2</v>
      </c>
      <c r="H247" s="400"/>
      <c r="I247" s="369">
        <f t="shared" si="90"/>
        <v>1381.4</v>
      </c>
      <c r="J247" s="400">
        <v>1140.4000000000001</v>
      </c>
      <c r="K247" s="400">
        <v>438.4</v>
      </c>
      <c r="L247" s="400">
        <v>166.2</v>
      </c>
      <c r="M247" s="400">
        <v>241</v>
      </c>
      <c r="N247" s="369">
        <f t="shared" si="94"/>
        <v>5517.2000000000007</v>
      </c>
      <c r="O247" s="236"/>
      <c r="P247" s="267"/>
      <c r="Q247" s="267" t="s">
        <v>4471</v>
      </c>
      <c r="R247" s="272" t="s">
        <v>2482</v>
      </c>
      <c r="S247" s="255">
        <f t="shared" si="95"/>
        <v>4031.7</v>
      </c>
      <c r="T247" s="255">
        <v>4031.7</v>
      </c>
      <c r="U247" s="255">
        <v>2959</v>
      </c>
      <c r="V247" s="255"/>
      <c r="W247" s="255"/>
      <c r="X247" s="255">
        <f t="shared" si="96"/>
        <v>909.00000000000011</v>
      </c>
      <c r="Y247" s="255">
        <v>909.00000000000011</v>
      </c>
      <c r="Z247" s="255">
        <v>229.79999999999998</v>
      </c>
      <c r="AA247" s="255">
        <v>135.69999999999999</v>
      </c>
      <c r="AB247" s="255"/>
      <c r="AC247" s="255">
        <f t="shared" si="97"/>
        <v>4940.7</v>
      </c>
      <c r="AE247" s="267"/>
      <c r="AF247" s="267" t="s">
        <v>4471</v>
      </c>
      <c r="AG247" s="272" t="s">
        <v>2482</v>
      </c>
      <c r="AH247" s="255">
        <f t="shared" si="98"/>
        <v>4940.7</v>
      </c>
      <c r="AI247" s="254">
        <f t="shared" si="99"/>
        <v>4031.7</v>
      </c>
      <c r="AJ247" s="254">
        <f t="shared" si="100"/>
        <v>909.00000000000011</v>
      </c>
      <c r="AK247" s="254">
        <f t="shared" si="101"/>
        <v>5517.2000000000007</v>
      </c>
      <c r="AL247" s="254">
        <f t="shared" si="102"/>
        <v>4135.8</v>
      </c>
      <c r="AM247" s="255">
        <f t="shared" si="103"/>
        <v>1381.4</v>
      </c>
      <c r="AN247" s="254">
        <f t="shared" si="104"/>
        <v>576.50000000000091</v>
      </c>
      <c r="AO247" s="254">
        <f t="shared" si="105"/>
        <v>104.10000000000036</v>
      </c>
      <c r="AP247" s="254">
        <f t="shared" si="106"/>
        <v>472.4</v>
      </c>
      <c r="AQ247" s="249">
        <f t="shared" si="91"/>
        <v>66.8</v>
      </c>
      <c r="AR247" s="256">
        <f t="shared" si="92"/>
        <v>4202.6000000000004</v>
      </c>
    </row>
    <row r="248" spans="1:44" ht="31.5">
      <c r="A248" s="396"/>
      <c r="B248" s="396" t="s">
        <v>4471</v>
      </c>
      <c r="C248" s="401" t="s">
        <v>2483</v>
      </c>
      <c r="D248" s="369">
        <f t="shared" si="93"/>
        <v>10357</v>
      </c>
      <c r="E248" s="373">
        <v>10357</v>
      </c>
      <c r="F248" s="400">
        <v>8439.1</v>
      </c>
      <c r="G248" s="373">
        <v>61.4</v>
      </c>
      <c r="H248" s="400"/>
      <c r="I248" s="369">
        <f t="shared" si="90"/>
        <v>4204.8999999999996</v>
      </c>
      <c r="J248" s="400">
        <v>3965.9</v>
      </c>
      <c r="K248" s="400">
        <v>1977.4</v>
      </c>
      <c r="L248" s="400">
        <v>206.3</v>
      </c>
      <c r="M248" s="400">
        <v>239</v>
      </c>
      <c r="N248" s="369">
        <f t="shared" si="94"/>
        <v>14561.9</v>
      </c>
      <c r="O248" s="236"/>
      <c r="P248" s="267"/>
      <c r="Q248" s="267" t="s">
        <v>4471</v>
      </c>
      <c r="R248" s="272" t="s">
        <v>2483</v>
      </c>
      <c r="S248" s="255">
        <f t="shared" si="95"/>
        <v>9160.5</v>
      </c>
      <c r="T248" s="255">
        <v>9160.5</v>
      </c>
      <c r="U248" s="255">
        <v>6723.3</v>
      </c>
      <c r="V248" s="255"/>
      <c r="W248" s="255"/>
      <c r="X248" s="255">
        <f t="shared" si="96"/>
        <v>2066</v>
      </c>
      <c r="Y248" s="255">
        <v>2066</v>
      </c>
      <c r="Z248" s="255">
        <v>522</v>
      </c>
      <c r="AA248" s="255">
        <v>195</v>
      </c>
      <c r="AB248" s="255"/>
      <c r="AC248" s="255">
        <f t="shared" si="97"/>
        <v>11226.5</v>
      </c>
      <c r="AE248" s="267"/>
      <c r="AF248" s="267" t="s">
        <v>4471</v>
      </c>
      <c r="AG248" s="272" t="s">
        <v>2483</v>
      </c>
      <c r="AH248" s="255">
        <f t="shared" si="98"/>
        <v>11226.5</v>
      </c>
      <c r="AI248" s="254">
        <f t="shared" si="99"/>
        <v>9160.5</v>
      </c>
      <c r="AJ248" s="254">
        <f t="shared" si="100"/>
        <v>2066</v>
      </c>
      <c r="AK248" s="254">
        <f t="shared" si="101"/>
        <v>14561.9</v>
      </c>
      <c r="AL248" s="254">
        <f t="shared" si="102"/>
        <v>10357</v>
      </c>
      <c r="AM248" s="255">
        <f t="shared" si="103"/>
        <v>4204.8999999999996</v>
      </c>
      <c r="AN248" s="254">
        <f t="shared" si="104"/>
        <v>3335.3999999999996</v>
      </c>
      <c r="AO248" s="254">
        <f t="shared" si="105"/>
        <v>1196.5</v>
      </c>
      <c r="AP248" s="254">
        <f t="shared" si="106"/>
        <v>2138.8999999999996</v>
      </c>
      <c r="AQ248" s="249">
        <f t="shared" si="91"/>
        <v>168.8</v>
      </c>
      <c r="AR248" s="256">
        <f t="shared" si="92"/>
        <v>10525.8</v>
      </c>
    </row>
    <row r="249" spans="1:44" ht="31.5">
      <c r="A249" s="396"/>
      <c r="B249" s="396" t="s">
        <v>4471</v>
      </c>
      <c r="C249" s="401" t="s">
        <v>2484</v>
      </c>
      <c r="D249" s="369">
        <f t="shared" si="93"/>
        <v>4579.7999999999993</v>
      </c>
      <c r="E249" s="373">
        <v>4579.7999999999993</v>
      </c>
      <c r="F249" s="400">
        <v>3720.4</v>
      </c>
      <c r="G249" s="373">
        <v>41</v>
      </c>
      <c r="H249" s="400"/>
      <c r="I249" s="369">
        <f t="shared" si="90"/>
        <v>1568.4</v>
      </c>
      <c r="J249" s="400">
        <v>1203.4000000000001</v>
      </c>
      <c r="K249" s="400">
        <v>438.4</v>
      </c>
      <c r="L249" s="400">
        <v>70.5</v>
      </c>
      <c r="M249" s="400">
        <v>365</v>
      </c>
      <c r="N249" s="369">
        <f t="shared" si="94"/>
        <v>6148.1999999999989</v>
      </c>
      <c r="O249" s="236"/>
      <c r="P249" s="267"/>
      <c r="Q249" s="267" t="s">
        <v>4471</v>
      </c>
      <c r="R249" s="272" t="s">
        <v>2484</v>
      </c>
      <c r="S249" s="255">
        <f t="shared" si="95"/>
        <v>3665.2</v>
      </c>
      <c r="T249" s="255">
        <v>3665.2</v>
      </c>
      <c r="U249" s="255">
        <v>2690</v>
      </c>
      <c r="V249" s="255"/>
      <c r="W249" s="255"/>
      <c r="X249" s="255">
        <f t="shared" si="96"/>
        <v>826.5</v>
      </c>
      <c r="Y249" s="255">
        <v>826.5</v>
      </c>
      <c r="Z249" s="255">
        <v>208.9</v>
      </c>
      <c r="AA249" s="255">
        <v>92.5</v>
      </c>
      <c r="AB249" s="255"/>
      <c r="AC249" s="255">
        <f t="shared" si="97"/>
        <v>4491.7</v>
      </c>
      <c r="AE249" s="267"/>
      <c r="AF249" s="267" t="s">
        <v>4471</v>
      </c>
      <c r="AG249" s="272" t="s">
        <v>2484</v>
      </c>
      <c r="AH249" s="255">
        <f t="shared" si="98"/>
        <v>4491.7</v>
      </c>
      <c r="AI249" s="254">
        <f t="shared" si="99"/>
        <v>3665.2</v>
      </c>
      <c r="AJ249" s="254">
        <f t="shared" si="100"/>
        <v>826.5</v>
      </c>
      <c r="AK249" s="254">
        <f t="shared" si="101"/>
        <v>6148.1999999999989</v>
      </c>
      <c r="AL249" s="254">
        <f t="shared" si="102"/>
        <v>4579.7999999999993</v>
      </c>
      <c r="AM249" s="255">
        <f t="shared" si="103"/>
        <v>1568.4</v>
      </c>
      <c r="AN249" s="254">
        <f t="shared" si="104"/>
        <v>1656.4999999999991</v>
      </c>
      <c r="AO249" s="254">
        <f t="shared" si="105"/>
        <v>914.59999999999945</v>
      </c>
      <c r="AP249" s="254">
        <f t="shared" si="106"/>
        <v>741.90000000000009</v>
      </c>
      <c r="AQ249" s="249">
        <f t="shared" si="91"/>
        <v>74.400000000000006</v>
      </c>
      <c r="AR249" s="256">
        <f t="shared" si="92"/>
        <v>4654.1999999999989</v>
      </c>
    </row>
    <row r="250" spans="1:44" ht="31.5">
      <c r="A250" s="396"/>
      <c r="B250" s="396" t="s">
        <v>4471</v>
      </c>
      <c r="C250" s="401" t="s">
        <v>2485</v>
      </c>
      <c r="D250" s="369">
        <f t="shared" si="93"/>
        <v>2217.8000000000002</v>
      </c>
      <c r="E250" s="373">
        <v>2217.8000000000002</v>
      </c>
      <c r="F250" s="400">
        <v>1778.7</v>
      </c>
      <c r="G250" s="373">
        <v>47.8</v>
      </c>
      <c r="H250" s="400"/>
      <c r="I250" s="369">
        <f t="shared" si="90"/>
        <v>815.90000000000009</v>
      </c>
      <c r="J250" s="400">
        <v>795.90000000000009</v>
      </c>
      <c r="K250" s="400">
        <v>372.9</v>
      </c>
      <c r="L250" s="400">
        <v>60.5</v>
      </c>
      <c r="M250" s="400">
        <v>20</v>
      </c>
      <c r="N250" s="369">
        <f t="shared" si="94"/>
        <v>3033.7000000000003</v>
      </c>
      <c r="O250" s="236"/>
      <c r="P250" s="267"/>
      <c r="Q250" s="267" t="s">
        <v>4471</v>
      </c>
      <c r="R250" s="272" t="s">
        <v>2485</v>
      </c>
      <c r="S250" s="255">
        <f t="shared" si="95"/>
        <v>1465.5</v>
      </c>
      <c r="T250" s="255">
        <v>1465.5</v>
      </c>
      <c r="U250" s="255">
        <v>1075.8</v>
      </c>
      <c r="V250" s="255"/>
      <c r="W250" s="255"/>
      <c r="X250" s="255">
        <f t="shared" si="96"/>
        <v>330.5</v>
      </c>
      <c r="Y250" s="255">
        <v>330.5</v>
      </c>
      <c r="Z250" s="255">
        <v>83.5</v>
      </c>
      <c r="AA250" s="255">
        <v>109.3</v>
      </c>
      <c r="AB250" s="255"/>
      <c r="AC250" s="255">
        <f t="shared" si="97"/>
        <v>1796</v>
      </c>
      <c r="AE250" s="267"/>
      <c r="AF250" s="267" t="s">
        <v>4471</v>
      </c>
      <c r="AG250" s="272" t="s">
        <v>2485</v>
      </c>
      <c r="AH250" s="255">
        <f t="shared" si="98"/>
        <v>1796</v>
      </c>
      <c r="AI250" s="254">
        <f t="shared" si="99"/>
        <v>1465.5</v>
      </c>
      <c r="AJ250" s="254">
        <f t="shared" si="100"/>
        <v>330.5</v>
      </c>
      <c r="AK250" s="254">
        <f t="shared" si="101"/>
        <v>3033.7000000000003</v>
      </c>
      <c r="AL250" s="254">
        <f t="shared" si="102"/>
        <v>2217.8000000000002</v>
      </c>
      <c r="AM250" s="255">
        <f t="shared" si="103"/>
        <v>815.90000000000009</v>
      </c>
      <c r="AN250" s="254">
        <f t="shared" si="104"/>
        <v>1237.7000000000003</v>
      </c>
      <c r="AO250" s="254">
        <f t="shared" si="105"/>
        <v>752.30000000000018</v>
      </c>
      <c r="AP250" s="254">
        <f t="shared" si="106"/>
        <v>485.40000000000009</v>
      </c>
      <c r="AQ250" s="249">
        <f t="shared" si="91"/>
        <v>35.6</v>
      </c>
      <c r="AR250" s="256">
        <f t="shared" si="92"/>
        <v>2253.4</v>
      </c>
    </row>
    <row r="251" spans="1:44" ht="31.5">
      <c r="A251" s="396"/>
      <c r="B251" s="396" t="s">
        <v>4471</v>
      </c>
      <c r="C251" s="401" t="s">
        <v>2486</v>
      </c>
      <c r="D251" s="369">
        <f t="shared" si="93"/>
        <v>9693.1999999999989</v>
      </c>
      <c r="E251" s="373">
        <v>9693.1999999999989</v>
      </c>
      <c r="F251" s="400">
        <v>7945.3</v>
      </c>
      <c r="G251" s="373"/>
      <c r="H251" s="400"/>
      <c r="I251" s="369">
        <f t="shared" si="90"/>
        <v>3869</v>
      </c>
      <c r="J251" s="400">
        <v>3526</v>
      </c>
      <c r="K251" s="400">
        <v>1574.6</v>
      </c>
      <c r="L251" s="400">
        <v>515.1</v>
      </c>
      <c r="M251" s="400">
        <v>343</v>
      </c>
      <c r="N251" s="369">
        <f t="shared" si="94"/>
        <v>13562.199999999999</v>
      </c>
      <c r="O251" s="236"/>
      <c r="P251" s="267"/>
      <c r="Q251" s="267" t="s">
        <v>4471</v>
      </c>
      <c r="R251" s="272" t="s">
        <v>2486</v>
      </c>
      <c r="S251" s="255">
        <f t="shared" si="95"/>
        <v>5488.4000000000005</v>
      </c>
      <c r="T251" s="255">
        <v>5488.4000000000005</v>
      </c>
      <c r="U251" s="255">
        <v>4028.2</v>
      </c>
      <c r="V251" s="255"/>
      <c r="W251" s="255"/>
      <c r="X251" s="255">
        <f t="shared" si="96"/>
        <v>1628</v>
      </c>
      <c r="Y251" s="255">
        <v>1628</v>
      </c>
      <c r="Z251" s="255">
        <v>312.8</v>
      </c>
      <c r="AA251" s="255">
        <v>322</v>
      </c>
      <c r="AB251" s="255"/>
      <c r="AC251" s="255">
        <f t="shared" si="97"/>
        <v>7116.4000000000005</v>
      </c>
      <c r="AE251" s="267"/>
      <c r="AF251" s="267" t="s">
        <v>4471</v>
      </c>
      <c r="AG251" s="272" t="s">
        <v>2486</v>
      </c>
      <c r="AH251" s="255">
        <f t="shared" si="98"/>
        <v>7116.4000000000005</v>
      </c>
      <c r="AI251" s="254">
        <f t="shared" si="99"/>
        <v>5488.4000000000005</v>
      </c>
      <c r="AJ251" s="254">
        <f t="shared" si="100"/>
        <v>1628</v>
      </c>
      <c r="AK251" s="254">
        <f t="shared" si="101"/>
        <v>13562.199999999999</v>
      </c>
      <c r="AL251" s="254">
        <f t="shared" si="102"/>
        <v>9693.1999999999989</v>
      </c>
      <c r="AM251" s="255">
        <f t="shared" si="103"/>
        <v>3869</v>
      </c>
      <c r="AN251" s="254">
        <f t="shared" si="104"/>
        <v>6445.7999999999984</v>
      </c>
      <c r="AO251" s="254">
        <f t="shared" si="105"/>
        <v>4204.7999999999984</v>
      </c>
      <c r="AP251" s="254">
        <f t="shared" si="106"/>
        <v>2241</v>
      </c>
      <c r="AQ251" s="249">
        <f t="shared" si="91"/>
        <v>158.9</v>
      </c>
      <c r="AR251" s="256">
        <f t="shared" si="92"/>
        <v>9852.0999999999985</v>
      </c>
    </row>
    <row r="252" spans="1:44" ht="31.5">
      <c r="A252" s="396"/>
      <c r="B252" s="396" t="s">
        <v>4471</v>
      </c>
      <c r="C252" s="401" t="s">
        <v>2487</v>
      </c>
      <c r="D252" s="369">
        <f t="shared" si="93"/>
        <v>3219.1000000000004</v>
      </c>
      <c r="E252" s="373">
        <v>3219.1000000000004</v>
      </c>
      <c r="F252" s="400">
        <v>2638.6</v>
      </c>
      <c r="G252" s="373"/>
      <c r="H252" s="400"/>
      <c r="I252" s="369">
        <f t="shared" si="90"/>
        <v>1755.2</v>
      </c>
      <c r="J252" s="400">
        <v>1587.9</v>
      </c>
      <c r="K252" s="400">
        <v>565</v>
      </c>
      <c r="L252" s="400">
        <v>303.5</v>
      </c>
      <c r="M252" s="400">
        <v>167.3</v>
      </c>
      <c r="N252" s="369">
        <f t="shared" si="94"/>
        <v>4974.3</v>
      </c>
      <c r="O252" s="236"/>
      <c r="P252" s="267"/>
      <c r="Q252" s="267" t="s">
        <v>4471</v>
      </c>
      <c r="R252" s="272" t="s">
        <v>2487</v>
      </c>
      <c r="S252" s="255">
        <f t="shared" si="95"/>
        <v>2783.2999999999997</v>
      </c>
      <c r="T252" s="255">
        <v>2783.2999999999997</v>
      </c>
      <c r="U252" s="255">
        <v>2042.8</v>
      </c>
      <c r="V252" s="255"/>
      <c r="W252" s="255"/>
      <c r="X252" s="255">
        <f t="shared" si="96"/>
        <v>912.8</v>
      </c>
      <c r="Y252" s="255">
        <v>912.8</v>
      </c>
      <c r="Z252" s="255">
        <v>158.60000000000002</v>
      </c>
      <c r="AA252" s="255">
        <v>247</v>
      </c>
      <c r="AB252" s="255"/>
      <c r="AC252" s="255">
        <f t="shared" si="97"/>
        <v>3696.0999999999995</v>
      </c>
      <c r="AE252" s="267"/>
      <c r="AF252" s="267" t="s">
        <v>4471</v>
      </c>
      <c r="AG252" s="272" t="s">
        <v>2487</v>
      </c>
      <c r="AH252" s="255">
        <f t="shared" si="98"/>
        <v>3696.0999999999995</v>
      </c>
      <c r="AI252" s="254">
        <f t="shared" si="99"/>
        <v>2783.2999999999997</v>
      </c>
      <c r="AJ252" s="254">
        <f t="shared" si="100"/>
        <v>912.8</v>
      </c>
      <c r="AK252" s="254">
        <f t="shared" si="101"/>
        <v>4974.3</v>
      </c>
      <c r="AL252" s="254">
        <f t="shared" si="102"/>
        <v>3219.1000000000004</v>
      </c>
      <c r="AM252" s="255">
        <f t="shared" si="103"/>
        <v>1755.2</v>
      </c>
      <c r="AN252" s="254">
        <f t="shared" si="104"/>
        <v>1278.2000000000007</v>
      </c>
      <c r="AO252" s="254">
        <f t="shared" si="105"/>
        <v>435.80000000000064</v>
      </c>
      <c r="AP252" s="254">
        <f t="shared" si="106"/>
        <v>842.40000000000009</v>
      </c>
      <c r="AQ252" s="249">
        <f t="shared" si="91"/>
        <v>52.8</v>
      </c>
      <c r="AR252" s="256">
        <f t="shared" si="92"/>
        <v>3271.9000000000005</v>
      </c>
    </row>
    <row r="253" spans="1:44" ht="31.5">
      <c r="A253" s="396"/>
      <c r="B253" s="396" t="s">
        <v>4471</v>
      </c>
      <c r="C253" s="401" t="s">
        <v>2488</v>
      </c>
      <c r="D253" s="369">
        <f t="shared" si="93"/>
        <v>1371.5</v>
      </c>
      <c r="E253" s="373">
        <v>1371.5</v>
      </c>
      <c r="F253" s="400">
        <v>1124.0999999999999</v>
      </c>
      <c r="G253" s="373"/>
      <c r="H253" s="400"/>
      <c r="I253" s="369">
        <f t="shared" si="90"/>
        <v>527.79999999999995</v>
      </c>
      <c r="J253" s="400">
        <v>514</v>
      </c>
      <c r="K253" s="400">
        <v>231.7</v>
      </c>
      <c r="L253" s="400">
        <v>87.4</v>
      </c>
      <c r="M253" s="400">
        <v>13.8</v>
      </c>
      <c r="N253" s="369">
        <f t="shared" si="94"/>
        <v>1899.3</v>
      </c>
      <c r="O253" s="236"/>
      <c r="P253" s="267"/>
      <c r="Q253" s="267" t="s">
        <v>4471</v>
      </c>
      <c r="R253" s="272" t="s">
        <v>2488</v>
      </c>
      <c r="S253" s="255">
        <f t="shared" si="95"/>
        <v>970.3</v>
      </c>
      <c r="T253" s="255">
        <v>970.3</v>
      </c>
      <c r="U253" s="255">
        <v>712.1</v>
      </c>
      <c r="V253" s="255"/>
      <c r="W253" s="255"/>
      <c r="X253" s="255">
        <f t="shared" si="96"/>
        <v>252.90000000000003</v>
      </c>
      <c r="Y253" s="255">
        <v>252.90000000000003</v>
      </c>
      <c r="Z253" s="255">
        <v>55.300000000000004</v>
      </c>
      <c r="AA253" s="255">
        <v>61.1</v>
      </c>
      <c r="AB253" s="255"/>
      <c r="AC253" s="255">
        <f t="shared" si="97"/>
        <v>1223.2</v>
      </c>
      <c r="AE253" s="267"/>
      <c r="AF253" s="267" t="s">
        <v>4471</v>
      </c>
      <c r="AG253" s="272" t="s">
        <v>2488</v>
      </c>
      <c r="AH253" s="255">
        <f t="shared" si="98"/>
        <v>1223.2</v>
      </c>
      <c r="AI253" s="254">
        <f t="shared" si="99"/>
        <v>970.3</v>
      </c>
      <c r="AJ253" s="254">
        <f t="shared" si="100"/>
        <v>252.90000000000003</v>
      </c>
      <c r="AK253" s="254">
        <f t="shared" si="101"/>
        <v>1899.3</v>
      </c>
      <c r="AL253" s="254">
        <f t="shared" si="102"/>
        <v>1371.5</v>
      </c>
      <c r="AM253" s="255">
        <f t="shared" si="103"/>
        <v>527.79999999999995</v>
      </c>
      <c r="AN253" s="254">
        <f t="shared" si="104"/>
        <v>676.09999999999991</v>
      </c>
      <c r="AO253" s="254">
        <f t="shared" si="105"/>
        <v>401.20000000000005</v>
      </c>
      <c r="AP253" s="254">
        <f t="shared" si="106"/>
        <v>274.89999999999992</v>
      </c>
      <c r="AQ253" s="249">
        <f t="shared" si="91"/>
        <v>22.5</v>
      </c>
      <c r="AR253" s="256">
        <f t="shared" si="92"/>
        <v>1394</v>
      </c>
    </row>
    <row r="254" spans="1:44" ht="31.5">
      <c r="A254" s="396"/>
      <c r="B254" s="396" t="s">
        <v>4471</v>
      </c>
      <c r="C254" s="401" t="s">
        <v>2489</v>
      </c>
      <c r="D254" s="369">
        <f t="shared" si="93"/>
        <v>1919.8</v>
      </c>
      <c r="E254" s="373">
        <v>1919.8</v>
      </c>
      <c r="F254" s="400">
        <v>1573.6</v>
      </c>
      <c r="G254" s="373"/>
      <c r="H254" s="400"/>
      <c r="I254" s="369">
        <f t="shared" si="90"/>
        <v>1090.4000000000001</v>
      </c>
      <c r="J254" s="400">
        <v>1072</v>
      </c>
      <c r="K254" s="400">
        <v>388.8</v>
      </c>
      <c r="L254" s="400">
        <v>240.1</v>
      </c>
      <c r="M254" s="400">
        <v>18.399999999999999</v>
      </c>
      <c r="N254" s="369">
        <f t="shared" si="94"/>
        <v>3010.2</v>
      </c>
      <c r="O254" s="236"/>
      <c r="P254" s="267"/>
      <c r="Q254" s="267" t="s">
        <v>4471</v>
      </c>
      <c r="R254" s="272" t="s">
        <v>2489</v>
      </c>
      <c r="S254" s="255">
        <f t="shared" si="95"/>
        <v>1255.5999999999999</v>
      </c>
      <c r="T254" s="255">
        <v>1255.5999999999999</v>
      </c>
      <c r="U254" s="255">
        <v>921.50000000000011</v>
      </c>
      <c r="V254" s="255"/>
      <c r="W254" s="255"/>
      <c r="X254" s="255">
        <f t="shared" si="96"/>
        <v>528.59999999999991</v>
      </c>
      <c r="Y254" s="255">
        <v>528.59999999999991</v>
      </c>
      <c r="Z254" s="255">
        <v>71.5</v>
      </c>
      <c r="AA254" s="255">
        <v>196.9</v>
      </c>
      <c r="AB254" s="255"/>
      <c r="AC254" s="255">
        <f t="shared" si="97"/>
        <v>1784.1999999999998</v>
      </c>
      <c r="AE254" s="267"/>
      <c r="AF254" s="267" t="s">
        <v>4471</v>
      </c>
      <c r="AG254" s="272" t="s">
        <v>2489</v>
      </c>
      <c r="AH254" s="255">
        <f t="shared" si="98"/>
        <v>1784.1999999999998</v>
      </c>
      <c r="AI254" s="254">
        <f t="shared" si="99"/>
        <v>1255.5999999999999</v>
      </c>
      <c r="AJ254" s="254">
        <f t="shared" si="100"/>
        <v>528.59999999999991</v>
      </c>
      <c r="AK254" s="254">
        <f t="shared" si="101"/>
        <v>3010.2</v>
      </c>
      <c r="AL254" s="254">
        <f t="shared" si="102"/>
        <v>1919.8</v>
      </c>
      <c r="AM254" s="255">
        <f t="shared" si="103"/>
        <v>1090.4000000000001</v>
      </c>
      <c r="AN254" s="254">
        <f t="shared" si="104"/>
        <v>1226</v>
      </c>
      <c r="AO254" s="254">
        <f t="shared" si="105"/>
        <v>664.2</v>
      </c>
      <c r="AP254" s="254">
        <f t="shared" si="106"/>
        <v>561.80000000000018</v>
      </c>
      <c r="AQ254" s="249">
        <f t="shared" si="91"/>
        <v>31.5</v>
      </c>
      <c r="AR254" s="256">
        <f t="shared" si="92"/>
        <v>1951.3</v>
      </c>
    </row>
    <row r="255" spans="1:44" ht="31.5">
      <c r="A255" s="396"/>
      <c r="B255" s="396" t="s">
        <v>4471</v>
      </c>
      <c r="C255" s="401" t="s">
        <v>2490</v>
      </c>
      <c r="D255" s="369">
        <f t="shared" si="93"/>
        <v>2985.8</v>
      </c>
      <c r="E255" s="373">
        <v>2985.8</v>
      </c>
      <c r="F255" s="400">
        <v>2447.4</v>
      </c>
      <c r="G255" s="373"/>
      <c r="H255" s="400"/>
      <c r="I255" s="369">
        <f t="shared" si="90"/>
        <v>1519.6000000000001</v>
      </c>
      <c r="J255" s="400">
        <v>1343.1000000000001</v>
      </c>
      <c r="K255" s="400">
        <v>510.6</v>
      </c>
      <c r="L255" s="400">
        <v>157.19999999999999</v>
      </c>
      <c r="M255" s="400">
        <v>176.5</v>
      </c>
      <c r="N255" s="369">
        <f t="shared" si="94"/>
        <v>4505.4000000000005</v>
      </c>
      <c r="O255" s="236"/>
      <c r="P255" s="267"/>
      <c r="Q255" s="267" t="s">
        <v>4471</v>
      </c>
      <c r="R255" s="272" t="s">
        <v>2490</v>
      </c>
      <c r="S255" s="255">
        <f t="shared" si="95"/>
        <v>2771.1000000000004</v>
      </c>
      <c r="T255" s="255">
        <v>2771.1000000000004</v>
      </c>
      <c r="U255" s="255">
        <v>2033.8</v>
      </c>
      <c r="V255" s="255"/>
      <c r="W255" s="255"/>
      <c r="X255" s="255">
        <f t="shared" si="96"/>
        <v>691.9</v>
      </c>
      <c r="Y255" s="255">
        <v>691.9</v>
      </c>
      <c r="Z255" s="255">
        <v>157.9</v>
      </c>
      <c r="AA255" s="255">
        <v>119.5</v>
      </c>
      <c r="AB255" s="255"/>
      <c r="AC255" s="255">
        <f t="shared" si="97"/>
        <v>3463.0000000000005</v>
      </c>
      <c r="AE255" s="267"/>
      <c r="AF255" s="267" t="s">
        <v>4471</v>
      </c>
      <c r="AG255" s="272" t="s">
        <v>2490</v>
      </c>
      <c r="AH255" s="255">
        <f t="shared" si="98"/>
        <v>3463.0000000000005</v>
      </c>
      <c r="AI255" s="254">
        <f t="shared" si="99"/>
        <v>2771.1000000000004</v>
      </c>
      <c r="AJ255" s="254">
        <f t="shared" si="100"/>
        <v>691.9</v>
      </c>
      <c r="AK255" s="254">
        <f t="shared" si="101"/>
        <v>4505.4000000000005</v>
      </c>
      <c r="AL255" s="254">
        <f t="shared" si="102"/>
        <v>2985.8</v>
      </c>
      <c r="AM255" s="255">
        <f t="shared" si="103"/>
        <v>1519.6000000000001</v>
      </c>
      <c r="AN255" s="254">
        <f t="shared" si="104"/>
        <v>1042.4000000000001</v>
      </c>
      <c r="AO255" s="254">
        <f t="shared" si="105"/>
        <v>214.69999999999982</v>
      </c>
      <c r="AP255" s="254">
        <f t="shared" si="106"/>
        <v>827.70000000000016</v>
      </c>
      <c r="AQ255" s="249">
        <f t="shared" si="91"/>
        <v>48.9</v>
      </c>
      <c r="AR255" s="256">
        <f t="shared" si="92"/>
        <v>3034.7000000000003</v>
      </c>
    </row>
    <row r="256" spans="1:44" ht="31.5">
      <c r="A256" s="396"/>
      <c r="B256" s="396" t="s">
        <v>4471</v>
      </c>
      <c r="C256" s="401" t="s">
        <v>2491</v>
      </c>
      <c r="D256" s="369">
        <f t="shared" si="93"/>
        <v>1732.4</v>
      </c>
      <c r="E256" s="373">
        <v>1732.4</v>
      </c>
      <c r="F256" s="400">
        <v>1420</v>
      </c>
      <c r="G256" s="373"/>
      <c r="H256" s="400"/>
      <c r="I256" s="369">
        <f t="shared" si="90"/>
        <v>913.19999999999993</v>
      </c>
      <c r="J256" s="400">
        <v>894.8</v>
      </c>
      <c r="K256" s="400">
        <v>321.60000000000002</v>
      </c>
      <c r="L256" s="400">
        <v>140.1</v>
      </c>
      <c r="M256" s="400">
        <v>18.399999999999999</v>
      </c>
      <c r="N256" s="369">
        <f t="shared" si="94"/>
        <v>2645.6</v>
      </c>
      <c r="O256" s="236"/>
      <c r="P256" s="267"/>
      <c r="Q256" s="267" t="s">
        <v>4471</v>
      </c>
      <c r="R256" s="272" t="s">
        <v>2491</v>
      </c>
      <c r="S256" s="255">
        <f t="shared" si="95"/>
        <v>1820.6</v>
      </c>
      <c r="T256" s="255">
        <v>1820.6</v>
      </c>
      <c r="U256" s="255">
        <v>1336.2</v>
      </c>
      <c r="V256" s="255"/>
      <c r="W256" s="255"/>
      <c r="X256" s="255">
        <f t="shared" si="96"/>
        <v>566.5</v>
      </c>
      <c r="Y256" s="255">
        <v>566.5</v>
      </c>
      <c r="Z256" s="255">
        <v>103.69999999999999</v>
      </c>
      <c r="AA256" s="255">
        <v>107</v>
      </c>
      <c r="AB256" s="255"/>
      <c r="AC256" s="255">
        <f t="shared" si="97"/>
        <v>2387.1</v>
      </c>
      <c r="AE256" s="267"/>
      <c r="AF256" s="267" t="s">
        <v>4471</v>
      </c>
      <c r="AG256" s="272" t="s">
        <v>2491</v>
      </c>
      <c r="AH256" s="255">
        <f t="shared" si="98"/>
        <v>2387.1</v>
      </c>
      <c r="AI256" s="254">
        <f t="shared" si="99"/>
        <v>1820.6</v>
      </c>
      <c r="AJ256" s="254">
        <f t="shared" si="100"/>
        <v>566.5</v>
      </c>
      <c r="AK256" s="254">
        <f t="shared" si="101"/>
        <v>2645.6</v>
      </c>
      <c r="AL256" s="254">
        <f t="shared" si="102"/>
        <v>1732.4</v>
      </c>
      <c r="AM256" s="255">
        <f t="shared" si="103"/>
        <v>913.19999999999993</v>
      </c>
      <c r="AN256" s="254">
        <f t="shared" si="104"/>
        <v>258.5</v>
      </c>
      <c r="AO256" s="254">
        <f t="shared" si="105"/>
        <v>-88.199999999999818</v>
      </c>
      <c r="AP256" s="254">
        <f t="shared" si="106"/>
        <v>346.69999999999993</v>
      </c>
      <c r="AQ256" s="249">
        <f t="shared" si="91"/>
        <v>28.4</v>
      </c>
      <c r="AR256" s="256">
        <f t="shared" si="92"/>
        <v>1760.8000000000002</v>
      </c>
    </row>
    <row r="257" spans="1:44" ht="31.5">
      <c r="A257" s="396"/>
      <c r="B257" s="396" t="s">
        <v>4471</v>
      </c>
      <c r="C257" s="401" t="s">
        <v>2492</v>
      </c>
      <c r="D257" s="369">
        <f t="shared" si="93"/>
        <v>2359.4</v>
      </c>
      <c r="E257" s="373">
        <v>2359.4</v>
      </c>
      <c r="F257" s="400">
        <v>1933.9</v>
      </c>
      <c r="G257" s="373"/>
      <c r="H257" s="400"/>
      <c r="I257" s="369">
        <f t="shared" si="90"/>
        <v>1079.8999999999999</v>
      </c>
      <c r="J257" s="400">
        <v>912.59999999999991</v>
      </c>
      <c r="K257" s="400">
        <v>395.4</v>
      </c>
      <c r="L257" s="400">
        <v>59.1</v>
      </c>
      <c r="M257" s="400">
        <v>167.3</v>
      </c>
      <c r="N257" s="369">
        <f t="shared" si="94"/>
        <v>3439.3</v>
      </c>
      <c r="O257" s="236"/>
      <c r="P257" s="267"/>
      <c r="Q257" s="267" t="s">
        <v>4471</v>
      </c>
      <c r="R257" s="272" t="s">
        <v>2492</v>
      </c>
      <c r="S257" s="255">
        <f t="shared" si="95"/>
        <v>2167</v>
      </c>
      <c r="T257" s="255">
        <v>2167</v>
      </c>
      <c r="U257" s="255">
        <v>1590.5</v>
      </c>
      <c r="V257" s="255"/>
      <c r="W257" s="255"/>
      <c r="X257" s="255">
        <f t="shared" si="96"/>
        <v>658.6</v>
      </c>
      <c r="Y257" s="255">
        <v>658.6</v>
      </c>
      <c r="Z257" s="255">
        <v>123.49999999999999</v>
      </c>
      <c r="AA257" s="255">
        <v>53.3</v>
      </c>
      <c r="AB257" s="255"/>
      <c r="AC257" s="255">
        <f t="shared" si="97"/>
        <v>2825.6</v>
      </c>
      <c r="AE257" s="267"/>
      <c r="AF257" s="267" t="s">
        <v>4471</v>
      </c>
      <c r="AG257" s="272" t="s">
        <v>2492</v>
      </c>
      <c r="AH257" s="255">
        <f t="shared" si="98"/>
        <v>2825.6</v>
      </c>
      <c r="AI257" s="254">
        <f t="shared" si="99"/>
        <v>2167</v>
      </c>
      <c r="AJ257" s="254">
        <f t="shared" si="100"/>
        <v>658.6</v>
      </c>
      <c r="AK257" s="254">
        <f t="shared" si="101"/>
        <v>3439.3</v>
      </c>
      <c r="AL257" s="254">
        <f t="shared" si="102"/>
        <v>2359.4</v>
      </c>
      <c r="AM257" s="255">
        <f t="shared" si="103"/>
        <v>1079.8999999999999</v>
      </c>
      <c r="AN257" s="254">
        <f t="shared" si="104"/>
        <v>613.70000000000027</v>
      </c>
      <c r="AO257" s="254">
        <f t="shared" si="105"/>
        <v>192.40000000000009</v>
      </c>
      <c r="AP257" s="254">
        <f t="shared" si="106"/>
        <v>421.29999999999984</v>
      </c>
      <c r="AQ257" s="249">
        <f t="shared" si="91"/>
        <v>38.700000000000003</v>
      </c>
      <c r="AR257" s="256">
        <f t="shared" si="92"/>
        <v>2398.1</v>
      </c>
    </row>
    <row r="258" spans="1:44" ht="31.5">
      <c r="A258" s="396"/>
      <c r="B258" s="396" t="s">
        <v>4471</v>
      </c>
      <c r="C258" s="401" t="s">
        <v>325</v>
      </c>
      <c r="D258" s="369">
        <f t="shared" si="93"/>
        <v>6260.2</v>
      </c>
      <c r="E258" s="373">
        <v>6260.2</v>
      </c>
      <c r="F258" s="400">
        <v>5131.3999999999996</v>
      </c>
      <c r="G258" s="373"/>
      <c r="H258" s="400"/>
      <c r="I258" s="369">
        <f t="shared" ref="I258:I321" si="107">J258+M258</f>
        <v>2386.1</v>
      </c>
      <c r="J258" s="400">
        <v>2295.7999999999997</v>
      </c>
      <c r="K258" s="400">
        <v>938</v>
      </c>
      <c r="L258" s="400">
        <v>309.7</v>
      </c>
      <c r="M258" s="400">
        <v>90.3</v>
      </c>
      <c r="N258" s="369">
        <f t="shared" si="94"/>
        <v>8646.2999999999993</v>
      </c>
      <c r="O258" s="236"/>
      <c r="P258" s="267"/>
      <c r="Q258" s="267" t="s">
        <v>4471</v>
      </c>
      <c r="R258" s="272" t="s">
        <v>2493</v>
      </c>
      <c r="S258" s="255">
        <f t="shared" si="95"/>
        <v>3847.9</v>
      </c>
      <c r="T258" s="255">
        <v>3847.9</v>
      </c>
      <c r="U258" s="255">
        <v>2824.1</v>
      </c>
      <c r="V258" s="255"/>
      <c r="W258" s="255"/>
      <c r="X258" s="255">
        <f t="shared" si="96"/>
        <v>1078.1999999999998</v>
      </c>
      <c r="Y258" s="255">
        <v>1078.1999999999998</v>
      </c>
      <c r="Z258" s="255">
        <v>219.29999999999998</v>
      </c>
      <c r="AA258" s="255">
        <v>165.1</v>
      </c>
      <c r="AB258" s="255"/>
      <c r="AC258" s="255">
        <f t="shared" si="97"/>
        <v>4926.1000000000004</v>
      </c>
      <c r="AE258" s="267"/>
      <c r="AF258" s="267" t="s">
        <v>4471</v>
      </c>
      <c r="AG258" s="272" t="s">
        <v>2493</v>
      </c>
      <c r="AH258" s="255">
        <f t="shared" si="98"/>
        <v>4926.1000000000004</v>
      </c>
      <c r="AI258" s="254">
        <f t="shared" si="99"/>
        <v>3847.9</v>
      </c>
      <c r="AJ258" s="254">
        <f t="shared" si="100"/>
        <v>1078.1999999999998</v>
      </c>
      <c r="AK258" s="254">
        <f t="shared" si="101"/>
        <v>8646.2999999999993</v>
      </c>
      <c r="AL258" s="254">
        <f t="shared" si="102"/>
        <v>6260.2</v>
      </c>
      <c r="AM258" s="255">
        <f t="shared" si="103"/>
        <v>2386.1</v>
      </c>
      <c r="AN258" s="254">
        <f t="shared" si="104"/>
        <v>3720.1999999999989</v>
      </c>
      <c r="AO258" s="254">
        <f t="shared" si="105"/>
        <v>2412.2999999999997</v>
      </c>
      <c r="AP258" s="254">
        <f t="shared" si="106"/>
        <v>1307.9000000000001</v>
      </c>
      <c r="AQ258" s="249">
        <f t="shared" si="91"/>
        <v>102.6</v>
      </c>
      <c r="AR258" s="256">
        <f t="shared" si="92"/>
        <v>6362.8</v>
      </c>
    </row>
    <row r="259" spans="1:44" ht="31.5">
      <c r="A259" s="396"/>
      <c r="B259" s="396" t="s">
        <v>4471</v>
      </c>
      <c r="C259" s="401" t="s">
        <v>326</v>
      </c>
      <c r="D259" s="369">
        <f t="shared" si="93"/>
        <v>3608.7</v>
      </c>
      <c r="E259" s="373">
        <v>3608.7</v>
      </c>
      <c r="F259" s="400">
        <v>2957.9</v>
      </c>
      <c r="G259" s="373"/>
      <c r="H259" s="400"/>
      <c r="I259" s="369">
        <f t="shared" si="107"/>
        <v>2112.4</v>
      </c>
      <c r="J259" s="400">
        <v>1935.9</v>
      </c>
      <c r="K259" s="400">
        <v>643</v>
      </c>
      <c r="L259" s="400">
        <v>472.5</v>
      </c>
      <c r="M259" s="400">
        <v>176.5</v>
      </c>
      <c r="N259" s="369">
        <f t="shared" si="94"/>
        <v>5721.1</v>
      </c>
      <c r="O259" s="236"/>
      <c r="P259" s="267"/>
      <c r="Q259" s="267" t="s">
        <v>4471</v>
      </c>
      <c r="R259" s="272" t="s">
        <v>862</v>
      </c>
      <c r="S259" s="255">
        <f t="shared" si="95"/>
        <v>3114.7000000000003</v>
      </c>
      <c r="T259" s="255">
        <v>3114.7000000000003</v>
      </c>
      <c r="U259" s="255">
        <v>2286</v>
      </c>
      <c r="V259" s="255"/>
      <c r="W259" s="255"/>
      <c r="X259" s="255">
        <f t="shared" si="96"/>
        <v>877.69999999999993</v>
      </c>
      <c r="Y259" s="255">
        <v>877.69999999999993</v>
      </c>
      <c r="Z259" s="255">
        <v>177.5</v>
      </c>
      <c r="AA259" s="255">
        <v>161.80000000000001</v>
      </c>
      <c r="AB259" s="255"/>
      <c r="AC259" s="255">
        <f t="shared" si="97"/>
        <v>3992.4</v>
      </c>
      <c r="AE259" s="267"/>
      <c r="AF259" s="267" t="s">
        <v>4471</v>
      </c>
      <c r="AG259" s="272" t="s">
        <v>862</v>
      </c>
      <c r="AH259" s="255">
        <f t="shared" si="98"/>
        <v>3992.4</v>
      </c>
      <c r="AI259" s="254">
        <f t="shared" si="99"/>
        <v>3114.7000000000003</v>
      </c>
      <c r="AJ259" s="254">
        <f t="shared" si="100"/>
        <v>877.69999999999993</v>
      </c>
      <c r="AK259" s="254">
        <f t="shared" si="101"/>
        <v>5721.1</v>
      </c>
      <c r="AL259" s="254">
        <f t="shared" si="102"/>
        <v>3608.7</v>
      </c>
      <c r="AM259" s="255">
        <f t="shared" si="103"/>
        <v>2112.4</v>
      </c>
      <c r="AN259" s="254">
        <f t="shared" si="104"/>
        <v>1728.7000000000003</v>
      </c>
      <c r="AO259" s="254">
        <f t="shared" si="105"/>
        <v>493.99999999999955</v>
      </c>
      <c r="AP259" s="254">
        <f t="shared" si="106"/>
        <v>1234.7000000000003</v>
      </c>
      <c r="AQ259" s="249">
        <f t="shared" si="91"/>
        <v>59.2</v>
      </c>
      <c r="AR259" s="256">
        <f t="shared" si="92"/>
        <v>3667.8999999999996</v>
      </c>
    </row>
    <row r="260" spans="1:44" ht="31.5">
      <c r="A260" s="396"/>
      <c r="B260" s="396" t="s">
        <v>4471</v>
      </c>
      <c r="C260" s="401" t="s">
        <v>863</v>
      </c>
      <c r="D260" s="369">
        <f t="shared" si="93"/>
        <v>3311.2</v>
      </c>
      <c r="E260" s="373">
        <v>3311.2</v>
      </c>
      <c r="F260" s="400">
        <v>2714.1</v>
      </c>
      <c r="G260" s="373"/>
      <c r="H260" s="400"/>
      <c r="I260" s="369">
        <f t="shared" si="107"/>
        <v>1697.8000000000002</v>
      </c>
      <c r="J260" s="400">
        <v>1525.9</v>
      </c>
      <c r="K260" s="400">
        <v>584.79999999999995</v>
      </c>
      <c r="L260" s="400">
        <v>431.6</v>
      </c>
      <c r="M260" s="400">
        <v>171.9</v>
      </c>
      <c r="N260" s="369">
        <f t="shared" si="94"/>
        <v>5009</v>
      </c>
      <c r="O260" s="236"/>
      <c r="P260" s="267"/>
      <c r="Q260" s="267" t="s">
        <v>4471</v>
      </c>
      <c r="R260" s="272" t="s">
        <v>863</v>
      </c>
      <c r="S260" s="255">
        <f t="shared" si="95"/>
        <v>2574</v>
      </c>
      <c r="T260" s="255">
        <v>2574</v>
      </c>
      <c r="U260" s="255">
        <v>1889.2</v>
      </c>
      <c r="V260" s="255"/>
      <c r="W260" s="255"/>
      <c r="X260" s="255">
        <f t="shared" si="96"/>
        <v>749.7</v>
      </c>
      <c r="Y260" s="255">
        <v>749.7</v>
      </c>
      <c r="Z260" s="255">
        <v>146.69999999999999</v>
      </c>
      <c r="AA260" s="255">
        <v>154.9</v>
      </c>
      <c r="AB260" s="255"/>
      <c r="AC260" s="255">
        <f t="shared" si="97"/>
        <v>3323.7</v>
      </c>
      <c r="AE260" s="267"/>
      <c r="AF260" s="267" t="s">
        <v>4471</v>
      </c>
      <c r="AG260" s="272" t="s">
        <v>863</v>
      </c>
      <c r="AH260" s="255">
        <f t="shared" si="98"/>
        <v>3323.7</v>
      </c>
      <c r="AI260" s="254">
        <f t="shared" si="99"/>
        <v>2574</v>
      </c>
      <c r="AJ260" s="254">
        <f t="shared" si="100"/>
        <v>749.7</v>
      </c>
      <c r="AK260" s="254">
        <f t="shared" si="101"/>
        <v>5009</v>
      </c>
      <c r="AL260" s="254">
        <f t="shared" si="102"/>
        <v>3311.2</v>
      </c>
      <c r="AM260" s="255">
        <f t="shared" si="103"/>
        <v>1697.8000000000002</v>
      </c>
      <c r="AN260" s="254">
        <f t="shared" si="104"/>
        <v>1685.3000000000002</v>
      </c>
      <c r="AO260" s="254">
        <f t="shared" si="105"/>
        <v>737.19999999999982</v>
      </c>
      <c r="AP260" s="254">
        <f t="shared" si="106"/>
        <v>948.10000000000014</v>
      </c>
      <c r="AQ260" s="249">
        <f t="shared" si="91"/>
        <v>54.3</v>
      </c>
      <c r="AR260" s="256">
        <f t="shared" si="92"/>
        <v>3365.5</v>
      </c>
    </row>
    <row r="261" spans="1:44" ht="47.25">
      <c r="A261" s="396"/>
      <c r="B261" s="396" t="s">
        <v>4471</v>
      </c>
      <c r="C261" s="401" t="s">
        <v>864</v>
      </c>
      <c r="D261" s="369">
        <f t="shared" si="93"/>
        <v>1845.6</v>
      </c>
      <c r="E261" s="373">
        <v>1845.6</v>
      </c>
      <c r="F261" s="400">
        <v>1512.8</v>
      </c>
      <c r="G261" s="373"/>
      <c r="H261" s="400"/>
      <c r="I261" s="369">
        <f t="shared" si="107"/>
        <v>847.1</v>
      </c>
      <c r="J261" s="400">
        <v>824.1</v>
      </c>
      <c r="K261" s="400">
        <v>332.4</v>
      </c>
      <c r="L261" s="400">
        <v>191.7</v>
      </c>
      <c r="M261" s="400">
        <v>23</v>
      </c>
      <c r="N261" s="369">
        <f t="shared" si="94"/>
        <v>2692.7</v>
      </c>
      <c r="O261" s="236"/>
      <c r="P261" s="267"/>
      <c r="Q261" s="267" t="s">
        <v>4471</v>
      </c>
      <c r="R261" s="272" t="s">
        <v>864</v>
      </c>
      <c r="S261" s="255">
        <f t="shared" si="95"/>
        <v>2116.5</v>
      </c>
      <c r="T261" s="255">
        <v>2116.5</v>
      </c>
      <c r="U261" s="255">
        <v>1553.3</v>
      </c>
      <c r="V261" s="255"/>
      <c r="W261" s="255"/>
      <c r="X261" s="255">
        <f t="shared" si="96"/>
        <v>554.19999999999993</v>
      </c>
      <c r="Y261" s="255">
        <v>554.19999999999993</v>
      </c>
      <c r="Z261" s="255">
        <v>120.60000000000001</v>
      </c>
      <c r="AA261" s="255">
        <v>143.6</v>
      </c>
      <c r="AB261" s="255"/>
      <c r="AC261" s="255">
        <f t="shared" si="97"/>
        <v>2670.7</v>
      </c>
      <c r="AE261" s="267"/>
      <c r="AF261" s="267" t="s">
        <v>4471</v>
      </c>
      <c r="AG261" s="272" t="s">
        <v>864</v>
      </c>
      <c r="AH261" s="255">
        <f t="shared" si="98"/>
        <v>2670.7</v>
      </c>
      <c r="AI261" s="254">
        <f t="shared" si="99"/>
        <v>2116.5</v>
      </c>
      <c r="AJ261" s="254">
        <f t="shared" si="100"/>
        <v>554.19999999999993</v>
      </c>
      <c r="AK261" s="254">
        <f t="shared" si="101"/>
        <v>2692.7</v>
      </c>
      <c r="AL261" s="254">
        <f t="shared" si="102"/>
        <v>1845.6</v>
      </c>
      <c r="AM261" s="255">
        <f t="shared" si="103"/>
        <v>847.1</v>
      </c>
      <c r="AN261" s="254">
        <f t="shared" si="104"/>
        <v>22</v>
      </c>
      <c r="AO261" s="254">
        <f t="shared" si="105"/>
        <v>-270.90000000000009</v>
      </c>
      <c r="AP261" s="254">
        <f t="shared" si="106"/>
        <v>292.90000000000009</v>
      </c>
      <c r="AQ261" s="249">
        <f t="shared" si="91"/>
        <v>30.3</v>
      </c>
      <c r="AR261" s="256">
        <f t="shared" si="92"/>
        <v>1875.8999999999999</v>
      </c>
    </row>
    <row r="262" spans="1:44" ht="31.5">
      <c r="A262" s="396"/>
      <c r="B262" s="396" t="s">
        <v>4471</v>
      </c>
      <c r="C262" s="401" t="s">
        <v>327</v>
      </c>
      <c r="D262" s="369">
        <f t="shared" si="93"/>
        <v>5835.4000000000005</v>
      </c>
      <c r="E262" s="373">
        <v>5835.4000000000005</v>
      </c>
      <c r="F262" s="400">
        <v>4783.1000000000004</v>
      </c>
      <c r="G262" s="373"/>
      <c r="H262" s="400"/>
      <c r="I262" s="369">
        <f t="shared" si="107"/>
        <v>2571.8000000000002</v>
      </c>
      <c r="J262" s="400">
        <v>2191</v>
      </c>
      <c r="K262" s="400">
        <v>824.9</v>
      </c>
      <c r="L262" s="400">
        <v>399.6</v>
      </c>
      <c r="M262" s="400">
        <v>380.8</v>
      </c>
      <c r="N262" s="369">
        <f t="shared" si="94"/>
        <v>8407.2000000000007</v>
      </c>
      <c r="O262" s="236"/>
      <c r="P262" s="267"/>
      <c r="Q262" s="267" t="s">
        <v>4471</v>
      </c>
      <c r="R262" s="272" t="s">
        <v>865</v>
      </c>
      <c r="S262" s="255">
        <f t="shared" si="95"/>
        <v>4158.2000000000007</v>
      </c>
      <c r="T262" s="255">
        <v>4158.2000000000007</v>
      </c>
      <c r="U262" s="255">
        <v>3051.7999999999997</v>
      </c>
      <c r="V262" s="255"/>
      <c r="W262" s="255"/>
      <c r="X262" s="255">
        <f t="shared" si="96"/>
        <v>1578.4</v>
      </c>
      <c r="Y262" s="255">
        <v>1578.4</v>
      </c>
      <c r="Z262" s="255">
        <v>236.89999999999998</v>
      </c>
      <c r="AA262" s="255">
        <v>380.9</v>
      </c>
      <c r="AB262" s="255"/>
      <c r="AC262" s="255">
        <f t="shared" si="97"/>
        <v>5736.6</v>
      </c>
      <c r="AE262" s="267"/>
      <c r="AF262" s="267" t="s">
        <v>4471</v>
      </c>
      <c r="AG262" s="272" t="s">
        <v>865</v>
      </c>
      <c r="AH262" s="255">
        <f t="shared" si="98"/>
        <v>5736.6</v>
      </c>
      <c r="AI262" s="254">
        <f t="shared" si="99"/>
        <v>4158.2000000000007</v>
      </c>
      <c r="AJ262" s="254">
        <f t="shared" si="100"/>
        <v>1578.4</v>
      </c>
      <c r="AK262" s="254">
        <f t="shared" si="101"/>
        <v>8407.2000000000007</v>
      </c>
      <c r="AL262" s="254">
        <f t="shared" si="102"/>
        <v>5835.4000000000005</v>
      </c>
      <c r="AM262" s="255">
        <f t="shared" si="103"/>
        <v>2571.8000000000002</v>
      </c>
      <c r="AN262" s="254">
        <f t="shared" si="104"/>
        <v>2670.6000000000004</v>
      </c>
      <c r="AO262" s="254">
        <f t="shared" si="105"/>
        <v>1677.1999999999998</v>
      </c>
      <c r="AP262" s="254">
        <f t="shared" si="106"/>
        <v>993.40000000000009</v>
      </c>
      <c r="AQ262" s="249">
        <f t="shared" si="91"/>
        <v>95.7</v>
      </c>
      <c r="AR262" s="256">
        <f t="shared" si="92"/>
        <v>5931.1</v>
      </c>
    </row>
    <row r="263" spans="1:44" ht="31.5">
      <c r="A263" s="396"/>
      <c r="B263" s="396" t="s">
        <v>4471</v>
      </c>
      <c r="C263" s="401" t="s">
        <v>866</v>
      </c>
      <c r="D263" s="369">
        <f t="shared" si="93"/>
        <v>1663.1000000000001</v>
      </c>
      <c r="E263" s="373">
        <v>1663.1000000000001</v>
      </c>
      <c r="F263" s="400">
        <v>1363.2</v>
      </c>
      <c r="G263" s="373"/>
      <c r="H263" s="400"/>
      <c r="I263" s="369">
        <f t="shared" si="107"/>
        <v>971.90000000000009</v>
      </c>
      <c r="J263" s="400">
        <v>809.2</v>
      </c>
      <c r="K263" s="400">
        <v>330.9</v>
      </c>
      <c r="L263" s="400">
        <v>135.69999999999999</v>
      </c>
      <c r="M263" s="400">
        <v>162.69999999999999</v>
      </c>
      <c r="N263" s="369">
        <f t="shared" si="94"/>
        <v>2635</v>
      </c>
      <c r="O263" s="236"/>
      <c r="P263" s="267"/>
      <c r="Q263" s="267" t="s">
        <v>4471</v>
      </c>
      <c r="R263" s="272" t="s">
        <v>866</v>
      </c>
      <c r="S263" s="255">
        <f t="shared" si="95"/>
        <v>1579.1000000000001</v>
      </c>
      <c r="T263" s="255">
        <v>1579.1000000000001</v>
      </c>
      <c r="U263" s="255">
        <v>1159</v>
      </c>
      <c r="V263" s="255"/>
      <c r="W263" s="255"/>
      <c r="X263" s="255">
        <f t="shared" si="96"/>
        <v>368.5</v>
      </c>
      <c r="Y263" s="255">
        <v>368.5</v>
      </c>
      <c r="Z263" s="255">
        <v>90</v>
      </c>
      <c r="AA263" s="255">
        <v>86</v>
      </c>
      <c r="AB263" s="255"/>
      <c r="AC263" s="255">
        <f t="shared" si="97"/>
        <v>1947.6000000000001</v>
      </c>
      <c r="AE263" s="267"/>
      <c r="AF263" s="267" t="s">
        <v>4471</v>
      </c>
      <c r="AG263" s="272" t="s">
        <v>866</v>
      </c>
      <c r="AH263" s="255">
        <f t="shared" si="98"/>
        <v>1947.6000000000001</v>
      </c>
      <c r="AI263" s="254">
        <f t="shared" si="99"/>
        <v>1579.1000000000001</v>
      </c>
      <c r="AJ263" s="254">
        <f t="shared" si="100"/>
        <v>368.5</v>
      </c>
      <c r="AK263" s="254">
        <f t="shared" si="101"/>
        <v>2635</v>
      </c>
      <c r="AL263" s="254">
        <f t="shared" si="102"/>
        <v>1663.1000000000001</v>
      </c>
      <c r="AM263" s="255">
        <f t="shared" si="103"/>
        <v>971.90000000000009</v>
      </c>
      <c r="AN263" s="254">
        <f t="shared" si="104"/>
        <v>687.39999999999986</v>
      </c>
      <c r="AO263" s="254">
        <f t="shared" si="105"/>
        <v>84</v>
      </c>
      <c r="AP263" s="254">
        <f t="shared" si="106"/>
        <v>603.40000000000009</v>
      </c>
      <c r="AQ263" s="249">
        <f t="shared" si="91"/>
        <v>27.3</v>
      </c>
      <c r="AR263" s="256">
        <f t="shared" si="92"/>
        <v>1690.4</v>
      </c>
    </row>
    <row r="264" spans="1:44" ht="31.5">
      <c r="A264" s="396"/>
      <c r="B264" s="396" t="s">
        <v>4471</v>
      </c>
      <c r="C264" s="401" t="s">
        <v>328</v>
      </c>
      <c r="D264" s="369">
        <f t="shared" si="93"/>
        <v>6217.5999999999995</v>
      </c>
      <c r="E264" s="373">
        <v>6217.5999999999995</v>
      </c>
      <c r="F264" s="400">
        <v>5096.5</v>
      </c>
      <c r="G264" s="373"/>
      <c r="H264" s="400"/>
      <c r="I264" s="369">
        <f t="shared" si="107"/>
        <v>2782.7</v>
      </c>
      <c r="J264" s="400">
        <v>2573.1999999999998</v>
      </c>
      <c r="K264" s="400">
        <v>988.8</v>
      </c>
      <c r="L264" s="400">
        <v>564.6</v>
      </c>
      <c r="M264" s="400">
        <v>209.5</v>
      </c>
      <c r="N264" s="369">
        <f t="shared" si="94"/>
        <v>9000.2999999999993</v>
      </c>
      <c r="O264" s="236"/>
      <c r="P264" s="267"/>
      <c r="Q264" s="267" t="s">
        <v>4471</v>
      </c>
      <c r="R264" s="272" t="s">
        <v>867</v>
      </c>
      <c r="S264" s="255">
        <f t="shared" si="95"/>
        <v>4678.5999999999995</v>
      </c>
      <c r="T264" s="255">
        <v>4678.5999999999995</v>
      </c>
      <c r="U264" s="255">
        <v>3433.8</v>
      </c>
      <c r="V264" s="255"/>
      <c r="W264" s="255"/>
      <c r="X264" s="255">
        <f t="shared" si="96"/>
        <v>1952.7</v>
      </c>
      <c r="Y264" s="255">
        <v>1952.7</v>
      </c>
      <c r="Z264" s="255">
        <v>266.60000000000002</v>
      </c>
      <c r="AA264" s="255">
        <v>222.1</v>
      </c>
      <c r="AB264" s="255"/>
      <c r="AC264" s="255">
        <f t="shared" si="97"/>
        <v>6631.2999999999993</v>
      </c>
      <c r="AE264" s="267"/>
      <c r="AF264" s="267" t="s">
        <v>4471</v>
      </c>
      <c r="AG264" s="272" t="s">
        <v>867</v>
      </c>
      <c r="AH264" s="255">
        <f t="shared" si="98"/>
        <v>6631.2999999999993</v>
      </c>
      <c r="AI264" s="254">
        <f t="shared" si="99"/>
        <v>4678.5999999999995</v>
      </c>
      <c r="AJ264" s="254">
        <f t="shared" si="100"/>
        <v>1952.7</v>
      </c>
      <c r="AK264" s="254">
        <f t="shared" si="101"/>
        <v>9000.2999999999993</v>
      </c>
      <c r="AL264" s="254">
        <f t="shared" si="102"/>
        <v>6217.5999999999995</v>
      </c>
      <c r="AM264" s="255">
        <f t="shared" si="103"/>
        <v>2782.7</v>
      </c>
      <c r="AN264" s="254">
        <f t="shared" si="104"/>
        <v>2369</v>
      </c>
      <c r="AO264" s="254">
        <f t="shared" si="105"/>
        <v>1539</v>
      </c>
      <c r="AP264" s="254">
        <f t="shared" si="106"/>
        <v>829.99999999999977</v>
      </c>
      <c r="AQ264" s="249">
        <f t="shared" si="91"/>
        <v>101.9</v>
      </c>
      <c r="AR264" s="256">
        <f t="shared" si="92"/>
        <v>6319.4999999999991</v>
      </c>
    </row>
    <row r="265" spans="1:44" ht="47.25">
      <c r="A265" s="396"/>
      <c r="B265" s="396" t="s">
        <v>4471</v>
      </c>
      <c r="C265" s="401" t="s">
        <v>868</v>
      </c>
      <c r="D265" s="369">
        <f t="shared" si="93"/>
        <v>9291.5</v>
      </c>
      <c r="E265" s="373">
        <v>9291.5</v>
      </c>
      <c r="F265" s="400">
        <v>7616.1</v>
      </c>
      <c r="G265" s="373"/>
      <c r="H265" s="400"/>
      <c r="I265" s="369">
        <f t="shared" si="107"/>
        <v>4372.4000000000005</v>
      </c>
      <c r="J265" s="400">
        <v>3544.8</v>
      </c>
      <c r="K265" s="400">
        <v>1502.1</v>
      </c>
      <c r="L265" s="400">
        <v>418.6</v>
      </c>
      <c r="M265" s="400">
        <v>827.6</v>
      </c>
      <c r="N265" s="369">
        <f t="shared" si="94"/>
        <v>13663.900000000001</v>
      </c>
      <c r="O265" s="236"/>
      <c r="P265" s="267"/>
      <c r="Q265" s="267" t="s">
        <v>4471</v>
      </c>
      <c r="R265" s="272" t="s">
        <v>868</v>
      </c>
      <c r="S265" s="255">
        <f t="shared" si="95"/>
        <v>6995.5</v>
      </c>
      <c r="T265" s="255">
        <v>6995.5</v>
      </c>
      <c r="U265" s="255">
        <v>5134.2999999999993</v>
      </c>
      <c r="V265" s="255"/>
      <c r="W265" s="255"/>
      <c r="X265" s="255">
        <f t="shared" si="96"/>
        <v>1997.6999999999998</v>
      </c>
      <c r="Y265" s="255">
        <v>1997.6999999999998</v>
      </c>
      <c r="Z265" s="255">
        <v>398.7</v>
      </c>
      <c r="AA265" s="255">
        <v>458.3</v>
      </c>
      <c r="AB265" s="255"/>
      <c r="AC265" s="255">
        <f t="shared" si="97"/>
        <v>8993.2000000000007</v>
      </c>
      <c r="AE265" s="267"/>
      <c r="AF265" s="267" t="s">
        <v>4471</v>
      </c>
      <c r="AG265" s="272" t="s">
        <v>868</v>
      </c>
      <c r="AH265" s="255">
        <f t="shared" si="98"/>
        <v>8993.2000000000007</v>
      </c>
      <c r="AI265" s="254">
        <f t="shared" si="99"/>
        <v>6995.5</v>
      </c>
      <c r="AJ265" s="254">
        <f t="shared" si="100"/>
        <v>1997.6999999999998</v>
      </c>
      <c r="AK265" s="254">
        <f t="shared" si="101"/>
        <v>13663.900000000001</v>
      </c>
      <c r="AL265" s="254">
        <f t="shared" si="102"/>
        <v>9291.5</v>
      </c>
      <c r="AM265" s="255">
        <f t="shared" si="103"/>
        <v>4372.4000000000005</v>
      </c>
      <c r="AN265" s="254">
        <f t="shared" si="104"/>
        <v>4670.7000000000007</v>
      </c>
      <c r="AO265" s="254">
        <f t="shared" si="105"/>
        <v>2296</v>
      </c>
      <c r="AP265" s="254">
        <f t="shared" si="106"/>
        <v>2374.7000000000007</v>
      </c>
      <c r="AQ265" s="249">
        <f t="shared" si="91"/>
        <v>152.30000000000001</v>
      </c>
      <c r="AR265" s="256">
        <f t="shared" si="92"/>
        <v>9443.7999999999993</v>
      </c>
    </row>
    <row r="266" spans="1:44" ht="31.5">
      <c r="A266" s="396"/>
      <c r="B266" s="396" t="s">
        <v>4471</v>
      </c>
      <c r="C266" s="401" t="s">
        <v>869</v>
      </c>
      <c r="D266" s="369">
        <f t="shared" si="93"/>
        <v>1793.7</v>
      </c>
      <c r="E266" s="373">
        <v>1793.7</v>
      </c>
      <c r="F266" s="400">
        <v>1470.3</v>
      </c>
      <c r="G266" s="373"/>
      <c r="H266" s="400"/>
      <c r="I266" s="369">
        <f t="shared" si="107"/>
        <v>915.49999999999989</v>
      </c>
      <c r="J266" s="400">
        <v>897.09999999999991</v>
      </c>
      <c r="K266" s="400">
        <v>329.4</v>
      </c>
      <c r="L266" s="400">
        <v>139.1</v>
      </c>
      <c r="M266" s="400">
        <v>18.399999999999999</v>
      </c>
      <c r="N266" s="369">
        <f t="shared" si="94"/>
        <v>2709.2</v>
      </c>
      <c r="O266" s="236"/>
      <c r="P266" s="267"/>
      <c r="Q266" s="267" t="s">
        <v>4471</v>
      </c>
      <c r="R266" s="272" t="s">
        <v>869</v>
      </c>
      <c r="S266" s="255">
        <f t="shared" si="95"/>
        <v>1395.9</v>
      </c>
      <c r="T266" s="255">
        <v>1395.9</v>
      </c>
      <c r="U266" s="255">
        <v>1024.5</v>
      </c>
      <c r="V266" s="255"/>
      <c r="W266" s="255"/>
      <c r="X266" s="255">
        <f t="shared" si="96"/>
        <v>518.59999999999991</v>
      </c>
      <c r="Y266" s="255">
        <v>518.59999999999991</v>
      </c>
      <c r="Z266" s="255">
        <v>79.5</v>
      </c>
      <c r="AA266" s="255">
        <v>113.5</v>
      </c>
      <c r="AB266" s="255"/>
      <c r="AC266" s="255">
        <f t="shared" si="97"/>
        <v>1914.5</v>
      </c>
      <c r="AE266" s="267"/>
      <c r="AF266" s="267" t="s">
        <v>4471</v>
      </c>
      <c r="AG266" s="272" t="s">
        <v>869</v>
      </c>
      <c r="AH266" s="255">
        <f t="shared" si="98"/>
        <v>1914.5</v>
      </c>
      <c r="AI266" s="254">
        <f t="shared" si="99"/>
        <v>1395.9</v>
      </c>
      <c r="AJ266" s="254">
        <f t="shared" si="100"/>
        <v>518.59999999999991</v>
      </c>
      <c r="AK266" s="254">
        <f t="shared" si="101"/>
        <v>2709.2</v>
      </c>
      <c r="AL266" s="254">
        <f t="shared" si="102"/>
        <v>1793.7</v>
      </c>
      <c r="AM266" s="255">
        <f t="shared" si="103"/>
        <v>915.49999999999989</v>
      </c>
      <c r="AN266" s="254">
        <f t="shared" si="104"/>
        <v>794.69999999999982</v>
      </c>
      <c r="AO266" s="254">
        <f t="shared" si="105"/>
        <v>397.79999999999995</v>
      </c>
      <c r="AP266" s="254">
        <f t="shared" si="106"/>
        <v>396.9</v>
      </c>
      <c r="AQ266" s="249">
        <f t="shared" si="91"/>
        <v>29.4</v>
      </c>
      <c r="AR266" s="256">
        <f t="shared" si="92"/>
        <v>1823.1000000000001</v>
      </c>
    </row>
    <row r="267" spans="1:44" ht="31.5">
      <c r="A267" s="396"/>
      <c r="B267" s="396" t="s">
        <v>4471</v>
      </c>
      <c r="C267" s="401" t="s">
        <v>870</v>
      </c>
      <c r="D267" s="369">
        <f t="shared" si="93"/>
        <v>973.7</v>
      </c>
      <c r="E267" s="373">
        <v>973.7</v>
      </c>
      <c r="F267" s="400">
        <v>798.1</v>
      </c>
      <c r="G267" s="373"/>
      <c r="H267" s="400"/>
      <c r="I267" s="369">
        <f t="shared" si="107"/>
        <v>566.5</v>
      </c>
      <c r="J267" s="400">
        <v>552.70000000000005</v>
      </c>
      <c r="K267" s="400">
        <v>193.2</v>
      </c>
      <c r="L267" s="400">
        <v>175.7</v>
      </c>
      <c r="M267" s="400">
        <v>13.8</v>
      </c>
      <c r="N267" s="369">
        <f t="shared" si="94"/>
        <v>1540.2</v>
      </c>
      <c r="O267" s="236"/>
      <c r="P267" s="267"/>
      <c r="Q267" s="267" t="s">
        <v>4471</v>
      </c>
      <c r="R267" s="272" t="s">
        <v>870</v>
      </c>
      <c r="S267" s="255">
        <f t="shared" si="95"/>
        <v>1268.0999999999999</v>
      </c>
      <c r="T267" s="255">
        <v>1268.0999999999999</v>
      </c>
      <c r="U267" s="255">
        <v>930.7</v>
      </c>
      <c r="V267" s="255"/>
      <c r="W267" s="255"/>
      <c r="X267" s="255">
        <f t="shared" si="96"/>
        <v>353.1</v>
      </c>
      <c r="Y267" s="255">
        <v>353.1</v>
      </c>
      <c r="Z267" s="255">
        <v>72.199999999999989</v>
      </c>
      <c r="AA267" s="255">
        <v>103.5</v>
      </c>
      <c r="AB267" s="255"/>
      <c r="AC267" s="255">
        <f t="shared" si="97"/>
        <v>1621.1999999999998</v>
      </c>
      <c r="AE267" s="267"/>
      <c r="AF267" s="267" t="s">
        <v>4471</v>
      </c>
      <c r="AG267" s="272" t="s">
        <v>870</v>
      </c>
      <c r="AH267" s="255">
        <f t="shared" si="98"/>
        <v>1621.1999999999998</v>
      </c>
      <c r="AI267" s="254">
        <f t="shared" si="99"/>
        <v>1268.0999999999999</v>
      </c>
      <c r="AJ267" s="254">
        <f t="shared" si="100"/>
        <v>353.1</v>
      </c>
      <c r="AK267" s="254">
        <f t="shared" si="101"/>
        <v>1540.2</v>
      </c>
      <c r="AL267" s="254">
        <f t="shared" si="102"/>
        <v>973.7</v>
      </c>
      <c r="AM267" s="255">
        <f t="shared" si="103"/>
        <v>566.5</v>
      </c>
      <c r="AN267" s="254">
        <f t="shared" si="104"/>
        <v>-80.999999999999773</v>
      </c>
      <c r="AO267" s="254">
        <f t="shared" si="105"/>
        <v>-294.39999999999986</v>
      </c>
      <c r="AP267" s="254">
        <f t="shared" si="106"/>
        <v>213.39999999999998</v>
      </c>
      <c r="AQ267" s="249">
        <f t="shared" si="91"/>
        <v>16</v>
      </c>
      <c r="AR267" s="256">
        <f t="shared" si="92"/>
        <v>989.7</v>
      </c>
    </row>
    <row r="268" spans="1:44" ht="31.5">
      <c r="A268" s="396"/>
      <c r="B268" s="396" t="s">
        <v>4471</v>
      </c>
      <c r="C268" s="401" t="s">
        <v>329</v>
      </c>
      <c r="D268" s="369">
        <f t="shared" si="93"/>
        <v>5738.3</v>
      </c>
      <c r="E268" s="373">
        <v>5738.3</v>
      </c>
      <c r="F268" s="400">
        <v>4703.5</v>
      </c>
      <c r="G268" s="373"/>
      <c r="H268" s="400"/>
      <c r="I268" s="369">
        <f t="shared" si="107"/>
        <v>2854.7</v>
      </c>
      <c r="J268" s="400">
        <v>2553.5</v>
      </c>
      <c r="K268" s="400">
        <v>930</v>
      </c>
      <c r="L268" s="400">
        <v>432.2</v>
      </c>
      <c r="M268" s="400">
        <v>301.2</v>
      </c>
      <c r="N268" s="369">
        <f t="shared" si="94"/>
        <v>8593</v>
      </c>
      <c r="O268" s="236"/>
      <c r="P268" s="267"/>
      <c r="Q268" s="267" t="s">
        <v>4471</v>
      </c>
      <c r="R268" s="272" t="s">
        <v>871</v>
      </c>
      <c r="S268" s="255">
        <f t="shared" si="95"/>
        <v>4007.5</v>
      </c>
      <c r="T268" s="255">
        <v>4007.5</v>
      </c>
      <c r="U268" s="255">
        <v>2941.2999999999997</v>
      </c>
      <c r="V268" s="255"/>
      <c r="W268" s="255"/>
      <c r="X268" s="255">
        <f t="shared" si="96"/>
        <v>1737.6</v>
      </c>
      <c r="Y268" s="255">
        <v>1737.6</v>
      </c>
      <c r="Z268" s="255">
        <v>228.40000000000003</v>
      </c>
      <c r="AA268" s="255">
        <v>319.10000000000002</v>
      </c>
      <c r="AB268" s="255"/>
      <c r="AC268" s="255">
        <f t="shared" si="97"/>
        <v>5745.1</v>
      </c>
      <c r="AE268" s="267"/>
      <c r="AF268" s="267" t="s">
        <v>4471</v>
      </c>
      <c r="AG268" s="272" t="s">
        <v>871</v>
      </c>
      <c r="AH268" s="255">
        <f t="shared" si="98"/>
        <v>5745.1</v>
      </c>
      <c r="AI268" s="254">
        <f t="shared" si="99"/>
        <v>4007.5</v>
      </c>
      <c r="AJ268" s="254">
        <f t="shared" si="100"/>
        <v>1737.6</v>
      </c>
      <c r="AK268" s="254">
        <f t="shared" si="101"/>
        <v>8593</v>
      </c>
      <c r="AL268" s="254">
        <f t="shared" si="102"/>
        <v>5738.3</v>
      </c>
      <c r="AM268" s="255">
        <f t="shared" si="103"/>
        <v>2854.7</v>
      </c>
      <c r="AN268" s="254">
        <f t="shared" si="104"/>
        <v>2847.8999999999996</v>
      </c>
      <c r="AO268" s="254">
        <f t="shared" si="105"/>
        <v>1730.8000000000002</v>
      </c>
      <c r="AP268" s="254">
        <f t="shared" si="106"/>
        <v>1117.0999999999999</v>
      </c>
      <c r="AQ268" s="249">
        <f t="shared" si="91"/>
        <v>94.1</v>
      </c>
      <c r="AR268" s="256">
        <f t="shared" si="92"/>
        <v>5832.4000000000005</v>
      </c>
    </row>
    <row r="269" spans="1:44" ht="31.5">
      <c r="A269" s="396"/>
      <c r="B269" s="396" t="s">
        <v>4471</v>
      </c>
      <c r="C269" s="401" t="s">
        <v>872</v>
      </c>
      <c r="D269" s="369">
        <f t="shared" si="93"/>
        <v>2622.4</v>
      </c>
      <c r="E269" s="373">
        <v>2622.4</v>
      </c>
      <c r="F269" s="400">
        <v>2149.5</v>
      </c>
      <c r="G269" s="373"/>
      <c r="H269" s="400"/>
      <c r="I269" s="369">
        <f t="shared" si="107"/>
        <v>1780.4</v>
      </c>
      <c r="J269" s="400">
        <v>1588.5</v>
      </c>
      <c r="K269" s="400">
        <v>523.4</v>
      </c>
      <c r="L269" s="400">
        <v>223.3</v>
      </c>
      <c r="M269" s="400">
        <v>191.9</v>
      </c>
      <c r="N269" s="369">
        <f t="shared" si="94"/>
        <v>4402.8</v>
      </c>
      <c r="O269" s="236"/>
      <c r="P269" s="267"/>
      <c r="Q269" s="267" t="s">
        <v>4471</v>
      </c>
      <c r="R269" s="272" t="s">
        <v>872</v>
      </c>
      <c r="S269" s="255">
        <f t="shared" si="95"/>
        <v>2518.1</v>
      </c>
      <c r="T269" s="255">
        <v>2518.1</v>
      </c>
      <c r="U269" s="255">
        <v>1848.1</v>
      </c>
      <c r="V269" s="255"/>
      <c r="W269" s="255"/>
      <c r="X269" s="255">
        <f t="shared" si="96"/>
        <v>684.8</v>
      </c>
      <c r="Y269" s="255">
        <v>684.8</v>
      </c>
      <c r="Z269" s="255">
        <v>143.5</v>
      </c>
      <c r="AA269" s="255">
        <v>155.1</v>
      </c>
      <c r="AB269" s="255"/>
      <c r="AC269" s="255">
        <f t="shared" si="97"/>
        <v>3202.8999999999996</v>
      </c>
      <c r="AE269" s="267"/>
      <c r="AF269" s="267" t="s">
        <v>4471</v>
      </c>
      <c r="AG269" s="272" t="s">
        <v>872</v>
      </c>
      <c r="AH269" s="255">
        <f t="shared" si="98"/>
        <v>3202.8999999999996</v>
      </c>
      <c r="AI269" s="254">
        <f t="shared" si="99"/>
        <v>2518.1</v>
      </c>
      <c r="AJ269" s="254">
        <f t="shared" si="100"/>
        <v>684.8</v>
      </c>
      <c r="AK269" s="254">
        <f t="shared" si="101"/>
        <v>4402.8</v>
      </c>
      <c r="AL269" s="254">
        <f t="shared" si="102"/>
        <v>2622.4</v>
      </c>
      <c r="AM269" s="255">
        <f t="shared" si="103"/>
        <v>1780.4</v>
      </c>
      <c r="AN269" s="254">
        <f t="shared" si="104"/>
        <v>1199.9000000000005</v>
      </c>
      <c r="AO269" s="254">
        <f t="shared" si="105"/>
        <v>104.30000000000018</v>
      </c>
      <c r="AP269" s="254">
        <f t="shared" si="106"/>
        <v>1095.6000000000001</v>
      </c>
      <c r="AQ269" s="249">
        <f t="shared" ref="AQ269:AQ332" si="108">ROUND(F269*0.02,1)</f>
        <v>43</v>
      </c>
      <c r="AR269" s="256">
        <f t="shared" ref="AR269:AR332" si="109">E269+AQ269</f>
        <v>2665.4</v>
      </c>
    </row>
    <row r="270" spans="1:44" ht="31.5">
      <c r="A270" s="396"/>
      <c r="B270" s="396" t="s">
        <v>4471</v>
      </c>
      <c r="C270" s="401" t="s">
        <v>873</v>
      </c>
      <c r="D270" s="369">
        <f t="shared" si="93"/>
        <v>2672.1000000000004</v>
      </c>
      <c r="E270" s="373">
        <v>2672.1000000000004</v>
      </c>
      <c r="F270" s="400">
        <v>2190.3000000000002</v>
      </c>
      <c r="G270" s="373"/>
      <c r="H270" s="400"/>
      <c r="I270" s="369">
        <f t="shared" si="107"/>
        <v>1526.9</v>
      </c>
      <c r="J270" s="400">
        <v>1354.7</v>
      </c>
      <c r="K270" s="400">
        <v>548.5</v>
      </c>
      <c r="L270" s="400">
        <v>212.8</v>
      </c>
      <c r="M270" s="400">
        <v>172.2</v>
      </c>
      <c r="N270" s="369">
        <f t="shared" si="94"/>
        <v>4199</v>
      </c>
      <c r="O270" s="236"/>
      <c r="P270" s="267"/>
      <c r="Q270" s="267" t="s">
        <v>4471</v>
      </c>
      <c r="R270" s="272" t="s">
        <v>873</v>
      </c>
      <c r="S270" s="255">
        <f t="shared" si="95"/>
        <v>2121.1</v>
      </c>
      <c r="T270" s="255">
        <v>2121.1</v>
      </c>
      <c r="U270" s="255">
        <v>1556.7</v>
      </c>
      <c r="V270" s="255"/>
      <c r="W270" s="255"/>
      <c r="X270" s="255">
        <f t="shared" si="96"/>
        <v>542.4</v>
      </c>
      <c r="Y270" s="255">
        <v>542.4</v>
      </c>
      <c r="Z270" s="255">
        <v>120.89999999999999</v>
      </c>
      <c r="AA270" s="255">
        <v>107.2</v>
      </c>
      <c r="AB270" s="255"/>
      <c r="AC270" s="255">
        <f t="shared" si="97"/>
        <v>2663.5</v>
      </c>
      <c r="AE270" s="267"/>
      <c r="AF270" s="267" t="s">
        <v>4471</v>
      </c>
      <c r="AG270" s="272" t="s">
        <v>873</v>
      </c>
      <c r="AH270" s="255">
        <f t="shared" si="98"/>
        <v>2663.5</v>
      </c>
      <c r="AI270" s="254">
        <f t="shared" si="99"/>
        <v>2121.1</v>
      </c>
      <c r="AJ270" s="254">
        <f t="shared" si="100"/>
        <v>542.4</v>
      </c>
      <c r="AK270" s="254">
        <f t="shared" si="101"/>
        <v>4199</v>
      </c>
      <c r="AL270" s="254">
        <f t="shared" si="102"/>
        <v>2672.1000000000004</v>
      </c>
      <c r="AM270" s="255">
        <f t="shared" si="103"/>
        <v>1526.9</v>
      </c>
      <c r="AN270" s="254">
        <f t="shared" si="104"/>
        <v>1535.5</v>
      </c>
      <c r="AO270" s="254">
        <f t="shared" si="105"/>
        <v>551.00000000000045</v>
      </c>
      <c r="AP270" s="254">
        <f t="shared" si="106"/>
        <v>984.50000000000011</v>
      </c>
      <c r="AQ270" s="249">
        <f t="shared" si="108"/>
        <v>43.8</v>
      </c>
      <c r="AR270" s="256">
        <f t="shared" si="109"/>
        <v>2715.9000000000005</v>
      </c>
    </row>
    <row r="271" spans="1:44" ht="31.5">
      <c r="A271" s="396"/>
      <c r="B271" s="396" t="s">
        <v>4471</v>
      </c>
      <c r="C271" s="401" t="s">
        <v>874</v>
      </c>
      <c r="D271" s="369">
        <f t="shared" si="93"/>
        <v>2342.5</v>
      </c>
      <c r="E271" s="373">
        <v>2342.5</v>
      </c>
      <c r="F271" s="400">
        <v>1920.1</v>
      </c>
      <c r="G271" s="373"/>
      <c r="H271" s="400"/>
      <c r="I271" s="369">
        <f t="shared" si="107"/>
        <v>1303</v>
      </c>
      <c r="J271" s="400">
        <v>1120.3</v>
      </c>
      <c r="K271" s="400">
        <v>543.79999999999995</v>
      </c>
      <c r="L271" s="400">
        <v>161.5</v>
      </c>
      <c r="M271" s="400">
        <v>182.7</v>
      </c>
      <c r="N271" s="369">
        <f t="shared" si="94"/>
        <v>3645.5</v>
      </c>
      <c r="O271" s="236"/>
      <c r="P271" s="267"/>
      <c r="Q271" s="267" t="s">
        <v>4471</v>
      </c>
      <c r="R271" s="272" t="s">
        <v>874</v>
      </c>
      <c r="S271" s="255">
        <f t="shared" si="95"/>
        <v>1823.8000000000002</v>
      </c>
      <c r="T271" s="255">
        <v>1823.8000000000002</v>
      </c>
      <c r="U271" s="255">
        <v>1338.6</v>
      </c>
      <c r="V271" s="255"/>
      <c r="W271" s="255"/>
      <c r="X271" s="255">
        <f t="shared" si="96"/>
        <v>484.1</v>
      </c>
      <c r="Y271" s="255">
        <v>484.1</v>
      </c>
      <c r="Z271" s="255">
        <v>103.89999999999999</v>
      </c>
      <c r="AA271" s="255">
        <v>131.1</v>
      </c>
      <c r="AB271" s="255"/>
      <c r="AC271" s="255">
        <f t="shared" si="97"/>
        <v>2307.9</v>
      </c>
      <c r="AE271" s="267"/>
      <c r="AF271" s="267" t="s">
        <v>4471</v>
      </c>
      <c r="AG271" s="272" t="s">
        <v>874</v>
      </c>
      <c r="AH271" s="255">
        <f t="shared" si="98"/>
        <v>2307.9</v>
      </c>
      <c r="AI271" s="254">
        <f t="shared" si="99"/>
        <v>1823.8000000000002</v>
      </c>
      <c r="AJ271" s="254">
        <f t="shared" si="100"/>
        <v>484.1</v>
      </c>
      <c r="AK271" s="254">
        <f t="shared" si="101"/>
        <v>3645.5</v>
      </c>
      <c r="AL271" s="254">
        <f t="shared" si="102"/>
        <v>2342.5</v>
      </c>
      <c r="AM271" s="255">
        <f t="shared" si="103"/>
        <v>1303</v>
      </c>
      <c r="AN271" s="254">
        <f t="shared" si="104"/>
        <v>1337.6</v>
      </c>
      <c r="AO271" s="254">
        <f t="shared" si="105"/>
        <v>518.69999999999982</v>
      </c>
      <c r="AP271" s="254">
        <f t="shared" si="106"/>
        <v>818.9</v>
      </c>
      <c r="AQ271" s="249">
        <f t="shared" si="108"/>
        <v>38.4</v>
      </c>
      <c r="AR271" s="256">
        <f t="shared" si="109"/>
        <v>2380.9</v>
      </c>
    </row>
    <row r="272" spans="1:44" ht="31.5">
      <c r="A272" s="396"/>
      <c r="B272" s="396" t="s">
        <v>4471</v>
      </c>
      <c r="C272" s="401" t="s">
        <v>875</v>
      </c>
      <c r="D272" s="369">
        <f t="shared" si="93"/>
        <v>2428.1000000000004</v>
      </c>
      <c r="E272" s="373">
        <v>2428.1000000000004</v>
      </c>
      <c r="F272" s="400">
        <v>1990.3</v>
      </c>
      <c r="G272" s="373"/>
      <c r="H272" s="400"/>
      <c r="I272" s="369">
        <f t="shared" si="107"/>
        <v>1290.9000000000001</v>
      </c>
      <c r="J272" s="400">
        <v>1123.2</v>
      </c>
      <c r="K272" s="400">
        <v>443.2</v>
      </c>
      <c r="L272" s="400">
        <v>101</v>
      </c>
      <c r="M272" s="400">
        <v>167.7</v>
      </c>
      <c r="N272" s="369">
        <f t="shared" si="94"/>
        <v>3719.0000000000005</v>
      </c>
      <c r="O272" s="236"/>
      <c r="P272" s="267"/>
      <c r="Q272" s="267" t="s">
        <v>4471</v>
      </c>
      <c r="R272" s="272" t="s">
        <v>875</v>
      </c>
      <c r="S272" s="255">
        <f t="shared" si="95"/>
        <v>1852.6000000000001</v>
      </c>
      <c r="T272" s="255">
        <v>1852.6000000000001</v>
      </c>
      <c r="U272" s="255">
        <v>1359.7</v>
      </c>
      <c r="V272" s="255"/>
      <c r="W272" s="255"/>
      <c r="X272" s="255">
        <f t="shared" si="96"/>
        <v>465.70000000000005</v>
      </c>
      <c r="Y272" s="255">
        <v>465.70000000000005</v>
      </c>
      <c r="Z272" s="255">
        <v>105.60000000000001</v>
      </c>
      <c r="AA272" s="255">
        <v>87.6</v>
      </c>
      <c r="AB272" s="255"/>
      <c r="AC272" s="255">
        <f t="shared" si="97"/>
        <v>2318.3000000000002</v>
      </c>
      <c r="AE272" s="267"/>
      <c r="AF272" s="267" t="s">
        <v>4471</v>
      </c>
      <c r="AG272" s="272" t="s">
        <v>875</v>
      </c>
      <c r="AH272" s="255">
        <f t="shared" si="98"/>
        <v>2318.3000000000002</v>
      </c>
      <c r="AI272" s="254">
        <f t="shared" si="99"/>
        <v>1852.6000000000001</v>
      </c>
      <c r="AJ272" s="254">
        <f t="shared" si="100"/>
        <v>465.70000000000005</v>
      </c>
      <c r="AK272" s="254">
        <f t="shared" si="101"/>
        <v>3719.0000000000005</v>
      </c>
      <c r="AL272" s="254">
        <f t="shared" si="102"/>
        <v>2428.1000000000004</v>
      </c>
      <c r="AM272" s="255">
        <f t="shared" si="103"/>
        <v>1290.9000000000001</v>
      </c>
      <c r="AN272" s="254">
        <f t="shared" si="104"/>
        <v>1400.7000000000003</v>
      </c>
      <c r="AO272" s="254">
        <f t="shared" si="105"/>
        <v>575.50000000000023</v>
      </c>
      <c r="AP272" s="254">
        <f t="shared" si="106"/>
        <v>825.2</v>
      </c>
      <c r="AQ272" s="249">
        <f t="shared" si="108"/>
        <v>39.799999999999997</v>
      </c>
      <c r="AR272" s="256">
        <f t="shared" si="109"/>
        <v>2467.9000000000005</v>
      </c>
    </row>
    <row r="273" spans="1:44" ht="31.5">
      <c r="A273" s="396"/>
      <c r="B273" s="396" t="s">
        <v>4471</v>
      </c>
      <c r="C273" s="401" t="s">
        <v>876</v>
      </c>
      <c r="D273" s="369">
        <f t="shared" si="93"/>
        <v>564.9</v>
      </c>
      <c r="E273" s="373">
        <v>564.9</v>
      </c>
      <c r="F273" s="400">
        <v>463</v>
      </c>
      <c r="G273" s="373"/>
      <c r="H273" s="400"/>
      <c r="I273" s="369">
        <f t="shared" si="107"/>
        <v>385.8</v>
      </c>
      <c r="J273" s="400">
        <v>372</v>
      </c>
      <c r="K273" s="400">
        <v>123.1</v>
      </c>
      <c r="L273" s="400">
        <v>73.599999999999994</v>
      </c>
      <c r="M273" s="400">
        <v>13.8</v>
      </c>
      <c r="N273" s="369">
        <f t="shared" si="94"/>
        <v>950.7</v>
      </c>
      <c r="O273" s="236"/>
      <c r="P273" s="267"/>
      <c r="Q273" s="267" t="s">
        <v>4471</v>
      </c>
      <c r="R273" s="272" t="s">
        <v>876</v>
      </c>
      <c r="S273" s="255">
        <f t="shared" si="95"/>
        <v>1014.3000000000001</v>
      </c>
      <c r="T273" s="255">
        <v>1014.3000000000001</v>
      </c>
      <c r="U273" s="255">
        <v>744.40000000000009</v>
      </c>
      <c r="V273" s="255"/>
      <c r="W273" s="255"/>
      <c r="X273" s="255">
        <f t="shared" si="96"/>
        <v>240</v>
      </c>
      <c r="Y273" s="255">
        <v>240</v>
      </c>
      <c r="Z273" s="255">
        <v>57.8</v>
      </c>
      <c r="AA273" s="255">
        <v>41.7</v>
      </c>
      <c r="AB273" s="255"/>
      <c r="AC273" s="255">
        <f t="shared" si="97"/>
        <v>1254.3000000000002</v>
      </c>
      <c r="AE273" s="267"/>
      <c r="AF273" s="267" t="s">
        <v>4471</v>
      </c>
      <c r="AG273" s="272" t="s">
        <v>876</v>
      </c>
      <c r="AH273" s="255">
        <f t="shared" si="98"/>
        <v>1254.3000000000002</v>
      </c>
      <c r="AI273" s="254">
        <f t="shared" si="99"/>
        <v>1014.3000000000001</v>
      </c>
      <c r="AJ273" s="254">
        <f t="shared" si="100"/>
        <v>240</v>
      </c>
      <c r="AK273" s="254">
        <f t="shared" si="101"/>
        <v>950.7</v>
      </c>
      <c r="AL273" s="254">
        <f t="shared" si="102"/>
        <v>564.9</v>
      </c>
      <c r="AM273" s="255">
        <f t="shared" si="103"/>
        <v>385.8</v>
      </c>
      <c r="AN273" s="254">
        <f t="shared" si="104"/>
        <v>-303.60000000000014</v>
      </c>
      <c r="AO273" s="254">
        <f t="shared" si="105"/>
        <v>-449.40000000000009</v>
      </c>
      <c r="AP273" s="254">
        <f t="shared" si="106"/>
        <v>145.80000000000001</v>
      </c>
      <c r="AQ273" s="249">
        <f t="shared" si="108"/>
        <v>9.3000000000000007</v>
      </c>
      <c r="AR273" s="256">
        <f t="shared" si="109"/>
        <v>574.19999999999993</v>
      </c>
    </row>
    <row r="274" spans="1:44" ht="31.5">
      <c r="A274" s="396"/>
      <c r="B274" s="396" t="s">
        <v>4471</v>
      </c>
      <c r="C274" s="401" t="s">
        <v>877</v>
      </c>
      <c r="D274" s="369">
        <f t="shared" si="93"/>
        <v>3043.4</v>
      </c>
      <c r="E274" s="373">
        <v>3043.4</v>
      </c>
      <c r="F274" s="400">
        <v>2494.6</v>
      </c>
      <c r="G274" s="373"/>
      <c r="H274" s="400"/>
      <c r="I274" s="369">
        <f t="shared" si="107"/>
        <v>1662.3000000000002</v>
      </c>
      <c r="J274" s="400">
        <v>1480.8000000000002</v>
      </c>
      <c r="K274" s="400">
        <v>553.6</v>
      </c>
      <c r="L274" s="400">
        <v>221.4</v>
      </c>
      <c r="M274" s="400">
        <v>181.5</v>
      </c>
      <c r="N274" s="369">
        <f t="shared" si="94"/>
        <v>4705.7000000000007</v>
      </c>
      <c r="O274" s="236"/>
      <c r="P274" s="267"/>
      <c r="Q274" s="267" t="s">
        <v>4471</v>
      </c>
      <c r="R274" s="272" t="s">
        <v>877</v>
      </c>
      <c r="S274" s="255">
        <f t="shared" si="95"/>
        <v>2446.3000000000002</v>
      </c>
      <c r="T274" s="255">
        <v>2446.3000000000002</v>
      </c>
      <c r="U274" s="255">
        <v>1795.5</v>
      </c>
      <c r="V274" s="255"/>
      <c r="W274" s="255"/>
      <c r="X274" s="255">
        <f t="shared" si="96"/>
        <v>940.3</v>
      </c>
      <c r="Y274" s="255">
        <v>940.3</v>
      </c>
      <c r="Z274" s="255">
        <v>139.4</v>
      </c>
      <c r="AA274" s="255">
        <v>205.5</v>
      </c>
      <c r="AB274" s="255"/>
      <c r="AC274" s="255">
        <f t="shared" si="97"/>
        <v>3386.6000000000004</v>
      </c>
      <c r="AE274" s="267"/>
      <c r="AF274" s="267" t="s">
        <v>4471</v>
      </c>
      <c r="AG274" s="272" t="s">
        <v>877</v>
      </c>
      <c r="AH274" s="255">
        <f t="shared" si="98"/>
        <v>3386.6000000000004</v>
      </c>
      <c r="AI274" s="254">
        <f t="shared" si="99"/>
        <v>2446.3000000000002</v>
      </c>
      <c r="AJ274" s="254">
        <f t="shared" si="100"/>
        <v>940.3</v>
      </c>
      <c r="AK274" s="254">
        <f t="shared" si="101"/>
        <v>4705.7000000000007</v>
      </c>
      <c r="AL274" s="254">
        <f t="shared" si="102"/>
        <v>3043.4</v>
      </c>
      <c r="AM274" s="255">
        <f t="shared" si="103"/>
        <v>1662.3000000000002</v>
      </c>
      <c r="AN274" s="254">
        <f t="shared" si="104"/>
        <v>1319.1000000000004</v>
      </c>
      <c r="AO274" s="254">
        <f t="shared" si="105"/>
        <v>597.09999999999991</v>
      </c>
      <c r="AP274" s="254">
        <f t="shared" si="106"/>
        <v>722.00000000000023</v>
      </c>
      <c r="AQ274" s="249">
        <f t="shared" si="108"/>
        <v>49.9</v>
      </c>
      <c r="AR274" s="256">
        <f t="shared" si="109"/>
        <v>3093.3</v>
      </c>
    </row>
    <row r="275" spans="1:44" ht="31.5">
      <c r="A275" s="396"/>
      <c r="B275" s="396" t="s">
        <v>4471</v>
      </c>
      <c r="C275" s="401" t="s">
        <v>330</v>
      </c>
      <c r="D275" s="369">
        <f t="shared" si="93"/>
        <v>5136.2</v>
      </c>
      <c r="E275" s="373">
        <v>5136.2</v>
      </c>
      <c r="F275" s="400">
        <v>4210</v>
      </c>
      <c r="G275" s="373"/>
      <c r="H275" s="400"/>
      <c r="I275" s="369">
        <f t="shared" si="107"/>
        <v>2762.1000000000004</v>
      </c>
      <c r="J275" s="400">
        <v>2706.8</v>
      </c>
      <c r="K275" s="400">
        <v>1093.5</v>
      </c>
      <c r="L275" s="400">
        <v>656</v>
      </c>
      <c r="M275" s="400">
        <v>55.3</v>
      </c>
      <c r="N275" s="369">
        <f t="shared" si="94"/>
        <v>7898.3</v>
      </c>
      <c r="O275" s="236"/>
      <c r="P275" s="267"/>
      <c r="Q275" s="267" t="s">
        <v>4471</v>
      </c>
      <c r="R275" s="272" t="s">
        <v>878</v>
      </c>
      <c r="S275" s="255">
        <f t="shared" si="95"/>
        <v>3754.8999999999996</v>
      </c>
      <c r="T275" s="255">
        <v>3754.8999999999996</v>
      </c>
      <c r="U275" s="255">
        <v>2755.7999999999997</v>
      </c>
      <c r="V275" s="255"/>
      <c r="W275" s="255"/>
      <c r="X275" s="255">
        <f t="shared" si="96"/>
        <v>1414.1999999999998</v>
      </c>
      <c r="Y275" s="255">
        <v>1414.1999999999998</v>
      </c>
      <c r="Z275" s="255">
        <v>213.9</v>
      </c>
      <c r="AA275" s="255">
        <v>326.3</v>
      </c>
      <c r="AB275" s="255"/>
      <c r="AC275" s="255">
        <f t="shared" si="97"/>
        <v>5169.0999999999995</v>
      </c>
      <c r="AE275" s="267"/>
      <c r="AF275" s="267" t="s">
        <v>4471</v>
      </c>
      <c r="AG275" s="272" t="s">
        <v>878</v>
      </c>
      <c r="AH275" s="255">
        <f t="shared" si="98"/>
        <v>5169.0999999999995</v>
      </c>
      <c r="AI275" s="254">
        <f t="shared" si="99"/>
        <v>3754.8999999999996</v>
      </c>
      <c r="AJ275" s="254">
        <f t="shared" si="100"/>
        <v>1414.1999999999998</v>
      </c>
      <c r="AK275" s="254">
        <f t="shared" si="101"/>
        <v>7898.3</v>
      </c>
      <c r="AL275" s="254">
        <f t="shared" si="102"/>
        <v>5136.2</v>
      </c>
      <c r="AM275" s="255">
        <f t="shared" si="103"/>
        <v>2762.1000000000004</v>
      </c>
      <c r="AN275" s="254">
        <f t="shared" si="104"/>
        <v>2729.2000000000007</v>
      </c>
      <c r="AO275" s="254">
        <f t="shared" si="105"/>
        <v>1381.3000000000002</v>
      </c>
      <c r="AP275" s="254">
        <f t="shared" si="106"/>
        <v>1347.9000000000005</v>
      </c>
      <c r="AQ275" s="249">
        <f t="shared" si="108"/>
        <v>84.2</v>
      </c>
      <c r="AR275" s="256">
        <f t="shared" si="109"/>
        <v>5220.3999999999996</v>
      </c>
    </row>
    <row r="276" spans="1:44" ht="31.5">
      <c r="A276" s="396"/>
      <c r="B276" s="396" t="s">
        <v>4471</v>
      </c>
      <c r="C276" s="401" t="s">
        <v>879</v>
      </c>
      <c r="D276" s="369">
        <f t="shared" si="93"/>
        <v>1657.1000000000001</v>
      </c>
      <c r="E276" s="373">
        <v>1657.1000000000001</v>
      </c>
      <c r="F276" s="400">
        <v>1358.3</v>
      </c>
      <c r="G276" s="373"/>
      <c r="H276" s="400"/>
      <c r="I276" s="369">
        <f t="shared" si="107"/>
        <v>1041.8999999999999</v>
      </c>
      <c r="J276" s="400">
        <v>1014.1999999999998</v>
      </c>
      <c r="K276" s="400">
        <v>390.9</v>
      </c>
      <c r="L276" s="400">
        <v>92.9</v>
      </c>
      <c r="M276" s="400">
        <v>27.7</v>
      </c>
      <c r="N276" s="369">
        <f t="shared" si="94"/>
        <v>2699</v>
      </c>
      <c r="O276" s="236"/>
      <c r="P276" s="267"/>
      <c r="Q276" s="267" t="s">
        <v>4471</v>
      </c>
      <c r="R276" s="272" t="s">
        <v>879</v>
      </c>
      <c r="S276" s="255">
        <f t="shared" si="95"/>
        <v>1656.2</v>
      </c>
      <c r="T276" s="255">
        <v>1656.2</v>
      </c>
      <c r="U276" s="255">
        <v>1215.5</v>
      </c>
      <c r="V276" s="255"/>
      <c r="W276" s="255"/>
      <c r="X276" s="255">
        <f t="shared" si="96"/>
        <v>366.1</v>
      </c>
      <c r="Y276" s="255">
        <v>366.1</v>
      </c>
      <c r="Z276" s="255">
        <v>94.4</v>
      </c>
      <c r="AA276" s="255">
        <v>62.9</v>
      </c>
      <c r="AB276" s="255"/>
      <c r="AC276" s="255">
        <f t="shared" si="97"/>
        <v>2022.3000000000002</v>
      </c>
      <c r="AE276" s="267"/>
      <c r="AF276" s="267" t="s">
        <v>4471</v>
      </c>
      <c r="AG276" s="272" t="s">
        <v>879</v>
      </c>
      <c r="AH276" s="255">
        <f t="shared" si="98"/>
        <v>2022.3000000000002</v>
      </c>
      <c r="AI276" s="254">
        <f t="shared" si="99"/>
        <v>1656.2</v>
      </c>
      <c r="AJ276" s="254">
        <f t="shared" si="100"/>
        <v>366.1</v>
      </c>
      <c r="AK276" s="254">
        <f t="shared" si="101"/>
        <v>2699</v>
      </c>
      <c r="AL276" s="254">
        <f t="shared" si="102"/>
        <v>1657.1000000000001</v>
      </c>
      <c r="AM276" s="255">
        <f t="shared" si="103"/>
        <v>1041.8999999999999</v>
      </c>
      <c r="AN276" s="254">
        <f t="shared" si="104"/>
        <v>676.69999999999982</v>
      </c>
      <c r="AO276" s="254">
        <f t="shared" si="105"/>
        <v>0.90000000000009095</v>
      </c>
      <c r="AP276" s="254">
        <f t="shared" si="106"/>
        <v>675.79999999999984</v>
      </c>
      <c r="AQ276" s="249">
        <f t="shared" si="108"/>
        <v>27.2</v>
      </c>
      <c r="AR276" s="256">
        <f t="shared" si="109"/>
        <v>1684.3000000000002</v>
      </c>
    </row>
    <row r="277" spans="1:44" ht="31.5">
      <c r="A277" s="396"/>
      <c r="B277" s="396" t="s">
        <v>4471</v>
      </c>
      <c r="C277" s="401" t="s">
        <v>331</v>
      </c>
      <c r="D277" s="369">
        <f t="shared" si="93"/>
        <v>5677.7</v>
      </c>
      <c r="E277" s="373">
        <v>5677.7</v>
      </c>
      <c r="F277" s="400">
        <v>4653.8999999999996</v>
      </c>
      <c r="G277" s="373"/>
      <c r="H277" s="400"/>
      <c r="I277" s="369">
        <f t="shared" si="107"/>
        <v>2897.3</v>
      </c>
      <c r="J277" s="400">
        <v>2622.8</v>
      </c>
      <c r="K277" s="400">
        <v>991.2</v>
      </c>
      <c r="L277" s="400">
        <v>792.4</v>
      </c>
      <c r="M277" s="400">
        <v>274.5</v>
      </c>
      <c r="N277" s="369">
        <f t="shared" si="94"/>
        <v>8575</v>
      </c>
      <c r="O277" s="236"/>
      <c r="P277" s="267"/>
      <c r="Q277" s="267" t="s">
        <v>4471</v>
      </c>
      <c r="R277" s="272" t="s">
        <v>880</v>
      </c>
      <c r="S277" s="255">
        <f t="shared" si="95"/>
        <v>4589</v>
      </c>
      <c r="T277" s="255">
        <v>4589</v>
      </c>
      <c r="U277" s="255">
        <v>3368.1000000000004</v>
      </c>
      <c r="V277" s="255"/>
      <c r="W277" s="255"/>
      <c r="X277" s="255">
        <f t="shared" si="96"/>
        <v>1960.5</v>
      </c>
      <c r="Y277" s="255">
        <v>1960.5</v>
      </c>
      <c r="Z277" s="255">
        <v>261.5</v>
      </c>
      <c r="AA277" s="255">
        <v>560.5</v>
      </c>
      <c r="AB277" s="255"/>
      <c r="AC277" s="255">
        <f t="shared" si="97"/>
        <v>6549.5</v>
      </c>
      <c r="AE277" s="267"/>
      <c r="AF277" s="267" t="s">
        <v>4471</v>
      </c>
      <c r="AG277" s="272" t="s">
        <v>880</v>
      </c>
      <c r="AH277" s="255">
        <f t="shared" si="98"/>
        <v>6549.5</v>
      </c>
      <c r="AI277" s="254">
        <f t="shared" si="99"/>
        <v>4589</v>
      </c>
      <c r="AJ277" s="254">
        <f t="shared" si="100"/>
        <v>1960.5</v>
      </c>
      <c r="AK277" s="254">
        <f t="shared" si="101"/>
        <v>8575</v>
      </c>
      <c r="AL277" s="254">
        <f t="shared" si="102"/>
        <v>5677.7</v>
      </c>
      <c r="AM277" s="255">
        <f t="shared" si="103"/>
        <v>2897.3</v>
      </c>
      <c r="AN277" s="254">
        <f t="shared" si="104"/>
        <v>2025.5</v>
      </c>
      <c r="AO277" s="254">
        <f t="shared" si="105"/>
        <v>1088.6999999999998</v>
      </c>
      <c r="AP277" s="254">
        <f t="shared" si="106"/>
        <v>936.80000000000018</v>
      </c>
      <c r="AQ277" s="249">
        <f t="shared" si="108"/>
        <v>93.1</v>
      </c>
      <c r="AR277" s="256">
        <f t="shared" si="109"/>
        <v>5770.8</v>
      </c>
    </row>
    <row r="278" spans="1:44" ht="31.5">
      <c r="A278" s="396"/>
      <c r="B278" s="396" t="s">
        <v>4471</v>
      </c>
      <c r="C278" s="401" t="s">
        <v>881</v>
      </c>
      <c r="D278" s="369">
        <f t="shared" si="93"/>
        <v>2548.7000000000003</v>
      </c>
      <c r="E278" s="373">
        <v>2548.7000000000003</v>
      </c>
      <c r="F278" s="400">
        <v>2089.1</v>
      </c>
      <c r="G278" s="373"/>
      <c r="H278" s="400"/>
      <c r="I278" s="369">
        <f t="shared" si="107"/>
        <v>1263.3</v>
      </c>
      <c r="J278" s="400">
        <v>1100.5999999999999</v>
      </c>
      <c r="K278" s="400">
        <v>531.4</v>
      </c>
      <c r="L278" s="400">
        <v>183.6</v>
      </c>
      <c r="M278" s="400">
        <v>162.69999999999999</v>
      </c>
      <c r="N278" s="369">
        <f t="shared" si="94"/>
        <v>3812</v>
      </c>
      <c r="O278" s="236"/>
      <c r="P278" s="267"/>
      <c r="Q278" s="267" t="s">
        <v>4471</v>
      </c>
      <c r="R278" s="272" t="s">
        <v>881</v>
      </c>
      <c r="S278" s="255">
        <f t="shared" si="95"/>
        <v>2279.2999999999997</v>
      </c>
      <c r="T278" s="255">
        <v>2279.2999999999997</v>
      </c>
      <c r="U278" s="255">
        <v>1672.8999999999999</v>
      </c>
      <c r="V278" s="255"/>
      <c r="W278" s="255"/>
      <c r="X278" s="255">
        <f t="shared" si="96"/>
        <v>595.20000000000005</v>
      </c>
      <c r="Y278" s="255">
        <v>595.20000000000005</v>
      </c>
      <c r="Z278" s="255">
        <v>129.9</v>
      </c>
      <c r="AA278" s="255">
        <v>121.6</v>
      </c>
      <c r="AB278" s="255"/>
      <c r="AC278" s="255">
        <f t="shared" si="97"/>
        <v>2874.5</v>
      </c>
      <c r="AE278" s="267"/>
      <c r="AF278" s="267" t="s">
        <v>4471</v>
      </c>
      <c r="AG278" s="272" t="s">
        <v>881</v>
      </c>
      <c r="AH278" s="255">
        <f t="shared" si="98"/>
        <v>2874.5</v>
      </c>
      <c r="AI278" s="254">
        <f t="shared" si="99"/>
        <v>2279.2999999999997</v>
      </c>
      <c r="AJ278" s="254">
        <f t="shared" si="100"/>
        <v>595.20000000000005</v>
      </c>
      <c r="AK278" s="254">
        <f t="shared" si="101"/>
        <v>3812</v>
      </c>
      <c r="AL278" s="254">
        <f t="shared" si="102"/>
        <v>2548.7000000000003</v>
      </c>
      <c r="AM278" s="255">
        <f t="shared" si="103"/>
        <v>1263.3</v>
      </c>
      <c r="AN278" s="254">
        <f t="shared" si="104"/>
        <v>937.5</v>
      </c>
      <c r="AO278" s="254">
        <f t="shared" si="105"/>
        <v>269.40000000000055</v>
      </c>
      <c r="AP278" s="254">
        <f t="shared" si="106"/>
        <v>668.09999999999991</v>
      </c>
      <c r="AQ278" s="249">
        <f t="shared" si="108"/>
        <v>41.8</v>
      </c>
      <c r="AR278" s="256">
        <f t="shared" si="109"/>
        <v>2590.5000000000005</v>
      </c>
    </row>
    <row r="279" spans="1:44" ht="31.5">
      <c r="A279" s="396"/>
      <c r="B279" s="396" t="s">
        <v>4471</v>
      </c>
      <c r="C279" s="401" t="s">
        <v>1088</v>
      </c>
      <c r="D279" s="369">
        <f t="shared" si="93"/>
        <v>2244.4</v>
      </c>
      <c r="E279" s="373">
        <v>2244.4</v>
      </c>
      <c r="F279" s="400">
        <v>1839.7</v>
      </c>
      <c r="G279" s="373"/>
      <c r="H279" s="400"/>
      <c r="I279" s="369">
        <f t="shared" si="107"/>
        <v>1094.1000000000001</v>
      </c>
      <c r="J279" s="400">
        <v>894.10000000000014</v>
      </c>
      <c r="K279" s="400">
        <v>394.8</v>
      </c>
      <c r="L279" s="400">
        <v>162.5</v>
      </c>
      <c r="M279" s="400">
        <v>200</v>
      </c>
      <c r="N279" s="369">
        <f t="shared" si="94"/>
        <v>3338.5</v>
      </c>
      <c r="O279" s="236"/>
      <c r="P279" s="267"/>
      <c r="Q279" s="267" t="s">
        <v>4471</v>
      </c>
      <c r="R279" s="272" t="s">
        <v>1088</v>
      </c>
      <c r="S279" s="255">
        <f t="shared" si="95"/>
        <v>1752.3</v>
      </c>
      <c r="T279" s="255">
        <v>1752.3</v>
      </c>
      <c r="U279" s="255">
        <v>1286.1000000000001</v>
      </c>
      <c r="V279" s="255"/>
      <c r="W279" s="255"/>
      <c r="X279" s="255">
        <f t="shared" si="96"/>
        <v>589.70000000000005</v>
      </c>
      <c r="Y279" s="255">
        <v>589.70000000000005</v>
      </c>
      <c r="Z279" s="255">
        <v>99.9</v>
      </c>
      <c r="AA279" s="255">
        <v>162.5</v>
      </c>
      <c r="AB279" s="255"/>
      <c r="AC279" s="255">
        <f t="shared" si="97"/>
        <v>2342</v>
      </c>
      <c r="AE279" s="267"/>
      <c r="AF279" s="267" t="s">
        <v>4471</v>
      </c>
      <c r="AG279" s="272" t="s">
        <v>1088</v>
      </c>
      <c r="AH279" s="255">
        <f t="shared" si="98"/>
        <v>2342</v>
      </c>
      <c r="AI279" s="254">
        <f t="shared" si="99"/>
        <v>1752.3</v>
      </c>
      <c r="AJ279" s="254">
        <f t="shared" si="100"/>
        <v>589.70000000000005</v>
      </c>
      <c r="AK279" s="254">
        <f t="shared" si="101"/>
        <v>3338.5</v>
      </c>
      <c r="AL279" s="254">
        <f t="shared" si="102"/>
        <v>2244.4</v>
      </c>
      <c r="AM279" s="255">
        <f t="shared" si="103"/>
        <v>1094.1000000000001</v>
      </c>
      <c r="AN279" s="254">
        <f t="shared" si="104"/>
        <v>996.5</v>
      </c>
      <c r="AO279" s="254">
        <f t="shared" si="105"/>
        <v>492.10000000000014</v>
      </c>
      <c r="AP279" s="254">
        <f t="shared" si="106"/>
        <v>504.40000000000009</v>
      </c>
      <c r="AQ279" s="249">
        <f t="shared" si="108"/>
        <v>36.799999999999997</v>
      </c>
      <c r="AR279" s="256">
        <f t="shared" si="109"/>
        <v>2281.2000000000003</v>
      </c>
    </row>
    <row r="280" spans="1:44" ht="31.7" customHeight="1">
      <c r="A280" s="396"/>
      <c r="B280" s="396" t="s">
        <v>4471</v>
      </c>
      <c r="C280" s="401" t="s">
        <v>1089</v>
      </c>
      <c r="D280" s="369">
        <f t="shared" si="93"/>
        <v>1687.9</v>
      </c>
      <c r="E280" s="373">
        <v>1687.9</v>
      </c>
      <c r="F280" s="400">
        <v>1383.5</v>
      </c>
      <c r="G280" s="373"/>
      <c r="H280" s="400"/>
      <c r="I280" s="369">
        <f t="shared" si="107"/>
        <v>926.7</v>
      </c>
      <c r="J280" s="400">
        <v>826.7</v>
      </c>
      <c r="K280" s="400">
        <v>297</v>
      </c>
      <c r="L280" s="400">
        <v>110.8</v>
      </c>
      <c r="M280" s="400">
        <v>100</v>
      </c>
      <c r="N280" s="369">
        <f t="shared" si="94"/>
        <v>2614.6000000000004</v>
      </c>
      <c r="O280" s="236"/>
      <c r="P280" s="267"/>
      <c r="Q280" s="267" t="s">
        <v>4471</v>
      </c>
      <c r="R280" s="272" t="s">
        <v>1089</v>
      </c>
      <c r="S280" s="255">
        <f t="shared" si="95"/>
        <v>1655.1</v>
      </c>
      <c r="T280" s="255">
        <v>1655.1</v>
      </c>
      <c r="U280" s="255">
        <v>1214.6999999999998</v>
      </c>
      <c r="V280" s="255"/>
      <c r="W280" s="255"/>
      <c r="X280" s="255">
        <f t="shared" si="96"/>
        <v>296.89999999999998</v>
      </c>
      <c r="Y280" s="255">
        <v>296.89999999999998</v>
      </c>
      <c r="Z280" s="255">
        <v>94.3</v>
      </c>
      <c r="AA280" s="255">
        <v>58.3</v>
      </c>
      <c r="AB280" s="255"/>
      <c r="AC280" s="255">
        <f t="shared" si="97"/>
        <v>1952</v>
      </c>
      <c r="AE280" s="267"/>
      <c r="AF280" s="267" t="s">
        <v>4471</v>
      </c>
      <c r="AG280" s="272" t="s">
        <v>1089</v>
      </c>
      <c r="AH280" s="255">
        <f t="shared" si="98"/>
        <v>1952</v>
      </c>
      <c r="AI280" s="254">
        <f t="shared" si="99"/>
        <v>1655.1</v>
      </c>
      <c r="AJ280" s="254">
        <f t="shared" si="100"/>
        <v>296.89999999999998</v>
      </c>
      <c r="AK280" s="254">
        <f t="shared" si="101"/>
        <v>2614.6000000000004</v>
      </c>
      <c r="AL280" s="254">
        <f t="shared" si="102"/>
        <v>1687.9</v>
      </c>
      <c r="AM280" s="255">
        <f t="shared" si="103"/>
        <v>926.7</v>
      </c>
      <c r="AN280" s="254">
        <f t="shared" si="104"/>
        <v>662.60000000000036</v>
      </c>
      <c r="AO280" s="254">
        <f t="shared" si="105"/>
        <v>32.800000000000182</v>
      </c>
      <c r="AP280" s="254">
        <f t="shared" si="106"/>
        <v>629.80000000000007</v>
      </c>
      <c r="AQ280" s="249">
        <f t="shared" si="108"/>
        <v>27.7</v>
      </c>
      <c r="AR280" s="256">
        <f t="shared" si="109"/>
        <v>1715.6000000000001</v>
      </c>
    </row>
    <row r="281" spans="1:44" ht="31.5">
      <c r="A281" s="396"/>
      <c r="B281" s="396" t="s">
        <v>4471</v>
      </c>
      <c r="C281" s="401" t="s">
        <v>1090</v>
      </c>
      <c r="D281" s="369">
        <f t="shared" si="93"/>
        <v>1874.8</v>
      </c>
      <c r="E281" s="373">
        <v>1874.8</v>
      </c>
      <c r="F281" s="400">
        <v>1536.8</v>
      </c>
      <c r="G281" s="373"/>
      <c r="H281" s="400"/>
      <c r="I281" s="369">
        <f t="shared" si="107"/>
        <v>876.5</v>
      </c>
      <c r="J281" s="400">
        <v>776.5</v>
      </c>
      <c r="K281" s="400">
        <v>329.6</v>
      </c>
      <c r="L281" s="400">
        <v>42.6</v>
      </c>
      <c r="M281" s="400">
        <v>100</v>
      </c>
      <c r="N281" s="369">
        <f t="shared" si="94"/>
        <v>2751.3</v>
      </c>
      <c r="O281" s="236"/>
      <c r="P281" s="267"/>
      <c r="Q281" s="267" t="s">
        <v>4471</v>
      </c>
      <c r="R281" s="272" t="s">
        <v>1090</v>
      </c>
      <c r="S281" s="255">
        <f t="shared" si="95"/>
        <v>1703.7</v>
      </c>
      <c r="T281" s="255">
        <v>1703.7</v>
      </c>
      <c r="U281" s="255">
        <v>1250.4000000000001</v>
      </c>
      <c r="V281" s="255"/>
      <c r="W281" s="255"/>
      <c r="X281" s="255">
        <f t="shared" si="96"/>
        <v>386.8</v>
      </c>
      <c r="Y281" s="255">
        <v>386.8</v>
      </c>
      <c r="Z281" s="255">
        <v>97.1</v>
      </c>
      <c r="AA281" s="255">
        <v>42.6</v>
      </c>
      <c r="AB281" s="255"/>
      <c r="AC281" s="255">
        <f t="shared" si="97"/>
        <v>2090.5</v>
      </c>
      <c r="AE281" s="267"/>
      <c r="AF281" s="267" t="s">
        <v>4471</v>
      </c>
      <c r="AG281" s="272" t="s">
        <v>1090</v>
      </c>
      <c r="AH281" s="255">
        <f t="shared" si="98"/>
        <v>2090.5</v>
      </c>
      <c r="AI281" s="254">
        <f t="shared" si="99"/>
        <v>1703.7</v>
      </c>
      <c r="AJ281" s="254">
        <f t="shared" si="100"/>
        <v>386.8</v>
      </c>
      <c r="AK281" s="254">
        <f t="shared" si="101"/>
        <v>2751.3</v>
      </c>
      <c r="AL281" s="254">
        <f t="shared" si="102"/>
        <v>1874.8</v>
      </c>
      <c r="AM281" s="255">
        <f t="shared" si="103"/>
        <v>876.5</v>
      </c>
      <c r="AN281" s="254">
        <f t="shared" si="104"/>
        <v>660.80000000000018</v>
      </c>
      <c r="AO281" s="254">
        <f t="shared" si="105"/>
        <v>171.09999999999991</v>
      </c>
      <c r="AP281" s="254">
        <f t="shared" si="106"/>
        <v>489.7</v>
      </c>
      <c r="AQ281" s="249">
        <f t="shared" si="108"/>
        <v>30.7</v>
      </c>
      <c r="AR281" s="256">
        <f t="shared" si="109"/>
        <v>1905.5</v>
      </c>
    </row>
    <row r="282" spans="1:44" ht="31.5">
      <c r="A282" s="396"/>
      <c r="B282" s="396" t="s">
        <v>4471</v>
      </c>
      <c r="C282" s="401" t="s">
        <v>1091</v>
      </c>
      <c r="D282" s="369">
        <f t="shared" si="93"/>
        <v>2563.5</v>
      </c>
      <c r="E282" s="373">
        <v>2563.5</v>
      </c>
      <c r="F282" s="400">
        <v>2101.3000000000002</v>
      </c>
      <c r="G282" s="373"/>
      <c r="H282" s="400"/>
      <c r="I282" s="369">
        <f t="shared" si="107"/>
        <v>1143.5999999999999</v>
      </c>
      <c r="J282" s="400">
        <v>943.6</v>
      </c>
      <c r="K282" s="400">
        <v>450.8</v>
      </c>
      <c r="L282" s="400">
        <v>93.7</v>
      </c>
      <c r="M282" s="400">
        <v>200</v>
      </c>
      <c r="N282" s="369">
        <f t="shared" si="94"/>
        <v>3707.1</v>
      </c>
      <c r="O282" s="236"/>
      <c r="P282" s="267"/>
      <c r="Q282" s="267" t="s">
        <v>4471</v>
      </c>
      <c r="R282" s="272" t="s">
        <v>1091</v>
      </c>
      <c r="S282" s="255">
        <f t="shared" si="95"/>
        <v>2969.2</v>
      </c>
      <c r="T282" s="255">
        <v>2969.2</v>
      </c>
      <c r="U282" s="255">
        <v>2179.1999999999998</v>
      </c>
      <c r="V282" s="255"/>
      <c r="W282" s="255"/>
      <c r="X282" s="255">
        <f t="shared" si="96"/>
        <v>578</v>
      </c>
      <c r="Y282" s="255">
        <v>578</v>
      </c>
      <c r="Z282" s="255">
        <v>169.20000000000002</v>
      </c>
      <c r="AA282" s="255">
        <v>93.7</v>
      </c>
      <c r="AB282" s="255"/>
      <c r="AC282" s="255">
        <f t="shared" si="97"/>
        <v>3547.2</v>
      </c>
      <c r="AE282" s="267"/>
      <c r="AF282" s="267" t="s">
        <v>4471</v>
      </c>
      <c r="AG282" s="272" t="s">
        <v>1091</v>
      </c>
      <c r="AH282" s="255">
        <f t="shared" si="98"/>
        <v>3547.2</v>
      </c>
      <c r="AI282" s="254">
        <f t="shared" si="99"/>
        <v>2969.2</v>
      </c>
      <c r="AJ282" s="254">
        <f t="shared" si="100"/>
        <v>578</v>
      </c>
      <c r="AK282" s="254">
        <f t="shared" si="101"/>
        <v>3707.1</v>
      </c>
      <c r="AL282" s="254">
        <f t="shared" si="102"/>
        <v>2563.5</v>
      </c>
      <c r="AM282" s="255">
        <f t="shared" si="103"/>
        <v>1143.5999999999999</v>
      </c>
      <c r="AN282" s="254">
        <f t="shared" si="104"/>
        <v>159.90000000000009</v>
      </c>
      <c r="AO282" s="254">
        <f t="shared" si="105"/>
        <v>-405.69999999999982</v>
      </c>
      <c r="AP282" s="254">
        <f t="shared" si="106"/>
        <v>565.59999999999991</v>
      </c>
      <c r="AQ282" s="249">
        <f t="shared" si="108"/>
        <v>42</v>
      </c>
      <c r="AR282" s="256">
        <f t="shared" si="109"/>
        <v>2605.5</v>
      </c>
    </row>
    <row r="283" spans="1:44" ht="31.5">
      <c r="A283" s="396"/>
      <c r="B283" s="396" t="s">
        <v>4471</v>
      </c>
      <c r="C283" s="401" t="s">
        <v>1092</v>
      </c>
      <c r="D283" s="369">
        <f t="shared" si="93"/>
        <v>2065</v>
      </c>
      <c r="E283" s="373">
        <v>2065</v>
      </c>
      <c r="F283" s="400">
        <v>1692.6</v>
      </c>
      <c r="G283" s="373"/>
      <c r="H283" s="400"/>
      <c r="I283" s="369">
        <f t="shared" si="107"/>
        <v>1075.0999999999999</v>
      </c>
      <c r="J283" s="400">
        <v>945.09999999999991</v>
      </c>
      <c r="K283" s="400">
        <v>363.4</v>
      </c>
      <c r="L283" s="400">
        <v>334.4</v>
      </c>
      <c r="M283" s="400">
        <v>130</v>
      </c>
      <c r="N283" s="369">
        <f t="shared" si="94"/>
        <v>3140.1</v>
      </c>
      <c r="O283" s="236"/>
      <c r="P283" s="267"/>
      <c r="Q283" s="267" t="s">
        <v>4471</v>
      </c>
      <c r="R283" s="272" t="s">
        <v>1092</v>
      </c>
      <c r="S283" s="255">
        <f t="shared" si="95"/>
        <v>1801</v>
      </c>
      <c r="T283" s="255">
        <v>1801</v>
      </c>
      <c r="U283" s="255">
        <v>1321.8</v>
      </c>
      <c r="V283" s="255"/>
      <c r="W283" s="255"/>
      <c r="X283" s="255">
        <f t="shared" si="96"/>
        <v>822.69999999999993</v>
      </c>
      <c r="Y283" s="255">
        <v>822.69999999999993</v>
      </c>
      <c r="Z283" s="255">
        <v>102.6</v>
      </c>
      <c r="AA283" s="255">
        <v>334.4</v>
      </c>
      <c r="AB283" s="255"/>
      <c r="AC283" s="255">
        <f t="shared" si="97"/>
        <v>2623.7</v>
      </c>
      <c r="AE283" s="267"/>
      <c r="AF283" s="267" t="s">
        <v>4471</v>
      </c>
      <c r="AG283" s="272" t="s">
        <v>1092</v>
      </c>
      <c r="AH283" s="255">
        <f t="shared" si="98"/>
        <v>2623.7</v>
      </c>
      <c r="AI283" s="254">
        <f t="shared" si="99"/>
        <v>1801</v>
      </c>
      <c r="AJ283" s="254">
        <f t="shared" si="100"/>
        <v>822.69999999999993</v>
      </c>
      <c r="AK283" s="254">
        <f t="shared" si="101"/>
        <v>3140.1</v>
      </c>
      <c r="AL283" s="254">
        <f t="shared" si="102"/>
        <v>2065</v>
      </c>
      <c r="AM283" s="255">
        <f t="shared" si="103"/>
        <v>1075.0999999999999</v>
      </c>
      <c r="AN283" s="254">
        <f t="shared" si="104"/>
        <v>516.40000000000009</v>
      </c>
      <c r="AO283" s="254">
        <f t="shared" si="105"/>
        <v>264</v>
      </c>
      <c r="AP283" s="254">
        <f t="shared" si="106"/>
        <v>252.39999999999998</v>
      </c>
      <c r="AQ283" s="249">
        <f t="shared" si="108"/>
        <v>33.9</v>
      </c>
      <c r="AR283" s="256">
        <f t="shared" si="109"/>
        <v>2098.9</v>
      </c>
    </row>
    <row r="284" spans="1:44" ht="31.5">
      <c r="A284" s="396"/>
      <c r="B284" s="396" t="s">
        <v>4471</v>
      </c>
      <c r="C284" s="401" t="s">
        <v>1093</v>
      </c>
      <c r="D284" s="369">
        <f t="shared" si="93"/>
        <v>3331.9</v>
      </c>
      <c r="E284" s="373">
        <v>3331.9</v>
      </c>
      <c r="F284" s="400">
        <v>2731.1</v>
      </c>
      <c r="G284" s="373"/>
      <c r="H284" s="400"/>
      <c r="I284" s="369">
        <f t="shared" si="107"/>
        <v>1492</v>
      </c>
      <c r="J284" s="400">
        <v>1292</v>
      </c>
      <c r="K284" s="400">
        <v>586.1</v>
      </c>
      <c r="L284" s="400">
        <v>518.20000000000005</v>
      </c>
      <c r="M284" s="400">
        <v>200</v>
      </c>
      <c r="N284" s="369">
        <f t="shared" si="94"/>
        <v>4823.8999999999996</v>
      </c>
      <c r="O284" s="236"/>
      <c r="P284" s="267"/>
      <c r="Q284" s="267" t="s">
        <v>4471</v>
      </c>
      <c r="R284" s="272" t="s">
        <v>1093</v>
      </c>
      <c r="S284" s="255">
        <f t="shared" si="95"/>
        <v>2579.7999999999997</v>
      </c>
      <c r="T284" s="255">
        <v>2579.7999999999997</v>
      </c>
      <c r="U284" s="255">
        <v>1893.5</v>
      </c>
      <c r="V284" s="255"/>
      <c r="W284" s="255"/>
      <c r="X284" s="255">
        <f t="shared" si="96"/>
        <v>1100.3</v>
      </c>
      <c r="Y284" s="255">
        <v>1100.3</v>
      </c>
      <c r="Z284" s="255">
        <v>147</v>
      </c>
      <c r="AA284" s="255">
        <v>518.20000000000005</v>
      </c>
      <c r="AB284" s="255"/>
      <c r="AC284" s="255">
        <f t="shared" si="97"/>
        <v>3680.0999999999995</v>
      </c>
      <c r="AE284" s="267"/>
      <c r="AF284" s="267" t="s">
        <v>4471</v>
      </c>
      <c r="AG284" s="272" t="s">
        <v>1093</v>
      </c>
      <c r="AH284" s="255">
        <f t="shared" si="98"/>
        <v>3680.0999999999995</v>
      </c>
      <c r="AI284" s="254">
        <f t="shared" si="99"/>
        <v>2579.7999999999997</v>
      </c>
      <c r="AJ284" s="254">
        <f t="shared" si="100"/>
        <v>1100.3</v>
      </c>
      <c r="AK284" s="254">
        <f t="shared" si="101"/>
        <v>4823.8999999999996</v>
      </c>
      <c r="AL284" s="254">
        <f t="shared" si="102"/>
        <v>3331.9</v>
      </c>
      <c r="AM284" s="255">
        <f t="shared" si="103"/>
        <v>1492</v>
      </c>
      <c r="AN284" s="254">
        <f t="shared" si="104"/>
        <v>1143.8000000000002</v>
      </c>
      <c r="AO284" s="254">
        <f t="shared" si="105"/>
        <v>752.10000000000036</v>
      </c>
      <c r="AP284" s="254">
        <f t="shared" si="106"/>
        <v>391.70000000000005</v>
      </c>
      <c r="AQ284" s="249">
        <f t="shared" si="108"/>
        <v>54.6</v>
      </c>
      <c r="AR284" s="256">
        <f t="shared" si="109"/>
        <v>3386.5</v>
      </c>
    </row>
    <row r="285" spans="1:44" ht="31.5">
      <c r="A285" s="396"/>
      <c r="B285" s="396" t="s">
        <v>4471</v>
      </c>
      <c r="C285" s="401" t="s">
        <v>1094</v>
      </c>
      <c r="D285" s="369">
        <f t="shared" si="93"/>
        <v>5532.0999999999995</v>
      </c>
      <c r="E285" s="373">
        <v>5532.0999999999995</v>
      </c>
      <c r="F285" s="400">
        <v>4534.5</v>
      </c>
      <c r="G285" s="373"/>
      <c r="H285" s="400"/>
      <c r="I285" s="369">
        <f t="shared" si="107"/>
        <v>2321.6</v>
      </c>
      <c r="J285" s="400">
        <v>1982.6</v>
      </c>
      <c r="K285" s="400">
        <v>973</v>
      </c>
      <c r="L285" s="400">
        <v>401.3</v>
      </c>
      <c r="M285" s="400">
        <v>339</v>
      </c>
      <c r="N285" s="369">
        <f t="shared" si="94"/>
        <v>7853.6999999999989</v>
      </c>
      <c r="O285" s="236"/>
      <c r="P285" s="267"/>
      <c r="Q285" s="267" t="s">
        <v>4471</v>
      </c>
      <c r="R285" s="272" t="s">
        <v>1094</v>
      </c>
      <c r="S285" s="255">
        <f t="shared" si="95"/>
        <v>4429.2</v>
      </c>
      <c r="T285" s="255">
        <v>4429.2</v>
      </c>
      <c r="U285" s="255">
        <v>3250.8999999999996</v>
      </c>
      <c r="V285" s="255"/>
      <c r="W285" s="255"/>
      <c r="X285" s="255">
        <f t="shared" si="96"/>
        <v>1568.2</v>
      </c>
      <c r="Y285" s="255">
        <v>1568.2</v>
      </c>
      <c r="Z285" s="255">
        <v>252.40000000000003</v>
      </c>
      <c r="AA285" s="255">
        <v>401.3</v>
      </c>
      <c r="AB285" s="255"/>
      <c r="AC285" s="255">
        <f t="shared" si="97"/>
        <v>5997.4</v>
      </c>
      <c r="AE285" s="267"/>
      <c r="AF285" s="267" t="s">
        <v>4471</v>
      </c>
      <c r="AG285" s="272" t="s">
        <v>1094</v>
      </c>
      <c r="AH285" s="255">
        <f t="shared" si="98"/>
        <v>5997.4</v>
      </c>
      <c r="AI285" s="254">
        <f t="shared" si="99"/>
        <v>4429.2</v>
      </c>
      <c r="AJ285" s="254">
        <f t="shared" si="100"/>
        <v>1568.2</v>
      </c>
      <c r="AK285" s="254">
        <f t="shared" si="101"/>
        <v>7853.6999999999989</v>
      </c>
      <c r="AL285" s="254">
        <f t="shared" si="102"/>
        <v>5532.0999999999995</v>
      </c>
      <c r="AM285" s="255">
        <f t="shared" si="103"/>
        <v>2321.6</v>
      </c>
      <c r="AN285" s="254">
        <f t="shared" si="104"/>
        <v>1856.2999999999993</v>
      </c>
      <c r="AO285" s="254">
        <f t="shared" si="105"/>
        <v>1102.8999999999996</v>
      </c>
      <c r="AP285" s="254">
        <f t="shared" si="106"/>
        <v>753.39999999999986</v>
      </c>
      <c r="AQ285" s="249">
        <f t="shared" si="108"/>
        <v>90.7</v>
      </c>
      <c r="AR285" s="256">
        <f t="shared" si="109"/>
        <v>5622.7999999999993</v>
      </c>
    </row>
    <row r="286" spans="1:44" ht="31.5">
      <c r="A286" s="396"/>
      <c r="B286" s="396" t="s">
        <v>4471</v>
      </c>
      <c r="C286" s="401" t="s">
        <v>1095</v>
      </c>
      <c r="D286" s="369">
        <f t="shared" si="93"/>
        <v>8729.9</v>
      </c>
      <c r="E286" s="373">
        <v>8729.9</v>
      </c>
      <c r="F286" s="400">
        <v>7155.7</v>
      </c>
      <c r="G286" s="373"/>
      <c r="H286" s="400"/>
      <c r="I286" s="369">
        <f t="shared" si="107"/>
        <v>4695.8000000000011</v>
      </c>
      <c r="J286" s="400">
        <v>4325.7000000000007</v>
      </c>
      <c r="K286" s="400">
        <v>1535.9</v>
      </c>
      <c r="L286" s="400">
        <v>397.9</v>
      </c>
      <c r="M286" s="400">
        <v>370.1</v>
      </c>
      <c r="N286" s="369">
        <f t="shared" si="94"/>
        <v>13425.7</v>
      </c>
      <c r="O286" s="236"/>
      <c r="P286" s="267"/>
      <c r="Q286" s="267" t="s">
        <v>4471</v>
      </c>
      <c r="R286" s="272" t="s">
        <v>1095</v>
      </c>
      <c r="S286" s="255">
        <f t="shared" si="95"/>
        <v>10320</v>
      </c>
      <c r="T286" s="255">
        <v>10320</v>
      </c>
      <c r="U286" s="255">
        <v>7574.1</v>
      </c>
      <c r="V286" s="255"/>
      <c r="W286" s="255"/>
      <c r="X286" s="255">
        <f t="shared" si="96"/>
        <v>2211.4</v>
      </c>
      <c r="Y286" s="255">
        <v>2211.4</v>
      </c>
      <c r="Z286" s="255">
        <v>588</v>
      </c>
      <c r="AA286" s="255">
        <v>397.9</v>
      </c>
      <c r="AB286" s="255"/>
      <c r="AC286" s="255">
        <f t="shared" si="97"/>
        <v>12531.4</v>
      </c>
      <c r="AE286" s="267"/>
      <c r="AF286" s="267" t="s">
        <v>4471</v>
      </c>
      <c r="AG286" s="272" t="s">
        <v>1095</v>
      </c>
      <c r="AH286" s="255">
        <f t="shared" si="98"/>
        <v>12531.4</v>
      </c>
      <c r="AI286" s="254">
        <f t="shared" si="99"/>
        <v>10320</v>
      </c>
      <c r="AJ286" s="254">
        <f t="shared" si="100"/>
        <v>2211.4</v>
      </c>
      <c r="AK286" s="254">
        <f t="shared" si="101"/>
        <v>13425.7</v>
      </c>
      <c r="AL286" s="254">
        <f t="shared" si="102"/>
        <v>8729.9</v>
      </c>
      <c r="AM286" s="255">
        <f t="shared" si="103"/>
        <v>4695.8000000000011</v>
      </c>
      <c r="AN286" s="254">
        <f t="shared" si="104"/>
        <v>894.30000000000109</v>
      </c>
      <c r="AO286" s="254">
        <f t="shared" si="105"/>
        <v>-1590.1000000000004</v>
      </c>
      <c r="AP286" s="254">
        <f t="shared" si="106"/>
        <v>2484.400000000001</v>
      </c>
      <c r="AQ286" s="249">
        <f t="shared" si="108"/>
        <v>143.1</v>
      </c>
      <c r="AR286" s="256">
        <f t="shared" si="109"/>
        <v>8873</v>
      </c>
    </row>
    <row r="287" spans="1:44" ht="31.5">
      <c r="A287" s="396"/>
      <c r="B287" s="396" t="s">
        <v>4471</v>
      </c>
      <c r="C287" s="401" t="s">
        <v>1096</v>
      </c>
      <c r="D287" s="369">
        <f t="shared" si="93"/>
        <v>4987</v>
      </c>
      <c r="E287" s="373">
        <v>4987</v>
      </c>
      <c r="F287" s="400">
        <v>4087.7</v>
      </c>
      <c r="G287" s="373"/>
      <c r="H287" s="400"/>
      <c r="I287" s="369">
        <f t="shared" si="107"/>
        <v>2143.1000000000004</v>
      </c>
      <c r="J287" s="400">
        <v>1943.1000000000001</v>
      </c>
      <c r="K287" s="400">
        <v>877</v>
      </c>
      <c r="L287" s="400">
        <v>177.6</v>
      </c>
      <c r="M287" s="400">
        <v>200</v>
      </c>
      <c r="N287" s="369">
        <f t="shared" si="94"/>
        <v>7130.1</v>
      </c>
      <c r="O287" s="236"/>
      <c r="P287" s="267"/>
      <c r="Q287" s="267" t="s">
        <v>4471</v>
      </c>
      <c r="R287" s="272" t="s">
        <v>1096</v>
      </c>
      <c r="S287" s="255">
        <f t="shared" si="95"/>
        <v>4040.1</v>
      </c>
      <c r="T287" s="255">
        <v>4040.1</v>
      </c>
      <c r="U287" s="255">
        <v>2965.2000000000003</v>
      </c>
      <c r="V287" s="255"/>
      <c r="W287" s="255"/>
      <c r="X287" s="255">
        <f t="shared" si="96"/>
        <v>1308</v>
      </c>
      <c r="Y287" s="255">
        <v>1308</v>
      </c>
      <c r="Z287" s="255">
        <v>230.2</v>
      </c>
      <c r="AA287" s="255">
        <v>177.6</v>
      </c>
      <c r="AB287" s="255"/>
      <c r="AC287" s="255">
        <f t="shared" si="97"/>
        <v>5348.1</v>
      </c>
      <c r="AE287" s="267"/>
      <c r="AF287" s="267" t="s">
        <v>4471</v>
      </c>
      <c r="AG287" s="272" t="s">
        <v>1096</v>
      </c>
      <c r="AH287" s="255">
        <f t="shared" si="98"/>
        <v>5348.1</v>
      </c>
      <c r="AI287" s="254">
        <f t="shared" si="99"/>
        <v>4040.1</v>
      </c>
      <c r="AJ287" s="254">
        <f t="shared" si="100"/>
        <v>1308</v>
      </c>
      <c r="AK287" s="254">
        <f t="shared" si="101"/>
        <v>7130.1</v>
      </c>
      <c r="AL287" s="254">
        <f t="shared" si="102"/>
        <v>4987</v>
      </c>
      <c r="AM287" s="255">
        <f t="shared" si="103"/>
        <v>2143.1000000000004</v>
      </c>
      <c r="AN287" s="254">
        <f t="shared" si="104"/>
        <v>1782</v>
      </c>
      <c r="AO287" s="254">
        <f t="shared" si="105"/>
        <v>946.90000000000009</v>
      </c>
      <c r="AP287" s="254">
        <f t="shared" si="106"/>
        <v>835.10000000000036</v>
      </c>
      <c r="AQ287" s="249">
        <f t="shared" si="108"/>
        <v>81.8</v>
      </c>
      <c r="AR287" s="256">
        <f t="shared" si="109"/>
        <v>5068.8</v>
      </c>
    </row>
    <row r="288" spans="1:44" ht="31.5">
      <c r="A288" s="396"/>
      <c r="B288" s="396" t="s">
        <v>4471</v>
      </c>
      <c r="C288" s="401" t="s">
        <v>1097</v>
      </c>
      <c r="D288" s="369">
        <f t="shared" si="93"/>
        <v>3364</v>
      </c>
      <c r="E288" s="373">
        <v>3364</v>
      </c>
      <c r="F288" s="400">
        <v>2757.4</v>
      </c>
      <c r="G288" s="373"/>
      <c r="H288" s="400"/>
      <c r="I288" s="369">
        <f t="shared" si="107"/>
        <v>1146.5</v>
      </c>
      <c r="J288" s="400">
        <v>1016.5</v>
      </c>
      <c r="K288" s="400">
        <v>591.70000000000005</v>
      </c>
      <c r="L288" s="400">
        <v>146.80000000000001</v>
      </c>
      <c r="M288" s="400">
        <v>130</v>
      </c>
      <c r="N288" s="369">
        <f t="shared" si="94"/>
        <v>4510.5</v>
      </c>
      <c r="O288" s="236"/>
      <c r="P288" s="267"/>
      <c r="Q288" s="267" t="s">
        <v>4471</v>
      </c>
      <c r="R288" s="272" t="s">
        <v>1097</v>
      </c>
      <c r="S288" s="255">
        <f t="shared" si="95"/>
        <v>2482.2999999999997</v>
      </c>
      <c r="T288" s="255">
        <v>2482.2999999999997</v>
      </c>
      <c r="U288" s="255">
        <v>1821.8999999999999</v>
      </c>
      <c r="V288" s="255"/>
      <c r="W288" s="255"/>
      <c r="X288" s="255">
        <f t="shared" si="96"/>
        <v>675.3</v>
      </c>
      <c r="Y288" s="255">
        <v>675.3</v>
      </c>
      <c r="Z288" s="255">
        <v>141.39999999999998</v>
      </c>
      <c r="AA288" s="255">
        <v>146.80000000000001</v>
      </c>
      <c r="AB288" s="255"/>
      <c r="AC288" s="255">
        <f t="shared" si="97"/>
        <v>3157.5999999999995</v>
      </c>
      <c r="AE288" s="267"/>
      <c r="AF288" s="267" t="s">
        <v>4471</v>
      </c>
      <c r="AG288" s="272" t="s">
        <v>1097</v>
      </c>
      <c r="AH288" s="255">
        <f t="shared" si="98"/>
        <v>3157.5999999999995</v>
      </c>
      <c r="AI288" s="254">
        <f t="shared" si="99"/>
        <v>2482.2999999999997</v>
      </c>
      <c r="AJ288" s="254">
        <f t="shared" si="100"/>
        <v>675.3</v>
      </c>
      <c r="AK288" s="254">
        <f t="shared" si="101"/>
        <v>4510.5</v>
      </c>
      <c r="AL288" s="254">
        <f t="shared" si="102"/>
        <v>3364</v>
      </c>
      <c r="AM288" s="255">
        <f t="shared" si="103"/>
        <v>1146.5</v>
      </c>
      <c r="AN288" s="254">
        <f t="shared" si="104"/>
        <v>1352.9000000000005</v>
      </c>
      <c r="AO288" s="254">
        <f t="shared" si="105"/>
        <v>881.70000000000027</v>
      </c>
      <c r="AP288" s="254">
        <f t="shared" si="106"/>
        <v>471.20000000000005</v>
      </c>
      <c r="AQ288" s="249">
        <f t="shared" si="108"/>
        <v>55.1</v>
      </c>
      <c r="AR288" s="256">
        <f t="shared" si="109"/>
        <v>3419.1</v>
      </c>
    </row>
    <row r="289" spans="1:44" ht="31.5">
      <c r="A289" s="396"/>
      <c r="B289" s="396" t="s">
        <v>4471</v>
      </c>
      <c r="C289" s="401" t="s">
        <v>1098</v>
      </c>
      <c r="D289" s="369">
        <f t="shared" si="93"/>
        <v>3797.4</v>
      </c>
      <c r="E289" s="373">
        <v>3797.4</v>
      </c>
      <c r="F289" s="400">
        <v>3112.6</v>
      </c>
      <c r="G289" s="373"/>
      <c r="H289" s="400"/>
      <c r="I289" s="369">
        <f t="shared" si="107"/>
        <v>1180.0999999999999</v>
      </c>
      <c r="J289" s="400">
        <v>1050.0999999999999</v>
      </c>
      <c r="K289" s="400">
        <v>667.8</v>
      </c>
      <c r="L289" s="400">
        <v>152.5</v>
      </c>
      <c r="M289" s="400">
        <v>130</v>
      </c>
      <c r="N289" s="369">
        <f t="shared" si="94"/>
        <v>4977.5</v>
      </c>
      <c r="O289" s="236"/>
      <c r="P289" s="267"/>
      <c r="Q289" s="267" t="s">
        <v>4471</v>
      </c>
      <c r="R289" s="272" t="s">
        <v>1098</v>
      </c>
      <c r="S289" s="255">
        <f t="shared" si="95"/>
        <v>2774.6</v>
      </c>
      <c r="T289" s="255">
        <v>2774.6</v>
      </c>
      <c r="U289" s="255">
        <v>2036.3999999999999</v>
      </c>
      <c r="V289" s="255"/>
      <c r="W289" s="255"/>
      <c r="X289" s="255">
        <f t="shared" si="96"/>
        <v>721.9</v>
      </c>
      <c r="Y289" s="255">
        <v>721.9</v>
      </c>
      <c r="Z289" s="255">
        <v>158.10000000000002</v>
      </c>
      <c r="AA289" s="255">
        <v>152.5</v>
      </c>
      <c r="AB289" s="255"/>
      <c r="AC289" s="255">
        <f t="shared" si="97"/>
        <v>3496.5</v>
      </c>
      <c r="AE289" s="267"/>
      <c r="AF289" s="267" t="s">
        <v>4471</v>
      </c>
      <c r="AG289" s="272" t="s">
        <v>1098</v>
      </c>
      <c r="AH289" s="255">
        <f t="shared" si="98"/>
        <v>3496.5</v>
      </c>
      <c r="AI289" s="254">
        <f t="shared" si="99"/>
        <v>2774.6</v>
      </c>
      <c r="AJ289" s="254">
        <f t="shared" si="100"/>
        <v>721.9</v>
      </c>
      <c r="AK289" s="254">
        <f t="shared" si="101"/>
        <v>4977.5</v>
      </c>
      <c r="AL289" s="254">
        <f t="shared" si="102"/>
        <v>3797.4</v>
      </c>
      <c r="AM289" s="255">
        <f t="shared" si="103"/>
        <v>1180.0999999999999</v>
      </c>
      <c r="AN289" s="254">
        <f t="shared" si="104"/>
        <v>1481</v>
      </c>
      <c r="AO289" s="254">
        <f t="shared" si="105"/>
        <v>1022.8000000000002</v>
      </c>
      <c r="AP289" s="254">
        <f t="shared" si="106"/>
        <v>458.19999999999993</v>
      </c>
      <c r="AQ289" s="249">
        <f t="shared" si="108"/>
        <v>62.3</v>
      </c>
      <c r="AR289" s="256">
        <f t="shared" si="109"/>
        <v>3859.7000000000003</v>
      </c>
    </row>
    <row r="290" spans="1:44" ht="31.5">
      <c r="A290" s="396"/>
      <c r="B290" s="396" t="s">
        <v>4471</v>
      </c>
      <c r="C290" s="401" t="s">
        <v>1099</v>
      </c>
      <c r="D290" s="369">
        <f t="shared" si="93"/>
        <v>2031.8999999999999</v>
      </c>
      <c r="E290" s="373">
        <v>2031.8999999999999</v>
      </c>
      <c r="F290" s="400">
        <v>1665.5</v>
      </c>
      <c r="G290" s="373"/>
      <c r="H290" s="400"/>
      <c r="I290" s="369">
        <f t="shared" si="107"/>
        <v>1030.5</v>
      </c>
      <c r="J290" s="400">
        <v>800.5</v>
      </c>
      <c r="K290" s="400">
        <v>357.4</v>
      </c>
      <c r="L290" s="400">
        <v>81.599999999999994</v>
      </c>
      <c r="M290" s="400">
        <v>230</v>
      </c>
      <c r="N290" s="369">
        <f t="shared" si="94"/>
        <v>3062.3999999999996</v>
      </c>
      <c r="O290" s="236"/>
      <c r="P290" s="267"/>
      <c r="Q290" s="267" t="s">
        <v>4471</v>
      </c>
      <c r="R290" s="272" t="s">
        <v>1099</v>
      </c>
      <c r="S290" s="255">
        <f t="shared" si="95"/>
        <v>1703.7</v>
      </c>
      <c r="T290" s="255">
        <v>1703.7</v>
      </c>
      <c r="U290" s="255">
        <v>1250.4000000000001</v>
      </c>
      <c r="V290" s="255"/>
      <c r="W290" s="255"/>
      <c r="X290" s="255">
        <f t="shared" si="96"/>
        <v>375.3</v>
      </c>
      <c r="Y290" s="255">
        <v>375.3</v>
      </c>
      <c r="Z290" s="255">
        <v>97.1</v>
      </c>
      <c r="AA290" s="255">
        <v>81.599999999999994</v>
      </c>
      <c r="AB290" s="255"/>
      <c r="AC290" s="255">
        <f t="shared" si="97"/>
        <v>2079</v>
      </c>
      <c r="AE290" s="267"/>
      <c r="AF290" s="267" t="s">
        <v>4471</v>
      </c>
      <c r="AG290" s="272" t="s">
        <v>1099</v>
      </c>
      <c r="AH290" s="255">
        <f t="shared" si="98"/>
        <v>2079</v>
      </c>
      <c r="AI290" s="254">
        <f t="shared" si="99"/>
        <v>1703.7</v>
      </c>
      <c r="AJ290" s="254">
        <f t="shared" si="100"/>
        <v>375.3</v>
      </c>
      <c r="AK290" s="254">
        <f t="shared" si="101"/>
        <v>3062.3999999999996</v>
      </c>
      <c r="AL290" s="254">
        <f t="shared" si="102"/>
        <v>2031.8999999999999</v>
      </c>
      <c r="AM290" s="255">
        <f t="shared" si="103"/>
        <v>1030.5</v>
      </c>
      <c r="AN290" s="254">
        <f t="shared" si="104"/>
        <v>983.39999999999964</v>
      </c>
      <c r="AO290" s="254">
        <f t="shared" si="105"/>
        <v>328.19999999999982</v>
      </c>
      <c r="AP290" s="254">
        <f t="shared" si="106"/>
        <v>655.20000000000005</v>
      </c>
      <c r="AQ290" s="249">
        <f t="shared" si="108"/>
        <v>33.299999999999997</v>
      </c>
      <c r="AR290" s="256">
        <f t="shared" si="109"/>
        <v>2065.1999999999998</v>
      </c>
    </row>
    <row r="291" spans="1:44" ht="31.5">
      <c r="A291" s="396"/>
      <c r="B291" s="396" t="s">
        <v>4471</v>
      </c>
      <c r="C291" s="401" t="s">
        <v>1100</v>
      </c>
      <c r="D291" s="369">
        <f t="shared" si="93"/>
        <v>2287</v>
      </c>
      <c r="E291" s="373">
        <v>2287</v>
      </c>
      <c r="F291" s="400">
        <v>1874.6</v>
      </c>
      <c r="G291" s="373"/>
      <c r="H291" s="400"/>
      <c r="I291" s="369">
        <f t="shared" si="107"/>
        <v>1102.2</v>
      </c>
      <c r="J291" s="400">
        <v>972.2</v>
      </c>
      <c r="K291" s="400">
        <v>402.3</v>
      </c>
      <c r="L291" s="400">
        <v>174.2</v>
      </c>
      <c r="M291" s="400">
        <v>130</v>
      </c>
      <c r="N291" s="369">
        <f t="shared" si="94"/>
        <v>3389.2</v>
      </c>
      <c r="O291" s="236"/>
      <c r="P291" s="267"/>
      <c r="Q291" s="267" t="s">
        <v>4471</v>
      </c>
      <c r="R291" s="272" t="s">
        <v>1100</v>
      </c>
      <c r="S291" s="255">
        <f t="shared" si="95"/>
        <v>1703.7</v>
      </c>
      <c r="T291" s="255">
        <v>1703.7</v>
      </c>
      <c r="U291" s="255">
        <v>1250.4000000000001</v>
      </c>
      <c r="V291" s="255"/>
      <c r="W291" s="255"/>
      <c r="X291" s="255">
        <f t="shared" si="96"/>
        <v>519.1</v>
      </c>
      <c r="Y291" s="255">
        <v>519.1</v>
      </c>
      <c r="Z291" s="255">
        <v>97.1</v>
      </c>
      <c r="AA291" s="255">
        <v>174.2</v>
      </c>
      <c r="AB291" s="255"/>
      <c r="AC291" s="255">
        <f t="shared" si="97"/>
        <v>2222.8000000000002</v>
      </c>
      <c r="AE291" s="267"/>
      <c r="AF291" s="267" t="s">
        <v>4471</v>
      </c>
      <c r="AG291" s="272" t="s">
        <v>1100</v>
      </c>
      <c r="AH291" s="255">
        <f t="shared" si="98"/>
        <v>2222.8000000000002</v>
      </c>
      <c r="AI291" s="254">
        <f t="shared" si="99"/>
        <v>1703.7</v>
      </c>
      <c r="AJ291" s="254">
        <f t="shared" si="100"/>
        <v>519.1</v>
      </c>
      <c r="AK291" s="254">
        <f t="shared" si="101"/>
        <v>3389.2</v>
      </c>
      <c r="AL291" s="254">
        <f t="shared" si="102"/>
        <v>2287</v>
      </c>
      <c r="AM291" s="255">
        <f t="shared" si="103"/>
        <v>1102.2</v>
      </c>
      <c r="AN291" s="254">
        <f t="shared" si="104"/>
        <v>1166.3999999999996</v>
      </c>
      <c r="AO291" s="254">
        <f t="shared" si="105"/>
        <v>583.29999999999995</v>
      </c>
      <c r="AP291" s="254">
        <f t="shared" si="106"/>
        <v>583.1</v>
      </c>
      <c r="AQ291" s="249">
        <f t="shared" si="108"/>
        <v>37.5</v>
      </c>
      <c r="AR291" s="256">
        <f t="shared" si="109"/>
        <v>2324.5</v>
      </c>
    </row>
    <row r="292" spans="1:44" ht="31.5">
      <c r="A292" s="396"/>
      <c r="B292" s="396" t="s">
        <v>4471</v>
      </c>
      <c r="C292" s="401" t="s">
        <v>1101</v>
      </c>
      <c r="D292" s="369">
        <f t="shared" si="93"/>
        <v>2106</v>
      </c>
      <c r="E292" s="373">
        <v>2106</v>
      </c>
      <c r="F292" s="400">
        <v>1726.3</v>
      </c>
      <c r="G292" s="373"/>
      <c r="H292" s="400"/>
      <c r="I292" s="369">
        <f t="shared" si="107"/>
        <v>1073.9000000000001</v>
      </c>
      <c r="J292" s="400">
        <v>943.90000000000009</v>
      </c>
      <c r="K292" s="400">
        <v>370.5</v>
      </c>
      <c r="L292" s="400">
        <v>174.2</v>
      </c>
      <c r="M292" s="400">
        <v>130</v>
      </c>
      <c r="N292" s="369">
        <f t="shared" si="94"/>
        <v>3179.9</v>
      </c>
      <c r="O292" s="236"/>
      <c r="P292" s="267"/>
      <c r="Q292" s="267" t="s">
        <v>4471</v>
      </c>
      <c r="R292" s="272" t="s">
        <v>1101</v>
      </c>
      <c r="S292" s="255">
        <f t="shared" si="95"/>
        <v>2774.6</v>
      </c>
      <c r="T292" s="255">
        <v>2774.6</v>
      </c>
      <c r="U292" s="255">
        <v>2036.3999999999999</v>
      </c>
      <c r="V292" s="255"/>
      <c r="W292" s="255"/>
      <c r="X292" s="255">
        <f t="shared" si="96"/>
        <v>685</v>
      </c>
      <c r="Y292" s="255">
        <v>685</v>
      </c>
      <c r="Z292" s="255">
        <v>158.10000000000002</v>
      </c>
      <c r="AA292" s="255">
        <v>174.2</v>
      </c>
      <c r="AB292" s="255"/>
      <c r="AC292" s="255">
        <f t="shared" si="97"/>
        <v>3459.6</v>
      </c>
      <c r="AE292" s="267"/>
      <c r="AF292" s="267" t="s">
        <v>4471</v>
      </c>
      <c r="AG292" s="272" t="s">
        <v>1101</v>
      </c>
      <c r="AH292" s="255">
        <f t="shared" si="98"/>
        <v>3459.6</v>
      </c>
      <c r="AI292" s="254">
        <f t="shared" si="99"/>
        <v>2774.6</v>
      </c>
      <c r="AJ292" s="254">
        <f t="shared" si="100"/>
        <v>685</v>
      </c>
      <c r="AK292" s="254">
        <f t="shared" si="101"/>
        <v>3179.9</v>
      </c>
      <c r="AL292" s="254">
        <f t="shared" si="102"/>
        <v>2106</v>
      </c>
      <c r="AM292" s="255">
        <f t="shared" si="103"/>
        <v>1073.9000000000001</v>
      </c>
      <c r="AN292" s="254">
        <f t="shared" si="104"/>
        <v>-279.69999999999982</v>
      </c>
      <c r="AO292" s="254">
        <f t="shared" si="105"/>
        <v>-668.59999999999991</v>
      </c>
      <c r="AP292" s="254">
        <f t="shared" si="106"/>
        <v>388.90000000000009</v>
      </c>
      <c r="AQ292" s="249">
        <f t="shared" si="108"/>
        <v>34.5</v>
      </c>
      <c r="AR292" s="256">
        <f t="shared" si="109"/>
        <v>2140.5</v>
      </c>
    </row>
    <row r="293" spans="1:44" ht="31.5">
      <c r="A293" s="396"/>
      <c r="B293" s="396" t="s">
        <v>4471</v>
      </c>
      <c r="C293" s="401" t="s">
        <v>1102</v>
      </c>
      <c r="D293" s="369">
        <f t="shared" si="93"/>
        <v>2129.8000000000002</v>
      </c>
      <c r="E293" s="373">
        <v>2129.8000000000002</v>
      </c>
      <c r="F293" s="400">
        <v>1745.8</v>
      </c>
      <c r="G293" s="373"/>
      <c r="H293" s="400"/>
      <c r="I293" s="369">
        <f t="shared" si="107"/>
        <v>1195.8000000000002</v>
      </c>
      <c r="J293" s="400">
        <v>995.80000000000007</v>
      </c>
      <c r="K293" s="400">
        <v>374.5</v>
      </c>
      <c r="L293" s="400">
        <v>116.6</v>
      </c>
      <c r="M293" s="400">
        <v>200</v>
      </c>
      <c r="N293" s="369">
        <f t="shared" si="94"/>
        <v>3325.6000000000004</v>
      </c>
      <c r="O293" s="236"/>
      <c r="P293" s="267"/>
      <c r="Q293" s="267" t="s">
        <v>4471</v>
      </c>
      <c r="R293" s="272" t="s">
        <v>1102</v>
      </c>
      <c r="S293" s="255">
        <f t="shared" si="95"/>
        <v>2531.2000000000003</v>
      </c>
      <c r="T293" s="255">
        <v>2531.2000000000003</v>
      </c>
      <c r="U293" s="255">
        <v>1857.6999999999998</v>
      </c>
      <c r="V293" s="255"/>
      <c r="W293" s="255"/>
      <c r="X293" s="255">
        <f t="shared" si="96"/>
        <v>688.8</v>
      </c>
      <c r="Y293" s="255">
        <v>688.8</v>
      </c>
      <c r="Z293" s="255">
        <v>144.20000000000002</v>
      </c>
      <c r="AA293" s="255">
        <v>116.6</v>
      </c>
      <c r="AB293" s="255"/>
      <c r="AC293" s="255">
        <f t="shared" si="97"/>
        <v>3220</v>
      </c>
      <c r="AE293" s="267"/>
      <c r="AF293" s="267" t="s">
        <v>4471</v>
      </c>
      <c r="AG293" s="272" t="s">
        <v>1102</v>
      </c>
      <c r="AH293" s="255">
        <f t="shared" si="98"/>
        <v>3220</v>
      </c>
      <c r="AI293" s="254">
        <f t="shared" si="99"/>
        <v>2531.2000000000003</v>
      </c>
      <c r="AJ293" s="254">
        <f t="shared" si="100"/>
        <v>688.8</v>
      </c>
      <c r="AK293" s="254">
        <f t="shared" si="101"/>
        <v>3325.6000000000004</v>
      </c>
      <c r="AL293" s="254">
        <f t="shared" si="102"/>
        <v>2129.8000000000002</v>
      </c>
      <c r="AM293" s="255">
        <f t="shared" si="103"/>
        <v>1195.8000000000002</v>
      </c>
      <c r="AN293" s="254">
        <f t="shared" si="104"/>
        <v>105.60000000000036</v>
      </c>
      <c r="AO293" s="254">
        <f t="shared" si="105"/>
        <v>-401.40000000000009</v>
      </c>
      <c r="AP293" s="254">
        <f t="shared" si="106"/>
        <v>507.00000000000023</v>
      </c>
      <c r="AQ293" s="249">
        <f t="shared" si="108"/>
        <v>34.9</v>
      </c>
      <c r="AR293" s="256">
        <f t="shared" si="109"/>
        <v>2164.7000000000003</v>
      </c>
    </row>
    <row r="294" spans="1:44" ht="31.5">
      <c r="A294" s="396"/>
      <c r="B294" s="396" t="s">
        <v>4471</v>
      </c>
      <c r="C294" s="401" t="s">
        <v>1103</v>
      </c>
      <c r="D294" s="369">
        <f t="shared" si="93"/>
        <v>1992.8000000000002</v>
      </c>
      <c r="E294" s="373">
        <v>1992.8000000000002</v>
      </c>
      <c r="F294" s="400">
        <v>1633.4</v>
      </c>
      <c r="G294" s="373"/>
      <c r="H294" s="400"/>
      <c r="I294" s="369">
        <f t="shared" si="107"/>
        <v>1086.8000000000002</v>
      </c>
      <c r="J294" s="400">
        <v>886.80000000000007</v>
      </c>
      <c r="K294" s="400">
        <v>350.6</v>
      </c>
      <c r="L294" s="400">
        <v>178.9</v>
      </c>
      <c r="M294" s="400">
        <v>200</v>
      </c>
      <c r="N294" s="369">
        <f t="shared" si="94"/>
        <v>3079.6000000000004</v>
      </c>
      <c r="O294" s="236"/>
      <c r="P294" s="267"/>
      <c r="Q294" s="267" t="s">
        <v>4471</v>
      </c>
      <c r="R294" s="272" t="s">
        <v>1103</v>
      </c>
      <c r="S294" s="255">
        <f t="shared" si="95"/>
        <v>1703.7</v>
      </c>
      <c r="T294" s="255">
        <v>1703.7</v>
      </c>
      <c r="U294" s="255">
        <v>1250.4000000000001</v>
      </c>
      <c r="V294" s="255"/>
      <c r="W294" s="255"/>
      <c r="X294" s="255">
        <f t="shared" si="96"/>
        <v>535.6</v>
      </c>
      <c r="Y294" s="255">
        <v>535.6</v>
      </c>
      <c r="Z294" s="255">
        <v>97.1</v>
      </c>
      <c r="AA294" s="255">
        <v>178.9</v>
      </c>
      <c r="AB294" s="255"/>
      <c r="AC294" s="255">
        <f t="shared" si="97"/>
        <v>2239.3000000000002</v>
      </c>
      <c r="AE294" s="267"/>
      <c r="AF294" s="267" t="s">
        <v>4471</v>
      </c>
      <c r="AG294" s="272" t="s">
        <v>1103</v>
      </c>
      <c r="AH294" s="255">
        <f t="shared" si="98"/>
        <v>2239.3000000000002</v>
      </c>
      <c r="AI294" s="254">
        <f t="shared" si="99"/>
        <v>1703.7</v>
      </c>
      <c r="AJ294" s="254">
        <f t="shared" si="100"/>
        <v>535.6</v>
      </c>
      <c r="AK294" s="254">
        <f t="shared" si="101"/>
        <v>3079.6000000000004</v>
      </c>
      <c r="AL294" s="254">
        <f t="shared" si="102"/>
        <v>1992.8000000000002</v>
      </c>
      <c r="AM294" s="255">
        <f t="shared" si="103"/>
        <v>1086.8000000000002</v>
      </c>
      <c r="AN294" s="254">
        <f t="shared" si="104"/>
        <v>840.30000000000018</v>
      </c>
      <c r="AO294" s="254">
        <f t="shared" si="105"/>
        <v>289.10000000000014</v>
      </c>
      <c r="AP294" s="254">
        <f t="shared" si="106"/>
        <v>551.20000000000016</v>
      </c>
      <c r="AQ294" s="249">
        <f t="shared" si="108"/>
        <v>32.700000000000003</v>
      </c>
      <c r="AR294" s="256">
        <f t="shared" si="109"/>
        <v>2025.5000000000002</v>
      </c>
    </row>
    <row r="295" spans="1:44" ht="31.5">
      <c r="A295" s="396"/>
      <c r="B295" s="396" t="s">
        <v>4471</v>
      </c>
      <c r="C295" s="401" t="s">
        <v>1104</v>
      </c>
      <c r="D295" s="369">
        <f t="shared" si="93"/>
        <v>1784.8</v>
      </c>
      <c r="E295" s="373">
        <v>1784.8</v>
      </c>
      <c r="F295" s="400">
        <v>1462.9</v>
      </c>
      <c r="G295" s="373"/>
      <c r="H295" s="400"/>
      <c r="I295" s="369">
        <f t="shared" si="107"/>
        <v>1025.2</v>
      </c>
      <c r="J295" s="400">
        <v>825.2</v>
      </c>
      <c r="K295" s="400">
        <v>313.8</v>
      </c>
      <c r="L295" s="400">
        <v>104.1</v>
      </c>
      <c r="M295" s="400">
        <v>200</v>
      </c>
      <c r="N295" s="369">
        <f t="shared" si="94"/>
        <v>2810</v>
      </c>
      <c r="O295" s="236"/>
      <c r="P295" s="267"/>
      <c r="Q295" s="267" t="s">
        <v>4471</v>
      </c>
      <c r="R295" s="272" t="s">
        <v>1104</v>
      </c>
      <c r="S295" s="255">
        <f t="shared" si="95"/>
        <v>1752.3</v>
      </c>
      <c r="T295" s="255">
        <v>1752.3</v>
      </c>
      <c r="U295" s="255">
        <v>1286.1000000000001</v>
      </c>
      <c r="V295" s="255"/>
      <c r="W295" s="255"/>
      <c r="X295" s="255">
        <f t="shared" si="96"/>
        <v>378.1</v>
      </c>
      <c r="Y295" s="255">
        <v>378.1</v>
      </c>
      <c r="Z295" s="255">
        <v>99.9</v>
      </c>
      <c r="AA295" s="255">
        <v>94.1</v>
      </c>
      <c r="AB295" s="255"/>
      <c r="AC295" s="255">
        <f t="shared" si="97"/>
        <v>2130.4</v>
      </c>
      <c r="AE295" s="267"/>
      <c r="AF295" s="267" t="s">
        <v>4471</v>
      </c>
      <c r="AG295" s="272" t="s">
        <v>1104</v>
      </c>
      <c r="AH295" s="255">
        <f t="shared" si="98"/>
        <v>2130.4</v>
      </c>
      <c r="AI295" s="254">
        <f t="shared" si="99"/>
        <v>1752.3</v>
      </c>
      <c r="AJ295" s="254">
        <f t="shared" si="100"/>
        <v>378.1</v>
      </c>
      <c r="AK295" s="254">
        <f t="shared" si="101"/>
        <v>2810</v>
      </c>
      <c r="AL295" s="254">
        <f t="shared" si="102"/>
        <v>1784.8</v>
      </c>
      <c r="AM295" s="255">
        <f t="shared" si="103"/>
        <v>1025.2</v>
      </c>
      <c r="AN295" s="254">
        <f t="shared" si="104"/>
        <v>679.59999999999991</v>
      </c>
      <c r="AO295" s="254">
        <f t="shared" si="105"/>
        <v>32.5</v>
      </c>
      <c r="AP295" s="254">
        <f t="shared" si="106"/>
        <v>647.1</v>
      </c>
      <c r="AQ295" s="249">
        <f t="shared" si="108"/>
        <v>29.3</v>
      </c>
      <c r="AR295" s="256">
        <f t="shared" si="109"/>
        <v>1814.1</v>
      </c>
    </row>
    <row r="296" spans="1:44" ht="31.5">
      <c r="A296" s="396"/>
      <c r="B296" s="396" t="s">
        <v>4471</v>
      </c>
      <c r="C296" s="401" t="s">
        <v>1105</v>
      </c>
      <c r="D296" s="369">
        <f t="shared" si="93"/>
        <v>2113.2999999999997</v>
      </c>
      <c r="E296" s="373">
        <v>2113.2999999999997</v>
      </c>
      <c r="F296" s="400">
        <v>1732.3</v>
      </c>
      <c r="G296" s="373"/>
      <c r="H296" s="400"/>
      <c r="I296" s="369">
        <f t="shared" si="107"/>
        <v>1515.1000000000001</v>
      </c>
      <c r="J296" s="400">
        <v>1049.9000000000001</v>
      </c>
      <c r="K296" s="400">
        <v>371.7</v>
      </c>
      <c r="L296" s="400">
        <v>126.1</v>
      </c>
      <c r="M296" s="400">
        <v>465.2</v>
      </c>
      <c r="N296" s="369">
        <f t="shared" si="94"/>
        <v>3628.3999999999996</v>
      </c>
      <c r="O296" s="236"/>
      <c r="P296" s="267"/>
      <c r="Q296" s="267" t="s">
        <v>4471</v>
      </c>
      <c r="R296" s="272" t="s">
        <v>1105</v>
      </c>
      <c r="S296" s="255">
        <f t="shared" si="95"/>
        <v>1830.2</v>
      </c>
      <c r="T296" s="255">
        <v>1830.2</v>
      </c>
      <c r="U296" s="255">
        <v>1343.6000000000001</v>
      </c>
      <c r="V296" s="255"/>
      <c r="W296" s="255"/>
      <c r="X296" s="255">
        <f t="shared" si="96"/>
        <v>832.59999999999991</v>
      </c>
      <c r="Y296" s="255">
        <v>832.59999999999991</v>
      </c>
      <c r="Z296" s="255">
        <v>104.39999999999999</v>
      </c>
      <c r="AA296" s="255">
        <v>110</v>
      </c>
      <c r="AB296" s="255"/>
      <c r="AC296" s="255">
        <f t="shared" si="97"/>
        <v>2662.8</v>
      </c>
      <c r="AE296" s="267"/>
      <c r="AF296" s="267" t="s">
        <v>4471</v>
      </c>
      <c r="AG296" s="272" t="s">
        <v>1105</v>
      </c>
      <c r="AH296" s="255">
        <f t="shared" si="98"/>
        <v>2662.8</v>
      </c>
      <c r="AI296" s="254">
        <f t="shared" si="99"/>
        <v>1830.2</v>
      </c>
      <c r="AJ296" s="254">
        <f t="shared" si="100"/>
        <v>832.59999999999991</v>
      </c>
      <c r="AK296" s="254">
        <f t="shared" si="101"/>
        <v>3628.3999999999996</v>
      </c>
      <c r="AL296" s="254">
        <f t="shared" si="102"/>
        <v>2113.2999999999997</v>
      </c>
      <c r="AM296" s="255">
        <f t="shared" si="103"/>
        <v>1515.1000000000001</v>
      </c>
      <c r="AN296" s="254">
        <f t="shared" si="104"/>
        <v>965.59999999999945</v>
      </c>
      <c r="AO296" s="254">
        <f t="shared" si="105"/>
        <v>283.09999999999968</v>
      </c>
      <c r="AP296" s="254">
        <f t="shared" si="106"/>
        <v>682.50000000000023</v>
      </c>
      <c r="AQ296" s="249">
        <f t="shared" si="108"/>
        <v>34.6</v>
      </c>
      <c r="AR296" s="256">
        <f t="shared" si="109"/>
        <v>2147.8999999999996</v>
      </c>
    </row>
    <row r="297" spans="1:44" ht="31.5">
      <c r="A297" s="396"/>
      <c r="B297" s="396" t="s">
        <v>4471</v>
      </c>
      <c r="C297" s="401" t="s">
        <v>1106</v>
      </c>
      <c r="D297" s="369">
        <f t="shared" si="93"/>
        <v>1985.8999999999999</v>
      </c>
      <c r="E297" s="373">
        <v>1985.8999999999999</v>
      </c>
      <c r="F297" s="400">
        <v>1627.8</v>
      </c>
      <c r="G297" s="373"/>
      <c r="H297" s="400"/>
      <c r="I297" s="369">
        <f t="shared" si="107"/>
        <v>1508.4999999999998</v>
      </c>
      <c r="J297" s="400">
        <v>1082.1999999999998</v>
      </c>
      <c r="K297" s="400">
        <v>349.4</v>
      </c>
      <c r="L297" s="400">
        <v>238.2</v>
      </c>
      <c r="M297" s="400">
        <v>426.3</v>
      </c>
      <c r="N297" s="369">
        <f t="shared" si="94"/>
        <v>3494.3999999999996</v>
      </c>
      <c r="O297" s="236"/>
      <c r="P297" s="267"/>
      <c r="Q297" s="267" t="s">
        <v>4471</v>
      </c>
      <c r="R297" s="272" t="s">
        <v>1106</v>
      </c>
      <c r="S297" s="255">
        <f t="shared" si="95"/>
        <v>1914.1</v>
      </c>
      <c r="T297" s="255">
        <v>1914.1</v>
      </c>
      <c r="U297" s="255">
        <v>1404.6</v>
      </c>
      <c r="V297" s="255"/>
      <c r="W297" s="255"/>
      <c r="X297" s="255">
        <f t="shared" si="96"/>
        <v>745.19999999999993</v>
      </c>
      <c r="Y297" s="255">
        <v>745.19999999999993</v>
      </c>
      <c r="Z297" s="255">
        <v>109.10000000000001</v>
      </c>
      <c r="AA297" s="255">
        <v>100</v>
      </c>
      <c r="AB297" s="255"/>
      <c r="AC297" s="255">
        <f t="shared" si="97"/>
        <v>2659.2999999999997</v>
      </c>
      <c r="AE297" s="267"/>
      <c r="AF297" s="267" t="s">
        <v>4471</v>
      </c>
      <c r="AG297" s="272" t="s">
        <v>1106</v>
      </c>
      <c r="AH297" s="255">
        <f t="shared" si="98"/>
        <v>2659.2999999999997</v>
      </c>
      <c r="AI297" s="254">
        <f t="shared" si="99"/>
        <v>1914.1</v>
      </c>
      <c r="AJ297" s="254">
        <f t="shared" si="100"/>
        <v>745.19999999999993</v>
      </c>
      <c r="AK297" s="254">
        <f t="shared" si="101"/>
        <v>3494.3999999999996</v>
      </c>
      <c r="AL297" s="254">
        <f t="shared" si="102"/>
        <v>1985.8999999999999</v>
      </c>
      <c r="AM297" s="255">
        <f t="shared" si="103"/>
        <v>1508.4999999999998</v>
      </c>
      <c r="AN297" s="254">
        <f t="shared" si="104"/>
        <v>835.09999999999991</v>
      </c>
      <c r="AO297" s="254">
        <f t="shared" si="105"/>
        <v>71.799999999999955</v>
      </c>
      <c r="AP297" s="254">
        <f t="shared" si="106"/>
        <v>763.29999999999984</v>
      </c>
      <c r="AQ297" s="249">
        <f t="shared" si="108"/>
        <v>32.6</v>
      </c>
      <c r="AR297" s="256">
        <f t="shared" si="109"/>
        <v>2018.4999999999998</v>
      </c>
    </row>
    <row r="298" spans="1:44" ht="31.5">
      <c r="A298" s="396"/>
      <c r="B298" s="396" t="s">
        <v>4471</v>
      </c>
      <c r="C298" s="401" t="s">
        <v>1107</v>
      </c>
      <c r="D298" s="369">
        <f t="shared" ref="D298:D360" si="110">E298+H298</f>
        <v>11862.8</v>
      </c>
      <c r="E298" s="373">
        <v>11862.8</v>
      </c>
      <c r="F298" s="400">
        <v>9723.6999999999989</v>
      </c>
      <c r="G298" s="373"/>
      <c r="H298" s="400"/>
      <c r="I298" s="369">
        <f t="shared" si="107"/>
        <v>5330.2000000000007</v>
      </c>
      <c r="J298" s="400">
        <v>4030.7000000000003</v>
      </c>
      <c r="K298" s="400">
        <v>2084.8000000000002</v>
      </c>
      <c r="L298" s="400">
        <v>321.60000000000002</v>
      </c>
      <c r="M298" s="400">
        <v>1299.5</v>
      </c>
      <c r="N298" s="369">
        <f t="shared" ref="N298:N360" si="111">D298+I298</f>
        <v>17193</v>
      </c>
      <c r="O298" s="236"/>
      <c r="P298" s="267"/>
      <c r="Q298" s="267" t="s">
        <v>4471</v>
      </c>
      <c r="R298" s="272" t="s">
        <v>1107</v>
      </c>
      <c r="S298" s="255">
        <f t="shared" ref="S298:S361" si="112">T298+W298</f>
        <v>9095.1999999999989</v>
      </c>
      <c r="T298" s="255">
        <v>9095.1999999999989</v>
      </c>
      <c r="U298" s="255">
        <v>6674.9</v>
      </c>
      <c r="V298" s="255"/>
      <c r="W298" s="255"/>
      <c r="X298" s="255">
        <f t="shared" ref="X298:X361" si="113">Y298+AB298</f>
        <v>2171.6</v>
      </c>
      <c r="Y298" s="255">
        <v>2171.6</v>
      </c>
      <c r="Z298" s="255">
        <v>518.20000000000005</v>
      </c>
      <c r="AA298" s="255">
        <v>200</v>
      </c>
      <c r="AB298" s="255"/>
      <c r="AC298" s="255">
        <f t="shared" ref="AC298:AC361" si="114">S298+X298</f>
        <v>11266.8</v>
      </c>
      <c r="AE298" s="267"/>
      <c r="AF298" s="267" t="s">
        <v>4471</v>
      </c>
      <c r="AG298" s="272" t="s">
        <v>1107</v>
      </c>
      <c r="AH298" s="255">
        <f t="shared" ref="AH298:AH361" si="115">AC298</f>
        <v>11266.8</v>
      </c>
      <c r="AI298" s="254">
        <f t="shared" ref="AI298:AI361" si="116">S298</f>
        <v>9095.1999999999989</v>
      </c>
      <c r="AJ298" s="254">
        <f t="shared" ref="AJ298:AJ361" si="117">X298</f>
        <v>2171.6</v>
      </c>
      <c r="AK298" s="254">
        <f t="shared" ref="AK298:AK361" si="118">N298</f>
        <v>17193</v>
      </c>
      <c r="AL298" s="254">
        <f t="shared" ref="AL298:AL361" si="119">D298</f>
        <v>11862.8</v>
      </c>
      <c r="AM298" s="255">
        <f t="shared" ref="AM298:AM361" si="120">I298</f>
        <v>5330.2000000000007</v>
      </c>
      <c r="AN298" s="254">
        <f t="shared" ref="AN298:AN361" si="121">AK298-AH298</f>
        <v>5926.2000000000007</v>
      </c>
      <c r="AO298" s="254">
        <f t="shared" ref="AO298:AO361" si="122">AL298-AI298</f>
        <v>2767.6000000000004</v>
      </c>
      <c r="AP298" s="254">
        <f t="shared" ref="AP298:AP361" si="123">AM298-AJ298</f>
        <v>3158.6000000000008</v>
      </c>
      <c r="AQ298" s="249">
        <f t="shared" si="108"/>
        <v>194.5</v>
      </c>
      <c r="AR298" s="256">
        <f t="shared" si="109"/>
        <v>12057.3</v>
      </c>
    </row>
    <row r="299" spans="1:44" ht="31.5">
      <c r="A299" s="396"/>
      <c r="B299" s="396" t="s">
        <v>4471</v>
      </c>
      <c r="C299" s="401" t="s">
        <v>1108</v>
      </c>
      <c r="D299" s="369">
        <f t="shared" si="110"/>
        <v>1985.4</v>
      </c>
      <c r="E299" s="373">
        <v>1985.4</v>
      </c>
      <c r="F299" s="400">
        <v>1627.4</v>
      </c>
      <c r="G299" s="373"/>
      <c r="H299" s="400"/>
      <c r="I299" s="369">
        <f t="shared" si="107"/>
        <v>1450.8</v>
      </c>
      <c r="J299" s="400">
        <v>1024.5</v>
      </c>
      <c r="K299" s="400">
        <v>349.3</v>
      </c>
      <c r="L299" s="400">
        <v>187.9</v>
      </c>
      <c r="M299" s="400">
        <v>426.3</v>
      </c>
      <c r="N299" s="369">
        <f t="shared" si="111"/>
        <v>3436.2</v>
      </c>
      <c r="O299" s="236"/>
      <c r="P299" s="267"/>
      <c r="Q299" s="267" t="s">
        <v>4471</v>
      </c>
      <c r="R299" s="272" t="s">
        <v>1108</v>
      </c>
      <c r="S299" s="255">
        <f t="shared" si="112"/>
        <v>1949.5</v>
      </c>
      <c r="T299" s="255">
        <v>1949.5</v>
      </c>
      <c r="U299" s="255">
        <v>1431</v>
      </c>
      <c r="V299" s="255"/>
      <c r="W299" s="255"/>
      <c r="X299" s="255">
        <f t="shared" si="113"/>
        <v>745.1</v>
      </c>
      <c r="Y299" s="255">
        <v>745.1</v>
      </c>
      <c r="Z299" s="255">
        <v>111.1</v>
      </c>
      <c r="AA299" s="255">
        <v>125</v>
      </c>
      <c r="AB299" s="255"/>
      <c r="AC299" s="255">
        <f t="shared" si="114"/>
        <v>2694.6</v>
      </c>
      <c r="AE299" s="267"/>
      <c r="AF299" s="267" t="s">
        <v>4471</v>
      </c>
      <c r="AG299" s="272" t="s">
        <v>1108</v>
      </c>
      <c r="AH299" s="255">
        <f t="shared" si="115"/>
        <v>2694.6</v>
      </c>
      <c r="AI299" s="254">
        <f t="shared" si="116"/>
        <v>1949.5</v>
      </c>
      <c r="AJ299" s="254">
        <f t="shared" si="117"/>
        <v>745.1</v>
      </c>
      <c r="AK299" s="254">
        <f t="shared" si="118"/>
        <v>3436.2</v>
      </c>
      <c r="AL299" s="254">
        <f t="shared" si="119"/>
        <v>1985.4</v>
      </c>
      <c r="AM299" s="255">
        <f t="shared" si="120"/>
        <v>1450.8</v>
      </c>
      <c r="AN299" s="254">
        <f t="shared" si="121"/>
        <v>741.59999999999991</v>
      </c>
      <c r="AO299" s="254">
        <f t="shared" si="122"/>
        <v>35.900000000000091</v>
      </c>
      <c r="AP299" s="254">
        <f t="shared" si="123"/>
        <v>705.69999999999993</v>
      </c>
      <c r="AQ299" s="249">
        <f t="shared" si="108"/>
        <v>32.5</v>
      </c>
      <c r="AR299" s="256">
        <f t="shared" si="109"/>
        <v>2017.9</v>
      </c>
    </row>
    <row r="300" spans="1:44" ht="31.5">
      <c r="A300" s="396"/>
      <c r="B300" s="396" t="s">
        <v>4471</v>
      </c>
      <c r="C300" s="401" t="s">
        <v>1109</v>
      </c>
      <c r="D300" s="369">
        <f t="shared" si="110"/>
        <v>7092.3</v>
      </c>
      <c r="E300" s="373">
        <v>7092.3</v>
      </c>
      <c r="F300" s="400">
        <v>5813.4</v>
      </c>
      <c r="G300" s="373"/>
      <c r="H300" s="400"/>
      <c r="I300" s="369">
        <f t="shared" si="107"/>
        <v>4238.3999999999996</v>
      </c>
      <c r="J300" s="400">
        <v>2969.1</v>
      </c>
      <c r="K300" s="400">
        <v>1247.5999999999999</v>
      </c>
      <c r="L300" s="400">
        <v>313.5</v>
      </c>
      <c r="M300" s="400">
        <v>1269.3</v>
      </c>
      <c r="N300" s="369">
        <f t="shared" si="111"/>
        <v>11330.7</v>
      </c>
      <c r="O300" s="236"/>
      <c r="P300" s="267"/>
      <c r="Q300" s="267" t="s">
        <v>4471</v>
      </c>
      <c r="R300" s="272" t="s">
        <v>1109</v>
      </c>
      <c r="S300" s="255">
        <f t="shared" si="112"/>
        <v>5221.3</v>
      </c>
      <c r="T300" s="255">
        <v>5221.3</v>
      </c>
      <c r="U300" s="255">
        <v>3831.9</v>
      </c>
      <c r="V300" s="255"/>
      <c r="W300" s="255"/>
      <c r="X300" s="255">
        <f t="shared" si="113"/>
        <v>1517.7</v>
      </c>
      <c r="Y300" s="255">
        <v>1517.7</v>
      </c>
      <c r="Z300" s="255">
        <v>297.5</v>
      </c>
      <c r="AA300" s="255">
        <v>215.5</v>
      </c>
      <c r="AB300" s="255"/>
      <c r="AC300" s="255">
        <f t="shared" si="114"/>
        <v>6739</v>
      </c>
      <c r="AE300" s="267"/>
      <c r="AF300" s="267" t="s">
        <v>4471</v>
      </c>
      <c r="AG300" s="272" t="s">
        <v>1109</v>
      </c>
      <c r="AH300" s="255">
        <f t="shared" si="115"/>
        <v>6739</v>
      </c>
      <c r="AI300" s="254">
        <f t="shared" si="116"/>
        <v>5221.3</v>
      </c>
      <c r="AJ300" s="254">
        <f t="shared" si="117"/>
        <v>1517.7</v>
      </c>
      <c r="AK300" s="254">
        <f t="shared" si="118"/>
        <v>11330.7</v>
      </c>
      <c r="AL300" s="254">
        <f t="shared" si="119"/>
        <v>7092.3</v>
      </c>
      <c r="AM300" s="255">
        <f t="shared" si="120"/>
        <v>4238.3999999999996</v>
      </c>
      <c r="AN300" s="254">
        <f t="shared" si="121"/>
        <v>4591.7000000000007</v>
      </c>
      <c r="AO300" s="254">
        <f t="shared" si="122"/>
        <v>1871</v>
      </c>
      <c r="AP300" s="254">
        <f t="shared" si="123"/>
        <v>2720.7</v>
      </c>
      <c r="AQ300" s="249">
        <f t="shared" si="108"/>
        <v>116.3</v>
      </c>
      <c r="AR300" s="256">
        <f t="shared" si="109"/>
        <v>7208.6</v>
      </c>
    </row>
    <row r="301" spans="1:44" ht="31.5">
      <c r="A301" s="396"/>
      <c r="B301" s="396" t="s">
        <v>4471</v>
      </c>
      <c r="C301" s="401" t="s">
        <v>1110</v>
      </c>
      <c r="D301" s="369">
        <f t="shared" si="110"/>
        <v>2566</v>
      </c>
      <c r="E301" s="373">
        <v>2566</v>
      </c>
      <c r="F301" s="400">
        <v>2103.3000000000002</v>
      </c>
      <c r="G301" s="373"/>
      <c r="H301" s="400"/>
      <c r="I301" s="369">
        <f t="shared" si="107"/>
        <v>1474.2999999999997</v>
      </c>
      <c r="J301" s="400">
        <v>1089.1999999999998</v>
      </c>
      <c r="K301" s="400">
        <v>451.4</v>
      </c>
      <c r="L301" s="400">
        <v>119.1</v>
      </c>
      <c r="M301" s="400">
        <v>385.1</v>
      </c>
      <c r="N301" s="369">
        <f t="shared" si="111"/>
        <v>4040.2999999999997</v>
      </c>
      <c r="O301" s="236"/>
      <c r="P301" s="267"/>
      <c r="Q301" s="267" t="s">
        <v>4471</v>
      </c>
      <c r="R301" s="272" t="s">
        <v>1110</v>
      </c>
      <c r="S301" s="255">
        <f t="shared" si="112"/>
        <v>2833.7000000000003</v>
      </c>
      <c r="T301" s="255">
        <v>2833.7000000000003</v>
      </c>
      <c r="U301" s="255">
        <v>2080</v>
      </c>
      <c r="V301" s="255"/>
      <c r="W301" s="255"/>
      <c r="X301" s="255">
        <f t="shared" si="113"/>
        <v>1092.5999999999999</v>
      </c>
      <c r="Y301" s="255">
        <v>1092.5999999999999</v>
      </c>
      <c r="Z301" s="255">
        <v>161.5</v>
      </c>
      <c r="AA301" s="255">
        <v>90</v>
      </c>
      <c r="AB301" s="255"/>
      <c r="AC301" s="255">
        <f t="shared" si="114"/>
        <v>3926.3</v>
      </c>
      <c r="AE301" s="267"/>
      <c r="AF301" s="267" t="s">
        <v>4471</v>
      </c>
      <c r="AG301" s="272" t="s">
        <v>1110</v>
      </c>
      <c r="AH301" s="255">
        <f t="shared" si="115"/>
        <v>3926.3</v>
      </c>
      <c r="AI301" s="254">
        <f t="shared" si="116"/>
        <v>2833.7000000000003</v>
      </c>
      <c r="AJ301" s="254">
        <f t="shared" si="117"/>
        <v>1092.5999999999999</v>
      </c>
      <c r="AK301" s="254">
        <f t="shared" si="118"/>
        <v>4040.2999999999997</v>
      </c>
      <c r="AL301" s="254">
        <f t="shared" si="119"/>
        <v>2566</v>
      </c>
      <c r="AM301" s="255">
        <f t="shared" si="120"/>
        <v>1474.2999999999997</v>
      </c>
      <c r="AN301" s="254">
        <f t="shared" si="121"/>
        <v>113.99999999999955</v>
      </c>
      <c r="AO301" s="254">
        <f t="shared" si="122"/>
        <v>-267.70000000000027</v>
      </c>
      <c r="AP301" s="254">
        <f t="shared" si="123"/>
        <v>381.69999999999982</v>
      </c>
      <c r="AQ301" s="249">
        <f t="shared" si="108"/>
        <v>42.1</v>
      </c>
      <c r="AR301" s="256">
        <f t="shared" si="109"/>
        <v>2608.1</v>
      </c>
    </row>
    <row r="302" spans="1:44" ht="31.5">
      <c r="A302" s="396"/>
      <c r="B302" s="396" t="s">
        <v>4471</v>
      </c>
      <c r="C302" s="401" t="s">
        <v>1111</v>
      </c>
      <c r="D302" s="369">
        <f t="shared" si="110"/>
        <v>8051.4</v>
      </c>
      <c r="E302" s="373">
        <v>8051.4</v>
      </c>
      <c r="F302" s="400">
        <v>6599.5</v>
      </c>
      <c r="G302" s="373"/>
      <c r="H302" s="400"/>
      <c r="I302" s="369">
        <f t="shared" si="107"/>
        <v>4359.7</v>
      </c>
      <c r="J302" s="400">
        <v>3236.2</v>
      </c>
      <c r="K302" s="400">
        <v>1416.3</v>
      </c>
      <c r="L302" s="400">
        <v>325.8</v>
      </c>
      <c r="M302" s="400">
        <v>1123.5</v>
      </c>
      <c r="N302" s="369">
        <f t="shared" si="111"/>
        <v>12411.099999999999</v>
      </c>
      <c r="O302" s="236"/>
      <c r="P302" s="267"/>
      <c r="Q302" s="267" t="s">
        <v>4471</v>
      </c>
      <c r="R302" s="272" t="s">
        <v>1111</v>
      </c>
      <c r="S302" s="255">
        <f t="shared" si="112"/>
        <v>7207.7999999999993</v>
      </c>
      <c r="T302" s="255">
        <v>7207.7999999999993</v>
      </c>
      <c r="U302" s="255">
        <v>5290.1</v>
      </c>
      <c r="V302" s="255"/>
      <c r="W302" s="255"/>
      <c r="X302" s="255">
        <f t="shared" si="113"/>
        <v>2130.5</v>
      </c>
      <c r="Y302" s="255">
        <v>2130.5</v>
      </c>
      <c r="Z302" s="255">
        <v>410.70000000000005</v>
      </c>
      <c r="AA302" s="255">
        <v>290</v>
      </c>
      <c r="AB302" s="255"/>
      <c r="AC302" s="255">
        <f t="shared" si="114"/>
        <v>9338.2999999999993</v>
      </c>
      <c r="AE302" s="267"/>
      <c r="AF302" s="267" t="s">
        <v>4471</v>
      </c>
      <c r="AG302" s="272" t="s">
        <v>1111</v>
      </c>
      <c r="AH302" s="255">
        <f t="shared" si="115"/>
        <v>9338.2999999999993</v>
      </c>
      <c r="AI302" s="254">
        <f t="shared" si="116"/>
        <v>7207.7999999999993</v>
      </c>
      <c r="AJ302" s="254">
        <f t="shared" si="117"/>
        <v>2130.5</v>
      </c>
      <c r="AK302" s="254">
        <f t="shared" si="118"/>
        <v>12411.099999999999</v>
      </c>
      <c r="AL302" s="254">
        <f t="shared" si="119"/>
        <v>8051.4</v>
      </c>
      <c r="AM302" s="255">
        <f t="shared" si="120"/>
        <v>4359.7</v>
      </c>
      <c r="AN302" s="254">
        <f t="shared" si="121"/>
        <v>3072.7999999999993</v>
      </c>
      <c r="AO302" s="254">
        <f t="shared" si="122"/>
        <v>843.60000000000036</v>
      </c>
      <c r="AP302" s="254">
        <f t="shared" si="123"/>
        <v>2229.1999999999998</v>
      </c>
      <c r="AQ302" s="249">
        <f t="shared" si="108"/>
        <v>132</v>
      </c>
      <c r="AR302" s="256">
        <f t="shared" si="109"/>
        <v>8183.4</v>
      </c>
    </row>
    <row r="303" spans="1:44" ht="31.5">
      <c r="A303" s="396"/>
      <c r="B303" s="396" t="s">
        <v>4471</v>
      </c>
      <c r="C303" s="401" t="s">
        <v>1112</v>
      </c>
      <c r="D303" s="369">
        <f t="shared" si="110"/>
        <v>5531.4</v>
      </c>
      <c r="E303" s="373">
        <v>5531.4</v>
      </c>
      <c r="F303" s="400">
        <v>4533.8999999999996</v>
      </c>
      <c r="G303" s="373"/>
      <c r="H303" s="400"/>
      <c r="I303" s="369">
        <f t="shared" si="107"/>
        <v>2621.8</v>
      </c>
      <c r="J303" s="400">
        <v>1937.3000000000002</v>
      </c>
      <c r="K303" s="400">
        <v>973.1</v>
      </c>
      <c r="L303" s="400">
        <v>187.9</v>
      </c>
      <c r="M303" s="400">
        <v>684.5</v>
      </c>
      <c r="N303" s="369">
        <f t="shared" si="111"/>
        <v>8153.2</v>
      </c>
      <c r="O303" s="236"/>
      <c r="P303" s="267"/>
      <c r="Q303" s="267" t="s">
        <v>4471</v>
      </c>
      <c r="R303" s="272" t="s">
        <v>1112</v>
      </c>
      <c r="S303" s="255">
        <f t="shared" si="112"/>
        <v>4259</v>
      </c>
      <c r="T303" s="255">
        <v>4259</v>
      </c>
      <c r="U303" s="255">
        <v>3125.6</v>
      </c>
      <c r="V303" s="255"/>
      <c r="W303" s="255"/>
      <c r="X303" s="255">
        <f t="shared" si="113"/>
        <v>1368</v>
      </c>
      <c r="Y303" s="255">
        <v>1368</v>
      </c>
      <c r="Z303" s="255">
        <v>242.7</v>
      </c>
      <c r="AA303" s="255">
        <v>175</v>
      </c>
      <c r="AB303" s="255"/>
      <c r="AC303" s="255">
        <f t="shared" si="114"/>
        <v>5627</v>
      </c>
      <c r="AE303" s="267"/>
      <c r="AF303" s="267" t="s">
        <v>4471</v>
      </c>
      <c r="AG303" s="272" t="s">
        <v>1112</v>
      </c>
      <c r="AH303" s="255">
        <f t="shared" si="115"/>
        <v>5627</v>
      </c>
      <c r="AI303" s="254">
        <f t="shared" si="116"/>
        <v>4259</v>
      </c>
      <c r="AJ303" s="254">
        <f t="shared" si="117"/>
        <v>1368</v>
      </c>
      <c r="AK303" s="254">
        <f t="shared" si="118"/>
        <v>8153.2</v>
      </c>
      <c r="AL303" s="254">
        <f t="shared" si="119"/>
        <v>5531.4</v>
      </c>
      <c r="AM303" s="255">
        <f t="shared" si="120"/>
        <v>2621.8</v>
      </c>
      <c r="AN303" s="254">
        <f t="shared" si="121"/>
        <v>2526.1999999999998</v>
      </c>
      <c r="AO303" s="254">
        <f t="shared" si="122"/>
        <v>1272.3999999999996</v>
      </c>
      <c r="AP303" s="254">
        <f t="shared" si="123"/>
        <v>1253.8000000000002</v>
      </c>
      <c r="AQ303" s="249">
        <f t="shared" si="108"/>
        <v>90.7</v>
      </c>
      <c r="AR303" s="256">
        <f t="shared" si="109"/>
        <v>5622.0999999999995</v>
      </c>
    </row>
    <row r="304" spans="1:44" ht="31.5">
      <c r="A304" s="396"/>
      <c r="B304" s="396" t="s">
        <v>4471</v>
      </c>
      <c r="C304" s="401" t="s">
        <v>1113</v>
      </c>
      <c r="D304" s="369">
        <f t="shared" si="110"/>
        <v>4715</v>
      </c>
      <c r="E304" s="373">
        <v>4715</v>
      </c>
      <c r="F304" s="400">
        <v>3864.8</v>
      </c>
      <c r="G304" s="373"/>
      <c r="H304" s="400"/>
      <c r="I304" s="369">
        <f t="shared" si="107"/>
        <v>2332.5</v>
      </c>
      <c r="J304" s="400">
        <v>1724.1</v>
      </c>
      <c r="K304" s="400">
        <v>829.4</v>
      </c>
      <c r="L304" s="400">
        <v>218.2</v>
      </c>
      <c r="M304" s="400">
        <v>608.4</v>
      </c>
      <c r="N304" s="369">
        <f t="shared" si="111"/>
        <v>7047.5</v>
      </c>
      <c r="O304" s="236"/>
      <c r="P304" s="267"/>
      <c r="Q304" s="267" t="s">
        <v>4471</v>
      </c>
      <c r="R304" s="272" t="s">
        <v>1113</v>
      </c>
      <c r="S304" s="255">
        <f t="shared" si="112"/>
        <v>3637.8999999999996</v>
      </c>
      <c r="T304" s="255">
        <v>3637.8999999999996</v>
      </c>
      <c r="U304" s="255">
        <v>2670</v>
      </c>
      <c r="V304" s="255"/>
      <c r="W304" s="255"/>
      <c r="X304" s="255">
        <f t="shared" si="113"/>
        <v>1018.3999999999999</v>
      </c>
      <c r="Y304" s="255">
        <v>1018.3999999999999</v>
      </c>
      <c r="Z304" s="255">
        <v>207.3</v>
      </c>
      <c r="AA304" s="255">
        <v>155</v>
      </c>
      <c r="AB304" s="255"/>
      <c r="AC304" s="255">
        <f t="shared" si="114"/>
        <v>4656.2999999999993</v>
      </c>
      <c r="AE304" s="267"/>
      <c r="AF304" s="267" t="s">
        <v>4471</v>
      </c>
      <c r="AG304" s="272" t="s">
        <v>1113</v>
      </c>
      <c r="AH304" s="255">
        <f t="shared" si="115"/>
        <v>4656.2999999999993</v>
      </c>
      <c r="AI304" s="254">
        <f t="shared" si="116"/>
        <v>3637.8999999999996</v>
      </c>
      <c r="AJ304" s="254">
        <f t="shared" si="117"/>
        <v>1018.3999999999999</v>
      </c>
      <c r="AK304" s="254">
        <f t="shared" si="118"/>
        <v>7047.5</v>
      </c>
      <c r="AL304" s="254">
        <f t="shared" si="119"/>
        <v>4715</v>
      </c>
      <c r="AM304" s="255">
        <f t="shared" si="120"/>
        <v>2332.5</v>
      </c>
      <c r="AN304" s="254">
        <f t="shared" si="121"/>
        <v>2391.2000000000007</v>
      </c>
      <c r="AO304" s="254">
        <f t="shared" si="122"/>
        <v>1077.1000000000004</v>
      </c>
      <c r="AP304" s="254">
        <f t="shared" si="123"/>
        <v>1314.1000000000001</v>
      </c>
      <c r="AQ304" s="249">
        <f t="shared" si="108"/>
        <v>77.3</v>
      </c>
      <c r="AR304" s="256">
        <f t="shared" si="109"/>
        <v>4792.3</v>
      </c>
    </row>
    <row r="305" spans="1:44" ht="31.5">
      <c r="A305" s="396"/>
      <c r="B305" s="396" t="s">
        <v>4471</v>
      </c>
      <c r="C305" s="401" t="s">
        <v>1114</v>
      </c>
      <c r="D305" s="369">
        <f t="shared" si="110"/>
        <v>1640.5</v>
      </c>
      <c r="E305" s="373">
        <v>1640.5</v>
      </c>
      <c r="F305" s="400">
        <v>1344.7</v>
      </c>
      <c r="G305" s="373"/>
      <c r="H305" s="400"/>
      <c r="I305" s="369">
        <f t="shared" si="107"/>
        <v>1299.1000000000001</v>
      </c>
      <c r="J305" s="400">
        <v>909.40000000000009</v>
      </c>
      <c r="K305" s="400">
        <v>288.60000000000002</v>
      </c>
      <c r="L305" s="400">
        <v>149.80000000000001</v>
      </c>
      <c r="M305" s="400">
        <v>389.7</v>
      </c>
      <c r="N305" s="369">
        <f t="shared" si="111"/>
        <v>2939.6000000000004</v>
      </c>
      <c r="O305" s="236"/>
      <c r="P305" s="267"/>
      <c r="Q305" s="267" t="s">
        <v>4471</v>
      </c>
      <c r="R305" s="272" t="s">
        <v>1114</v>
      </c>
      <c r="S305" s="255">
        <f t="shared" si="112"/>
        <v>2105.8000000000002</v>
      </c>
      <c r="T305" s="255">
        <v>2105.8000000000002</v>
      </c>
      <c r="U305" s="255">
        <v>1545.4</v>
      </c>
      <c r="V305" s="255"/>
      <c r="W305" s="255"/>
      <c r="X305" s="255">
        <f t="shared" si="113"/>
        <v>767.19999999999993</v>
      </c>
      <c r="Y305" s="255">
        <v>767.19999999999993</v>
      </c>
      <c r="Z305" s="255">
        <v>119.99999999999999</v>
      </c>
      <c r="AA305" s="255">
        <v>110</v>
      </c>
      <c r="AB305" s="255"/>
      <c r="AC305" s="255">
        <f t="shared" si="114"/>
        <v>2873</v>
      </c>
      <c r="AE305" s="267"/>
      <c r="AF305" s="267" t="s">
        <v>4471</v>
      </c>
      <c r="AG305" s="272" t="s">
        <v>1114</v>
      </c>
      <c r="AH305" s="255">
        <f t="shared" si="115"/>
        <v>2873</v>
      </c>
      <c r="AI305" s="254">
        <f t="shared" si="116"/>
        <v>2105.8000000000002</v>
      </c>
      <c r="AJ305" s="254">
        <f t="shared" si="117"/>
        <v>767.19999999999993</v>
      </c>
      <c r="AK305" s="254">
        <f t="shared" si="118"/>
        <v>2939.6000000000004</v>
      </c>
      <c r="AL305" s="254">
        <f t="shared" si="119"/>
        <v>1640.5</v>
      </c>
      <c r="AM305" s="255">
        <f t="shared" si="120"/>
        <v>1299.1000000000001</v>
      </c>
      <c r="AN305" s="254">
        <f t="shared" si="121"/>
        <v>66.600000000000364</v>
      </c>
      <c r="AO305" s="254">
        <f t="shared" si="122"/>
        <v>-465.30000000000018</v>
      </c>
      <c r="AP305" s="254">
        <f t="shared" si="123"/>
        <v>531.9000000000002</v>
      </c>
      <c r="AQ305" s="249">
        <f t="shared" si="108"/>
        <v>26.9</v>
      </c>
      <c r="AR305" s="256">
        <f t="shared" si="109"/>
        <v>1667.4</v>
      </c>
    </row>
    <row r="306" spans="1:44" ht="31.5">
      <c r="A306" s="396"/>
      <c r="B306" s="396" t="s">
        <v>4471</v>
      </c>
      <c r="C306" s="401" t="s">
        <v>1115</v>
      </c>
      <c r="D306" s="369">
        <f t="shared" si="110"/>
        <v>1194.8999999999999</v>
      </c>
      <c r="E306" s="373">
        <v>1194.8999999999999</v>
      </c>
      <c r="F306" s="400">
        <v>979.4</v>
      </c>
      <c r="G306" s="373"/>
      <c r="H306" s="400"/>
      <c r="I306" s="369">
        <f t="shared" si="107"/>
        <v>1290.5999999999999</v>
      </c>
      <c r="J306" s="400">
        <v>891.9</v>
      </c>
      <c r="K306" s="400">
        <v>210.3</v>
      </c>
      <c r="L306" s="400">
        <v>226.1</v>
      </c>
      <c r="M306" s="400">
        <v>398.7</v>
      </c>
      <c r="N306" s="369">
        <f t="shared" si="111"/>
        <v>2485.5</v>
      </c>
      <c r="O306" s="236"/>
      <c r="P306" s="267"/>
      <c r="Q306" s="267" t="s">
        <v>4471</v>
      </c>
      <c r="R306" s="272" t="s">
        <v>1115</v>
      </c>
      <c r="S306" s="255">
        <f t="shared" si="112"/>
        <v>2048.4</v>
      </c>
      <c r="T306" s="255">
        <v>2048.4</v>
      </c>
      <c r="U306" s="255">
        <v>1503.2</v>
      </c>
      <c r="V306" s="255"/>
      <c r="W306" s="255"/>
      <c r="X306" s="255">
        <f t="shared" si="113"/>
        <v>733</v>
      </c>
      <c r="Y306" s="255">
        <v>733</v>
      </c>
      <c r="Z306" s="255">
        <v>116.7</v>
      </c>
      <c r="AA306" s="255">
        <v>135</v>
      </c>
      <c r="AB306" s="255"/>
      <c r="AC306" s="255">
        <f t="shared" si="114"/>
        <v>2781.4</v>
      </c>
      <c r="AE306" s="267"/>
      <c r="AF306" s="267" t="s">
        <v>4471</v>
      </c>
      <c r="AG306" s="272" t="s">
        <v>1115</v>
      </c>
      <c r="AH306" s="255">
        <f t="shared" si="115"/>
        <v>2781.4</v>
      </c>
      <c r="AI306" s="254">
        <f t="shared" si="116"/>
        <v>2048.4</v>
      </c>
      <c r="AJ306" s="254">
        <f t="shared" si="117"/>
        <v>733</v>
      </c>
      <c r="AK306" s="254">
        <f t="shared" si="118"/>
        <v>2485.5</v>
      </c>
      <c r="AL306" s="254">
        <f t="shared" si="119"/>
        <v>1194.8999999999999</v>
      </c>
      <c r="AM306" s="255">
        <f t="shared" si="120"/>
        <v>1290.5999999999999</v>
      </c>
      <c r="AN306" s="254">
        <f t="shared" si="121"/>
        <v>-295.90000000000009</v>
      </c>
      <c r="AO306" s="254">
        <f t="shared" si="122"/>
        <v>-853.50000000000023</v>
      </c>
      <c r="AP306" s="254">
        <f t="shared" si="123"/>
        <v>557.59999999999991</v>
      </c>
      <c r="AQ306" s="249">
        <f t="shared" si="108"/>
        <v>19.600000000000001</v>
      </c>
      <c r="AR306" s="256">
        <f t="shared" si="109"/>
        <v>1214.4999999999998</v>
      </c>
    </row>
    <row r="307" spans="1:44" ht="31.5">
      <c r="A307" s="396"/>
      <c r="B307" s="396" t="s">
        <v>4471</v>
      </c>
      <c r="C307" s="401" t="s">
        <v>1116</v>
      </c>
      <c r="D307" s="369">
        <f t="shared" si="110"/>
        <v>2468.7999999999997</v>
      </c>
      <c r="E307" s="373">
        <v>2468.7999999999997</v>
      </c>
      <c r="F307" s="400">
        <v>2023.6</v>
      </c>
      <c r="G307" s="373"/>
      <c r="H307" s="400"/>
      <c r="I307" s="369">
        <f t="shared" si="107"/>
        <v>1503.5</v>
      </c>
      <c r="J307" s="400">
        <v>1100.9000000000001</v>
      </c>
      <c r="K307" s="400">
        <v>434.2</v>
      </c>
      <c r="L307" s="400">
        <v>166.2</v>
      </c>
      <c r="M307" s="400">
        <v>402.6</v>
      </c>
      <c r="N307" s="369">
        <f t="shared" si="111"/>
        <v>3972.2999999999997</v>
      </c>
      <c r="O307" s="236"/>
      <c r="P307" s="267"/>
      <c r="Q307" s="267" t="s">
        <v>4471</v>
      </c>
      <c r="R307" s="272" t="s">
        <v>1116</v>
      </c>
      <c r="S307" s="255">
        <f t="shared" si="112"/>
        <v>2300.6999999999998</v>
      </c>
      <c r="T307" s="255">
        <v>2300.6999999999998</v>
      </c>
      <c r="U307" s="255">
        <v>1688.3999999999999</v>
      </c>
      <c r="V307" s="255"/>
      <c r="W307" s="255"/>
      <c r="X307" s="255">
        <f t="shared" si="113"/>
        <v>775.5</v>
      </c>
      <c r="Y307" s="255">
        <v>775.5</v>
      </c>
      <c r="Z307" s="255">
        <v>131.1</v>
      </c>
      <c r="AA307" s="255">
        <v>105</v>
      </c>
      <c r="AB307" s="255"/>
      <c r="AC307" s="255">
        <f t="shared" si="114"/>
        <v>3076.2</v>
      </c>
      <c r="AE307" s="267"/>
      <c r="AF307" s="267" t="s">
        <v>4471</v>
      </c>
      <c r="AG307" s="272" t="s">
        <v>1116</v>
      </c>
      <c r="AH307" s="255">
        <f t="shared" si="115"/>
        <v>3076.2</v>
      </c>
      <c r="AI307" s="254">
        <f t="shared" si="116"/>
        <v>2300.6999999999998</v>
      </c>
      <c r="AJ307" s="254">
        <f t="shared" si="117"/>
        <v>775.5</v>
      </c>
      <c r="AK307" s="254">
        <f t="shared" si="118"/>
        <v>3972.2999999999997</v>
      </c>
      <c r="AL307" s="254">
        <f t="shared" si="119"/>
        <v>2468.7999999999997</v>
      </c>
      <c r="AM307" s="255">
        <f t="shared" si="120"/>
        <v>1503.5</v>
      </c>
      <c r="AN307" s="254">
        <f t="shared" si="121"/>
        <v>896.09999999999991</v>
      </c>
      <c r="AO307" s="254">
        <f t="shared" si="122"/>
        <v>168.09999999999991</v>
      </c>
      <c r="AP307" s="254">
        <f t="shared" si="123"/>
        <v>728</v>
      </c>
      <c r="AQ307" s="249">
        <f t="shared" si="108"/>
        <v>40.5</v>
      </c>
      <c r="AR307" s="256">
        <f t="shared" si="109"/>
        <v>2509.2999999999997</v>
      </c>
    </row>
    <row r="308" spans="1:44" ht="31.5">
      <c r="A308" s="396"/>
      <c r="B308" s="396" t="s">
        <v>4471</v>
      </c>
      <c r="C308" s="401" t="s">
        <v>1117</v>
      </c>
      <c r="D308" s="369">
        <f t="shared" si="110"/>
        <v>5647.5000000000009</v>
      </c>
      <c r="E308" s="373">
        <v>5647.5000000000009</v>
      </c>
      <c r="F308" s="400">
        <v>4629.1000000000004</v>
      </c>
      <c r="G308" s="373"/>
      <c r="H308" s="400"/>
      <c r="I308" s="369">
        <f t="shared" si="107"/>
        <v>2700.4</v>
      </c>
      <c r="J308" s="400">
        <v>2085</v>
      </c>
      <c r="K308" s="400">
        <v>993.4</v>
      </c>
      <c r="L308" s="400">
        <v>277.5</v>
      </c>
      <c r="M308" s="400">
        <v>615.4</v>
      </c>
      <c r="N308" s="369">
        <f t="shared" si="111"/>
        <v>8347.9000000000015</v>
      </c>
      <c r="O308" s="236"/>
      <c r="P308" s="267"/>
      <c r="Q308" s="267" t="s">
        <v>4471</v>
      </c>
      <c r="R308" s="272" t="s">
        <v>1117</v>
      </c>
      <c r="S308" s="255">
        <f t="shared" si="112"/>
        <v>4567.8</v>
      </c>
      <c r="T308" s="255">
        <v>4567.8</v>
      </c>
      <c r="U308" s="255">
        <v>3352.8</v>
      </c>
      <c r="V308" s="255"/>
      <c r="W308" s="255"/>
      <c r="X308" s="255">
        <f t="shared" si="113"/>
        <v>1429.6</v>
      </c>
      <c r="Y308" s="255">
        <v>1429.6</v>
      </c>
      <c r="Z308" s="255">
        <v>260.3</v>
      </c>
      <c r="AA308" s="255">
        <v>170</v>
      </c>
      <c r="AB308" s="255"/>
      <c r="AC308" s="255">
        <f t="shared" si="114"/>
        <v>5997.4</v>
      </c>
      <c r="AE308" s="267"/>
      <c r="AF308" s="267" t="s">
        <v>4471</v>
      </c>
      <c r="AG308" s="272" t="s">
        <v>1117</v>
      </c>
      <c r="AH308" s="255">
        <f t="shared" si="115"/>
        <v>5997.4</v>
      </c>
      <c r="AI308" s="254">
        <f t="shared" si="116"/>
        <v>4567.8</v>
      </c>
      <c r="AJ308" s="254">
        <f t="shared" si="117"/>
        <v>1429.6</v>
      </c>
      <c r="AK308" s="254">
        <f t="shared" si="118"/>
        <v>8347.9000000000015</v>
      </c>
      <c r="AL308" s="254">
        <f t="shared" si="119"/>
        <v>5647.5000000000009</v>
      </c>
      <c r="AM308" s="255">
        <f t="shared" si="120"/>
        <v>2700.4</v>
      </c>
      <c r="AN308" s="254">
        <f t="shared" si="121"/>
        <v>2350.5000000000018</v>
      </c>
      <c r="AO308" s="254">
        <f t="shared" si="122"/>
        <v>1079.7000000000007</v>
      </c>
      <c r="AP308" s="254">
        <f t="shared" si="123"/>
        <v>1270.8000000000002</v>
      </c>
      <c r="AQ308" s="249">
        <f t="shared" si="108"/>
        <v>92.6</v>
      </c>
      <c r="AR308" s="256">
        <f t="shared" si="109"/>
        <v>5740.1000000000013</v>
      </c>
    </row>
    <row r="309" spans="1:44" ht="31.5">
      <c r="A309" s="396"/>
      <c r="B309" s="396" t="s">
        <v>4471</v>
      </c>
      <c r="C309" s="401" t="s">
        <v>1118</v>
      </c>
      <c r="D309" s="369">
        <f t="shared" si="110"/>
        <v>1952</v>
      </c>
      <c r="E309" s="373">
        <v>1952</v>
      </c>
      <c r="F309" s="400">
        <v>1600</v>
      </c>
      <c r="G309" s="373"/>
      <c r="H309" s="400"/>
      <c r="I309" s="369">
        <f t="shared" si="107"/>
        <v>1397.6999999999998</v>
      </c>
      <c r="J309" s="400">
        <v>1022.3</v>
      </c>
      <c r="K309" s="400">
        <v>343.3</v>
      </c>
      <c r="L309" s="400">
        <v>185.6</v>
      </c>
      <c r="M309" s="400">
        <v>375.4</v>
      </c>
      <c r="N309" s="369">
        <f t="shared" si="111"/>
        <v>3349.7</v>
      </c>
      <c r="O309" s="236"/>
      <c r="P309" s="267"/>
      <c r="Q309" s="267" t="s">
        <v>4471</v>
      </c>
      <c r="R309" s="272" t="s">
        <v>1118</v>
      </c>
      <c r="S309" s="255">
        <f t="shared" si="112"/>
        <v>2299.6</v>
      </c>
      <c r="T309" s="255">
        <v>2299.6</v>
      </c>
      <c r="U309" s="255">
        <v>1688.1000000000001</v>
      </c>
      <c r="V309" s="255"/>
      <c r="W309" s="255"/>
      <c r="X309" s="255">
        <f t="shared" si="113"/>
        <v>649.29999999999995</v>
      </c>
      <c r="Y309" s="255">
        <v>649.29999999999995</v>
      </c>
      <c r="Z309" s="255">
        <v>131</v>
      </c>
      <c r="AA309" s="255">
        <v>120</v>
      </c>
      <c r="AB309" s="255"/>
      <c r="AC309" s="255">
        <f t="shared" si="114"/>
        <v>2948.8999999999996</v>
      </c>
      <c r="AE309" s="267"/>
      <c r="AF309" s="267" t="s">
        <v>4471</v>
      </c>
      <c r="AG309" s="272" t="s">
        <v>1118</v>
      </c>
      <c r="AH309" s="255">
        <f t="shared" si="115"/>
        <v>2948.8999999999996</v>
      </c>
      <c r="AI309" s="254">
        <f t="shared" si="116"/>
        <v>2299.6</v>
      </c>
      <c r="AJ309" s="254">
        <f t="shared" si="117"/>
        <v>649.29999999999995</v>
      </c>
      <c r="AK309" s="254">
        <f t="shared" si="118"/>
        <v>3349.7</v>
      </c>
      <c r="AL309" s="254">
        <f t="shared" si="119"/>
        <v>1952</v>
      </c>
      <c r="AM309" s="255">
        <f t="shared" si="120"/>
        <v>1397.6999999999998</v>
      </c>
      <c r="AN309" s="254">
        <f t="shared" si="121"/>
        <v>400.80000000000018</v>
      </c>
      <c r="AO309" s="254">
        <f t="shared" si="122"/>
        <v>-347.59999999999991</v>
      </c>
      <c r="AP309" s="254">
        <f t="shared" si="123"/>
        <v>748.39999999999986</v>
      </c>
      <c r="AQ309" s="249">
        <f t="shared" si="108"/>
        <v>32</v>
      </c>
      <c r="AR309" s="256">
        <f t="shared" si="109"/>
        <v>1984</v>
      </c>
    </row>
    <row r="310" spans="1:44" ht="31.5">
      <c r="A310" s="396"/>
      <c r="B310" s="396" t="s">
        <v>4471</v>
      </c>
      <c r="C310" s="401" t="s">
        <v>1119</v>
      </c>
      <c r="D310" s="369">
        <f t="shared" si="110"/>
        <v>6987.8</v>
      </c>
      <c r="E310" s="373">
        <v>6987.8</v>
      </c>
      <c r="F310" s="400">
        <v>5727.7</v>
      </c>
      <c r="G310" s="373"/>
      <c r="H310" s="400"/>
      <c r="I310" s="369">
        <f t="shared" si="107"/>
        <v>2972.3</v>
      </c>
      <c r="J310" s="400">
        <v>2374.5</v>
      </c>
      <c r="K310" s="400">
        <v>1229.2</v>
      </c>
      <c r="L310" s="400">
        <v>286</v>
      </c>
      <c r="M310" s="400">
        <v>597.79999999999995</v>
      </c>
      <c r="N310" s="369">
        <f t="shared" si="111"/>
        <v>9960.1</v>
      </c>
      <c r="O310" s="236"/>
      <c r="P310" s="267"/>
      <c r="Q310" s="267" t="s">
        <v>4471</v>
      </c>
      <c r="R310" s="272" t="s">
        <v>1119</v>
      </c>
      <c r="S310" s="255">
        <f t="shared" si="112"/>
        <v>4223.7</v>
      </c>
      <c r="T310" s="255">
        <v>4223.7</v>
      </c>
      <c r="U310" s="255">
        <v>3099.7</v>
      </c>
      <c r="V310" s="255"/>
      <c r="W310" s="255"/>
      <c r="X310" s="255">
        <f t="shared" si="113"/>
        <v>1011.3</v>
      </c>
      <c r="Y310" s="255">
        <v>1011.3</v>
      </c>
      <c r="Z310" s="255">
        <v>240.60000000000002</v>
      </c>
      <c r="AA310" s="255">
        <v>140</v>
      </c>
      <c r="AB310" s="255"/>
      <c r="AC310" s="255">
        <f t="shared" si="114"/>
        <v>5235</v>
      </c>
      <c r="AE310" s="267"/>
      <c r="AF310" s="267" t="s">
        <v>4471</v>
      </c>
      <c r="AG310" s="272" t="s">
        <v>1119</v>
      </c>
      <c r="AH310" s="255">
        <f t="shared" si="115"/>
        <v>5235</v>
      </c>
      <c r="AI310" s="254">
        <f t="shared" si="116"/>
        <v>4223.7</v>
      </c>
      <c r="AJ310" s="254">
        <f t="shared" si="117"/>
        <v>1011.3</v>
      </c>
      <c r="AK310" s="254">
        <f t="shared" si="118"/>
        <v>9960.1</v>
      </c>
      <c r="AL310" s="254">
        <f t="shared" si="119"/>
        <v>6987.8</v>
      </c>
      <c r="AM310" s="255">
        <f t="shared" si="120"/>
        <v>2972.3</v>
      </c>
      <c r="AN310" s="254">
        <f t="shared" si="121"/>
        <v>4725.1000000000004</v>
      </c>
      <c r="AO310" s="254">
        <f t="shared" si="122"/>
        <v>2764.1000000000004</v>
      </c>
      <c r="AP310" s="254">
        <f t="shared" si="123"/>
        <v>1961.0000000000002</v>
      </c>
      <c r="AQ310" s="249">
        <f t="shared" si="108"/>
        <v>114.6</v>
      </c>
      <c r="AR310" s="256">
        <f t="shared" si="109"/>
        <v>7102.4000000000005</v>
      </c>
    </row>
    <row r="311" spans="1:44" ht="31.5">
      <c r="A311" s="396"/>
      <c r="B311" s="396" t="s">
        <v>4471</v>
      </c>
      <c r="C311" s="401" t="s">
        <v>1120</v>
      </c>
      <c r="D311" s="369">
        <f t="shared" si="110"/>
        <v>2499.1999999999998</v>
      </c>
      <c r="E311" s="373">
        <v>2499.1999999999998</v>
      </c>
      <c r="F311" s="400">
        <v>2048.5</v>
      </c>
      <c r="G311" s="373"/>
      <c r="H311" s="400"/>
      <c r="I311" s="369">
        <f t="shared" si="107"/>
        <v>1511.2</v>
      </c>
      <c r="J311" s="400">
        <v>1088.7</v>
      </c>
      <c r="K311" s="400">
        <v>439.6</v>
      </c>
      <c r="L311" s="400">
        <v>143.4</v>
      </c>
      <c r="M311" s="400">
        <v>422.5</v>
      </c>
      <c r="N311" s="369">
        <f t="shared" si="111"/>
        <v>4010.3999999999996</v>
      </c>
      <c r="O311" s="236"/>
      <c r="P311" s="267"/>
      <c r="Q311" s="267" t="s">
        <v>4471</v>
      </c>
      <c r="R311" s="272" t="s">
        <v>1120</v>
      </c>
      <c r="S311" s="255">
        <f t="shared" si="112"/>
        <v>1914.3</v>
      </c>
      <c r="T311" s="255">
        <v>1914.3</v>
      </c>
      <c r="U311" s="255">
        <v>1404.9</v>
      </c>
      <c r="V311" s="255"/>
      <c r="W311" s="255"/>
      <c r="X311" s="255">
        <f t="shared" si="113"/>
        <v>603.19999999999993</v>
      </c>
      <c r="Y311" s="255">
        <v>603.19999999999993</v>
      </c>
      <c r="Z311" s="255">
        <v>109.10000000000001</v>
      </c>
      <c r="AA311" s="255">
        <v>100</v>
      </c>
      <c r="AB311" s="255"/>
      <c r="AC311" s="255">
        <f t="shared" si="114"/>
        <v>2517.5</v>
      </c>
      <c r="AE311" s="267"/>
      <c r="AF311" s="267" t="s">
        <v>4471</v>
      </c>
      <c r="AG311" s="272" t="s">
        <v>1120</v>
      </c>
      <c r="AH311" s="255">
        <f t="shared" si="115"/>
        <v>2517.5</v>
      </c>
      <c r="AI311" s="254">
        <f t="shared" si="116"/>
        <v>1914.3</v>
      </c>
      <c r="AJ311" s="254">
        <f t="shared" si="117"/>
        <v>603.19999999999993</v>
      </c>
      <c r="AK311" s="254">
        <f t="shared" si="118"/>
        <v>4010.3999999999996</v>
      </c>
      <c r="AL311" s="254">
        <f t="shared" si="119"/>
        <v>2499.1999999999998</v>
      </c>
      <c r="AM311" s="255">
        <f t="shared" si="120"/>
        <v>1511.2</v>
      </c>
      <c r="AN311" s="254">
        <f t="shared" si="121"/>
        <v>1492.8999999999996</v>
      </c>
      <c r="AO311" s="254">
        <f t="shared" si="122"/>
        <v>584.89999999999986</v>
      </c>
      <c r="AP311" s="254">
        <f t="shared" si="123"/>
        <v>908.00000000000011</v>
      </c>
      <c r="AQ311" s="249">
        <f t="shared" si="108"/>
        <v>41</v>
      </c>
      <c r="AR311" s="256">
        <f t="shared" si="109"/>
        <v>2540.1999999999998</v>
      </c>
    </row>
    <row r="312" spans="1:44" ht="31.5">
      <c r="A312" s="396"/>
      <c r="B312" s="396" t="s">
        <v>4471</v>
      </c>
      <c r="C312" s="401" t="s">
        <v>1121</v>
      </c>
      <c r="D312" s="369">
        <f t="shared" si="110"/>
        <v>2498.6999999999998</v>
      </c>
      <c r="E312" s="373">
        <v>2498.6999999999998</v>
      </c>
      <c r="F312" s="400">
        <v>2048.1</v>
      </c>
      <c r="G312" s="373"/>
      <c r="H312" s="400"/>
      <c r="I312" s="369">
        <f t="shared" si="107"/>
        <v>1551.5</v>
      </c>
      <c r="J312" s="400">
        <v>1115</v>
      </c>
      <c r="K312" s="400">
        <v>439.6</v>
      </c>
      <c r="L312" s="400">
        <v>169.1</v>
      </c>
      <c r="M312" s="400">
        <v>436.5</v>
      </c>
      <c r="N312" s="369">
        <f t="shared" si="111"/>
        <v>4050.2</v>
      </c>
      <c r="O312" s="236"/>
      <c r="P312" s="267"/>
      <c r="Q312" s="267" t="s">
        <v>4471</v>
      </c>
      <c r="R312" s="272" t="s">
        <v>1121</v>
      </c>
      <c r="S312" s="255">
        <f t="shared" si="112"/>
        <v>1976.1000000000001</v>
      </c>
      <c r="T312" s="255">
        <v>1976.1000000000001</v>
      </c>
      <c r="U312" s="255">
        <v>1450.5</v>
      </c>
      <c r="V312" s="255"/>
      <c r="W312" s="255"/>
      <c r="X312" s="255">
        <f t="shared" si="113"/>
        <v>642.79999999999995</v>
      </c>
      <c r="Y312" s="255">
        <v>642.79999999999995</v>
      </c>
      <c r="Z312" s="255">
        <v>112.70000000000002</v>
      </c>
      <c r="AA312" s="255">
        <v>100</v>
      </c>
      <c r="AB312" s="255"/>
      <c r="AC312" s="255">
        <f t="shared" si="114"/>
        <v>2618.9</v>
      </c>
      <c r="AE312" s="267"/>
      <c r="AF312" s="267" t="s">
        <v>4471</v>
      </c>
      <c r="AG312" s="272" t="s">
        <v>1121</v>
      </c>
      <c r="AH312" s="255">
        <f t="shared" si="115"/>
        <v>2618.9</v>
      </c>
      <c r="AI312" s="254">
        <f t="shared" si="116"/>
        <v>1976.1000000000001</v>
      </c>
      <c r="AJ312" s="254">
        <f t="shared" si="117"/>
        <v>642.79999999999995</v>
      </c>
      <c r="AK312" s="254">
        <f t="shared" si="118"/>
        <v>4050.2</v>
      </c>
      <c r="AL312" s="254">
        <f t="shared" si="119"/>
        <v>2498.6999999999998</v>
      </c>
      <c r="AM312" s="255">
        <f t="shared" si="120"/>
        <v>1551.5</v>
      </c>
      <c r="AN312" s="254">
        <f t="shared" si="121"/>
        <v>1431.2999999999997</v>
      </c>
      <c r="AO312" s="254">
        <f t="shared" si="122"/>
        <v>522.59999999999968</v>
      </c>
      <c r="AP312" s="254">
        <f t="shared" si="123"/>
        <v>908.7</v>
      </c>
      <c r="AQ312" s="249">
        <f t="shared" si="108"/>
        <v>41</v>
      </c>
      <c r="AR312" s="256">
        <f t="shared" si="109"/>
        <v>2539.6999999999998</v>
      </c>
    </row>
    <row r="313" spans="1:44" ht="31.5">
      <c r="A313" s="396"/>
      <c r="B313" s="396" t="s">
        <v>4471</v>
      </c>
      <c r="C313" s="401" t="s">
        <v>1122</v>
      </c>
      <c r="D313" s="369">
        <f t="shared" si="110"/>
        <v>3612.5999999999995</v>
      </c>
      <c r="E313" s="373">
        <v>3612.5999999999995</v>
      </c>
      <c r="F313" s="400">
        <v>2961.2</v>
      </c>
      <c r="G313" s="373"/>
      <c r="H313" s="400"/>
      <c r="I313" s="369">
        <f t="shared" si="107"/>
        <v>2053.7000000000003</v>
      </c>
      <c r="J313" s="400">
        <v>1490.6000000000001</v>
      </c>
      <c r="K313" s="400">
        <v>635.6</v>
      </c>
      <c r="L313" s="400">
        <v>212.1</v>
      </c>
      <c r="M313" s="400">
        <v>563.1</v>
      </c>
      <c r="N313" s="369">
        <f t="shared" si="111"/>
        <v>5666.2999999999993</v>
      </c>
      <c r="O313" s="236"/>
      <c r="P313" s="267"/>
      <c r="Q313" s="267" t="s">
        <v>4471</v>
      </c>
      <c r="R313" s="272" t="s">
        <v>1122</v>
      </c>
      <c r="S313" s="255">
        <f t="shared" si="112"/>
        <v>2356.6999999999998</v>
      </c>
      <c r="T313" s="255">
        <v>2356.6999999999998</v>
      </c>
      <c r="U313" s="255">
        <v>1729.4</v>
      </c>
      <c r="V313" s="255"/>
      <c r="W313" s="255"/>
      <c r="X313" s="255">
        <f t="shared" si="113"/>
        <v>877.59999999999991</v>
      </c>
      <c r="Y313" s="255">
        <v>877.59999999999991</v>
      </c>
      <c r="Z313" s="255">
        <v>134.30000000000001</v>
      </c>
      <c r="AA313" s="255">
        <v>160</v>
      </c>
      <c r="AB313" s="255"/>
      <c r="AC313" s="255">
        <f t="shared" si="114"/>
        <v>3234.2999999999997</v>
      </c>
      <c r="AE313" s="267"/>
      <c r="AF313" s="267" t="s">
        <v>4471</v>
      </c>
      <c r="AG313" s="272" t="s">
        <v>1122</v>
      </c>
      <c r="AH313" s="255">
        <f t="shared" si="115"/>
        <v>3234.2999999999997</v>
      </c>
      <c r="AI313" s="254">
        <f t="shared" si="116"/>
        <v>2356.6999999999998</v>
      </c>
      <c r="AJ313" s="254">
        <f t="shared" si="117"/>
        <v>877.59999999999991</v>
      </c>
      <c r="AK313" s="254">
        <f t="shared" si="118"/>
        <v>5666.2999999999993</v>
      </c>
      <c r="AL313" s="254">
        <f t="shared" si="119"/>
        <v>3612.5999999999995</v>
      </c>
      <c r="AM313" s="255">
        <f t="shared" si="120"/>
        <v>2053.7000000000003</v>
      </c>
      <c r="AN313" s="254">
        <f t="shared" si="121"/>
        <v>2431.9999999999995</v>
      </c>
      <c r="AO313" s="254">
        <f t="shared" si="122"/>
        <v>1255.8999999999996</v>
      </c>
      <c r="AP313" s="254">
        <f t="shared" si="123"/>
        <v>1176.1000000000004</v>
      </c>
      <c r="AQ313" s="249">
        <f t="shared" si="108"/>
        <v>59.2</v>
      </c>
      <c r="AR313" s="256">
        <f t="shared" si="109"/>
        <v>3671.7999999999993</v>
      </c>
    </row>
    <row r="314" spans="1:44" ht="47.25">
      <c r="A314" s="396"/>
      <c r="B314" s="396" t="s">
        <v>4471</v>
      </c>
      <c r="C314" s="401" t="s">
        <v>1123</v>
      </c>
      <c r="D314" s="369">
        <f t="shared" si="110"/>
        <v>3927.4</v>
      </c>
      <c r="E314" s="373">
        <v>3927.4</v>
      </c>
      <c r="F314" s="400">
        <v>3219.2</v>
      </c>
      <c r="G314" s="373"/>
      <c r="H314" s="400"/>
      <c r="I314" s="369">
        <f t="shared" si="107"/>
        <v>1898.1999999999998</v>
      </c>
      <c r="J314" s="400">
        <v>1500.6999999999998</v>
      </c>
      <c r="K314" s="400">
        <v>690.8</v>
      </c>
      <c r="L314" s="400">
        <v>243.9</v>
      </c>
      <c r="M314" s="400">
        <v>397.5</v>
      </c>
      <c r="N314" s="369">
        <f t="shared" si="111"/>
        <v>5825.6</v>
      </c>
      <c r="O314" s="236"/>
      <c r="P314" s="267"/>
      <c r="Q314" s="267" t="s">
        <v>4471</v>
      </c>
      <c r="R314" s="272" t="s">
        <v>1123</v>
      </c>
      <c r="S314" s="255">
        <f t="shared" si="112"/>
        <v>2517.9</v>
      </c>
      <c r="T314" s="255">
        <v>2517.9</v>
      </c>
      <c r="U314" s="255">
        <v>1848.1</v>
      </c>
      <c r="V314" s="255"/>
      <c r="W314" s="255"/>
      <c r="X314" s="255">
        <f t="shared" si="113"/>
        <v>885.4</v>
      </c>
      <c r="Y314" s="255">
        <v>885.4</v>
      </c>
      <c r="Z314" s="255">
        <v>143.5</v>
      </c>
      <c r="AA314" s="255">
        <v>140</v>
      </c>
      <c r="AB314" s="255"/>
      <c r="AC314" s="255">
        <f t="shared" si="114"/>
        <v>3403.3</v>
      </c>
      <c r="AE314" s="267"/>
      <c r="AF314" s="267" t="s">
        <v>4471</v>
      </c>
      <c r="AG314" s="272" t="s">
        <v>1123</v>
      </c>
      <c r="AH314" s="255">
        <f t="shared" si="115"/>
        <v>3403.3</v>
      </c>
      <c r="AI314" s="254">
        <f t="shared" si="116"/>
        <v>2517.9</v>
      </c>
      <c r="AJ314" s="254">
        <f t="shared" si="117"/>
        <v>885.4</v>
      </c>
      <c r="AK314" s="254">
        <f t="shared" si="118"/>
        <v>5825.6</v>
      </c>
      <c r="AL314" s="254">
        <f t="shared" si="119"/>
        <v>3927.4</v>
      </c>
      <c r="AM314" s="255">
        <f t="shared" si="120"/>
        <v>1898.1999999999998</v>
      </c>
      <c r="AN314" s="254">
        <f t="shared" si="121"/>
        <v>2422.3000000000002</v>
      </c>
      <c r="AO314" s="254">
        <f t="shared" si="122"/>
        <v>1409.5</v>
      </c>
      <c r="AP314" s="254">
        <f t="shared" si="123"/>
        <v>1012.7999999999998</v>
      </c>
      <c r="AQ314" s="249">
        <f t="shared" si="108"/>
        <v>64.400000000000006</v>
      </c>
      <c r="AR314" s="256">
        <f t="shared" si="109"/>
        <v>3991.8</v>
      </c>
    </row>
    <row r="315" spans="1:44" ht="31.5">
      <c r="A315" s="396"/>
      <c r="B315" s="396" t="s">
        <v>4471</v>
      </c>
      <c r="C315" s="401" t="s">
        <v>1124</v>
      </c>
      <c r="D315" s="369">
        <f t="shared" si="110"/>
        <v>1539.7</v>
      </c>
      <c r="E315" s="373">
        <v>1539.7</v>
      </c>
      <c r="F315" s="400">
        <v>1262.0999999999999</v>
      </c>
      <c r="G315" s="373"/>
      <c r="H315" s="400"/>
      <c r="I315" s="369">
        <f t="shared" si="107"/>
        <v>1033</v>
      </c>
      <c r="J315" s="400">
        <v>831.5</v>
      </c>
      <c r="K315" s="400">
        <v>270.89999999999998</v>
      </c>
      <c r="L315" s="400">
        <v>108</v>
      </c>
      <c r="M315" s="400">
        <v>201.5</v>
      </c>
      <c r="N315" s="369">
        <f t="shared" si="111"/>
        <v>2572.6999999999998</v>
      </c>
      <c r="O315" s="236"/>
      <c r="P315" s="267"/>
      <c r="Q315" s="267" t="s">
        <v>4471</v>
      </c>
      <c r="R315" s="272" t="s">
        <v>1124</v>
      </c>
      <c r="S315" s="255">
        <f t="shared" si="112"/>
        <v>1848</v>
      </c>
      <c r="T315" s="255">
        <v>1848</v>
      </c>
      <c r="U315" s="255">
        <v>1356.6000000000001</v>
      </c>
      <c r="V315" s="255"/>
      <c r="W315" s="255"/>
      <c r="X315" s="255">
        <f t="shared" si="113"/>
        <v>591.4</v>
      </c>
      <c r="Y315" s="255">
        <v>591.4</v>
      </c>
      <c r="Z315" s="255">
        <v>105.30000000000001</v>
      </c>
      <c r="AA315" s="255">
        <v>75</v>
      </c>
      <c r="AB315" s="255"/>
      <c r="AC315" s="255">
        <f t="shared" si="114"/>
        <v>2439.4</v>
      </c>
      <c r="AE315" s="267"/>
      <c r="AF315" s="267" t="s">
        <v>4471</v>
      </c>
      <c r="AG315" s="272" t="s">
        <v>1124</v>
      </c>
      <c r="AH315" s="255">
        <f t="shared" si="115"/>
        <v>2439.4</v>
      </c>
      <c r="AI315" s="254">
        <f t="shared" si="116"/>
        <v>1848</v>
      </c>
      <c r="AJ315" s="254">
        <f t="shared" si="117"/>
        <v>591.4</v>
      </c>
      <c r="AK315" s="254">
        <f t="shared" si="118"/>
        <v>2572.6999999999998</v>
      </c>
      <c r="AL315" s="254">
        <f t="shared" si="119"/>
        <v>1539.7</v>
      </c>
      <c r="AM315" s="255">
        <f t="shared" si="120"/>
        <v>1033</v>
      </c>
      <c r="AN315" s="254">
        <f t="shared" si="121"/>
        <v>133.29999999999973</v>
      </c>
      <c r="AO315" s="254">
        <f t="shared" si="122"/>
        <v>-308.29999999999995</v>
      </c>
      <c r="AP315" s="254">
        <f t="shared" si="123"/>
        <v>441.6</v>
      </c>
      <c r="AQ315" s="249">
        <f t="shared" si="108"/>
        <v>25.2</v>
      </c>
      <c r="AR315" s="256">
        <f t="shared" si="109"/>
        <v>1564.9</v>
      </c>
    </row>
    <row r="316" spans="1:44" ht="31.5">
      <c r="A316" s="396"/>
      <c r="B316" s="396" t="s">
        <v>4471</v>
      </c>
      <c r="C316" s="401" t="s">
        <v>1125</v>
      </c>
      <c r="D316" s="369">
        <f t="shared" si="110"/>
        <v>1674.3000000000002</v>
      </c>
      <c r="E316" s="373">
        <v>1674.3000000000002</v>
      </c>
      <c r="F316" s="400">
        <v>1372.4</v>
      </c>
      <c r="G316" s="373"/>
      <c r="H316" s="400"/>
      <c r="I316" s="369">
        <f t="shared" si="107"/>
        <v>1370.4</v>
      </c>
      <c r="J316" s="400">
        <v>913.6</v>
      </c>
      <c r="K316" s="400">
        <v>294.60000000000002</v>
      </c>
      <c r="L316" s="400">
        <v>132.4</v>
      </c>
      <c r="M316" s="400">
        <v>456.8</v>
      </c>
      <c r="N316" s="369">
        <f t="shared" si="111"/>
        <v>3044.7000000000003</v>
      </c>
      <c r="O316" s="236"/>
      <c r="P316" s="267"/>
      <c r="Q316" s="267" t="s">
        <v>4471</v>
      </c>
      <c r="R316" s="272" t="s">
        <v>1125</v>
      </c>
      <c r="S316" s="255">
        <f t="shared" si="112"/>
        <v>2114.8999999999996</v>
      </c>
      <c r="T316" s="255">
        <v>2114.8999999999996</v>
      </c>
      <c r="U316" s="255">
        <v>1552.5</v>
      </c>
      <c r="V316" s="255"/>
      <c r="W316" s="255"/>
      <c r="X316" s="255">
        <f t="shared" si="113"/>
        <v>660.9</v>
      </c>
      <c r="Y316" s="255">
        <v>660.9</v>
      </c>
      <c r="Z316" s="255">
        <v>120.50000000000001</v>
      </c>
      <c r="AA316" s="255">
        <v>95</v>
      </c>
      <c r="AB316" s="255"/>
      <c r="AC316" s="255">
        <f t="shared" si="114"/>
        <v>2775.7999999999997</v>
      </c>
      <c r="AE316" s="267"/>
      <c r="AF316" s="267" t="s">
        <v>4471</v>
      </c>
      <c r="AG316" s="272" t="s">
        <v>1125</v>
      </c>
      <c r="AH316" s="255">
        <f t="shared" si="115"/>
        <v>2775.7999999999997</v>
      </c>
      <c r="AI316" s="254">
        <f t="shared" si="116"/>
        <v>2114.8999999999996</v>
      </c>
      <c r="AJ316" s="254">
        <f t="shared" si="117"/>
        <v>660.9</v>
      </c>
      <c r="AK316" s="254">
        <f t="shared" si="118"/>
        <v>3044.7000000000003</v>
      </c>
      <c r="AL316" s="254">
        <f t="shared" si="119"/>
        <v>1674.3000000000002</v>
      </c>
      <c r="AM316" s="255">
        <f t="shared" si="120"/>
        <v>1370.4</v>
      </c>
      <c r="AN316" s="254">
        <f t="shared" si="121"/>
        <v>268.90000000000055</v>
      </c>
      <c r="AO316" s="254">
        <f t="shared" si="122"/>
        <v>-440.59999999999945</v>
      </c>
      <c r="AP316" s="254">
        <f t="shared" si="123"/>
        <v>709.50000000000011</v>
      </c>
      <c r="AQ316" s="249">
        <f t="shared" si="108"/>
        <v>27.4</v>
      </c>
      <c r="AR316" s="256">
        <f t="shared" si="109"/>
        <v>1701.7000000000003</v>
      </c>
    </row>
    <row r="317" spans="1:44" ht="31.5">
      <c r="A317" s="396"/>
      <c r="B317" s="396" t="s">
        <v>4471</v>
      </c>
      <c r="C317" s="401" t="s">
        <v>1126</v>
      </c>
      <c r="D317" s="369">
        <f t="shared" si="110"/>
        <v>2465.1</v>
      </c>
      <c r="E317" s="373">
        <v>2465.1</v>
      </c>
      <c r="F317" s="400">
        <v>2020.6</v>
      </c>
      <c r="G317" s="373"/>
      <c r="H317" s="400"/>
      <c r="I317" s="369">
        <f t="shared" si="107"/>
        <v>1492.8000000000002</v>
      </c>
      <c r="J317" s="400">
        <v>1057.6000000000001</v>
      </c>
      <c r="K317" s="400">
        <v>433.6</v>
      </c>
      <c r="L317" s="400">
        <v>108.2</v>
      </c>
      <c r="M317" s="400">
        <v>435.2</v>
      </c>
      <c r="N317" s="369">
        <f t="shared" si="111"/>
        <v>3957.9</v>
      </c>
      <c r="O317" s="236"/>
      <c r="P317" s="267"/>
      <c r="Q317" s="267" t="s">
        <v>4471</v>
      </c>
      <c r="R317" s="272" t="s">
        <v>1126</v>
      </c>
      <c r="S317" s="255">
        <f t="shared" si="112"/>
        <v>2028</v>
      </c>
      <c r="T317" s="255">
        <v>2028</v>
      </c>
      <c r="U317" s="255">
        <v>1488.8</v>
      </c>
      <c r="V317" s="255"/>
      <c r="W317" s="255"/>
      <c r="X317" s="255">
        <f t="shared" si="113"/>
        <v>646.90000000000009</v>
      </c>
      <c r="Y317" s="255">
        <v>646.90000000000009</v>
      </c>
      <c r="Z317" s="255">
        <v>115.6</v>
      </c>
      <c r="AA317" s="255">
        <v>75</v>
      </c>
      <c r="AB317" s="255"/>
      <c r="AC317" s="255">
        <f t="shared" si="114"/>
        <v>2674.9</v>
      </c>
      <c r="AE317" s="267"/>
      <c r="AF317" s="267" t="s">
        <v>4471</v>
      </c>
      <c r="AG317" s="272" t="s">
        <v>1126</v>
      </c>
      <c r="AH317" s="255">
        <f t="shared" si="115"/>
        <v>2674.9</v>
      </c>
      <c r="AI317" s="254">
        <f t="shared" si="116"/>
        <v>2028</v>
      </c>
      <c r="AJ317" s="254">
        <f t="shared" si="117"/>
        <v>646.90000000000009</v>
      </c>
      <c r="AK317" s="254">
        <f t="shared" si="118"/>
        <v>3957.9</v>
      </c>
      <c r="AL317" s="254">
        <f t="shared" si="119"/>
        <v>2465.1</v>
      </c>
      <c r="AM317" s="255">
        <f t="shared" si="120"/>
        <v>1492.8000000000002</v>
      </c>
      <c r="AN317" s="254">
        <f t="shared" si="121"/>
        <v>1283</v>
      </c>
      <c r="AO317" s="254">
        <f t="shared" si="122"/>
        <v>437.09999999999991</v>
      </c>
      <c r="AP317" s="254">
        <f t="shared" si="123"/>
        <v>845.90000000000009</v>
      </c>
      <c r="AQ317" s="249">
        <f t="shared" si="108"/>
        <v>40.4</v>
      </c>
      <c r="AR317" s="256">
        <f t="shared" si="109"/>
        <v>2505.5</v>
      </c>
    </row>
    <row r="318" spans="1:44" ht="31.5">
      <c r="A318" s="396"/>
      <c r="B318" s="396" t="s">
        <v>4471</v>
      </c>
      <c r="C318" s="401" t="s">
        <v>1127</v>
      </c>
      <c r="D318" s="369">
        <f t="shared" si="110"/>
        <v>1606.9999999999998</v>
      </c>
      <c r="E318" s="373">
        <v>1606.9999999999998</v>
      </c>
      <c r="F318" s="400">
        <v>1317.3</v>
      </c>
      <c r="G318" s="373"/>
      <c r="H318" s="400"/>
      <c r="I318" s="369">
        <f t="shared" si="107"/>
        <v>1327.8</v>
      </c>
      <c r="J318" s="400">
        <v>891.3</v>
      </c>
      <c r="K318" s="400">
        <v>282.7</v>
      </c>
      <c r="L318" s="400">
        <v>122.1</v>
      </c>
      <c r="M318" s="400">
        <v>436.5</v>
      </c>
      <c r="N318" s="369">
        <f t="shared" si="111"/>
        <v>2934.7999999999997</v>
      </c>
      <c r="O318" s="236"/>
      <c r="P318" s="267"/>
      <c r="Q318" s="267" t="s">
        <v>4471</v>
      </c>
      <c r="R318" s="272" t="s">
        <v>1127</v>
      </c>
      <c r="S318" s="255">
        <f t="shared" si="112"/>
        <v>2122.3000000000002</v>
      </c>
      <c r="T318" s="255">
        <v>2122.3000000000002</v>
      </c>
      <c r="U318" s="255">
        <v>1557.8</v>
      </c>
      <c r="V318" s="255"/>
      <c r="W318" s="255"/>
      <c r="X318" s="255">
        <f t="shared" si="113"/>
        <v>658.59999999999991</v>
      </c>
      <c r="Y318" s="255">
        <v>658.59999999999991</v>
      </c>
      <c r="Z318" s="255">
        <v>121.00000000000001</v>
      </c>
      <c r="AA318" s="255">
        <v>100</v>
      </c>
      <c r="AB318" s="255"/>
      <c r="AC318" s="255">
        <f t="shared" si="114"/>
        <v>2780.9</v>
      </c>
      <c r="AE318" s="267"/>
      <c r="AF318" s="267" t="s">
        <v>4471</v>
      </c>
      <c r="AG318" s="272" t="s">
        <v>1127</v>
      </c>
      <c r="AH318" s="255">
        <f t="shared" si="115"/>
        <v>2780.9</v>
      </c>
      <c r="AI318" s="254">
        <f t="shared" si="116"/>
        <v>2122.3000000000002</v>
      </c>
      <c r="AJ318" s="254">
        <f t="shared" si="117"/>
        <v>658.59999999999991</v>
      </c>
      <c r="AK318" s="254">
        <f t="shared" si="118"/>
        <v>2934.7999999999997</v>
      </c>
      <c r="AL318" s="254">
        <f t="shared" si="119"/>
        <v>1606.9999999999998</v>
      </c>
      <c r="AM318" s="255">
        <f t="shared" si="120"/>
        <v>1327.8</v>
      </c>
      <c r="AN318" s="254">
        <f t="shared" si="121"/>
        <v>153.89999999999964</v>
      </c>
      <c r="AO318" s="254">
        <f t="shared" si="122"/>
        <v>-515.30000000000041</v>
      </c>
      <c r="AP318" s="254">
        <f t="shared" si="123"/>
        <v>669.2</v>
      </c>
      <c r="AQ318" s="249">
        <f t="shared" si="108"/>
        <v>26.3</v>
      </c>
      <c r="AR318" s="256">
        <f t="shared" si="109"/>
        <v>1633.2999999999997</v>
      </c>
    </row>
    <row r="319" spans="1:44" ht="31.5">
      <c r="A319" s="396"/>
      <c r="B319" s="396" t="s">
        <v>4471</v>
      </c>
      <c r="C319" s="401" t="s">
        <v>1128</v>
      </c>
      <c r="D319" s="369">
        <f t="shared" si="110"/>
        <v>2056.8000000000002</v>
      </c>
      <c r="E319" s="373">
        <v>2056.8000000000002</v>
      </c>
      <c r="F319" s="400">
        <v>1685.9</v>
      </c>
      <c r="G319" s="373"/>
      <c r="H319" s="400"/>
      <c r="I319" s="369">
        <f t="shared" si="107"/>
        <v>1427.2</v>
      </c>
      <c r="J319" s="400">
        <v>971</v>
      </c>
      <c r="K319" s="400">
        <v>361.8</v>
      </c>
      <c r="L319" s="400">
        <v>109.1</v>
      </c>
      <c r="M319" s="400">
        <v>456.2</v>
      </c>
      <c r="N319" s="369">
        <f t="shared" si="111"/>
        <v>3484</v>
      </c>
      <c r="O319" s="236"/>
      <c r="P319" s="267"/>
      <c r="Q319" s="267" t="s">
        <v>4471</v>
      </c>
      <c r="R319" s="272" t="s">
        <v>1128</v>
      </c>
      <c r="S319" s="255">
        <f t="shared" si="112"/>
        <v>2132.3000000000002</v>
      </c>
      <c r="T319" s="255">
        <v>2132.3000000000002</v>
      </c>
      <c r="U319" s="255">
        <v>1564.9</v>
      </c>
      <c r="V319" s="255"/>
      <c r="W319" s="255"/>
      <c r="X319" s="255">
        <f t="shared" si="113"/>
        <v>654.80000000000007</v>
      </c>
      <c r="Y319" s="255">
        <v>654.80000000000007</v>
      </c>
      <c r="Z319" s="255">
        <v>121.5</v>
      </c>
      <c r="AA319" s="255">
        <v>95</v>
      </c>
      <c r="AB319" s="255"/>
      <c r="AC319" s="255">
        <f t="shared" si="114"/>
        <v>2787.1000000000004</v>
      </c>
      <c r="AE319" s="267"/>
      <c r="AF319" s="267" t="s">
        <v>4471</v>
      </c>
      <c r="AG319" s="272" t="s">
        <v>1128</v>
      </c>
      <c r="AH319" s="255">
        <f t="shared" si="115"/>
        <v>2787.1000000000004</v>
      </c>
      <c r="AI319" s="254">
        <f t="shared" si="116"/>
        <v>2132.3000000000002</v>
      </c>
      <c r="AJ319" s="254">
        <f t="shared" si="117"/>
        <v>654.80000000000007</v>
      </c>
      <c r="AK319" s="254">
        <f t="shared" si="118"/>
        <v>3484</v>
      </c>
      <c r="AL319" s="254">
        <f t="shared" si="119"/>
        <v>2056.8000000000002</v>
      </c>
      <c r="AM319" s="255">
        <f t="shared" si="120"/>
        <v>1427.2</v>
      </c>
      <c r="AN319" s="254">
        <f t="shared" si="121"/>
        <v>696.89999999999964</v>
      </c>
      <c r="AO319" s="254">
        <f t="shared" si="122"/>
        <v>-75.5</v>
      </c>
      <c r="AP319" s="254">
        <f t="shared" si="123"/>
        <v>772.4</v>
      </c>
      <c r="AQ319" s="249">
        <f t="shared" si="108"/>
        <v>33.700000000000003</v>
      </c>
      <c r="AR319" s="256">
        <f t="shared" si="109"/>
        <v>2090.5</v>
      </c>
    </row>
    <row r="320" spans="1:44" ht="31.7" customHeight="1">
      <c r="A320" s="396"/>
      <c r="B320" s="396" t="s">
        <v>4471</v>
      </c>
      <c r="C320" s="401" t="s">
        <v>1129</v>
      </c>
      <c r="D320" s="369">
        <f t="shared" si="110"/>
        <v>2431.4</v>
      </c>
      <c r="E320" s="373">
        <v>2431.4</v>
      </c>
      <c r="F320" s="400">
        <v>1992.9</v>
      </c>
      <c r="G320" s="373"/>
      <c r="H320" s="400"/>
      <c r="I320" s="369">
        <f t="shared" si="107"/>
        <v>1619.8</v>
      </c>
      <c r="J320" s="400">
        <v>1059.5</v>
      </c>
      <c r="K320" s="400">
        <v>427.8</v>
      </c>
      <c r="L320" s="400">
        <v>121.4</v>
      </c>
      <c r="M320" s="400">
        <v>560.29999999999995</v>
      </c>
      <c r="N320" s="369">
        <f t="shared" si="111"/>
        <v>4051.2</v>
      </c>
      <c r="O320" s="236"/>
      <c r="P320" s="267"/>
      <c r="Q320" s="267" t="s">
        <v>4471</v>
      </c>
      <c r="R320" s="272" t="s">
        <v>1129</v>
      </c>
      <c r="S320" s="255">
        <f t="shared" si="112"/>
        <v>2067.5</v>
      </c>
      <c r="T320" s="255">
        <v>2067.5</v>
      </c>
      <c r="U320" s="255">
        <v>1517.5</v>
      </c>
      <c r="V320" s="255"/>
      <c r="W320" s="255"/>
      <c r="X320" s="255">
        <f t="shared" si="113"/>
        <v>633.4</v>
      </c>
      <c r="Y320" s="255">
        <v>633.4</v>
      </c>
      <c r="Z320" s="255">
        <v>117.79999999999998</v>
      </c>
      <c r="AA320" s="255">
        <v>95</v>
      </c>
      <c r="AB320" s="255"/>
      <c r="AC320" s="255">
        <f t="shared" si="114"/>
        <v>2700.9</v>
      </c>
      <c r="AE320" s="267"/>
      <c r="AF320" s="267" t="s">
        <v>4471</v>
      </c>
      <c r="AG320" s="272" t="s">
        <v>1129</v>
      </c>
      <c r="AH320" s="255">
        <f t="shared" si="115"/>
        <v>2700.9</v>
      </c>
      <c r="AI320" s="254">
        <f t="shared" si="116"/>
        <v>2067.5</v>
      </c>
      <c r="AJ320" s="254">
        <f t="shared" si="117"/>
        <v>633.4</v>
      </c>
      <c r="AK320" s="254">
        <f t="shared" si="118"/>
        <v>4051.2</v>
      </c>
      <c r="AL320" s="254">
        <f t="shared" si="119"/>
        <v>2431.4</v>
      </c>
      <c r="AM320" s="255">
        <f t="shared" si="120"/>
        <v>1619.8</v>
      </c>
      <c r="AN320" s="254">
        <f t="shared" si="121"/>
        <v>1350.2999999999997</v>
      </c>
      <c r="AO320" s="254">
        <f t="shared" si="122"/>
        <v>363.90000000000009</v>
      </c>
      <c r="AP320" s="254">
        <f t="shared" si="123"/>
        <v>986.4</v>
      </c>
      <c r="AQ320" s="249">
        <f t="shared" si="108"/>
        <v>39.9</v>
      </c>
      <c r="AR320" s="256">
        <f t="shared" si="109"/>
        <v>2471.3000000000002</v>
      </c>
    </row>
    <row r="321" spans="1:44" ht="31.7" customHeight="1">
      <c r="A321" s="396"/>
      <c r="B321" s="396" t="s">
        <v>4471</v>
      </c>
      <c r="C321" s="401" t="s">
        <v>1130</v>
      </c>
      <c r="D321" s="369">
        <f t="shared" si="110"/>
        <v>2019.3</v>
      </c>
      <c r="E321" s="373">
        <v>2019.3</v>
      </c>
      <c r="F321" s="400">
        <v>1655.2</v>
      </c>
      <c r="G321" s="373"/>
      <c r="H321" s="400"/>
      <c r="I321" s="369">
        <f t="shared" si="107"/>
        <v>1414.8999999999999</v>
      </c>
      <c r="J321" s="400">
        <v>995.09999999999991</v>
      </c>
      <c r="K321" s="400">
        <v>355.2</v>
      </c>
      <c r="L321" s="400">
        <v>144.1</v>
      </c>
      <c r="M321" s="400">
        <v>419.8</v>
      </c>
      <c r="N321" s="369">
        <f t="shared" si="111"/>
        <v>3434.2</v>
      </c>
      <c r="O321" s="236"/>
      <c r="P321" s="267"/>
      <c r="Q321" s="267" t="s">
        <v>4471</v>
      </c>
      <c r="R321" s="272" t="s">
        <v>1130</v>
      </c>
      <c r="S321" s="255">
        <f t="shared" si="112"/>
        <v>2203.5</v>
      </c>
      <c r="T321" s="255">
        <v>2203.5</v>
      </c>
      <c r="U321" s="255">
        <v>1617.6</v>
      </c>
      <c r="V321" s="255"/>
      <c r="W321" s="255"/>
      <c r="X321" s="255">
        <f t="shared" si="113"/>
        <v>647.5</v>
      </c>
      <c r="Y321" s="255">
        <v>647.5</v>
      </c>
      <c r="Z321" s="255">
        <v>125.6</v>
      </c>
      <c r="AA321" s="255">
        <v>170</v>
      </c>
      <c r="AB321" s="255"/>
      <c r="AC321" s="255">
        <f t="shared" si="114"/>
        <v>2851</v>
      </c>
      <c r="AE321" s="267"/>
      <c r="AF321" s="267" t="s">
        <v>4471</v>
      </c>
      <c r="AG321" s="272" t="s">
        <v>1130</v>
      </c>
      <c r="AH321" s="255">
        <f t="shared" si="115"/>
        <v>2851</v>
      </c>
      <c r="AI321" s="254">
        <f t="shared" si="116"/>
        <v>2203.5</v>
      </c>
      <c r="AJ321" s="254">
        <f t="shared" si="117"/>
        <v>647.5</v>
      </c>
      <c r="AK321" s="254">
        <f t="shared" si="118"/>
        <v>3434.2</v>
      </c>
      <c r="AL321" s="254">
        <f t="shared" si="119"/>
        <v>2019.3</v>
      </c>
      <c r="AM321" s="255">
        <f t="shared" si="120"/>
        <v>1414.8999999999999</v>
      </c>
      <c r="AN321" s="254">
        <f t="shared" si="121"/>
        <v>583.19999999999982</v>
      </c>
      <c r="AO321" s="254">
        <f t="shared" si="122"/>
        <v>-184.20000000000005</v>
      </c>
      <c r="AP321" s="254">
        <f t="shared" si="123"/>
        <v>767.39999999999986</v>
      </c>
      <c r="AQ321" s="249">
        <f t="shared" si="108"/>
        <v>33.1</v>
      </c>
      <c r="AR321" s="256">
        <f t="shared" si="109"/>
        <v>2052.4</v>
      </c>
    </row>
    <row r="322" spans="1:44" ht="31.5">
      <c r="A322" s="396"/>
      <c r="B322" s="396" t="s">
        <v>4471</v>
      </c>
      <c r="C322" s="401" t="s">
        <v>1131</v>
      </c>
      <c r="D322" s="369">
        <f t="shared" si="110"/>
        <v>4980.1000000000004</v>
      </c>
      <c r="E322" s="373">
        <v>4980.1000000000004</v>
      </c>
      <c r="F322" s="400">
        <v>4082.1</v>
      </c>
      <c r="G322" s="373"/>
      <c r="H322" s="400"/>
      <c r="I322" s="369">
        <f t="shared" ref="I322:I385" si="124">J322+M322</f>
        <v>2421</v>
      </c>
      <c r="J322" s="400">
        <v>1858.6999999999998</v>
      </c>
      <c r="K322" s="400">
        <v>876.1</v>
      </c>
      <c r="L322" s="400">
        <v>292.7</v>
      </c>
      <c r="M322" s="400">
        <v>562.29999999999995</v>
      </c>
      <c r="N322" s="369">
        <f t="shared" si="111"/>
        <v>7401.1</v>
      </c>
      <c r="O322" s="236"/>
      <c r="P322" s="267"/>
      <c r="Q322" s="267" t="s">
        <v>4471</v>
      </c>
      <c r="R322" s="272" t="s">
        <v>1131</v>
      </c>
      <c r="S322" s="255">
        <f t="shared" si="112"/>
        <v>3587.7000000000003</v>
      </c>
      <c r="T322" s="255">
        <v>3587.7000000000003</v>
      </c>
      <c r="U322" s="255">
        <v>2633.1000000000004</v>
      </c>
      <c r="V322" s="255"/>
      <c r="W322" s="255"/>
      <c r="X322" s="255">
        <f t="shared" si="113"/>
        <v>968.69999999999993</v>
      </c>
      <c r="Y322" s="255">
        <v>968.69999999999993</v>
      </c>
      <c r="Z322" s="255">
        <v>204.39999999999998</v>
      </c>
      <c r="AA322" s="255">
        <v>150</v>
      </c>
      <c r="AB322" s="255"/>
      <c r="AC322" s="255">
        <f t="shared" si="114"/>
        <v>4556.4000000000005</v>
      </c>
      <c r="AE322" s="267"/>
      <c r="AF322" s="267" t="s">
        <v>4471</v>
      </c>
      <c r="AG322" s="272" t="s">
        <v>1131</v>
      </c>
      <c r="AH322" s="255">
        <f t="shared" si="115"/>
        <v>4556.4000000000005</v>
      </c>
      <c r="AI322" s="254">
        <f t="shared" si="116"/>
        <v>3587.7000000000003</v>
      </c>
      <c r="AJ322" s="254">
        <f t="shared" si="117"/>
        <v>968.69999999999993</v>
      </c>
      <c r="AK322" s="254">
        <f t="shared" si="118"/>
        <v>7401.1</v>
      </c>
      <c r="AL322" s="254">
        <f t="shared" si="119"/>
        <v>4980.1000000000004</v>
      </c>
      <c r="AM322" s="255">
        <f t="shared" si="120"/>
        <v>2421</v>
      </c>
      <c r="AN322" s="254">
        <f t="shared" si="121"/>
        <v>2844.7</v>
      </c>
      <c r="AO322" s="254">
        <f t="shared" si="122"/>
        <v>1392.4</v>
      </c>
      <c r="AP322" s="254">
        <f t="shared" si="123"/>
        <v>1452.3000000000002</v>
      </c>
      <c r="AQ322" s="249">
        <f t="shared" si="108"/>
        <v>81.599999999999994</v>
      </c>
      <c r="AR322" s="256">
        <f t="shared" si="109"/>
        <v>5061.7000000000007</v>
      </c>
    </row>
    <row r="323" spans="1:44" ht="31.5">
      <c r="A323" s="396"/>
      <c r="B323" s="396" t="s">
        <v>4471</v>
      </c>
      <c r="C323" s="401" t="s">
        <v>1132</v>
      </c>
      <c r="D323" s="369">
        <f t="shared" si="110"/>
        <v>2052.9</v>
      </c>
      <c r="E323" s="373">
        <v>2052.9</v>
      </c>
      <c r="F323" s="400">
        <v>1682.7</v>
      </c>
      <c r="G323" s="373"/>
      <c r="H323" s="400"/>
      <c r="I323" s="369">
        <f t="shared" si="124"/>
        <v>1374.5</v>
      </c>
      <c r="J323" s="400">
        <v>996</v>
      </c>
      <c r="K323" s="400">
        <v>361.2</v>
      </c>
      <c r="L323" s="400">
        <v>141.5</v>
      </c>
      <c r="M323" s="400">
        <v>378.5</v>
      </c>
      <c r="N323" s="369">
        <f t="shared" si="111"/>
        <v>3427.4</v>
      </c>
      <c r="O323" s="236"/>
      <c r="P323" s="267"/>
      <c r="Q323" s="267" t="s">
        <v>4471</v>
      </c>
      <c r="R323" s="272" t="s">
        <v>1132</v>
      </c>
      <c r="S323" s="255">
        <f t="shared" si="112"/>
        <v>1986.4</v>
      </c>
      <c r="T323" s="255">
        <v>1986.4</v>
      </c>
      <c r="U323" s="255">
        <v>1457.8</v>
      </c>
      <c r="V323" s="255"/>
      <c r="W323" s="255"/>
      <c r="X323" s="255">
        <f t="shared" si="113"/>
        <v>620.5</v>
      </c>
      <c r="Y323" s="255">
        <v>620.5</v>
      </c>
      <c r="Z323" s="255">
        <v>113.2</v>
      </c>
      <c r="AA323" s="255">
        <v>95</v>
      </c>
      <c r="AB323" s="255"/>
      <c r="AC323" s="255">
        <f t="shared" si="114"/>
        <v>2606.9</v>
      </c>
      <c r="AE323" s="267"/>
      <c r="AF323" s="267" t="s">
        <v>4471</v>
      </c>
      <c r="AG323" s="272" t="s">
        <v>1132</v>
      </c>
      <c r="AH323" s="255">
        <f t="shared" si="115"/>
        <v>2606.9</v>
      </c>
      <c r="AI323" s="254">
        <f t="shared" si="116"/>
        <v>1986.4</v>
      </c>
      <c r="AJ323" s="254">
        <f t="shared" si="117"/>
        <v>620.5</v>
      </c>
      <c r="AK323" s="254">
        <f t="shared" si="118"/>
        <v>3427.4</v>
      </c>
      <c r="AL323" s="254">
        <f t="shared" si="119"/>
        <v>2052.9</v>
      </c>
      <c r="AM323" s="255">
        <f t="shared" si="120"/>
        <v>1374.5</v>
      </c>
      <c r="AN323" s="254">
        <f t="shared" si="121"/>
        <v>820.5</v>
      </c>
      <c r="AO323" s="254">
        <f t="shared" si="122"/>
        <v>66.5</v>
      </c>
      <c r="AP323" s="254">
        <f t="shared" si="123"/>
        <v>754</v>
      </c>
      <c r="AQ323" s="249">
        <f t="shared" si="108"/>
        <v>33.700000000000003</v>
      </c>
      <c r="AR323" s="256">
        <f t="shared" si="109"/>
        <v>2086.6</v>
      </c>
    </row>
    <row r="324" spans="1:44" ht="31.5">
      <c r="A324" s="396"/>
      <c r="B324" s="396" t="s">
        <v>4471</v>
      </c>
      <c r="C324" s="401" t="s">
        <v>894</v>
      </c>
      <c r="D324" s="369">
        <f t="shared" si="110"/>
        <v>2136.5</v>
      </c>
      <c r="E324" s="373">
        <v>2136.5</v>
      </c>
      <c r="F324" s="400">
        <v>1751.3</v>
      </c>
      <c r="G324" s="373"/>
      <c r="H324" s="400"/>
      <c r="I324" s="369">
        <f t="shared" si="124"/>
        <v>871.10000000000014</v>
      </c>
      <c r="J324" s="400">
        <v>806.00000000000011</v>
      </c>
      <c r="K324" s="400">
        <v>375.6</v>
      </c>
      <c r="L324" s="400">
        <v>71.400000000000006</v>
      </c>
      <c r="M324" s="400">
        <v>65.099999999999994</v>
      </c>
      <c r="N324" s="369">
        <f t="shared" si="111"/>
        <v>3007.6000000000004</v>
      </c>
      <c r="O324" s="236"/>
      <c r="P324" s="267"/>
      <c r="Q324" s="267" t="s">
        <v>4471</v>
      </c>
      <c r="R324" s="272" t="s">
        <v>894</v>
      </c>
      <c r="S324" s="255">
        <f t="shared" si="112"/>
        <v>1659.8000000000002</v>
      </c>
      <c r="T324" s="255">
        <v>1659.8000000000002</v>
      </c>
      <c r="U324" s="255">
        <v>1218.2</v>
      </c>
      <c r="V324" s="255"/>
      <c r="W324" s="255"/>
      <c r="X324" s="255">
        <f t="shared" si="113"/>
        <v>376.20000000000005</v>
      </c>
      <c r="Y324" s="255">
        <v>376.20000000000005</v>
      </c>
      <c r="Z324" s="255">
        <v>94.5</v>
      </c>
      <c r="AA324" s="255">
        <v>78.3</v>
      </c>
      <c r="AB324" s="255"/>
      <c r="AC324" s="255">
        <f t="shared" si="114"/>
        <v>2036.0000000000002</v>
      </c>
      <c r="AE324" s="267"/>
      <c r="AF324" s="267" t="s">
        <v>4471</v>
      </c>
      <c r="AG324" s="272" t="s">
        <v>894</v>
      </c>
      <c r="AH324" s="255">
        <f t="shared" si="115"/>
        <v>2036.0000000000002</v>
      </c>
      <c r="AI324" s="254">
        <f t="shared" si="116"/>
        <v>1659.8000000000002</v>
      </c>
      <c r="AJ324" s="254">
        <f t="shared" si="117"/>
        <v>376.20000000000005</v>
      </c>
      <c r="AK324" s="254">
        <f t="shared" si="118"/>
        <v>3007.6000000000004</v>
      </c>
      <c r="AL324" s="254">
        <f t="shared" si="119"/>
        <v>2136.5</v>
      </c>
      <c r="AM324" s="255">
        <f t="shared" si="120"/>
        <v>871.10000000000014</v>
      </c>
      <c r="AN324" s="254">
        <f t="shared" si="121"/>
        <v>971.60000000000014</v>
      </c>
      <c r="AO324" s="254">
        <f t="shared" si="122"/>
        <v>476.69999999999982</v>
      </c>
      <c r="AP324" s="254">
        <f t="shared" si="123"/>
        <v>494.90000000000009</v>
      </c>
      <c r="AQ324" s="249">
        <f t="shared" si="108"/>
        <v>35</v>
      </c>
      <c r="AR324" s="256">
        <f t="shared" si="109"/>
        <v>2171.5</v>
      </c>
    </row>
    <row r="325" spans="1:44" ht="31.5">
      <c r="A325" s="396"/>
      <c r="B325" s="396" t="s">
        <v>4471</v>
      </c>
      <c r="C325" s="401" t="s">
        <v>895</v>
      </c>
      <c r="D325" s="369">
        <f t="shared" si="110"/>
        <v>1267.0999999999999</v>
      </c>
      <c r="E325" s="373">
        <v>1267.0999999999999</v>
      </c>
      <c r="F325" s="400">
        <v>1038.5999999999999</v>
      </c>
      <c r="G325" s="373"/>
      <c r="H325" s="400"/>
      <c r="I325" s="369">
        <f t="shared" si="124"/>
        <v>521.5</v>
      </c>
      <c r="J325" s="400">
        <v>509.1</v>
      </c>
      <c r="K325" s="400">
        <v>222.7</v>
      </c>
      <c r="L325" s="400">
        <v>40.799999999999997</v>
      </c>
      <c r="M325" s="400">
        <v>12.4</v>
      </c>
      <c r="N325" s="369">
        <f t="shared" si="111"/>
        <v>1788.6</v>
      </c>
      <c r="O325" s="236"/>
      <c r="P325" s="267"/>
      <c r="Q325" s="267" t="s">
        <v>4471</v>
      </c>
      <c r="R325" s="272" t="s">
        <v>895</v>
      </c>
      <c r="S325" s="255">
        <f t="shared" si="112"/>
        <v>1334.2</v>
      </c>
      <c r="T325" s="255">
        <v>1334.2</v>
      </c>
      <c r="U325" s="255">
        <v>979.19999999999993</v>
      </c>
      <c r="V325" s="255"/>
      <c r="W325" s="255"/>
      <c r="X325" s="255">
        <f t="shared" si="113"/>
        <v>261</v>
      </c>
      <c r="Y325" s="255">
        <v>261</v>
      </c>
      <c r="Z325" s="255">
        <v>76</v>
      </c>
      <c r="AA325" s="255">
        <v>44.8</v>
      </c>
      <c r="AB325" s="255"/>
      <c r="AC325" s="255">
        <f t="shared" si="114"/>
        <v>1595.2</v>
      </c>
      <c r="AE325" s="267"/>
      <c r="AF325" s="267" t="s">
        <v>4471</v>
      </c>
      <c r="AG325" s="272" t="s">
        <v>895</v>
      </c>
      <c r="AH325" s="255">
        <f t="shared" si="115"/>
        <v>1595.2</v>
      </c>
      <c r="AI325" s="254">
        <f t="shared" si="116"/>
        <v>1334.2</v>
      </c>
      <c r="AJ325" s="254">
        <f t="shared" si="117"/>
        <v>261</v>
      </c>
      <c r="AK325" s="254">
        <f t="shared" si="118"/>
        <v>1788.6</v>
      </c>
      <c r="AL325" s="254">
        <f t="shared" si="119"/>
        <v>1267.0999999999999</v>
      </c>
      <c r="AM325" s="255">
        <f t="shared" si="120"/>
        <v>521.5</v>
      </c>
      <c r="AN325" s="254">
        <f t="shared" si="121"/>
        <v>193.39999999999986</v>
      </c>
      <c r="AO325" s="254">
        <f t="shared" si="122"/>
        <v>-67.100000000000136</v>
      </c>
      <c r="AP325" s="254">
        <f t="shared" si="123"/>
        <v>260.5</v>
      </c>
      <c r="AQ325" s="249">
        <f t="shared" si="108"/>
        <v>20.8</v>
      </c>
      <c r="AR325" s="256">
        <f t="shared" si="109"/>
        <v>1287.8999999999999</v>
      </c>
    </row>
    <row r="326" spans="1:44" ht="31.5">
      <c r="A326" s="396"/>
      <c r="B326" s="396" t="s">
        <v>4471</v>
      </c>
      <c r="C326" s="401" t="s">
        <v>896</v>
      </c>
      <c r="D326" s="369">
        <f t="shared" si="110"/>
        <v>1869.1</v>
      </c>
      <c r="E326" s="373">
        <v>1869.1</v>
      </c>
      <c r="F326" s="400">
        <v>1532.1</v>
      </c>
      <c r="G326" s="373"/>
      <c r="H326" s="400"/>
      <c r="I326" s="369">
        <f t="shared" si="124"/>
        <v>785.5</v>
      </c>
      <c r="J326" s="400">
        <v>723.5</v>
      </c>
      <c r="K326" s="400">
        <v>328.6</v>
      </c>
      <c r="L326" s="400">
        <v>54</v>
      </c>
      <c r="M326" s="400">
        <v>62</v>
      </c>
      <c r="N326" s="369">
        <f t="shared" si="111"/>
        <v>2654.6</v>
      </c>
      <c r="O326" s="236"/>
      <c r="P326" s="267"/>
      <c r="Q326" s="267" t="s">
        <v>4471</v>
      </c>
      <c r="R326" s="272" t="s">
        <v>896</v>
      </c>
      <c r="S326" s="255">
        <f t="shared" si="112"/>
        <v>1486.7</v>
      </c>
      <c r="T326" s="255">
        <v>1486.7</v>
      </c>
      <c r="U326" s="255">
        <v>1091.2</v>
      </c>
      <c r="V326" s="255"/>
      <c r="W326" s="255"/>
      <c r="X326" s="255">
        <f t="shared" si="113"/>
        <v>364.2</v>
      </c>
      <c r="Y326" s="255">
        <v>364.2</v>
      </c>
      <c r="Z326" s="255">
        <v>84.800000000000011</v>
      </c>
      <c r="AA326" s="255">
        <v>51.5</v>
      </c>
      <c r="AB326" s="255"/>
      <c r="AC326" s="255">
        <f t="shared" si="114"/>
        <v>1850.9</v>
      </c>
      <c r="AE326" s="267"/>
      <c r="AF326" s="267" t="s">
        <v>4471</v>
      </c>
      <c r="AG326" s="272" t="s">
        <v>896</v>
      </c>
      <c r="AH326" s="255">
        <f t="shared" si="115"/>
        <v>1850.9</v>
      </c>
      <c r="AI326" s="254">
        <f t="shared" si="116"/>
        <v>1486.7</v>
      </c>
      <c r="AJ326" s="254">
        <f t="shared" si="117"/>
        <v>364.2</v>
      </c>
      <c r="AK326" s="254">
        <f t="shared" si="118"/>
        <v>2654.6</v>
      </c>
      <c r="AL326" s="254">
        <f t="shared" si="119"/>
        <v>1869.1</v>
      </c>
      <c r="AM326" s="255">
        <f t="shared" si="120"/>
        <v>785.5</v>
      </c>
      <c r="AN326" s="254">
        <f t="shared" si="121"/>
        <v>803.69999999999982</v>
      </c>
      <c r="AO326" s="254">
        <f t="shared" si="122"/>
        <v>382.39999999999986</v>
      </c>
      <c r="AP326" s="254">
        <f t="shared" si="123"/>
        <v>421.3</v>
      </c>
      <c r="AQ326" s="249">
        <f t="shared" si="108"/>
        <v>30.6</v>
      </c>
      <c r="AR326" s="256">
        <f t="shared" si="109"/>
        <v>1899.6999999999998</v>
      </c>
    </row>
    <row r="327" spans="1:44" ht="31.5">
      <c r="A327" s="396"/>
      <c r="B327" s="396" t="s">
        <v>4471</v>
      </c>
      <c r="C327" s="401" t="s">
        <v>897</v>
      </c>
      <c r="D327" s="369">
        <f t="shared" si="110"/>
        <v>1953.7</v>
      </c>
      <c r="E327" s="373">
        <v>1953.7</v>
      </c>
      <c r="F327" s="400">
        <v>1601.4</v>
      </c>
      <c r="G327" s="373"/>
      <c r="H327" s="400"/>
      <c r="I327" s="369">
        <f t="shared" si="124"/>
        <v>892.9</v>
      </c>
      <c r="J327" s="400">
        <v>683.3</v>
      </c>
      <c r="K327" s="400">
        <v>343.5</v>
      </c>
      <c r="L327" s="400">
        <v>43.4</v>
      </c>
      <c r="M327" s="400">
        <v>209.6</v>
      </c>
      <c r="N327" s="369">
        <f t="shared" si="111"/>
        <v>2846.6</v>
      </c>
      <c r="O327" s="236"/>
      <c r="P327" s="267"/>
      <c r="Q327" s="267" t="s">
        <v>4471</v>
      </c>
      <c r="R327" s="272" t="s">
        <v>897</v>
      </c>
      <c r="S327" s="255">
        <f t="shared" si="112"/>
        <v>1579.5</v>
      </c>
      <c r="T327" s="255">
        <v>1579.5</v>
      </c>
      <c r="U327" s="255">
        <v>1159.3000000000002</v>
      </c>
      <c r="V327" s="255"/>
      <c r="W327" s="255"/>
      <c r="X327" s="255">
        <f t="shared" si="113"/>
        <v>366.79999999999995</v>
      </c>
      <c r="Y327" s="255">
        <v>366.79999999999995</v>
      </c>
      <c r="Z327" s="255">
        <v>90</v>
      </c>
      <c r="AA327" s="255">
        <v>43.3</v>
      </c>
      <c r="AB327" s="255"/>
      <c r="AC327" s="255">
        <f t="shared" si="114"/>
        <v>1946.3</v>
      </c>
      <c r="AE327" s="267"/>
      <c r="AF327" s="267" t="s">
        <v>4471</v>
      </c>
      <c r="AG327" s="272" t="s">
        <v>897</v>
      </c>
      <c r="AH327" s="255">
        <f t="shared" si="115"/>
        <v>1946.3</v>
      </c>
      <c r="AI327" s="254">
        <f t="shared" si="116"/>
        <v>1579.5</v>
      </c>
      <c r="AJ327" s="254">
        <f t="shared" si="117"/>
        <v>366.79999999999995</v>
      </c>
      <c r="AK327" s="254">
        <f t="shared" si="118"/>
        <v>2846.6</v>
      </c>
      <c r="AL327" s="254">
        <f t="shared" si="119"/>
        <v>1953.7</v>
      </c>
      <c r="AM327" s="255">
        <f t="shared" si="120"/>
        <v>892.9</v>
      </c>
      <c r="AN327" s="254">
        <f t="shared" si="121"/>
        <v>900.3</v>
      </c>
      <c r="AO327" s="254">
        <f t="shared" si="122"/>
        <v>374.20000000000005</v>
      </c>
      <c r="AP327" s="254">
        <f t="shared" si="123"/>
        <v>526.1</v>
      </c>
      <c r="AQ327" s="249">
        <f t="shared" si="108"/>
        <v>32</v>
      </c>
      <c r="AR327" s="256">
        <f t="shared" si="109"/>
        <v>1985.7</v>
      </c>
    </row>
    <row r="328" spans="1:44" ht="31.5">
      <c r="A328" s="396"/>
      <c r="B328" s="396" t="s">
        <v>4471</v>
      </c>
      <c r="C328" s="401" t="s">
        <v>898</v>
      </c>
      <c r="D328" s="369">
        <f t="shared" si="110"/>
        <v>1790.9</v>
      </c>
      <c r="E328" s="373">
        <v>1790.9</v>
      </c>
      <c r="F328" s="400">
        <v>1467.9</v>
      </c>
      <c r="G328" s="373"/>
      <c r="H328" s="400"/>
      <c r="I328" s="369">
        <f t="shared" si="124"/>
        <v>724.8</v>
      </c>
      <c r="J328" s="400">
        <v>690.8</v>
      </c>
      <c r="K328" s="400">
        <v>314.8</v>
      </c>
      <c r="L328" s="400">
        <v>61.8</v>
      </c>
      <c r="M328" s="400">
        <v>34</v>
      </c>
      <c r="N328" s="369">
        <f t="shared" si="111"/>
        <v>2515.6999999999998</v>
      </c>
      <c r="O328" s="236"/>
      <c r="P328" s="267"/>
      <c r="Q328" s="267" t="s">
        <v>4471</v>
      </c>
      <c r="R328" s="272" t="s">
        <v>898</v>
      </c>
      <c r="S328" s="255">
        <f t="shared" si="112"/>
        <v>1560.6</v>
      </c>
      <c r="T328" s="255">
        <v>1560.6</v>
      </c>
      <c r="U328" s="255">
        <v>1145.3999999999999</v>
      </c>
      <c r="V328" s="255"/>
      <c r="W328" s="255"/>
      <c r="X328" s="255">
        <f t="shared" si="113"/>
        <v>388.7</v>
      </c>
      <c r="Y328" s="255">
        <v>388.7</v>
      </c>
      <c r="Z328" s="255">
        <v>89</v>
      </c>
      <c r="AA328" s="255">
        <v>68.3</v>
      </c>
      <c r="AB328" s="255"/>
      <c r="AC328" s="255">
        <f t="shared" si="114"/>
        <v>1949.3</v>
      </c>
      <c r="AE328" s="267"/>
      <c r="AF328" s="267" t="s">
        <v>4471</v>
      </c>
      <c r="AG328" s="272" t="s">
        <v>898</v>
      </c>
      <c r="AH328" s="255">
        <f t="shared" si="115"/>
        <v>1949.3</v>
      </c>
      <c r="AI328" s="254">
        <f t="shared" si="116"/>
        <v>1560.6</v>
      </c>
      <c r="AJ328" s="254">
        <f t="shared" si="117"/>
        <v>388.7</v>
      </c>
      <c r="AK328" s="254">
        <f t="shared" si="118"/>
        <v>2515.6999999999998</v>
      </c>
      <c r="AL328" s="254">
        <f t="shared" si="119"/>
        <v>1790.9</v>
      </c>
      <c r="AM328" s="255">
        <f t="shared" si="120"/>
        <v>724.8</v>
      </c>
      <c r="AN328" s="254">
        <f t="shared" si="121"/>
        <v>566.39999999999986</v>
      </c>
      <c r="AO328" s="254">
        <f t="shared" si="122"/>
        <v>230.30000000000018</v>
      </c>
      <c r="AP328" s="254">
        <f t="shared" si="123"/>
        <v>336.09999999999997</v>
      </c>
      <c r="AQ328" s="249">
        <f t="shared" si="108"/>
        <v>29.4</v>
      </c>
      <c r="AR328" s="256">
        <f t="shared" si="109"/>
        <v>1820.3000000000002</v>
      </c>
    </row>
    <row r="329" spans="1:44" ht="31.5">
      <c r="A329" s="396"/>
      <c r="B329" s="396" t="s">
        <v>4471</v>
      </c>
      <c r="C329" s="401" t="s">
        <v>899</v>
      </c>
      <c r="D329" s="369">
        <f t="shared" si="110"/>
        <v>2062.6000000000004</v>
      </c>
      <c r="E329" s="373">
        <v>2062.6000000000004</v>
      </c>
      <c r="F329" s="400">
        <v>1690.7</v>
      </c>
      <c r="G329" s="373"/>
      <c r="H329" s="400"/>
      <c r="I329" s="369">
        <f t="shared" si="124"/>
        <v>887.80000000000007</v>
      </c>
      <c r="J329" s="400">
        <v>790.2</v>
      </c>
      <c r="K329" s="400">
        <v>362.6</v>
      </c>
      <c r="L329" s="400">
        <v>94.1</v>
      </c>
      <c r="M329" s="400">
        <v>97.6</v>
      </c>
      <c r="N329" s="369">
        <f t="shared" si="111"/>
        <v>2950.4000000000005</v>
      </c>
      <c r="O329" s="236"/>
      <c r="P329" s="267"/>
      <c r="Q329" s="267" t="s">
        <v>4471</v>
      </c>
      <c r="R329" s="272" t="s">
        <v>899</v>
      </c>
      <c r="S329" s="255">
        <f t="shared" si="112"/>
        <v>1805.7</v>
      </c>
      <c r="T329" s="255">
        <v>1805.7</v>
      </c>
      <c r="U329" s="255">
        <v>1325.3</v>
      </c>
      <c r="V329" s="255"/>
      <c r="W329" s="255"/>
      <c r="X329" s="255">
        <f t="shared" si="113"/>
        <v>416.3</v>
      </c>
      <c r="Y329" s="255">
        <v>416.3</v>
      </c>
      <c r="Z329" s="255">
        <v>102.89999999999999</v>
      </c>
      <c r="AA329" s="255">
        <v>76.900000000000006</v>
      </c>
      <c r="AB329" s="255"/>
      <c r="AC329" s="255">
        <f t="shared" si="114"/>
        <v>2222</v>
      </c>
      <c r="AE329" s="267"/>
      <c r="AF329" s="267" t="s">
        <v>4471</v>
      </c>
      <c r="AG329" s="272" t="s">
        <v>899</v>
      </c>
      <c r="AH329" s="255">
        <f t="shared" si="115"/>
        <v>2222</v>
      </c>
      <c r="AI329" s="254">
        <f t="shared" si="116"/>
        <v>1805.7</v>
      </c>
      <c r="AJ329" s="254">
        <f t="shared" si="117"/>
        <v>416.3</v>
      </c>
      <c r="AK329" s="254">
        <f t="shared" si="118"/>
        <v>2950.4000000000005</v>
      </c>
      <c r="AL329" s="254">
        <f t="shared" si="119"/>
        <v>2062.6000000000004</v>
      </c>
      <c r="AM329" s="255">
        <f t="shared" si="120"/>
        <v>887.80000000000007</v>
      </c>
      <c r="AN329" s="254">
        <f t="shared" si="121"/>
        <v>728.40000000000055</v>
      </c>
      <c r="AO329" s="254">
        <f t="shared" si="122"/>
        <v>256.90000000000032</v>
      </c>
      <c r="AP329" s="254">
        <f t="shared" si="123"/>
        <v>471.50000000000006</v>
      </c>
      <c r="AQ329" s="249">
        <f t="shared" si="108"/>
        <v>33.799999999999997</v>
      </c>
      <c r="AR329" s="256">
        <f t="shared" si="109"/>
        <v>2096.4000000000005</v>
      </c>
    </row>
    <row r="330" spans="1:44" ht="31.5">
      <c r="A330" s="396"/>
      <c r="B330" s="396" t="s">
        <v>4471</v>
      </c>
      <c r="C330" s="401" t="s">
        <v>900</v>
      </c>
      <c r="D330" s="369">
        <f t="shared" si="110"/>
        <v>3782.2</v>
      </c>
      <c r="E330" s="373">
        <v>3782.2</v>
      </c>
      <c r="F330" s="400">
        <v>3100.2</v>
      </c>
      <c r="G330" s="373"/>
      <c r="H330" s="400"/>
      <c r="I330" s="369">
        <f t="shared" si="124"/>
        <v>1798.9</v>
      </c>
      <c r="J330" s="400">
        <v>1407.2</v>
      </c>
      <c r="K330" s="400">
        <v>665</v>
      </c>
      <c r="L330" s="400">
        <v>183.2</v>
      </c>
      <c r="M330" s="400">
        <v>391.7</v>
      </c>
      <c r="N330" s="369">
        <f t="shared" si="111"/>
        <v>5581.1</v>
      </c>
      <c r="O330" s="236"/>
      <c r="P330" s="267"/>
      <c r="Q330" s="267" t="s">
        <v>4471</v>
      </c>
      <c r="R330" s="272" t="s">
        <v>900</v>
      </c>
      <c r="S330" s="255">
        <f t="shared" si="112"/>
        <v>3010</v>
      </c>
      <c r="T330" s="255">
        <v>3010</v>
      </c>
      <c r="U330" s="255">
        <v>2209.1</v>
      </c>
      <c r="V330" s="255"/>
      <c r="W330" s="255"/>
      <c r="X330" s="255">
        <f t="shared" si="113"/>
        <v>503.9</v>
      </c>
      <c r="Y330" s="255">
        <v>503.9</v>
      </c>
      <c r="Z330" s="255">
        <v>171.5</v>
      </c>
      <c r="AA330" s="255">
        <v>33.1</v>
      </c>
      <c r="AB330" s="255"/>
      <c r="AC330" s="255">
        <f t="shared" si="114"/>
        <v>3513.9</v>
      </c>
      <c r="AE330" s="267"/>
      <c r="AF330" s="267" t="s">
        <v>4471</v>
      </c>
      <c r="AG330" s="272" t="s">
        <v>900</v>
      </c>
      <c r="AH330" s="255">
        <f t="shared" si="115"/>
        <v>3513.9</v>
      </c>
      <c r="AI330" s="254">
        <f t="shared" si="116"/>
        <v>3010</v>
      </c>
      <c r="AJ330" s="254">
        <f t="shared" si="117"/>
        <v>503.9</v>
      </c>
      <c r="AK330" s="254">
        <f t="shared" si="118"/>
        <v>5581.1</v>
      </c>
      <c r="AL330" s="254">
        <f t="shared" si="119"/>
        <v>3782.2</v>
      </c>
      <c r="AM330" s="255">
        <f t="shared" si="120"/>
        <v>1798.9</v>
      </c>
      <c r="AN330" s="254">
        <f t="shared" si="121"/>
        <v>2067.2000000000003</v>
      </c>
      <c r="AO330" s="254">
        <f t="shared" si="122"/>
        <v>772.19999999999982</v>
      </c>
      <c r="AP330" s="254">
        <f t="shared" si="123"/>
        <v>1295</v>
      </c>
      <c r="AQ330" s="249">
        <f t="shared" si="108"/>
        <v>62</v>
      </c>
      <c r="AR330" s="256">
        <f t="shared" si="109"/>
        <v>3844.2</v>
      </c>
    </row>
    <row r="331" spans="1:44" ht="31.5">
      <c r="A331" s="396"/>
      <c r="B331" s="396" t="s">
        <v>4471</v>
      </c>
      <c r="C331" s="401" t="s">
        <v>901</v>
      </c>
      <c r="D331" s="369">
        <f t="shared" si="110"/>
        <v>2810.8</v>
      </c>
      <c r="E331" s="373">
        <v>2810.8</v>
      </c>
      <c r="F331" s="400">
        <v>2303.9</v>
      </c>
      <c r="G331" s="373"/>
      <c r="H331" s="400"/>
      <c r="I331" s="369">
        <f t="shared" si="124"/>
        <v>1390.4</v>
      </c>
      <c r="J331" s="400">
        <v>1064.3</v>
      </c>
      <c r="K331" s="400">
        <v>494.1</v>
      </c>
      <c r="L331" s="400">
        <v>140.4</v>
      </c>
      <c r="M331" s="400">
        <v>326.10000000000002</v>
      </c>
      <c r="N331" s="369">
        <f t="shared" si="111"/>
        <v>4201.2000000000007</v>
      </c>
      <c r="O331" s="236"/>
      <c r="P331" s="267"/>
      <c r="Q331" s="267" t="s">
        <v>4471</v>
      </c>
      <c r="R331" s="272" t="s">
        <v>901</v>
      </c>
      <c r="S331" s="255">
        <f t="shared" si="112"/>
        <v>2228.1999999999998</v>
      </c>
      <c r="T331" s="255">
        <v>2228.1999999999998</v>
      </c>
      <c r="U331" s="255">
        <v>1635.3999999999999</v>
      </c>
      <c r="V331" s="255"/>
      <c r="W331" s="255"/>
      <c r="X331" s="255">
        <f t="shared" si="113"/>
        <v>572.20000000000005</v>
      </c>
      <c r="Y331" s="255">
        <v>572.20000000000005</v>
      </c>
      <c r="Z331" s="255">
        <v>126.99999999999999</v>
      </c>
      <c r="AA331" s="255">
        <v>149.6</v>
      </c>
      <c r="AB331" s="255"/>
      <c r="AC331" s="255">
        <f t="shared" si="114"/>
        <v>2800.3999999999996</v>
      </c>
      <c r="AE331" s="267"/>
      <c r="AF331" s="267" t="s">
        <v>4471</v>
      </c>
      <c r="AG331" s="272" t="s">
        <v>901</v>
      </c>
      <c r="AH331" s="255">
        <f t="shared" si="115"/>
        <v>2800.3999999999996</v>
      </c>
      <c r="AI331" s="254">
        <f t="shared" si="116"/>
        <v>2228.1999999999998</v>
      </c>
      <c r="AJ331" s="254">
        <f t="shared" si="117"/>
        <v>572.20000000000005</v>
      </c>
      <c r="AK331" s="254">
        <f t="shared" si="118"/>
        <v>4201.2000000000007</v>
      </c>
      <c r="AL331" s="254">
        <f t="shared" si="119"/>
        <v>2810.8</v>
      </c>
      <c r="AM331" s="255">
        <f t="shared" si="120"/>
        <v>1390.4</v>
      </c>
      <c r="AN331" s="254">
        <f t="shared" si="121"/>
        <v>1400.8000000000011</v>
      </c>
      <c r="AO331" s="254">
        <f t="shared" si="122"/>
        <v>582.60000000000036</v>
      </c>
      <c r="AP331" s="254">
        <f t="shared" si="123"/>
        <v>818.2</v>
      </c>
      <c r="AQ331" s="249">
        <f t="shared" si="108"/>
        <v>46.1</v>
      </c>
      <c r="AR331" s="256">
        <f t="shared" si="109"/>
        <v>2856.9</v>
      </c>
    </row>
    <row r="332" spans="1:44" ht="31.5">
      <c r="A332" s="396"/>
      <c r="B332" s="396" t="s">
        <v>4471</v>
      </c>
      <c r="C332" s="401" t="s">
        <v>332</v>
      </c>
      <c r="D332" s="369">
        <f t="shared" si="110"/>
        <v>8353.0999999999985</v>
      </c>
      <c r="E332" s="373">
        <v>8353.0999999999985</v>
      </c>
      <c r="F332" s="400">
        <v>6846.9</v>
      </c>
      <c r="G332" s="373"/>
      <c r="H332" s="400"/>
      <c r="I332" s="369">
        <f t="shared" si="124"/>
        <v>3268.3999999999996</v>
      </c>
      <c r="J332" s="400">
        <v>2914.7</v>
      </c>
      <c r="K332" s="400">
        <v>1468.6</v>
      </c>
      <c r="L332" s="400">
        <v>197.1</v>
      </c>
      <c r="M332" s="400">
        <v>353.7</v>
      </c>
      <c r="N332" s="369">
        <f t="shared" si="111"/>
        <v>11621.499999999998</v>
      </c>
      <c r="O332" s="236"/>
      <c r="P332" s="267"/>
      <c r="Q332" s="267" t="s">
        <v>4471</v>
      </c>
      <c r="R332" s="272" t="s">
        <v>902</v>
      </c>
      <c r="S332" s="255">
        <f t="shared" si="112"/>
        <v>7158.7</v>
      </c>
      <c r="T332" s="255">
        <v>7158.7</v>
      </c>
      <c r="U332" s="255">
        <v>5254.1</v>
      </c>
      <c r="V332" s="255"/>
      <c r="W332" s="255"/>
      <c r="X332" s="255">
        <f t="shared" si="113"/>
        <v>2017.9999999999998</v>
      </c>
      <c r="Y332" s="255">
        <v>2017.9999999999998</v>
      </c>
      <c r="Z332" s="255">
        <v>407.9</v>
      </c>
      <c r="AA332" s="255">
        <v>208</v>
      </c>
      <c r="AB332" s="255"/>
      <c r="AC332" s="255">
        <f t="shared" si="114"/>
        <v>9176.6999999999989</v>
      </c>
      <c r="AE332" s="267"/>
      <c r="AF332" s="267" t="s">
        <v>4471</v>
      </c>
      <c r="AG332" s="272" t="s">
        <v>902</v>
      </c>
      <c r="AH332" s="255">
        <f t="shared" si="115"/>
        <v>9176.6999999999989</v>
      </c>
      <c r="AI332" s="254">
        <f t="shared" si="116"/>
        <v>7158.7</v>
      </c>
      <c r="AJ332" s="254">
        <f t="shared" si="117"/>
        <v>2017.9999999999998</v>
      </c>
      <c r="AK332" s="254">
        <f t="shared" si="118"/>
        <v>11621.499999999998</v>
      </c>
      <c r="AL332" s="254">
        <f t="shared" si="119"/>
        <v>8353.0999999999985</v>
      </c>
      <c r="AM332" s="255">
        <f t="shared" si="120"/>
        <v>3268.3999999999996</v>
      </c>
      <c r="AN332" s="254">
        <f t="shared" si="121"/>
        <v>2444.7999999999993</v>
      </c>
      <c r="AO332" s="254">
        <f t="shared" si="122"/>
        <v>1194.3999999999987</v>
      </c>
      <c r="AP332" s="254">
        <f t="shared" si="123"/>
        <v>1250.3999999999999</v>
      </c>
      <c r="AQ332" s="249">
        <f t="shared" si="108"/>
        <v>136.9</v>
      </c>
      <c r="AR332" s="256">
        <f t="shared" si="109"/>
        <v>8489.9999999999982</v>
      </c>
    </row>
    <row r="333" spans="1:44" ht="31.5">
      <c r="A333" s="396"/>
      <c r="B333" s="396" t="s">
        <v>4471</v>
      </c>
      <c r="C333" s="401" t="s">
        <v>903</v>
      </c>
      <c r="D333" s="369">
        <f t="shared" si="110"/>
        <v>1311.1000000000001</v>
      </c>
      <c r="E333" s="373">
        <v>1311.1000000000001</v>
      </c>
      <c r="F333" s="400">
        <v>1074.7</v>
      </c>
      <c r="G333" s="373"/>
      <c r="H333" s="400"/>
      <c r="I333" s="369">
        <f t="shared" si="124"/>
        <v>501.70000000000005</v>
      </c>
      <c r="J333" s="400">
        <v>501.70000000000005</v>
      </c>
      <c r="K333" s="400">
        <v>230.5</v>
      </c>
      <c r="L333" s="400">
        <v>35.4</v>
      </c>
      <c r="M333" s="400"/>
      <c r="N333" s="369">
        <f t="shared" si="111"/>
        <v>1812.8000000000002</v>
      </c>
      <c r="O333" s="236"/>
      <c r="P333" s="267"/>
      <c r="Q333" s="267" t="s">
        <v>4471</v>
      </c>
      <c r="R333" s="272" t="s">
        <v>903</v>
      </c>
      <c r="S333" s="255">
        <f t="shared" si="112"/>
        <v>1392.1</v>
      </c>
      <c r="T333" s="255">
        <v>1392.1</v>
      </c>
      <c r="U333" s="255">
        <v>1021.7</v>
      </c>
      <c r="V333" s="255"/>
      <c r="W333" s="255"/>
      <c r="X333" s="255">
        <f t="shared" si="113"/>
        <v>252.90000000000003</v>
      </c>
      <c r="Y333" s="255">
        <v>252.90000000000003</v>
      </c>
      <c r="Z333" s="255">
        <v>79.3</v>
      </c>
      <c r="AA333" s="255">
        <v>42.3</v>
      </c>
      <c r="AB333" s="255"/>
      <c r="AC333" s="255">
        <f t="shared" si="114"/>
        <v>1645</v>
      </c>
      <c r="AE333" s="267"/>
      <c r="AF333" s="267" t="s">
        <v>4471</v>
      </c>
      <c r="AG333" s="272" t="s">
        <v>903</v>
      </c>
      <c r="AH333" s="255">
        <f t="shared" si="115"/>
        <v>1645</v>
      </c>
      <c r="AI333" s="254">
        <f t="shared" si="116"/>
        <v>1392.1</v>
      </c>
      <c r="AJ333" s="254">
        <f t="shared" si="117"/>
        <v>252.90000000000003</v>
      </c>
      <c r="AK333" s="254">
        <f t="shared" si="118"/>
        <v>1812.8000000000002</v>
      </c>
      <c r="AL333" s="254">
        <f t="shared" si="119"/>
        <v>1311.1000000000001</v>
      </c>
      <c r="AM333" s="255">
        <f t="shared" si="120"/>
        <v>501.70000000000005</v>
      </c>
      <c r="AN333" s="254">
        <f t="shared" si="121"/>
        <v>167.80000000000018</v>
      </c>
      <c r="AO333" s="254">
        <f t="shared" si="122"/>
        <v>-80.999999999999773</v>
      </c>
      <c r="AP333" s="254">
        <f t="shared" si="123"/>
        <v>248.8</v>
      </c>
      <c r="AQ333" s="249">
        <f t="shared" ref="AQ333:AQ396" si="125">ROUND(F333*0.02,1)</f>
        <v>21.5</v>
      </c>
      <c r="AR333" s="256">
        <f t="shared" ref="AR333:AR396" si="126">E333+AQ333</f>
        <v>1332.6000000000001</v>
      </c>
    </row>
    <row r="334" spans="1:44" ht="31.5">
      <c r="A334" s="396"/>
      <c r="B334" s="396" t="s">
        <v>4471</v>
      </c>
      <c r="C334" s="401" t="s">
        <v>333</v>
      </c>
      <c r="D334" s="369">
        <f t="shared" si="110"/>
        <v>6651.5</v>
      </c>
      <c r="E334" s="373">
        <v>6651.5</v>
      </c>
      <c r="F334" s="400">
        <v>5452.1</v>
      </c>
      <c r="G334" s="373"/>
      <c r="H334" s="400"/>
      <c r="I334" s="369">
        <f t="shared" si="124"/>
        <v>3006.0000000000005</v>
      </c>
      <c r="J334" s="400">
        <v>2597.9000000000005</v>
      </c>
      <c r="K334" s="400">
        <v>1169.3</v>
      </c>
      <c r="L334" s="400">
        <v>289.60000000000002</v>
      </c>
      <c r="M334" s="400">
        <v>408.1</v>
      </c>
      <c r="N334" s="369">
        <f t="shared" si="111"/>
        <v>9657.5</v>
      </c>
      <c r="O334" s="236"/>
      <c r="P334" s="267"/>
      <c r="Q334" s="267" t="s">
        <v>4471</v>
      </c>
      <c r="R334" s="272" t="s">
        <v>904</v>
      </c>
      <c r="S334" s="255">
        <f t="shared" si="112"/>
        <v>5940</v>
      </c>
      <c r="T334" s="255">
        <v>5940</v>
      </c>
      <c r="U334" s="255">
        <v>4359.5999999999995</v>
      </c>
      <c r="V334" s="255"/>
      <c r="W334" s="255"/>
      <c r="X334" s="255">
        <f t="shared" si="113"/>
        <v>1813.5000000000002</v>
      </c>
      <c r="Y334" s="255">
        <v>1813.5000000000002</v>
      </c>
      <c r="Z334" s="255">
        <v>338.5</v>
      </c>
      <c r="AA334" s="255">
        <v>480</v>
      </c>
      <c r="AB334" s="255"/>
      <c r="AC334" s="255">
        <f t="shared" si="114"/>
        <v>7753.5</v>
      </c>
      <c r="AE334" s="267"/>
      <c r="AF334" s="267" t="s">
        <v>4471</v>
      </c>
      <c r="AG334" s="272" t="s">
        <v>904</v>
      </c>
      <c r="AH334" s="255">
        <f t="shared" si="115"/>
        <v>7753.5</v>
      </c>
      <c r="AI334" s="254">
        <f t="shared" si="116"/>
        <v>5940</v>
      </c>
      <c r="AJ334" s="254">
        <f t="shared" si="117"/>
        <v>1813.5000000000002</v>
      </c>
      <c r="AK334" s="254">
        <f t="shared" si="118"/>
        <v>9657.5</v>
      </c>
      <c r="AL334" s="254">
        <f t="shared" si="119"/>
        <v>6651.5</v>
      </c>
      <c r="AM334" s="255">
        <f t="shared" si="120"/>
        <v>3006.0000000000005</v>
      </c>
      <c r="AN334" s="254">
        <f t="shared" si="121"/>
        <v>1904</v>
      </c>
      <c r="AO334" s="254">
        <f t="shared" si="122"/>
        <v>711.5</v>
      </c>
      <c r="AP334" s="254">
        <f t="shared" si="123"/>
        <v>1192.5000000000002</v>
      </c>
      <c r="AQ334" s="249">
        <f t="shared" si="125"/>
        <v>109</v>
      </c>
      <c r="AR334" s="256">
        <f t="shared" si="126"/>
        <v>6760.5</v>
      </c>
    </row>
    <row r="335" spans="1:44" ht="31.5">
      <c r="A335" s="396"/>
      <c r="B335" s="396" t="s">
        <v>4471</v>
      </c>
      <c r="C335" s="401" t="s">
        <v>905</v>
      </c>
      <c r="D335" s="369">
        <f t="shared" si="110"/>
        <v>2272.4</v>
      </c>
      <c r="E335" s="373">
        <v>2272.4</v>
      </c>
      <c r="F335" s="400">
        <v>1862.6</v>
      </c>
      <c r="G335" s="373"/>
      <c r="H335" s="400"/>
      <c r="I335" s="369">
        <f t="shared" si="124"/>
        <v>817.69999999999993</v>
      </c>
      <c r="J335" s="400">
        <v>805.3</v>
      </c>
      <c r="K335" s="400">
        <v>399.5</v>
      </c>
      <c r="L335" s="400">
        <v>44.7</v>
      </c>
      <c r="M335" s="400">
        <v>12.4</v>
      </c>
      <c r="N335" s="369">
        <f t="shared" si="111"/>
        <v>3090.1</v>
      </c>
      <c r="O335" s="236"/>
      <c r="P335" s="267"/>
      <c r="Q335" s="267" t="s">
        <v>4471</v>
      </c>
      <c r="R335" s="272" t="s">
        <v>905</v>
      </c>
      <c r="S335" s="255">
        <f t="shared" si="112"/>
        <v>1873.8999999999999</v>
      </c>
      <c r="T335" s="255">
        <v>1873.8999999999999</v>
      </c>
      <c r="U335" s="255">
        <v>1375.3000000000002</v>
      </c>
      <c r="V335" s="255"/>
      <c r="W335" s="255"/>
      <c r="X335" s="255">
        <f t="shared" si="113"/>
        <v>443.5</v>
      </c>
      <c r="Y335" s="255">
        <v>443.5</v>
      </c>
      <c r="Z335" s="255">
        <v>106.8</v>
      </c>
      <c r="AA335" s="255">
        <v>40.799999999999997</v>
      </c>
      <c r="AB335" s="255"/>
      <c r="AC335" s="255">
        <f t="shared" si="114"/>
        <v>2317.3999999999996</v>
      </c>
      <c r="AE335" s="267"/>
      <c r="AF335" s="267" t="s">
        <v>4471</v>
      </c>
      <c r="AG335" s="272" t="s">
        <v>905</v>
      </c>
      <c r="AH335" s="255">
        <f t="shared" si="115"/>
        <v>2317.3999999999996</v>
      </c>
      <c r="AI335" s="254">
        <f t="shared" si="116"/>
        <v>1873.8999999999999</v>
      </c>
      <c r="AJ335" s="254">
        <f t="shared" si="117"/>
        <v>443.5</v>
      </c>
      <c r="AK335" s="254">
        <f t="shared" si="118"/>
        <v>3090.1</v>
      </c>
      <c r="AL335" s="254">
        <f t="shared" si="119"/>
        <v>2272.4</v>
      </c>
      <c r="AM335" s="255">
        <f t="shared" si="120"/>
        <v>817.69999999999993</v>
      </c>
      <c r="AN335" s="254">
        <f t="shared" si="121"/>
        <v>772.70000000000027</v>
      </c>
      <c r="AO335" s="254">
        <f t="shared" si="122"/>
        <v>398.50000000000023</v>
      </c>
      <c r="AP335" s="254">
        <f t="shared" si="123"/>
        <v>374.19999999999993</v>
      </c>
      <c r="AQ335" s="249">
        <f t="shared" si="125"/>
        <v>37.299999999999997</v>
      </c>
      <c r="AR335" s="256">
        <f t="shared" si="126"/>
        <v>2309.7000000000003</v>
      </c>
    </row>
    <row r="336" spans="1:44" ht="31.5">
      <c r="A336" s="396"/>
      <c r="B336" s="396" t="s">
        <v>4471</v>
      </c>
      <c r="C336" s="401" t="s">
        <v>906</v>
      </c>
      <c r="D336" s="369">
        <f t="shared" si="110"/>
        <v>1471.8999999999999</v>
      </c>
      <c r="E336" s="373">
        <v>1471.8999999999999</v>
      </c>
      <c r="F336" s="400">
        <v>1206.5</v>
      </c>
      <c r="G336" s="373"/>
      <c r="H336" s="400"/>
      <c r="I336" s="369">
        <f t="shared" si="124"/>
        <v>573.80000000000007</v>
      </c>
      <c r="J336" s="400">
        <v>570.70000000000005</v>
      </c>
      <c r="K336" s="400">
        <v>258.8</v>
      </c>
      <c r="L336" s="400">
        <v>56.8</v>
      </c>
      <c r="M336" s="400">
        <v>3.1</v>
      </c>
      <c r="N336" s="369">
        <f t="shared" si="111"/>
        <v>2045.6999999999998</v>
      </c>
      <c r="O336" s="236"/>
      <c r="P336" s="267"/>
      <c r="Q336" s="267" t="s">
        <v>4471</v>
      </c>
      <c r="R336" s="272" t="s">
        <v>906</v>
      </c>
      <c r="S336" s="255">
        <f t="shared" si="112"/>
        <v>1411.1000000000001</v>
      </c>
      <c r="T336" s="255">
        <v>1411.1000000000001</v>
      </c>
      <c r="U336" s="255">
        <v>1035.7</v>
      </c>
      <c r="V336" s="255"/>
      <c r="W336" s="255"/>
      <c r="X336" s="255">
        <f t="shared" si="113"/>
        <v>271.8</v>
      </c>
      <c r="Y336" s="255">
        <v>271.8</v>
      </c>
      <c r="Z336" s="255">
        <v>80.400000000000006</v>
      </c>
      <c r="AA336" s="255">
        <v>57.1</v>
      </c>
      <c r="AB336" s="255"/>
      <c r="AC336" s="255">
        <f t="shared" si="114"/>
        <v>1682.9</v>
      </c>
      <c r="AE336" s="267"/>
      <c r="AF336" s="267" t="s">
        <v>4471</v>
      </c>
      <c r="AG336" s="272" t="s">
        <v>906</v>
      </c>
      <c r="AH336" s="255">
        <f t="shared" si="115"/>
        <v>1682.9</v>
      </c>
      <c r="AI336" s="254">
        <f t="shared" si="116"/>
        <v>1411.1000000000001</v>
      </c>
      <c r="AJ336" s="254">
        <f t="shared" si="117"/>
        <v>271.8</v>
      </c>
      <c r="AK336" s="254">
        <f t="shared" si="118"/>
        <v>2045.6999999999998</v>
      </c>
      <c r="AL336" s="254">
        <f t="shared" si="119"/>
        <v>1471.8999999999999</v>
      </c>
      <c r="AM336" s="255">
        <f t="shared" si="120"/>
        <v>573.80000000000007</v>
      </c>
      <c r="AN336" s="254">
        <f t="shared" si="121"/>
        <v>362.79999999999973</v>
      </c>
      <c r="AO336" s="254">
        <f t="shared" si="122"/>
        <v>60.799999999999727</v>
      </c>
      <c r="AP336" s="254">
        <f t="shared" si="123"/>
        <v>302.00000000000006</v>
      </c>
      <c r="AQ336" s="249">
        <f t="shared" si="125"/>
        <v>24.1</v>
      </c>
      <c r="AR336" s="256">
        <f t="shared" si="126"/>
        <v>1495.9999999999998</v>
      </c>
    </row>
    <row r="337" spans="1:44" ht="31.5">
      <c r="A337" s="396"/>
      <c r="B337" s="396" t="s">
        <v>4471</v>
      </c>
      <c r="C337" s="401" t="s">
        <v>907</v>
      </c>
      <c r="D337" s="369">
        <f t="shared" si="110"/>
        <v>1423.3999999999999</v>
      </c>
      <c r="E337" s="373">
        <v>1423.3999999999999</v>
      </c>
      <c r="F337" s="400">
        <v>1166.8</v>
      </c>
      <c r="G337" s="373"/>
      <c r="H337" s="400"/>
      <c r="I337" s="369">
        <f t="shared" si="124"/>
        <v>575.4</v>
      </c>
      <c r="J337" s="400">
        <v>575.4</v>
      </c>
      <c r="K337" s="400">
        <v>250.4</v>
      </c>
      <c r="L337" s="400">
        <v>47.9</v>
      </c>
      <c r="M337" s="400"/>
      <c r="N337" s="369">
        <f t="shared" si="111"/>
        <v>1998.7999999999997</v>
      </c>
      <c r="O337" s="236"/>
      <c r="P337" s="267"/>
      <c r="Q337" s="267" t="s">
        <v>4471</v>
      </c>
      <c r="R337" s="272" t="s">
        <v>907</v>
      </c>
      <c r="S337" s="255">
        <f t="shared" si="112"/>
        <v>1408.5</v>
      </c>
      <c r="T337" s="255">
        <v>1408.5</v>
      </c>
      <c r="U337" s="255">
        <v>1033.8000000000002</v>
      </c>
      <c r="V337" s="255"/>
      <c r="W337" s="255"/>
      <c r="X337" s="255">
        <f t="shared" si="113"/>
        <v>305.5</v>
      </c>
      <c r="Y337" s="255">
        <v>305.5</v>
      </c>
      <c r="Z337" s="255">
        <v>80.3</v>
      </c>
      <c r="AA337" s="255">
        <v>56.9</v>
      </c>
      <c r="AB337" s="255"/>
      <c r="AC337" s="255">
        <f t="shared" si="114"/>
        <v>1714</v>
      </c>
      <c r="AE337" s="267"/>
      <c r="AF337" s="267" t="s">
        <v>4471</v>
      </c>
      <c r="AG337" s="272" t="s">
        <v>907</v>
      </c>
      <c r="AH337" s="255">
        <f t="shared" si="115"/>
        <v>1714</v>
      </c>
      <c r="AI337" s="254">
        <f t="shared" si="116"/>
        <v>1408.5</v>
      </c>
      <c r="AJ337" s="254">
        <f t="shared" si="117"/>
        <v>305.5</v>
      </c>
      <c r="AK337" s="254">
        <f t="shared" si="118"/>
        <v>1998.7999999999997</v>
      </c>
      <c r="AL337" s="254">
        <f t="shared" si="119"/>
        <v>1423.3999999999999</v>
      </c>
      <c r="AM337" s="255">
        <f t="shared" si="120"/>
        <v>575.4</v>
      </c>
      <c r="AN337" s="254">
        <f t="shared" si="121"/>
        <v>284.79999999999973</v>
      </c>
      <c r="AO337" s="254">
        <f t="shared" si="122"/>
        <v>14.899999999999864</v>
      </c>
      <c r="AP337" s="254">
        <f t="shared" si="123"/>
        <v>269.89999999999998</v>
      </c>
      <c r="AQ337" s="249">
        <f t="shared" si="125"/>
        <v>23.3</v>
      </c>
      <c r="AR337" s="256">
        <f t="shared" si="126"/>
        <v>1446.6999999999998</v>
      </c>
    </row>
    <row r="338" spans="1:44" ht="31.5">
      <c r="A338" s="396"/>
      <c r="B338" s="396" t="s">
        <v>4471</v>
      </c>
      <c r="C338" s="401" t="s">
        <v>908</v>
      </c>
      <c r="D338" s="369">
        <f t="shared" si="110"/>
        <v>1805.8999999999999</v>
      </c>
      <c r="E338" s="373">
        <v>1805.8999999999999</v>
      </c>
      <c r="F338" s="400">
        <v>1480.3</v>
      </c>
      <c r="G338" s="373"/>
      <c r="H338" s="400"/>
      <c r="I338" s="369">
        <f t="shared" si="124"/>
        <v>812.80000000000007</v>
      </c>
      <c r="J338" s="400">
        <v>746.1</v>
      </c>
      <c r="K338" s="400">
        <v>317.5</v>
      </c>
      <c r="L338" s="400">
        <v>76.099999999999994</v>
      </c>
      <c r="M338" s="400">
        <v>66.7</v>
      </c>
      <c r="N338" s="369">
        <f t="shared" si="111"/>
        <v>2618.6999999999998</v>
      </c>
      <c r="O338" s="236"/>
      <c r="P338" s="267"/>
      <c r="Q338" s="267" t="s">
        <v>4471</v>
      </c>
      <c r="R338" s="272" t="s">
        <v>908</v>
      </c>
      <c r="S338" s="255">
        <f t="shared" si="112"/>
        <v>1379.3999999999999</v>
      </c>
      <c r="T338" s="255">
        <v>1379.3999999999999</v>
      </c>
      <c r="U338" s="255">
        <v>1012.4000000000001</v>
      </c>
      <c r="V338" s="255"/>
      <c r="W338" s="255"/>
      <c r="X338" s="255">
        <f t="shared" si="113"/>
        <v>362.1</v>
      </c>
      <c r="Y338" s="255">
        <v>362.1</v>
      </c>
      <c r="Z338" s="255">
        <v>78.600000000000009</v>
      </c>
      <c r="AA338" s="255">
        <v>100.6</v>
      </c>
      <c r="AB338" s="255"/>
      <c r="AC338" s="255">
        <f t="shared" si="114"/>
        <v>1741.5</v>
      </c>
      <c r="AE338" s="267"/>
      <c r="AF338" s="267" t="s">
        <v>4471</v>
      </c>
      <c r="AG338" s="272" t="s">
        <v>908</v>
      </c>
      <c r="AH338" s="255">
        <f t="shared" si="115"/>
        <v>1741.5</v>
      </c>
      <c r="AI338" s="254">
        <f t="shared" si="116"/>
        <v>1379.3999999999999</v>
      </c>
      <c r="AJ338" s="254">
        <f t="shared" si="117"/>
        <v>362.1</v>
      </c>
      <c r="AK338" s="254">
        <f t="shared" si="118"/>
        <v>2618.6999999999998</v>
      </c>
      <c r="AL338" s="254">
        <f t="shared" si="119"/>
        <v>1805.8999999999999</v>
      </c>
      <c r="AM338" s="255">
        <f t="shared" si="120"/>
        <v>812.80000000000007</v>
      </c>
      <c r="AN338" s="254">
        <f t="shared" si="121"/>
        <v>877.19999999999982</v>
      </c>
      <c r="AO338" s="254">
        <f t="shared" si="122"/>
        <v>426.5</v>
      </c>
      <c r="AP338" s="254">
        <f t="shared" si="123"/>
        <v>450.70000000000005</v>
      </c>
      <c r="AQ338" s="249">
        <f t="shared" si="125"/>
        <v>29.6</v>
      </c>
      <c r="AR338" s="256">
        <f t="shared" si="126"/>
        <v>1835.4999999999998</v>
      </c>
    </row>
    <row r="339" spans="1:44" ht="31.5">
      <c r="A339" s="396"/>
      <c r="B339" s="396" t="s">
        <v>4471</v>
      </c>
      <c r="C339" s="401" t="s">
        <v>909</v>
      </c>
      <c r="D339" s="369">
        <f t="shared" si="110"/>
        <v>2706.6</v>
      </c>
      <c r="E339" s="373">
        <v>2706.6</v>
      </c>
      <c r="F339" s="400">
        <v>2218.5</v>
      </c>
      <c r="G339" s="373"/>
      <c r="H339" s="400"/>
      <c r="I339" s="369">
        <f t="shared" si="124"/>
        <v>1421.7</v>
      </c>
      <c r="J339" s="400">
        <v>1099.5</v>
      </c>
      <c r="K339" s="400">
        <v>475.9</v>
      </c>
      <c r="L339" s="400">
        <v>123.2</v>
      </c>
      <c r="M339" s="400">
        <v>322.2</v>
      </c>
      <c r="N339" s="369">
        <f t="shared" si="111"/>
        <v>4128.3</v>
      </c>
      <c r="O339" s="236"/>
      <c r="P339" s="267"/>
      <c r="Q339" s="267" t="s">
        <v>4471</v>
      </c>
      <c r="R339" s="272" t="s">
        <v>909</v>
      </c>
      <c r="S339" s="255">
        <f t="shared" si="112"/>
        <v>2218.7000000000003</v>
      </c>
      <c r="T339" s="255">
        <v>2218.7000000000003</v>
      </c>
      <c r="U339" s="255">
        <v>1628.3999999999999</v>
      </c>
      <c r="V339" s="255"/>
      <c r="W339" s="255"/>
      <c r="X339" s="255">
        <f t="shared" si="113"/>
        <v>642.79999999999995</v>
      </c>
      <c r="Y339" s="255">
        <v>642.79999999999995</v>
      </c>
      <c r="Z339" s="255">
        <v>126.4</v>
      </c>
      <c r="AA339" s="255">
        <v>170.7</v>
      </c>
      <c r="AB339" s="255"/>
      <c r="AC339" s="255">
        <f t="shared" si="114"/>
        <v>2861.5</v>
      </c>
      <c r="AE339" s="267"/>
      <c r="AF339" s="267" t="s">
        <v>4471</v>
      </c>
      <c r="AG339" s="272" t="s">
        <v>909</v>
      </c>
      <c r="AH339" s="255">
        <f t="shared" si="115"/>
        <v>2861.5</v>
      </c>
      <c r="AI339" s="254">
        <f t="shared" si="116"/>
        <v>2218.7000000000003</v>
      </c>
      <c r="AJ339" s="254">
        <f t="shared" si="117"/>
        <v>642.79999999999995</v>
      </c>
      <c r="AK339" s="254">
        <f t="shared" si="118"/>
        <v>4128.3</v>
      </c>
      <c r="AL339" s="254">
        <f t="shared" si="119"/>
        <v>2706.6</v>
      </c>
      <c r="AM339" s="255">
        <f t="shared" si="120"/>
        <v>1421.7</v>
      </c>
      <c r="AN339" s="254">
        <f t="shared" si="121"/>
        <v>1266.8000000000002</v>
      </c>
      <c r="AO339" s="254">
        <f t="shared" si="122"/>
        <v>487.89999999999964</v>
      </c>
      <c r="AP339" s="254">
        <f t="shared" si="123"/>
        <v>778.90000000000009</v>
      </c>
      <c r="AQ339" s="249">
        <f t="shared" si="125"/>
        <v>44.4</v>
      </c>
      <c r="AR339" s="256">
        <f t="shared" si="126"/>
        <v>2751</v>
      </c>
    </row>
    <row r="340" spans="1:44" ht="31.5">
      <c r="A340" s="396"/>
      <c r="B340" s="396" t="s">
        <v>4471</v>
      </c>
      <c r="C340" s="401" t="s">
        <v>910</v>
      </c>
      <c r="D340" s="369">
        <f t="shared" si="110"/>
        <v>2361.9999999999995</v>
      </c>
      <c r="E340" s="373">
        <v>2361.9999999999995</v>
      </c>
      <c r="F340" s="400">
        <v>1936.1</v>
      </c>
      <c r="G340" s="373"/>
      <c r="H340" s="400"/>
      <c r="I340" s="369">
        <f t="shared" si="124"/>
        <v>830.1</v>
      </c>
      <c r="J340" s="400">
        <v>817.7</v>
      </c>
      <c r="K340" s="400">
        <v>415.2</v>
      </c>
      <c r="L340" s="400">
        <v>64.3</v>
      </c>
      <c r="M340" s="400">
        <v>12.4</v>
      </c>
      <c r="N340" s="369">
        <f t="shared" si="111"/>
        <v>3192.0999999999995</v>
      </c>
      <c r="O340" s="236"/>
      <c r="P340" s="267"/>
      <c r="Q340" s="267" t="s">
        <v>4471</v>
      </c>
      <c r="R340" s="272" t="s">
        <v>910</v>
      </c>
      <c r="S340" s="255">
        <f t="shared" si="112"/>
        <v>1494.5</v>
      </c>
      <c r="T340" s="255">
        <v>1494.5</v>
      </c>
      <c r="U340" s="255">
        <v>1097</v>
      </c>
      <c r="V340" s="255"/>
      <c r="W340" s="255"/>
      <c r="X340" s="255">
        <f t="shared" si="113"/>
        <v>359.3</v>
      </c>
      <c r="Y340" s="255">
        <v>359.3</v>
      </c>
      <c r="Z340" s="255">
        <v>85.2</v>
      </c>
      <c r="AA340" s="255">
        <v>74.2</v>
      </c>
      <c r="AB340" s="255"/>
      <c r="AC340" s="255">
        <f t="shared" si="114"/>
        <v>1853.8</v>
      </c>
      <c r="AE340" s="267"/>
      <c r="AF340" s="267" t="s">
        <v>4471</v>
      </c>
      <c r="AG340" s="272" t="s">
        <v>910</v>
      </c>
      <c r="AH340" s="255">
        <f t="shared" si="115"/>
        <v>1853.8</v>
      </c>
      <c r="AI340" s="254">
        <f t="shared" si="116"/>
        <v>1494.5</v>
      </c>
      <c r="AJ340" s="254">
        <f t="shared" si="117"/>
        <v>359.3</v>
      </c>
      <c r="AK340" s="254">
        <f t="shared" si="118"/>
        <v>3192.0999999999995</v>
      </c>
      <c r="AL340" s="254">
        <f t="shared" si="119"/>
        <v>2361.9999999999995</v>
      </c>
      <c r="AM340" s="255">
        <f t="shared" si="120"/>
        <v>830.1</v>
      </c>
      <c r="AN340" s="254">
        <f t="shared" si="121"/>
        <v>1338.2999999999995</v>
      </c>
      <c r="AO340" s="254">
        <f t="shared" si="122"/>
        <v>867.49999999999955</v>
      </c>
      <c r="AP340" s="254">
        <f t="shared" si="123"/>
        <v>470.8</v>
      </c>
      <c r="AQ340" s="249">
        <f t="shared" si="125"/>
        <v>38.700000000000003</v>
      </c>
      <c r="AR340" s="256">
        <f t="shared" si="126"/>
        <v>2400.6999999999994</v>
      </c>
    </row>
    <row r="341" spans="1:44" ht="39.4" customHeight="1">
      <c r="A341" s="396"/>
      <c r="B341" s="396" t="s">
        <v>4471</v>
      </c>
      <c r="C341" s="401" t="s">
        <v>911</v>
      </c>
      <c r="D341" s="369">
        <f t="shared" si="110"/>
        <v>6279.5</v>
      </c>
      <c r="E341" s="373">
        <v>6279.5</v>
      </c>
      <c r="F341" s="400">
        <v>5147.2</v>
      </c>
      <c r="G341" s="373"/>
      <c r="H341" s="400"/>
      <c r="I341" s="369">
        <f t="shared" si="124"/>
        <v>2771.6</v>
      </c>
      <c r="J341" s="400">
        <v>2432.5</v>
      </c>
      <c r="K341" s="400">
        <v>1104.0999999999999</v>
      </c>
      <c r="L341" s="400">
        <v>262.7</v>
      </c>
      <c r="M341" s="400">
        <v>339.1</v>
      </c>
      <c r="N341" s="369">
        <f t="shared" si="111"/>
        <v>9051.1</v>
      </c>
      <c r="O341" s="236"/>
      <c r="P341" s="267"/>
      <c r="Q341" s="267" t="s">
        <v>4471</v>
      </c>
      <c r="R341" s="272" t="s">
        <v>911</v>
      </c>
      <c r="S341" s="255">
        <f t="shared" si="112"/>
        <v>4981.3</v>
      </c>
      <c r="T341" s="255">
        <v>4981.3</v>
      </c>
      <c r="U341" s="255">
        <v>3656.0000000000005</v>
      </c>
      <c r="V341" s="255"/>
      <c r="W341" s="255"/>
      <c r="X341" s="255">
        <f t="shared" si="113"/>
        <v>1295.8</v>
      </c>
      <c r="Y341" s="255">
        <v>1295.8</v>
      </c>
      <c r="Z341" s="255">
        <v>283.8</v>
      </c>
      <c r="AA341" s="255">
        <v>291.60000000000002</v>
      </c>
      <c r="AB341" s="255"/>
      <c r="AC341" s="255">
        <f t="shared" si="114"/>
        <v>6277.1</v>
      </c>
      <c r="AE341" s="267"/>
      <c r="AF341" s="267" t="s">
        <v>4471</v>
      </c>
      <c r="AG341" s="272" t="s">
        <v>911</v>
      </c>
      <c r="AH341" s="255">
        <f t="shared" si="115"/>
        <v>6277.1</v>
      </c>
      <c r="AI341" s="254">
        <f t="shared" si="116"/>
        <v>4981.3</v>
      </c>
      <c r="AJ341" s="254">
        <f t="shared" si="117"/>
        <v>1295.8</v>
      </c>
      <c r="AK341" s="254">
        <f t="shared" si="118"/>
        <v>9051.1</v>
      </c>
      <c r="AL341" s="254">
        <f t="shared" si="119"/>
        <v>6279.5</v>
      </c>
      <c r="AM341" s="255">
        <f t="shared" si="120"/>
        <v>2771.6</v>
      </c>
      <c r="AN341" s="254">
        <f t="shared" si="121"/>
        <v>2774</v>
      </c>
      <c r="AO341" s="254">
        <f t="shared" si="122"/>
        <v>1298.1999999999998</v>
      </c>
      <c r="AP341" s="254">
        <f t="shared" si="123"/>
        <v>1475.8</v>
      </c>
      <c r="AQ341" s="249">
        <f t="shared" si="125"/>
        <v>102.9</v>
      </c>
      <c r="AR341" s="256">
        <f t="shared" si="126"/>
        <v>6382.4</v>
      </c>
    </row>
    <row r="342" spans="1:44" ht="31.5">
      <c r="A342" s="396"/>
      <c r="B342" s="396" t="s">
        <v>4471</v>
      </c>
      <c r="C342" s="401" t="s">
        <v>912</v>
      </c>
      <c r="D342" s="369">
        <f t="shared" si="110"/>
        <v>1393.7</v>
      </c>
      <c r="E342" s="373">
        <v>1393.7</v>
      </c>
      <c r="F342" s="400">
        <v>1142.4000000000001</v>
      </c>
      <c r="G342" s="373"/>
      <c r="H342" s="400"/>
      <c r="I342" s="369">
        <f t="shared" si="124"/>
        <v>869.50000000000011</v>
      </c>
      <c r="J342" s="400">
        <v>577.90000000000009</v>
      </c>
      <c r="K342" s="400">
        <v>245.1</v>
      </c>
      <c r="L342" s="400">
        <v>52.8</v>
      </c>
      <c r="M342" s="400">
        <v>291.60000000000002</v>
      </c>
      <c r="N342" s="369">
        <f t="shared" si="111"/>
        <v>2263.2000000000003</v>
      </c>
      <c r="O342" s="236"/>
      <c r="P342" s="267"/>
      <c r="Q342" s="267" t="s">
        <v>4471</v>
      </c>
      <c r="R342" s="272" t="s">
        <v>912</v>
      </c>
      <c r="S342" s="255">
        <f t="shared" si="112"/>
        <v>1439.5</v>
      </c>
      <c r="T342" s="255">
        <v>1439.5</v>
      </c>
      <c r="U342" s="255">
        <v>1056.5</v>
      </c>
      <c r="V342" s="255"/>
      <c r="W342" s="255"/>
      <c r="X342" s="255">
        <f t="shared" si="113"/>
        <v>313.2</v>
      </c>
      <c r="Y342" s="255">
        <v>313.2</v>
      </c>
      <c r="Z342" s="255">
        <v>82</v>
      </c>
      <c r="AA342" s="255">
        <v>37.700000000000003</v>
      </c>
      <c r="AB342" s="255"/>
      <c r="AC342" s="255">
        <f t="shared" si="114"/>
        <v>1752.7</v>
      </c>
      <c r="AE342" s="267"/>
      <c r="AF342" s="267" t="s">
        <v>4471</v>
      </c>
      <c r="AG342" s="272" t="s">
        <v>912</v>
      </c>
      <c r="AH342" s="255">
        <f t="shared" si="115"/>
        <v>1752.7</v>
      </c>
      <c r="AI342" s="254">
        <f t="shared" si="116"/>
        <v>1439.5</v>
      </c>
      <c r="AJ342" s="254">
        <f t="shared" si="117"/>
        <v>313.2</v>
      </c>
      <c r="AK342" s="254">
        <f t="shared" si="118"/>
        <v>2263.2000000000003</v>
      </c>
      <c r="AL342" s="254">
        <f t="shared" si="119"/>
        <v>1393.7</v>
      </c>
      <c r="AM342" s="255">
        <f t="shared" si="120"/>
        <v>869.50000000000011</v>
      </c>
      <c r="AN342" s="254">
        <f t="shared" si="121"/>
        <v>510.50000000000023</v>
      </c>
      <c r="AO342" s="254">
        <f t="shared" si="122"/>
        <v>-45.799999999999955</v>
      </c>
      <c r="AP342" s="254">
        <f t="shared" si="123"/>
        <v>556.30000000000018</v>
      </c>
      <c r="AQ342" s="249">
        <f t="shared" si="125"/>
        <v>22.8</v>
      </c>
      <c r="AR342" s="256">
        <f t="shared" si="126"/>
        <v>1416.5</v>
      </c>
    </row>
    <row r="343" spans="1:44" ht="31.5">
      <c r="A343" s="396"/>
      <c r="B343" s="396" t="s">
        <v>4471</v>
      </c>
      <c r="C343" s="401" t="s">
        <v>913</v>
      </c>
      <c r="D343" s="369">
        <f t="shared" si="110"/>
        <v>1838.1999999999998</v>
      </c>
      <c r="E343" s="373">
        <v>1838.1999999999998</v>
      </c>
      <c r="F343" s="400">
        <v>1506.8</v>
      </c>
      <c r="G343" s="373"/>
      <c r="H343" s="400"/>
      <c r="I343" s="369">
        <f t="shared" si="124"/>
        <v>802.90000000000009</v>
      </c>
      <c r="J343" s="400">
        <v>748.7</v>
      </c>
      <c r="K343" s="400">
        <v>323.10000000000002</v>
      </c>
      <c r="L343" s="400">
        <v>68.8</v>
      </c>
      <c r="M343" s="400">
        <v>54.2</v>
      </c>
      <c r="N343" s="369">
        <f t="shared" si="111"/>
        <v>2641.1</v>
      </c>
      <c r="O343" s="236"/>
      <c r="P343" s="267"/>
      <c r="Q343" s="267" t="s">
        <v>4471</v>
      </c>
      <c r="R343" s="272" t="s">
        <v>913</v>
      </c>
      <c r="S343" s="255">
        <f t="shared" si="112"/>
        <v>1487.2</v>
      </c>
      <c r="T343" s="255">
        <v>1487.2</v>
      </c>
      <c r="U343" s="255">
        <v>1091.5999999999999</v>
      </c>
      <c r="V343" s="255"/>
      <c r="W343" s="255"/>
      <c r="X343" s="255">
        <f t="shared" si="113"/>
        <v>352.5</v>
      </c>
      <c r="Y343" s="255">
        <v>352.5</v>
      </c>
      <c r="Z343" s="255">
        <v>84.800000000000011</v>
      </c>
      <c r="AA343" s="255">
        <v>64.5</v>
      </c>
      <c r="AB343" s="255"/>
      <c r="AC343" s="255">
        <f t="shared" si="114"/>
        <v>1839.7</v>
      </c>
      <c r="AE343" s="267"/>
      <c r="AF343" s="267" t="s">
        <v>4471</v>
      </c>
      <c r="AG343" s="272" t="s">
        <v>913</v>
      </c>
      <c r="AH343" s="255">
        <f t="shared" si="115"/>
        <v>1839.7</v>
      </c>
      <c r="AI343" s="254">
        <f t="shared" si="116"/>
        <v>1487.2</v>
      </c>
      <c r="AJ343" s="254">
        <f t="shared" si="117"/>
        <v>352.5</v>
      </c>
      <c r="AK343" s="254">
        <f t="shared" si="118"/>
        <v>2641.1</v>
      </c>
      <c r="AL343" s="254">
        <f t="shared" si="119"/>
        <v>1838.1999999999998</v>
      </c>
      <c r="AM343" s="255">
        <f t="shared" si="120"/>
        <v>802.90000000000009</v>
      </c>
      <c r="AN343" s="254">
        <f t="shared" si="121"/>
        <v>801.39999999999986</v>
      </c>
      <c r="AO343" s="254">
        <f t="shared" si="122"/>
        <v>350.99999999999977</v>
      </c>
      <c r="AP343" s="254">
        <f t="shared" si="123"/>
        <v>450.40000000000009</v>
      </c>
      <c r="AQ343" s="249">
        <f t="shared" si="125"/>
        <v>30.1</v>
      </c>
      <c r="AR343" s="256">
        <f t="shared" si="126"/>
        <v>1868.2999999999997</v>
      </c>
    </row>
    <row r="344" spans="1:44" ht="31.5">
      <c r="A344" s="396"/>
      <c r="B344" s="396" t="s">
        <v>4471</v>
      </c>
      <c r="C344" s="401" t="s">
        <v>914</v>
      </c>
      <c r="D344" s="369">
        <f t="shared" si="110"/>
        <v>5088.8999999999996</v>
      </c>
      <c r="E344" s="373">
        <v>5088.8999999999996</v>
      </c>
      <c r="F344" s="400">
        <v>4171.3</v>
      </c>
      <c r="G344" s="373"/>
      <c r="H344" s="400"/>
      <c r="I344" s="369">
        <f t="shared" si="124"/>
        <v>2295.8999999999996</v>
      </c>
      <c r="J344" s="400">
        <v>1959.8999999999999</v>
      </c>
      <c r="K344" s="400">
        <v>900.1</v>
      </c>
      <c r="L344" s="400">
        <v>184.7</v>
      </c>
      <c r="M344" s="400">
        <v>336</v>
      </c>
      <c r="N344" s="369">
        <f t="shared" si="111"/>
        <v>7384.7999999999993</v>
      </c>
      <c r="O344" s="236"/>
      <c r="P344" s="267"/>
      <c r="Q344" s="267" t="s">
        <v>4471</v>
      </c>
      <c r="R344" s="272" t="s">
        <v>914</v>
      </c>
      <c r="S344" s="255">
        <f t="shared" si="112"/>
        <v>3864.7</v>
      </c>
      <c r="T344" s="255">
        <v>3864.7</v>
      </c>
      <c r="U344" s="255">
        <v>2836.5</v>
      </c>
      <c r="V344" s="255"/>
      <c r="W344" s="255"/>
      <c r="X344" s="255">
        <f t="shared" si="113"/>
        <v>1072.2000000000003</v>
      </c>
      <c r="Y344" s="255">
        <v>1072.2000000000003</v>
      </c>
      <c r="Z344" s="255">
        <v>220.20000000000002</v>
      </c>
      <c r="AA344" s="255">
        <v>344.4</v>
      </c>
      <c r="AB344" s="255"/>
      <c r="AC344" s="255">
        <f t="shared" si="114"/>
        <v>4936.8999999999996</v>
      </c>
      <c r="AE344" s="267"/>
      <c r="AF344" s="267" t="s">
        <v>4471</v>
      </c>
      <c r="AG344" s="272" t="s">
        <v>914</v>
      </c>
      <c r="AH344" s="255">
        <f t="shared" si="115"/>
        <v>4936.8999999999996</v>
      </c>
      <c r="AI344" s="254">
        <f t="shared" si="116"/>
        <v>3864.7</v>
      </c>
      <c r="AJ344" s="254">
        <f t="shared" si="117"/>
        <v>1072.2000000000003</v>
      </c>
      <c r="AK344" s="254">
        <f t="shared" si="118"/>
        <v>7384.7999999999993</v>
      </c>
      <c r="AL344" s="254">
        <f t="shared" si="119"/>
        <v>5088.8999999999996</v>
      </c>
      <c r="AM344" s="255">
        <f t="shared" si="120"/>
        <v>2295.8999999999996</v>
      </c>
      <c r="AN344" s="254">
        <f t="shared" si="121"/>
        <v>2447.8999999999996</v>
      </c>
      <c r="AO344" s="254">
        <f t="shared" si="122"/>
        <v>1224.1999999999998</v>
      </c>
      <c r="AP344" s="254">
        <f t="shared" si="123"/>
        <v>1223.6999999999994</v>
      </c>
      <c r="AQ344" s="249">
        <f t="shared" si="125"/>
        <v>83.4</v>
      </c>
      <c r="AR344" s="256">
        <f t="shared" si="126"/>
        <v>5172.2999999999993</v>
      </c>
    </row>
    <row r="345" spans="1:44" ht="31.5">
      <c r="A345" s="396"/>
      <c r="B345" s="396" t="s">
        <v>4471</v>
      </c>
      <c r="C345" s="401" t="s">
        <v>915</v>
      </c>
      <c r="D345" s="369">
        <f t="shared" si="110"/>
        <v>1396.8000000000002</v>
      </c>
      <c r="E345" s="373">
        <v>1396.8000000000002</v>
      </c>
      <c r="F345" s="400">
        <v>1144.9000000000001</v>
      </c>
      <c r="G345" s="373"/>
      <c r="H345" s="400"/>
      <c r="I345" s="369">
        <f t="shared" si="124"/>
        <v>871.60000000000014</v>
      </c>
      <c r="J345" s="400">
        <v>586.60000000000014</v>
      </c>
      <c r="K345" s="400">
        <v>245.5</v>
      </c>
      <c r="L345" s="400">
        <v>62.6</v>
      </c>
      <c r="M345" s="400">
        <v>285</v>
      </c>
      <c r="N345" s="369">
        <f t="shared" si="111"/>
        <v>2268.4000000000005</v>
      </c>
      <c r="O345" s="236"/>
      <c r="P345" s="267"/>
      <c r="Q345" s="267" t="s">
        <v>4471</v>
      </c>
      <c r="R345" s="272" t="s">
        <v>915</v>
      </c>
      <c r="S345" s="255">
        <f t="shared" si="112"/>
        <v>1356.3999999999999</v>
      </c>
      <c r="T345" s="255">
        <v>1356.3999999999999</v>
      </c>
      <c r="U345" s="255">
        <v>995.49999999999989</v>
      </c>
      <c r="V345" s="255"/>
      <c r="W345" s="255"/>
      <c r="X345" s="255">
        <f t="shared" si="113"/>
        <v>376.90000000000003</v>
      </c>
      <c r="Y345" s="255">
        <v>376.90000000000003</v>
      </c>
      <c r="Z345" s="255">
        <v>77.300000000000011</v>
      </c>
      <c r="AA345" s="255">
        <v>76.2</v>
      </c>
      <c r="AB345" s="255"/>
      <c r="AC345" s="255">
        <f t="shared" si="114"/>
        <v>1733.3</v>
      </c>
      <c r="AE345" s="267"/>
      <c r="AF345" s="267" t="s">
        <v>4471</v>
      </c>
      <c r="AG345" s="272" t="s">
        <v>915</v>
      </c>
      <c r="AH345" s="255">
        <f t="shared" si="115"/>
        <v>1733.3</v>
      </c>
      <c r="AI345" s="254">
        <f t="shared" si="116"/>
        <v>1356.3999999999999</v>
      </c>
      <c r="AJ345" s="254">
        <f t="shared" si="117"/>
        <v>376.90000000000003</v>
      </c>
      <c r="AK345" s="254">
        <f t="shared" si="118"/>
        <v>2268.4000000000005</v>
      </c>
      <c r="AL345" s="254">
        <f t="shared" si="119"/>
        <v>1396.8000000000002</v>
      </c>
      <c r="AM345" s="255">
        <f t="shared" si="120"/>
        <v>871.60000000000014</v>
      </c>
      <c r="AN345" s="254">
        <f t="shared" si="121"/>
        <v>535.10000000000059</v>
      </c>
      <c r="AO345" s="254">
        <f t="shared" si="122"/>
        <v>40.400000000000318</v>
      </c>
      <c r="AP345" s="254">
        <f t="shared" si="123"/>
        <v>494.7000000000001</v>
      </c>
      <c r="AQ345" s="249">
        <f t="shared" si="125"/>
        <v>22.9</v>
      </c>
      <c r="AR345" s="256">
        <f t="shared" si="126"/>
        <v>1419.7000000000003</v>
      </c>
    </row>
    <row r="346" spans="1:44" ht="31.5">
      <c r="A346" s="396"/>
      <c r="B346" s="396" t="s">
        <v>4471</v>
      </c>
      <c r="C346" s="401" t="s">
        <v>916</v>
      </c>
      <c r="D346" s="369">
        <f t="shared" si="110"/>
        <v>1471.2</v>
      </c>
      <c r="E346" s="373">
        <v>1471.2</v>
      </c>
      <c r="F346" s="400">
        <v>1205.9000000000001</v>
      </c>
      <c r="G346" s="373"/>
      <c r="H346" s="400"/>
      <c r="I346" s="369">
        <f t="shared" si="124"/>
        <v>687.19999999999993</v>
      </c>
      <c r="J346" s="400">
        <v>537.19999999999993</v>
      </c>
      <c r="K346" s="400">
        <v>258.7</v>
      </c>
      <c r="L346" s="400">
        <v>40.6</v>
      </c>
      <c r="M346" s="400">
        <v>150</v>
      </c>
      <c r="N346" s="369">
        <f t="shared" si="111"/>
        <v>2158.4</v>
      </c>
      <c r="O346" s="236"/>
      <c r="P346" s="267"/>
      <c r="Q346" s="267" t="s">
        <v>4471</v>
      </c>
      <c r="R346" s="272" t="s">
        <v>916</v>
      </c>
      <c r="S346" s="255">
        <f t="shared" si="112"/>
        <v>1392.1999999999998</v>
      </c>
      <c r="T346" s="255">
        <v>1392.1999999999998</v>
      </c>
      <c r="U346" s="255">
        <v>1021.8000000000001</v>
      </c>
      <c r="V346" s="255"/>
      <c r="W346" s="255"/>
      <c r="X346" s="255">
        <f t="shared" si="113"/>
        <v>251.40000000000003</v>
      </c>
      <c r="Y346" s="255">
        <v>251.40000000000003</v>
      </c>
      <c r="Z346" s="255">
        <v>79.3</v>
      </c>
      <c r="AA346" s="255">
        <v>37.6</v>
      </c>
      <c r="AB346" s="255"/>
      <c r="AC346" s="255">
        <f t="shared" si="114"/>
        <v>1643.6</v>
      </c>
      <c r="AE346" s="267"/>
      <c r="AF346" s="267" t="s">
        <v>4471</v>
      </c>
      <c r="AG346" s="272" t="s">
        <v>916</v>
      </c>
      <c r="AH346" s="255">
        <f t="shared" si="115"/>
        <v>1643.6</v>
      </c>
      <c r="AI346" s="254">
        <f t="shared" si="116"/>
        <v>1392.1999999999998</v>
      </c>
      <c r="AJ346" s="254">
        <f t="shared" si="117"/>
        <v>251.40000000000003</v>
      </c>
      <c r="AK346" s="254">
        <f t="shared" si="118"/>
        <v>2158.4</v>
      </c>
      <c r="AL346" s="254">
        <f t="shared" si="119"/>
        <v>1471.2</v>
      </c>
      <c r="AM346" s="255">
        <f t="shared" si="120"/>
        <v>687.19999999999993</v>
      </c>
      <c r="AN346" s="254">
        <f t="shared" si="121"/>
        <v>514.80000000000018</v>
      </c>
      <c r="AO346" s="254">
        <f t="shared" si="122"/>
        <v>79.000000000000227</v>
      </c>
      <c r="AP346" s="254">
        <f t="shared" si="123"/>
        <v>435.7999999999999</v>
      </c>
      <c r="AQ346" s="249">
        <f t="shared" si="125"/>
        <v>24.1</v>
      </c>
      <c r="AR346" s="256">
        <f t="shared" si="126"/>
        <v>1495.3</v>
      </c>
    </row>
    <row r="347" spans="1:44" ht="31.5">
      <c r="A347" s="396"/>
      <c r="B347" s="396" t="s">
        <v>4471</v>
      </c>
      <c r="C347" s="401" t="s">
        <v>917</v>
      </c>
      <c r="D347" s="369"/>
      <c r="E347" s="373"/>
      <c r="F347" s="400"/>
      <c r="G347" s="373"/>
      <c r="H347" s="400"/>
      <c r="I347" s="369"/>
      <c r="J347" s="400"/>
      <c r="K347" s="400"/>
      <c r="L347" s="400"/>
      <c r="M347" s="400"/>
      <c r="N347" s="369"/>
      <c r="O347" s="236"/>
      <c r="P347" s="267"/>
      <c r="Q347" s="267" t="s">
        <v>4471</v>
      </c>
      <c r="R347" s="272" t="s">
        <v>917</v>
      </c>
      <c r="S347" s="255">
        <f t="shared" si="112"/>
        <v>4393.3</v>
      </c>
      <c r="T347" s="255">
        <v>4393.3</v>
      </c>
      <c r="U347" s="255">
        <v>3224.5</v>
      </c>
      <c r="V347" s="255"/>
      <c r="W347" s="255"/>
      <c r="X347" s="255">
        <f t="shared" si="113"/>
        <v>1087</v>
      </c>
      <c r="Y347" s="255">
        <v>1087</v>
      </c>
      <c r="Z347" s="255">
        <v>250.29999999999998</v>
      </c>
      <c r="AA347" s="255">
        <v>184.5</v>
      </c>
      <c r="AB347" s="255"/>
      <c r="AC347" s="255">
        <f t="shared" si="114"/>
        <v>5480.3</v>
      </c>
      <c r="AE347" s="267"/>
      <c r="AF347" s="267" t="s">
        <v>4471</v>
      </c>
      <c r="AG347" s="272" t="s">
        <v>917</v>
      </c>
      <c r="AH347" s="255">
        <f t="shared" si="115"/>
        <v>5480.3</v>
      </c>
      <c r="AI347" s="254">
        <f t="shared" si="116"/>
        <v>4393.3</v>
      </c>
      <c r="AJ347" s="254">
        <f t="shared" si="117"/>
        <v>1087</v>
      </c>
      <c r="AK347" s="254">
        <f t="shared" si="118"/>
        <v>0</v>
      </c>
      <c r="AL347" s="254">
        <f t="shared" si="119"/>
        <v>0</v>
      </c>
      <c r="AM347" s="255">
        <f t="shared" si="120"/>
        <v>0</v>
      </c>
      <c r="AN347" s="254">
        <f t="shared" si="121"/>
        <v>-5480.3</v>
      </c>
      <c r="AO347" s="254">
        <f t="shared" si="122"/>
        <v>-4393.3</v>
      </c>
      <c r="AP347" s="254">
        <f t="shared" si="123"/>
        <v>-1087</v>
      </c>
      <c r="AQ347" s="249">
        <f t="shared" si="125"/>
        <v>0</v>
      </c>
      <c r="AR347" s="256">
        <f t="shared" si="126"/>
        <v>0</v>
      </c>
    </row>
    <row r="348" spans="1:44" ht="31.5">
      <c r="A348" s="396"/>
      <c r="B348" s="396" t="s">
        <v>4471</v>
      </c>
      <c r="C348" s="401" t="s">
        <v>918</v>
      </c>
      <c r="D348" s="369"/>
      <c r="E348" s="373"/>
      <c r="F348" s="400"/>
      <c r="G348" s="373"/>
      <c r="H348" s="400"/>
      <c r="I348" s="369"/>
      <c r="J348" s="400"/>
      <c r="K348" s="400"/>
      <c r="L348" s="400"/>
      <c r="M348" s="400"/>
      <c r="N348" s="369"/>
      <c r="O348" s="236"/>
      <c r="P348" s="267"/>
      <c r="Q348" s="267" t="s">
        <v>4471</v>
      </c>
      <c r="R348" s="272" t="s">
        <v>918</v>
      </c>
      <c r="S348" s="255">
        <f t="shared" si="112"/>
        <v>4430.5</v>
      </c>
      <c r="T348" s="255">
        <v>4430.5</v>
      </c>
      <c r="U348" s="255">
        <v>3251.8</v>
      </c>
      <c r="V348" s="255"/>
      <c r="W348" s="255"/>
      <c r="X348" s="255">
        <f t="shared" si="113"/>
        <v>988.40000000000009</v>
      </c>
      <c r="Y348" s="255">
        <v>988.40000000000009</v>
      </c>
      <c r="Z348" s="255">
        <v>252.5</v>
      </c>
      <c r="AA348" s="255">
        <v>147.6</v>
      </c>
      <c r="AB348" s="255"/>
      <c r="AC348" s="255">
        <f t="shared" si="114"/>
        <v>5418.9</v>
      </c>
      <c r="AE348" s="267"/>
      <c r="AF348" s="267" t="s">
        <v>4471</v>
      </c>
      <c r="AG348" s="272" t="s">
        <v>918</v>
      </c>
      <c r="AH348" s="255">
        <f t="shared" si="115"/>
        <v>5418.9</v>
      </c>
      <c r="AI348" s="254">
        <f t="shared" si="116"/>
        <v>4430.5</v>
      </c>
      <c r="AJ348" s="254">
        <f t="shared" si="117"/>
        <v>988.40000000000009</v>
      </c>
      <c r="AK348" s="254">
        <f t="shared" si="118"/>
        <v>0</v>
      </c>
      <c r="AL348" s="254">
        <f t="shared" si="119"/>
        <v>0</v>
      </c>
      <c r="AM348" s="255">
        <f t="shared" si="120"/>
        <v>0</v>
      </c>
      <c r="AN348" s="254">
        <f t="shared" si="121"/>
        <v>-5418.9</v>
      </c>
      <c r="AO348" s="254">
        <f t="shared" si="122"/>
        <v>-4430.5</v>
      </c>
      <c r="AP348" s="254">
        <f t="shared" si="123"/>
        <v>-988.40000000000009</v>
      </c>
      <c r="AQ348" s="249">
        <f t="shared" si="125"/>
        <v>0</v>
      </c>
      <c r="AR348" s="256">
        <f t="shared" si="126"/>
        <v>0</v>
      </c>
    </row>
    <row r="349" spans="1:44" ht="31.5">
      <c r="A349" s="396"/>
      <c r="B349" s="396" t="s">
        <v>4471</v>
      </c>
      <c r="C349" s="401" t="s">
        <v>334</v>
      </c>
      <c r="D349" s="369"/>
      <c r="E349" s="373"/>
      <c r="F349" s="400"/>
      <c r="G349" s="373"/>
      <c r="H349" s="400"/>
      <c r="I349" s="369"/>
      <c r="J349" s="400"/>
      <c r="K349" s="400"/>
      <c r="L349" s="400"/>
      <c r="M349" s="400"/>
      <c r="N349" s="369"/>
      <c r="O349" s="236"/>
      <c r="P349" s="267"/>
      <c r="Q349" s="267" t="s">
        <v>4471</v>
      </c>
      <c r="R349" s="272" t="s">
        <v>1953</v>
      </c>
      <c r="S349" s="255">
        <f t="shared" si="112"/>
        <v>5443</v>
      </c>
      <c r="T349" s="255">
        <v>5443</v>
      </c>
      <c r="U349" s="255">
        <v>3994.7000000000003</v>
      </c>
      <c r="V349" s="255"/>
      <c r="W349" s="255"/>
      <c r="X349" s="255">
        <f t="shared" si="113"/>
        <v>1469.5</v>
      </c>
      <c r="Y349" s="255">
        <v>1469.5</v>
      </c>
      <c r="Z349" s="255">
        <v>310.20000000000005</v>
      </c>
      <c r="AA349" s="255">
        <v>122.9</v>
      </c>
      <c r="AB349" s="255"/>
      <c r="AC349" s="255">
        <f t="shared" si="114"/>
        <v>6912.5</v>
      </c>
      <c r="AE349" s="267"/>
      <c r="AF349" s="267" t="s">
        <v>4471</v>
      </c>
      <c r="AG349" s="272" t="s">
        <v>1953</v>
      </c>
      <c r="AH349" s="255">
        <f t="shared" si="115"/>
        <v>6912.5</v>
      </c>
      <c r="AI349" s="254">
        <f t="shared" si="116"/>
        <v>5443</v>
      </c>
      <c r="AJ349" s="254">
        <f t="shared" si="117"/>
        <v>1469.5</v>
      </c>
      <c r="AK349" s="254">
        <f t="shared" si="118"/>
        <v>0</v>
      </c>
      <c r="AL349" s="254">
        <f t="shared" si="119"/>
        <v>0</v>
      </c>
      <c r="AM349" s="255">
        <f t="shared" si="120"/>
        <v>0</v>
      </c>
      <c r="AN349" s="254">
        <f t="shared" si="121"/>
        <v>-6912.5</v>
      </c>
      <c r="AO349" s="254">
        <f t="shared" si="122"/>
        <v>-5443</v>
      </c>
      <c r="AP349" s="254">
        <f t="shared" si="123"/>
        <v>-1469.5</v>
      </c>
      <c r="AQ349" s="249">
        <f t="shared" si="125"/>
        <v>0</v>
      </c>
      <c r="AR349" s="256">
        <f t="shared" si="126"/>
        <v>0</v>
      </c>
    </row>
    <row r="350" spans="1:44" ht="31.5">
      <c r="A350" s="396"/>
      <c r="B350" s="396" t="s">
        <v>4471</v>
      </c>
      <c r="C350" s="401" t="s">
        <v>1954</v>
      </c>
      <c r="D350" s="369">
        <f t="shared" si="110"/>
        <v>2669.2</v>
      </c>
      <c r="E350" s="373">
        <v>2669.2</v>
      </c>
      <c r="F350" s="400">
        <v>1981.6</v>
      </c>
      <c r="G350" s="373">
        <v>251.7</v>
      </c>
      <c r="H350" s="400"/>
      <c r="I350" s="369">
        <f t="shared" si="124"/>
        <v>1400.3</v>
      </c>
      <c r="J350" s="400">
        <v>1177.5</v>
      </c>
      <c r="K350" s="400">
        <v>425.20000000000005</v>
      </c>
      <c r="L350" s="400">
        <v>64</v>
      </c>
      <c r="M350" s="400">
        <v>222.8</v>
      </c>
      <c r="N350" s="369">
        <f t="shared" si="111"/>
        <v>4069.5</v>
      </c>
      <c r="O350" s="236"/>
      <c r="P350" s="267"/>
      <c r="Q350" s="267" t="s">
        <v>4471</v>
      </c>
      <c r="R350" s="272" t="s">
        <v>1954</v>
      </c>
      <c r="S350" s="255">
        <f t="shared" si="112"/>
        <v>1365.4</v>
      </c>
      <c r="T350" s="255">
        <v>1365.4</v>
      </c>
      <c r="U350" s="255">
        <v>1002.0999999999999</v>
      </c>
      <c r="V350" s="255"/>
      <c r="W350" s="255"/>
      <c r="X350" s="255">
        <f t="shared" si="113"/>
        <v>335.40000000000003</v>
      </c>
      <c r="Y350" s="255">
        <v>335.40000000000003</v>
      </c>
      <c r="Z350" s="255">
        <v>77.900000000000006</v>
      </c>
      <c r="AA350" s="255">
        <v>77.5</v>
      </c>
      <c r="AB350" s="255"/>
      <c r="AC350" s="255">
        <f t="shared" si="114"/>
        <v>1700.8000000000002</v>
      </c>
      <c r="AE350" s="267"/>
      <c r="AF350" s="267" t="s">
        <v>4471</v>
      </c>
      <c r="AG350" s="272" t="s">
        <v>1954</v>
      </c>
      <c r="AH350" s="255">
        <f t="shared" si="115"/>
        <v>1700.8000000000002</v>
      </c>
      <c r="AI350" s="254">
        <f t="shared" si="116"/>
        <v>1365.4</v>
      </c>
      <c r="AJ350" s="254">
        <f t="shared" si="117"/>
        <v>335.40000000000003</v>
      </c>
      <c r="AK350" s="254">
        <f t="shared" si="118"/>
        <v>4069.5</v>
      </c>
      <c r="AL350" s="254">
        <f t="shared" si="119"/>
        <v>2669.2</v>
      </c>
      <c r="AM350" s="255">
        <f t="shared" si="120"/>
        <v>1400.3</v>
      </c>
      <c r="AN350" s="254">
        <f t="shared" si="121"/>
        <v>2368.6999999999998</v>
      </c>
      <c r="AO350" s="254">
        <f t="shared" si="122"/>
        <v>1303.7999999999997</v>
      </c>
      <c r="AP350" s="254">
        <f t="shared" si="123"/>
        <v>1064.8999999999999</v>
      </c>
      <c r="AQ350" s="249">
        <f t="shared" si="125"/>
        <v>39.6</v>
      </c>
      <c r="AR350" s="256">
        <f t="shared" si="126"/>
        <v>2708.7999999999997</v>
      </c>
    </row>
    <row r="351" spans="1:44" ht="31.5">
      <c r="A351" s="396"/>
      <c r="B351" s="396" t="s">
        <v>4471</v>
      </c>
      <c r="C351" s="401" t="s">
        <v>1955</v>
      </c>
      <c r="D351" s="369">
        <f t="shared" si="110"/>
        <v>3111.9</v>
      </c>
      <c r="E351" s="373">
        <v>3111.9</v>
      </c>
      <c r="F351" s="400">
        <v>2349.6</v>
      </c>
      <c r="G351" s="373">
        <v>245.4</v>
      </c>
      <c r="H351" s="400"/>
      <c r="I351" s="369">
        <f t="shared" si="124"/>
        <v>1621.1</v>
      </c>
      <c r="J351" s="400">
        <v>1373.6</v>
      </c>
      <c r="K351" s="400">
        <v>504</v>
      </c>
      <c r="L351" s="400">
        <v>59.6</v>
      </c>
      <c r="M351" s="400">
        <v>247.5</v>
      </c>
      <c r="N351" s="369">
        <f t="shared" si="111"/>
        <v>4733</v>
      </c>
      <c r="O351" s="236"/>
      <c r="P351" s="267"/>
      <c r="Q351" s="267" t="s">
        <v>4471</v>
      </c>
      <c r="R351" s="272" t="s">
        <v>1955</v>
      </c>
      <c r="S351" s="255">
        <f t="shared" si="112"/>
        <v>1402.6</v>
      </c>
      <c r="T351" s="255">
        <v>1402.6</v>
      </c>
      <c r="U351" s="255">
        <v>1029.5</v>
      </c>
      <c r="V351" s="255"/>
      <c r="W351" s="255"/>
      <c r="X351" s="255">
        <f t="shared" si="113"/>
        <v>332.8</v>
      </c>
      <c r="Y351" s="255">
        <v>332.8</v>
      </c>
      <c r="Z351" s="255">
        <v>79.900000000000006</v>
      </c>
      <c r="AA351" s="255">
        <v>75.5</v>
      </c>
      <c r="AB351" s="255"/>
      <c r="AC351" s="255">
        <f t="shared" si="114"/>
        <v>1735.3999999999999</v>
      </c>
      <c r="AE351" s="267"/>
      <c r="AF351" s="267" t="s">
        <v>4471</v>
      </c>
      <c r="AG351" s="272" t="s">
        <v>1955</v>
      </c>
      <c r="AH351" s="255">
        <f t="shared" si="115"/>
        <v>1735.3999999999999</v>
      </c>
      <c r="AI351" s="254">
        <f t="shared" si="116"/>
        <v>1402.6</v>
      </c>
      <c r="AJ351" s="254">
        <f t="shared" si="117"/>
        <v>332.8</v>
      </c>
      <c r="AK351" s="254">
        <f t="shared" si="118"/>
        <v>4733</v>
      </c>
      <c r="AL351" s="254">
        <f t="shared" si="119"/>
        <v>3111.9</v>
      </c>
      <c r="AM351" s="255">
        <f t="shared" si="120"/>
        <v>1621.1</v>
      </c>
      <c r="AN351" s="254">
        <f t="shared" si="121"/>
        <v>2997.6000000000004</v>
      </c>
      <c r="AO351" s="254">
        <f t="shared" si="122"/>
        <v>1709.3000000000002</v>
      </c>
      <c r="AP351" s="254">
        <f t="shared" si="123"/>
        <v>1288.3</v>
      </c>
      <c r="AQ351" s="249">
        <f t="shared" si="125"/>
        <v>47</v>
      </c>
      <c r="AR351" s="256">
        <f t="shared" si="126"/>
        <v>3158.9</v>
      </c>
    </row>
    <row r="352" spans="1:44" ht="31.5">
      <c r="A352" s="396"/>
      <c r="B352" s="396" t="s">
        <v>4471</v>
      </c>
      <c r="C352" s="401" t="s">
        <v>1956</v>
      </c>
      <c r="D352" s="369"/>
      <c r="E352" s="373"/>
      <c r="F352" s="400"/>
      <c r="G352" s="373"/>
      <c r="H352" s="400"/>
      <c r="I352" s="369"/>
      <c r="J352" s="400"/>
      <c r="K352" s="400"/>
      <c r="L352" s="400"/>
      <c r="M352" s="400"/>
      <c r="N352" s="369"/>
      <c r="O352" s="236"/>
      <c r="P352" s="267"/>
      <c r="Q352" s="267" t="s">
        <v>4471</v>
      </c>
      <c r="R352" s="272" t="s">
        <v>1956</v>
      </c>
      <c r="S352" s="255">
        <f t="shared" si="112"/>
        <v>2591.5</v>
      </c>
      <c r="T352" s="255">
        <v>2591.5</v>
      </c>
      <c r="U352" s="255">
        <v>1902</v>
      </c>
      <c r="V352" s="255"/>
      <c r="W352" s="255"/>
      <c r="X352" s="255">
        <f t="shared" si="113"/>
        <v>731.4</v>
      </c>
      <c r="Y352" s="255">
        <v>731.4</v>
      </c>
      <c r="Z352" s="255">
        <v>147.60000000000002</v>
      </c>
      <c r="AA352" s="255">
        <v>193.2</v>
      </c>
      <c r="AB352" s="255"/>
      <c r="AC352" s="255">
        <f t="shared" si="114"/>
        <v>3322.9</v>
      </c>
      <c r="AE352" s="267"/>
      <c r="AF352" s="267" t="s">
        <v>4471</v>
      </c>
      <c r="AG352" s="272" t="s">
        <v>1956</v>
      </c>
      <c r="AH352" s="255">
        <f t="shared" si="115"/>
        <v>3322.9</v>
      </c>
      <c r="AI352" s="254">
        <f t="shared" si="116"/>
        <v>2591.5</v>
      </c>
      <c r="AJ352" s="254">
        <f t="shared" si="117"/>
        <v>731.4</v>
      </c>
      <c r="AK352" s="254">
        <f t="shared" si="118"/>
        <v>0</v>
      </c>
      <c r="AL352" s="254">
        <f t="shared" si="119"/>
        <v>0</v>
      </c>
      <c r="AM352" s="255">
        <f t="shared" si="120"/>
        <v>0</v>
      </c>
      <c r="AN352" s="254">
        <f t="shared" si="121"/>
        <v>-3322.9</v>
      </c>
      <c r="AO352" s="254">
        <f t="shared" si="122"/>
        <v>-2591.5</v>
      </c>
      <c r="AP352" s="254">
        <f t="shared" si="123"/>
        <v>-731.4</v>
      </c>
      <c r="AQ352" s="249">
        <f t="shared" si="125"/>
        <v>0</v>
      </c>
      <c r="AR352" s="256">
        <f t="shared" si="126"/>
        <v>0</v>
      </c>
    </row>
    <row r="353" spans="1:44" ht="31.5">
      <c r="A353" s="396"/>
      <c r="B353" s="396" t="s">
        <v>4471</v>
      </c>
      <c r="C353" s="401" t="s">
        <v>335</v>
      </c>
      <c r="D353" s="369"/>
      <c r="E353" s="373"/>
      <c r="F353" s="400"/>
      <c r="G353" s="373"/>
      <c r="H353" s="400"/>
      <c r="I353" s="369"/>
      <c r="J353" s="400"/>
      <c r="K353" s="400"/>
      <c r="L353" s="400"/>
      <c r="M353" s="400"/>
      <c r="N353" s="369"/>
      <c r="O353" s="236"/>
      <c r="P353" s="267"/>
      <c r="Q353" s="267" t="s">
        <v>4471</v>
      </c>
      <c r="R353" s="272" t="s">
        <v>1957</v>
      </c>
      <c r="S353" s="255">
        <f t="shared" si="112"/>
        <v>6167.9000000000005</v>
      </c>
      <c r="T353" s="255">
        <v>6167.9000000000005</v>
      </c>
      <c r="U353" s="255">
        <v>4526.9000000000005</v>
      </c>
      <c r="V353" s="255"/>
      <c r="W353" s="255"/>
      <c r="X353" s="255">
        <f t="shared" si="113"/>
        <v>2069.6999999999998</v>
      </c>
      <c r="Y353" s="255">
        <v>2069.6999999999998</v>
      </c>
      <c r="Z353" s="255">
        <v>351.40000000000003</v>
      </c>
      <c r="AA353" s="255">
        <v>379.2</v>
      </c>
      <c r="AB353" s="255"/>
      <c r="AC353" s="255">
        <f t="shared" si="114"/>
        <v>8237.6</v>
      </c>
      <c r="AE353" s="267"/>
      <c r="AF353" s="267" t="s">
        <v>4471</v>
      </c>
      <c r="AG353" s="272" t="s">
        <v>1957</v>
      </c>
      <c r="AH353" s="255">
        <f t="shared" si="115"/>
        <v>8237.6</v>
      </c>
      <c r="AI353" s="254">
        <f t="shared" si="116"/>
        <v>6167.9000000000005</v>
      </c>
      <c r="AJ353" s="254">
        <f t="shared" si="117"/>
        <v>2069.6999999999998</v>
      </c>
      <c r="AK353" s="254">
        <f t="shared" si="118"/>
        <v>0</v>
      </c>
      <c r="AL353" s="254">
        <f t="shared" si="119"/>
        <v>0</v>
      </c>
      <c r="AM353" s="255">
        <f t="shared" si="120"/>
        <v>0</v>
      </c>
      <c r="AN353" s="254">
        <f t="shared" si="121"/>
        <v>-8237.6</v>
      </c>
      <c r="AO353" s="254">
        <f t="shared" si="122"/>
        <v>-6167.9000000000005</v>
      </c>
      <c r="AP353" s="254">
        <f t="shared" si="123"/>
        <v>-2069.6999999999998</v>
      </c>
      <c r="AQ353" s="249">
        <f t="shared" si="125"/>
        <v>0</v>
      </c>
      <c r="AR353" s="256">
        <f t="shared" si="126"/>
        <v>0</v>
      </c>
    </row>
    <row r="354" spans="1:44" ht="31.5">
      <c r="A354" s="396"/>
      <c r="B354" s="396" t="s">
        <v>4471</v>
      </c>
      <c r="C354" s="401" t="s">
        <v>336</v>
      </c>
      <c r="D354" s="369"/>
      <c r="E354" s="373"/>
      <c r="F354" s="400"/>
      <c r="G354" s="373"/>
      <c r="H354" s="400"/>
      <c r="I354" s="369"/>
      <c r="J354" s="400"/>
      <c r="K354" s="400"/>
      <c r="L354" s="400"/>
      <c r="M354" s="400"/>
      <c r="N354" s="369"/>
      <c r="O354" s="236"/>
      <c r="P354" s="267"/>
      <c r="Q354" s="267" t="s">
        <v>4471</v>
      </c>
      <c r="R354" s="272" t="s">
        <v>1958</v>
      </c>
      <c r="S354" s="255">
        <f t="shared" si="112"/>
        <v>2564</v>
      </c>
      <c r="T354" s="255">
        <v>2564</v>
      </c>
      <c r="U354" s="255">
        <v>1881.9</v>
      </c>
      <c r="V354" s="255"/>
      <c r="W354" s="255"/>
      <c r="X354" s="255">
        <f t="shared" si="113"/>
        <v>548.30000000000007</v>
      </c>
      <c r="Y354" s="255">
        <v>548.30000000000007</v>
      </c>
      <c r="Z354" s="255">
        <v>146.19999999999999</v>
      </c>
      <c r="AA354" s="255">
        <v>122</v>
      </c>
      <c r="AB354" s="255"/>
      <c r="AC354" s="255">
        <f t="shared" si="114"/>
        <v>3112.3</v>
      </c>
      <c r="AE354" s="267"/>
      <c r="AF354" s="267" t="s">
        <v>4471</v>
      </c>
      <c r="AG354" s="272" t="s">
        <v>1958</v>
      </c>
      <c r="AH354" s="255">
        <f t="shared" si="115"/>
        <v>3112.3</v>
      </c>
      <c r="AI354" s="254">
        <f t="shared" si="116"/>
        <v>2564</v>
      </c>
      <c r="AJ354" s="254">
        <f t="shared" si="117"/>
        <v>548.30000000000007</v>
      </c>
      <c r="AK354" s="254">
        <f t="shared" si="118"/>
        <v>0</v>
      </c>
      <c r="AL354" s="254">
        <f t="shared" si="119"/>
        <v>0</v>
      </c>
      <c r="AM354" s="255">
        <f t="shared" si="120"/>
        <v>0</v>
      </c>
      <c r="AN354" s="254">
        <f t="shared" si="121"/>
        <v>-3112.3</v>
      </c>
      <c r="AO354" s="254">
        <f t="shared" si="122"/>
        <v>-2564</v>
      </c>
      <c r="AP354" s="254">
        <f t="shared" si="123"/>
        <v>-548.30000000000007</v>
      </c>
      <c r="AQ354" s="249">
        <f t="shared" si="125"/>
        <v>0</v>
      </c>
      <c r="AR354" s="256">
        <f t="shared" si="126"/>
        <v>0</v>
      </c>
    </row>
    <row r="355" spans="1:44" ht="31.7" customHeight="1">
      <c r="A355" s="396"/>
      <c r="B355" s="396" t="s">
        <v>4471</v>
      </c>
      <c r="C355" s="401" t="s">
        <v>1959</v>
      </c>
      <c r="D355" s="369"/>
      <c r="E355" s="373"/>
      <c r="F355" s="400"/>
      <c r="G355" s="373"/>
      <c r="H355" s="400"/>
      <c r="I355" s="369"/>
      <c r="J355" s="400"/>
      <c r="K355" s="400"/>
      <c r="L355" s="400"/>
      <c r="M355" s="400"/>
      <c r="N355" s="369"/>
      <c r="O355" s="236"/>
      <c r="P355" s="267"/>
      <c r="Q355" s="267" t="s">
        <v>4471</v>
      </c>
      <c r="R355" s="272" t="s">
        <v>1959</v>
      </c>
      <c r="S355" s="255">
        <f t="shared" si="112"/>
        <v>2127.3000000000002</v>
      </c>
      <c r="T355" s="255">
        <v>2127.3000000000002</v>
      </c>
      <c r="U355" s="255">
        <v>1561.3</v>
      </c>
      <c r="V355" s="255"/>
      <c r="W355" s="255"/>
      <c r="X355" s="255">
        <f t="shared" si="113"/>
        <v>586.1</v>
      </c>
      <c r="Y355" s="255">
        <v>586.1</v>
      </c>
      <c r="Z355" s="255">
        <v>121.19999999999999</v>
      </c>
      <c r="AA355" s="255">
        <v>70.5</v>
      </c>
      <c r="AB355" s="255"/>
      <c r="AC355" s="255">
        <f t="shared" si="114"/>
        <v>2713.4</v>
      </c>
      <c r="AE355" s="267"/>
      <c r="AF355" s="267" t="s">
        <v>4471</v>
      </c>
      <c r="AG355" s="272" t="s">
        <v>1959</v>
      </c>
      <c r="AH355" s="255">
        <f t="shared" si="115"/>
        <v>2713.4</v>
      </c>
      <c r="AI355" s="254">
        <f t="shared" si="116"/>
        <v>2127.3000000000002</v>
      </c>
      <c r="AJ355" s="254">
        <f t="shared" si="117"/>
        <v>586.1</v>
      </c>
      <c r="AK355" s="254">
        <f t="shared" si="118"/>
        <v>0</v>
      </c>
      <c r="AL355" s="254">
        <f t="shared" si="119"/>
        <v>0</v>
      </c>
      <c r="AM355" s="255">
        <f t="shared" si="120"/>
        <v>0</v>
      </c>
      <c r="AN355" s="254">
        <f t="shared" si="121"/>
        <v>-2713.4</v>
      </c>
      <c r="AO355" s="254">
        <f t="shared" si="122"/>
        <v>-2127.3000000000002</v>
      </c>
      <c r="AP355" s="254">
        <f t="shared" si="123"/>
        <v>-586.1</v>
      </c>
      <c r="AQ355" s="249">
        <f t="shared" si="125"/>
        <v>0</v>
      </c>
      <c r="AR355" s="256">
        <f t="shared" si="126"/>
        <v>0</v>
      </c>
    </row>
    <row r="356" spans="1:44" ht="31.5">
      <c r="A356" s="396"/>
      <c r="B356" s="396" t="s">
        <v>4471</v>
      </c>
      <c r="C356" s="401" t="s">
        <v>1960</v>
      </c>
      <c r="D356" s="369"/>
      <c r="E356" s="373"/>
      <c r="F356" s="400"/>
      <c r="G356" s="373"/>
      <c r="H356" s="400"/>
      <c r="I356" s="369"/>
      <c r="J356" s="400"/>
      <c r="K356" s="400"/>
      <c r="L356" s="400"/>
      <c r="M356" s="400"/>
      <c r="N356" s="369"/>
      <c r="O356" s="236"/>
      <c r="P356" s="267"/>
      <c r="Q356" s="267" t="s">
        <v>4471</v>
      </c>
      <c r="R356" s="272" t="s">
        <v>1960</v>
      </c>
      <c r="S356" s="255">
        <f t="shared" si="112"/>
        <v>5656.7000000000007</v>
      </c>
      <c r="T356" s="255">
        <v>5656.7000000000007</v>
      </c>
      <c r="U356" s="255">
        <v>4151.7</v>
      </c>
      <c r="V356" s="255"/>
      <c r="W356" s="255"/>
      <c r="X356" s="255">
        <f t="shared" si="113"/>
        <v>1592.2999999999997</v>
      </c>
      <c r="Y356" s="255">
        <v>1592.2999999999997</v>
      </c>
      <c r="Z356" s="255">
        <v>322.3</v>
      </c>
      <c r="AA356" s="255">
        <v>186.6</v>
      </c>
      <c r="AB356" s="255"/>
      <c r="AC356" s="255">
        <f t="shared" si="114"/>
        <v>7249</v>
      </c>
      <c r="AE356" s="267"/>
      <c r="AF356" s="267" t="s">
        <v>4471</v>
      </c>
      <c r="AG356" s="272" t="s">
        <v>1960</v>
      </c>
      <c r="AH356" s="255">
        <f t="shared" si="115"/>
        <v>7249</v>
      </c>
      <c r="AI356" s="254">
        <f t="shared" si="116"/>
        <v>5656.7000000000007</v>
      </c>
      <c r="AJ356" s="254">
        <f t="shared" si="117"/>
        <v>1592.2999999999997</v>
      </c>
      <c r="AK356" s="254">
        <f t="shared" si="118"/>
        <v>0</v>
      </c>
      <c r="AL356" s="254">
        <f t="shared" si="119"/>
        <v>0</v>
      </c>
      <c r="AM356" s="255">
        <f t="shared" si="120"/>
        <v>0</v>
      </c>
      <c r="AN356" s="254">
        <f t="shared" si="121"/>
        <v>-7249</v>
      </c>
      <c r="AO356" s="254">
        <f t="shared" si="122"/>
        <v>-5656.7000000000007</v>
      </c>
      <c r="AP356" s="254">
        <f t="shared" si="123"/>
        <v>-1592.2999999999997</v>
      </c>
      <c r="AQ356" s="249">
        <f t="shared" si="125"/>
        <v>0</v>
      </c>
      <c r="AR356" s="256">
        <f t="shared" si="126"/>
        <v>0</v>
      </c>
    </row>
    <row r="357" spans="1:44" ht="31.5">
      <c r="A357" s="396"/>
      <c r="B357" s="396" t="s">
        <v>4471</v>
      </c>
      <c r="C357" s="401" t="s">
        <v>1961</v>
      </c>
      <c r="D357" s="369"/>
      <c r="E357" s="373"/>
      <c r="F357" s="400"/>
      <c r="G357" s="373"/>
      <c r="H357" s="400"/>
      <c r="I357" s="369"/>
      <c r="J357" s="400"/>
      <c r="K357" s="400"/>
      <c r="L357" s="400"/>
      <c r="M357" s="400"/>
      <c r="N357" s="369"/>
      <c r="O357" s="236"/>
      <c r="P357" s="267"/>
      <c r="Q357" s="267" t="s">
        <v>4471</v>
      </c>
      <c r="R357" s="272" t="s">
        <v>1961</v>
      </c>
      <c r="S357" s="255">
        <f t="shared" si="112"/>
        <v>5294.4000000000005</v>
      </c>
      <c r="T357" s="255">
        <v>5294.4000000000005</v>
      </c>
      <c r="U357" s="255">
        <v>3885.8</v>
      </c>
      <c r="V357" s="255"/>
      <c r="W357" s="255"/>
      <c r="X357" s="255">
        <f t="shared" si="113"/>
        <v>1580.8</v>
      </c>
      <c r="Y357" s="255">
        <v>1580.8</v>
      </c>
      <c r="Z357" s="255">
        <v>301.7</v>
      </c>
      <c r="AA357" s="255">
        <v>234.1</v>
      </c>
      <c r="AB357" s="255"/>
      <c r="AC357" s="255">
        <f t="shared" si="114"/>
        <v>6875.2000000000007</v>
      </c>
      <c r="AE357" s="267"/>
      <c r="AF357" s="267" t="s">
        <v>4471</v>
      </c>
      <c r="AG357" s="272" t="s">
        <v>1961</v>
      </c>
      <c r="AH357" s="255">
        <f t="shared" si="115"/>
        <v>6875.2000000000007</v>
      </c>
      <c r="AI357" s="254">
        <f t="shared" si="116"/>
        <v>5294.4000000000005</v>
      </c>
      <c r="AJ357" s="254">
        <f t="shared" si="117"/>
        <v>1580.8</v>
      </c>
      <c r="AK357" s="254">
        <f t="shared" si="118"/>
        <v>0</v>
      </c>
      <c r="AL357" s="254">
        <f t="shared" si="119"/>
        <v>0</v>
      </c>
      <c r="AM357" s="255">
        <f t="shared" si="120"/>
        <v>0</v>
      </c>
      <c r="AN357" s="254">
        <f t="shared" si="121"/>
        <v>-6875.2000000000007</v>
      </c>
      <c r="AO357" s="254">
        <f t="shared" si="122"/>
        <v>-5294.4000000000005</v>
      </c>
      <c r="AP357" s="254">
        <f t="shared" si="123"/>
        <v>-1580.8</v>
      </c>
      <c r="AQ357" s="249">
        <f t="shared" si="125"/>
        <v>0</v>
      </c>
      <c r="AR357" s="256">
        <f t="shared" si="126"/>
        <v>0</v>
      </c>
    </row>
    <row r="358" spans="1:44" ht="31.5">
      <c r="A358" s="396"/>
      <c r="B358" s="396" t="s">
        <v>4471</v>
      </c>
      <c r="C358" s="401" t="s">
        <v>1962</v>
      </c>
      <c r="D358" s="369">
        <f t="shared" si="110"/>
        <v>3102.1</v>
      </c>
      <c r="E358" s="373">
        <v>3102.1</v>
      </c>
      <c r="F358" s="400">
        <v>2532.4</v>
      </c>
      <c r="G358" s="373">
        <v>12.6</v>
      </c>
      <c r="H358" s="400"/>
      <c r="I358" s="369">
        <f t="shared" si="124"/>
        <v>2183.6000000000004</v>
      </c>
      <c r="J358" s="400">
        <v>1985.6000000000001</v>
      </c>
      <c r="K358" s="400">
        <v>543.29999999999995</v>
      </c>
      <c r="L358" s="400">
        <v>575.79999999999995</v>
      </c>
      <c r="M358" s="400">
        <v>198</v>
      </c>
      <c r="N358" s="369">
        <f t="shared" si="111"/>
        <v>5285.7000000000007</v>
      </c>
      <c r="O358" s="236"/>
      <c r="P358" s="267"/>
      <c r="Q358" s="267" t="s">
        <v>4471</v>
      </c>
      <c r="R358" s="272" t="s">
        <v>1962</v>
      </c>
      <c r="S358" s="255">
        <f t="shared" si="112"/>
        <v>1913.8</v>
      </c>
      <c r="T358" s="255">
        <v>1913.8</v>
      </c>
      <c r="U358" s="255">
        <v>1404.6</v>
      </c>
      <c r="V358" s="255"/>
      <c r="W358" s="255"/>
      <c r="X358" s="255">
        <f t="shared" si="113"/>
        <v>460.4</v>
      </c>
      <c r="Y358" s="255">
        <v>460.4</v>
      </c>
      <c r="Z358" s="255">
        <v>109.10000000000001</v>
      </c>
      <c r="AA358" s="255">
        <v>189.6</v>
      </c>
      <c r="AB358" s="255"/>
      <c r="AC358" s="255">
        <f t="shared" si="114"/>
        <v>2374.1999999999998</v>
      </c>
      <c r="AE358" s="267"/>
      <c r="AF358" s="267" t="s">
        <v>4471</v>
      </c>
      <c r="AG358" s="272" t="s">
        <v>1962</v>
      </c>
      <c r="AH358" s="255">
        <f t="shared" si="115"/>
        <v>2374.1999999999998</v>
      </c>
      <c r="AI358" s="254">
        <f t="shared" si="116"/>
        <v>1913.8</v>
      </c>
      <c r="AJ358" s="254">
        <f t="shared" si="117"/>
        <v>460.4</v>
      </c>
      <c r="AK358" s="254">
        <f t="shared" si="118"/>
        <v>5285.7000000000007</v>
      </c>
      <c r="AL358" s="254">
        <f t="shared" si="119"/>
        <v>3102.1</v>
      </c>
      <c r="AM358" s="255">
        <f t="shared" si="120"/>
        <v>2183.6000000000004</v>
      </c>
      <c r="AN358" s="254">
        <f t="shared" si="121"/>
        <v>2911.5000000000009</v>
      </c>
      <c r="AO358" s="254">
        <f t="shared" si="122"/>
        <v>1188.3</v>
      </c>
      <c r="AP358" s="254">
        <f t="shared" si="123"/>
        <v>1723.2000000000003</v>
      </c>
      <c r="AQ358" s="249">
        <f t="shared" si="125"/>
        <v>50.6</v>
      </c>
      <c r="AR358" s="256">
        <f t="shared" si="126"/>
        <v>3152.7</v>
      </c>
    </row>
    <row r="359" spans="1:44" ht="31.7" customHeight="1">
      <c r="A359" s="396"/>
      <c r="B359" s="396" t="s">
        <v>4471</v>
      </c>
      <c r="C359" s="401" t="s">
        <v>337</v>
      </c>
      <c r="D359" s="369"/>
      <c r="E359" s="373"/>
      <c r="F359" s="400"/>
      <c r="G359" s="373"/>
      <c r="H359" s="400"/>
      <c r="I359" s="369"/>
      <c r="J359" s="400"/>
      <c r="K359" s="400"/>
      <c r="L359" s="400"/>
      <c r="M359" s="400"/>
      <c r="N359" s="369"/>
      <c r="O359" s="236"/>
      <c r="P359" s="267"/>
      <c r="Q359" s="267" t="s">
        <v>4471</v>
      </c>
      <c r="R359" s="272" t="s">
        <v>1963</v>
      </c>
      <c r="S359" s="255">
        <f t="shared" si="112"/>
        <v>6056.2</v>
      </c>
      <c r="T359" s="255">
        <v>6056.2</v>
      </c>
      <c r="U359" s="255">
        <v>4444.8999999999996</v>
      </c>
      <c r="V359" s="255"/>
      <c r="W359" s="255"/>
      <c r="X359" s="255">
        <f t="shared" si="113"/>
        <v>1458.4</v>
      </c>
      <c r="Y359" s="255">
        <v>1458.4</v>
      </c>
      <c r="Z359" s="255">
        <v>345.20000000000005</v>
      </c>
      <c r="AA359" s="255">
        <v>273.10000000000002</v>
      </c>
      <c r="AB359" s="255"/>
      <c r="AC359" s="255">
        <f t="shared" si="114"/>
        <v>7514.6</v>
      </c>
      <c r="AE359" s="267"/>
      <c r="AF359" s="267" t="s">
        <v>4471</v>
      </c>
      <c r="AG359" s="272" t="s">
        <v>1963</v>
      </c>
      <c r="AH359" s="255">
        <f t="shared" si="115"/>
        <v>7514.6</v>
      </c>
      <c r="AI359" s="254">
        <f t="shared" si="116"/>
        <v>6056.2</v>
      </c>
      <c r="AJ359" s="254">
        <f t="shared" si="117"/>
        <v>1458.4</v>
      </c>
      <c r="AK359" s="254">
        <f t="shared" si="118"/>
        <v>0</v>
      </c>
      <c r="AL359" s="254">
        <f t="shared" si="119"/>
        <v>0</v>
      </c>
      <c r="AM359" s="255">
        <f t="shared" si="120"/>
        <v>0</v>
      </c>
      <c r="AN359" s="254">
        <f t="shared" si="121"/>
        <v>-7514.6</v>
      </c>
      <c r="AO359" s="254">
        <f t="shared" si="122"/>
        <v>-6056.2</v>
      </c>
      <c r="AP359" s="254">
        <f t="shared" si="123"/>
        <v>-1458.4</v>
      </c>
      <c r="AQ359" s="249">
        <f t="shared" si="125"/>
        <v>0</v>
      </c>
      <c r="AR359" s="256">
        <f t="shared" si="126"/>
        <v>0</v>
      </c>
    </row>
    <row r="360" spans="1:44" ht="31.5">
      <c r="A360" s="396"/>
      <c r="B360" s="396" t="s">
        <v>4471</v>
      </c>
      <c r="C360" s="401" t="s">
        <v>1964</v>
      </c>
      <c r="D360" s="369">
        <f t="shared" si="110"/>
        <v>6446.1</v>
      </c>
      <c r="E360" s="373">
        <v>6446.1</v>
      </c>
      <c r="F360" s="400">
        <v>5264.2</v>
      </c>
      <c r="G360" s="373">
        <v>23.8</v>
      </c>
      <c r="H360" s="400"/>
      <c r="I360" s="369">
        <f t="shared" si="124"/>
        <v>3495.6999999999994</v>
      </c>
      <c r="J360" s="400">
        <v>3198.5999999999995</v>
      </c>
      <c r="K360" s="400">
        <v>1130</v>
      </c>
      <c r="L360" s="400">
        <v>670.2</v>
      </c>
      <c r="M360" s="400">
        <v>297.10000000000002</v>
      </c>
      <c r="N360" s="369">
        <f t="shared" si="111"/>
        <v>9941.7999999999993</v>
      </c>
      <c r="O360" s="236"/>
      <c r="P360" s="267"/>
      <c r="Q360" s="267" t="s">
        <v>4471</v>
      </c>
      <c r="R360" s="272" t="s">
        <v>1964</v>
      </c>
      <c r="S360" s="255">
        <f t="shared" si="112"/>
        <v>4467.8</v>
      </c>
      <c r="T360" s="255">
        <v>4467.8</v>
      </c>
      <c r="U360" s="255">
        <v>3279.2</v>
      </c>
      <c r="V360" s="255"/>
      <c r="W360" s="255"/>
      <c r="X360" s="255">
        <f t="shared" si="113"/>
        <v>1217.4000000000001</v>
      </c>
      <c r="Y360" s="255">
        <v>1217.4000000000001</v>
      </c>
      <c r="Z360" s="255">
        <v>254.60000000000002</v>
      </c>
      <c r="AA360" s="255">
        <v>316.8</v>
      </c>
      <c r="AB360" s="255"/>
      <c r="AC360" s="255">
        <f t="shared" si="114"/>
        <v>5685.2000000000007</v>
      </c>
      <c r="AE360" s="267"/>
      <c r="AF360" s="267" t="s">
        <v>4471</v>
      </c>
      <c r="AG360" s="272" t="s">
        <v>1964</v>
      </c>
      <c r="AH360" s="255">
        <f t="shared" si="115"/>
        <v>5685.2000000000007</v>
      </c>
      <c r="AI360" s="254">
        <f t="shared" si="116"/>
        <v>4467.8</v>
      </c>
      <c r="AJ360" s="254">
        <f t="shared" si="117"/>
        <v>1217.4000000000001</v>
      </c>
      <c r="AK360" s="254">
        <f t="shared" si="118"/>
        <v>9941.7999999999993</v>
      </c>
      <c r="AL360" s="254">
        <f t="shared" si="119"/>
        <v>6446.1</v>
      </c>
      <c r="AM360" s="255">
        <f t="shared" si="120"/>
        <v>3495.6999999999994</v>
      </c>
      <c r="AN360" s="254">
        <f t="shared" si="121"/>
        <v>4256.5999999999985</v>
      </c>
      <c r="AO360" s="254">
        <f t="shared" si="122"/>
        <v>1978.3000000000002</v>
      </c>
      <c r="AP360" s="254">
        <f t="shared" si="123"/>
        <v>2278.2999999999993</v>
      </c>
      <c r="AQ360" s="249">
        <f t="shared" si="125"/>
        <v>105.3</v>
      </c>
      <c r="AR360" s="256">
        <f t="shared" si="126"/>
        <v>6551.4000000000005</v>
      </c>
    </row>
    <row r="361" spans="1:44" ht="31.5">
      <c r="A361" s="396"/>
      <c r="B361" s="396" t="s">
        <v>4471</v>
      </c>
      <c r="C361" s="401" t="s">
        <v>1965</v>
      </c>
      <c r="D361" s="369"/>
      <c r="E361" s="373"/>
      <c r="F361" s="400"/>
      <c r="G361" s="373"/>
      <c r="H361" s="400"/>
      <c r="I361" s="369"/>
      <c r="J361" s="400"/>
      <c r="K361" s="400"/>
      <c r="L361" s="400"/>
      <c r="M361" s="400"/>
      <c r="N361" s="369"/>
      <c r="O361" s="236"/>
      <c r="P361" s="267"/>
      <c r="Q361" s="267" t="s">
        <v>4471</v>
      </c>
      <c r="R361" s="272" t="s">
        <v>1965</v>
      </c>
      <c r="S361" s="255">
        <f t="shared" si="112"/>
        <v>2851.7999999999997</v>
      </c>
      <c r="T361" s="255">
        <v>2851.7999999999997</v>
      </c>
      <c r="U361" s="255">
        <v>2093.1</v>
      </c>
      <c r="V361" s="255"/>
      <c r="W361" s="255"/>
      <c r="X361" s="255">
        <f t="shared" si="113"/>
        <v>723.69999999999993</v>
      </c>
      <c r="Y361" s="255">
        <v>723.69999999999993</v>
      </c>
      <c r="Z361" s="255">
        <v>162.5</v>
      </c>
      <c r="AA361" s="255">
        <v>170.3</v>
      </c>
      <c r="AB361" s="255"/>
      <c r="AC361" s="255">
        <f t="shared" si="114"/>
        <v>3575.4999999999995</v>
      </c>
      <c r="AE361" s="267"/>
      <c r="AF361" s="267" t="s">
        <v>4471</v>
      </c>
      <c r="AG361" s="272" t="s">
        <v>1965</v>
      </c>
      <c r="AH361" s="255">
        <f t="shared" si="115"/>
        <v>3575.4999999999995</v>
      </c>
      <c r="AI361" s="254">
        <f t="shared" si="116"/>
        <v>2851.7999999999997</v>
      </c>
      <c r="AJ361" s="254">
        <f t="shared" si="117"/>
        <v>723.69999999999993</v>
      </c>
      <c r="AK361" s="254">
        <f t="shared" si="118"/>
        <v>0</v>
      </c>
      <c r="AL361" s="254">
        <f t="shared" si="119"/>
        <v>0</v>
      </c>
      <c r="AM361" s="255">
        <f t="shared" si="120"/>
        <v>0</v>
      </c>
      <c r="AN361" s="254">
        <f t="shared" si="121"/>
        <v>-3575.4999999999995</v>
      </c>
      <c r="AO361" s="254">
        <f t="shared" si="122"/>
        <v>-2851.7999999999997</v>
      </c>
      <c r="AP361" s="254">
        <f t="shared" si="123"/>
        <v>-723.69999999999993</v>
      </c>
      <c r="AQ361" s="249">
        <f t="shared" si="125"/>
        <v>0</v>
      </c>
      <c r="AR361" s="256">
        <f t="shared" si="126"/>
        <v>0</v>
      </c>
    </row>
    <row r="362" spans="1:44" ht="31.5">
      <c r="A362" s="396"/>
      <c r="B362" s="396" t="s">
        <v>4471</v>
      </c>
      <c r="C362" s="401" t="s">
        <v>3619</v>
      </c>
      <c r="D362" s="369">
        <f t="shared" ref="D362:D425" si="127">E362+H362</f>
        <v>2664.1000000000004</v>
      </c>
      <c r="E362" s="373">
        <v>2664.1000000000004</v>
      </c>
      <c r="F362" s="400">
        <v>1976.9</v>
      </c>
      <c r="G362" s="373">
        <v>252.3</v>
      </c>
      <c r="H362" s="400"/>
      <c r="I362" s="369">
        <f t="shared" si="124"/>
        <v>1173.5</v>
      </c>
      <c r="J362" s="400">
        <v>1000.2</v>
      </c>
      <c r="K362" s="400">
        <v>423.9</v>
      </c>
      <c r="L362" s="400">
        <v>65.7</v>
      </c>
      <c r="M362" s="400">
        <v>173.3</v>
      </c>
      <c r="N362" s="369">
        <f t="shared" ref="N362:N425" si="128">D362+I362</f>
        <v>3837.6000000000004</v>
      </c>
      <c r="O362" s="236"/>
      <c r="P362" s="267"/>
      <c r="Q362" s="267" t="s">
        <v>4471</v>
      </c>
      <c r="R362" s="272" t="s">
        <v>3619</v>
      </c>
      <c r="S362" s="255">
        <f t="shared" ref="S362:S425" si="129">T362+W362</f>
        <v>1458.5</v>
      </c>
      <c r="T362" s="255">
        <v>1458.5</v>
      </c>
      <c r="U362" s="255">
        <v>1070.5</v>
      </c>
      <c r="V362" s="255"/>
      <c r="W362" s="255"/>
      <c r="X362" s="255">
        <f t="shared" ref="X362:X425" si="130">Y362+AB362</f>
        <v>311.89999999999998</v>
      </c>
      <c r="Y362" s="255">
        <v>311.89999999999998</v>
      </c>
      <c r="Z362" s="255">
        <v>83.1</v>
      </c>
      <c r="AA362" s="255">
        <v>74.900000000000006</v>
      </c>
      <c r="AB362" s="255"/>
      <c r="AC362" s="255">
        <f t="shared" ref="AC362:AC425" si="131">S362+X362</f>
        <v>1770.4</v>
      </c>
      <c r="AE362" s="267"/>
      <c r="AF362" s="267" t="s">
        <v>4471</v>
      </c>
      <c r="AG362" s="272" t="s">
        <v>3619</v>
      </c>
      <c r="AH362" s="255">
        <f t="shared" ref="AH362:AH425" si="132">AC362</f>
        <v>1770.4</v>
      </c>
      <c r="AI362" s="254">
        <f t="shared" ref="AI362:AI425" si="133">S362</f>
        <v>1458.5</v>
      </c>
      <c r="AJ362" s="254">
        <f t="shared" ref="AJ362:AJ425" si="134">X362</f>
        <v>311.89999999999998</v>
      </c>
      <c r="AK362" s="254">
        <f t="shared" ref="AK362:AK425" si="135">N362</f>
        <v>3837.6000000000004</v>
      </c>
      <c r="AL362" s="254">
        <f t="shared" ref="AL362:AL425" si="136">D362</f>
        <v>2664.1000000000004</v>
      </c>
      <c r="AM362" s="255">
        <f t="shared" ref="AM362:AM425" si="137">I362</f>
        <v>1173.5</v>
      </c>
      <c r="AN362" s="254">
        <f t="shared" ref="AN362:AN425" si="138">AK362-AH362</f>
        <v>2067.2000000000003</v>
      </c>
      <c r="AO362" s="254">
        <f t="shared" ref="AO362:AO425" si="139">AL362-AI362</f>
        <v>1205.6000000000004</v>
      </c>
      <c r="AP362" s="254">
        <f t="shared" ref="AP362:AP425" si="140">AM362-AJ362</f>
        <v>861.6</v>
      </c>
      <c r="AQ362" s="249">
        <f t="shared" si="125"/>
        <v>39.5</v>
      </c>
      <c r="AR362" s="256">
        <f t="shared" si="126"/>
        <v>2703.6000000000004</v>
      </c>
    </row>
    <row r="363" spans="1:44" ht="31.5">
      <c r="A363" s="396"/>
      <c r="B363" s="396" t="s">
        <v>4471</v>
      </c>
      <c r="C363" s="401" t="s">
        <v>3620</v>
      </c>
      <c r="D363" s="369">
        <f t="shared" si="127"/>
        <v>1503</v>
      </c>
      <c r="E363" s="373">
        <v>1503</v>
      </c>
      <c r="F363" s="400">
        <v>1000.4</v>
      </c>
      <c r="G363" s="373">
        <v>282.5</v>
      </c>
      <c r="H363" s="400"/>
      <c r="I363" s="369">
        <f t="shared" si="124"/>
        <v>440.3</v>
      </c>
      <c r="J363" s="400">
        <v>366</v>
      </c>
      <c r="K363" s="400">
        <v>214.2</v>
      </c>
      <c r="L363" s="400">
        <v>82</v>
      </c>
      <c r="M363" s="400">
        <v>74.3</v>
      </c>
      <c r="N363" s="369">
        <f t="shared" si="128"/>
        <v>1943.3</v>
      </c>
      <c r="O363" s="236"/>
      <c r="P363" s="267"/>
      <c r="Q363" s="267" t="s">
        <v>4471</v>
      </c>
      <c r="R363" s="272" t="s">
        <v>3620</v>
      </c>
      <c r="S363" s="255">
        <f t="shared" si="129"/>
        <v>1421.3</v>
      </c>
      <c r="T363" s="255">
        <v>1421.3</v>
      </c>
      <c r="U363" s="255">
        <v>1043.5</v>
      </c>
      <c r="V363" s="255"/>
      <c r="W363" s="255"/>
      <c r="X363" s="255">
        <f t="shared" si="130"/>
        <v>246.9</v>
      </c>
      <c r="Y363" s="255">
        <v>246.9</v>
      </c>
      <c r="Z363" s="255">
        <v>81</v>
      </c>
      <c r="AA363" s="255">
        <v>43.5</v>
      </c>
      <c r="AB363" s="255"/>
      <c r="AC363" s="255">
        <f t="shared" si="131"/>
        <v>1668.2</v>
      </c>
      <c r="AE363" s="267"/>
      <c r="AF363" s="267" t="s">
        <v>4471</v>
      </c>
      <c r="AG363" s="272" t="s">
        <v>3620</v>
      </c>
      <c r="AH363" s="255">
        <f t="shared" si="132"/>
        <v>1668.2</v>
      </c>
      <c r="AI363" s="254">
        <f t="shared" si="133"/>
        <v>1421.3</v>
      </c>
      <c r="AJ363" s="254">
        <f t="shared" si="134"/>
        <v>246.9</v>
      </c>
      <c r="AK363" s="254">
        <f t="shared" si="135"/>
        <v>1943.3</v>
      </c>
      <c r="AL363" s="254">
        <f t="shared" si="136"/>
        <v>1503</v>
      </c>
      <c r="AM363" s="255">
        <f t="shared" si="137"/>
        <v>440.3</v>
      </c>
      <c r="AN363" s="254">
        <f t="shared" si="138"/>
        <v>275.09999999999991</v>
      </c>
      <c r="AO363" s="254">
        <f t="shared" si="139"/>
        <v>81.700000000000045</v>
      </c>
      <c r="AP363" s="254">
        <f t="shared" si="140"/>
        <v>193.4</v>
      </c>
      <c r="AQ363" s="249">
        <f t="shared" si="125"/>
        <v>20</v>
      </c>
      <c r="AR363" s="256">
        <f t="shared" si="126"/>
        <v>1523</v>
      </c>
    </row>
    <row r="364" spans="1:44" ht="31.5">
      <c r="A364" s="396"/>
      <c r="B364" s="396" t="s">
        <v>4471</v>
      </c>
      <c r="C364" s="401" t="s">
        <v>3621</v>
      </c>
      <c r="D364" s="369">
        <f t="shared" si="127"/>
        <v>2012.8000000000002</v>
      </c>
      <c r="E364" s="373">
        <v>2012.8000000000002</v>
      </c>
      <c r="F364" s="400">
        <v>1443.2</v>
      </c>
      <c r="G364" s="373">
        <v>252.1</v>
      </c>
      <c r="H364" s="400"/>
      <c r="I364" s="369">
        <f t="shared" si="124"/>
        <v>680.1</v>
      </c>
      <c r="J364" s="400">
        <v>581.1</v>
      </c>
      <c r="K364" s="400">
        <v>309.3</v>
      </c>
      <c r="L364" s="400">
        <v>60.5</v>
      </c>
      <c r="M364" s="400">
        <v>99</v>
      </c>
      <c r="N364" s="369">
        <f t="shared" si="128"/>
        <v>2692.9</v>
      </c>
      <c r="O364" s="236"/>
      <c r="P364" s="267"/>
      <c r="Q364" s="267" t="s">
        <v>4471</v>
      </c>
      <c r="R364" s="272" t="s">
        <v>3621</v>
      </c>
      <c r="S364" s="255">
        <f t="shared" si="129"/>
        <v>1514.3</v>
      </c>
      <c r="T364" s="255">
        <v>1514.3</v>
      </c>
      <c r="U364" s="255">
        <v>1111.4000000000001</v>
      </c>
      <c r="V364" s="255"/>
      <c r="W364" s="255"/>
      <c r="X364" s="255">
        <f t="shared" si="130"/>
        <v>385.20000000000005</v>
      </c>
      <c r="Y364" s="255">
        <v>385.20000000000005</v>
      </c>
      <c r="Z364" s="255">
        <v>86.3</v>
      </c>
      <c r="AA364" s="255">
        <v>100.2</v>
      </c>
      <c r="AB364" s="255"/>
      <c r="AC364" s="255">
        <f t="shared" si="131"/>
        <v>1899.5</v>
      </c>
      <c r="AE364" s="267"/>
      <c r="AF364" s="267" t="s">
        <v>4471</v>
      </c>
      <c r="AG364" s="272" t="s">
        <v>3621</v>
      </c>
      <c r="AH364" s="255">
        <f t="shared" si="132"/>
        <v>1899.5</v>
      </c>
      <c r="AI364" s="254">
        <f t="shared" si="133"/>
        <v>1514.3</v>
      </c>
      <c r="AJ364" s="254">
        <f t="shared" si="134"/>
        <v>385.20000000000005</v>
      </c>
      <c r="AK364" s="254">
        <f t="shared" si="135"/>
        <v>2692.9</v>
      </c>
      <c r="AL364" s="254">
        <f t="shared" si="136"/>
        <v>2012.8000000000002</v>
      </c>
      <c r="AM364" s="255">
        <f t="shared" si="137"/>
        <v>680.1</v>
      </c>
      <c r="AN364" s="254">
        <f t="shared" si="138"/>
        <v>793.40000000000009</v>
      </c>
      <c r="AO364" s="254">
        <f t="shared" si="139"/>
        <v>498.50000000000023</v>
      </c>
      <c r="AP364" s="254">
        <f t="shared" si="140"/>
        <v>294.89999999999998</v>
      </c>
      <c r="AQ364" s="249">
        <f t="shared" si="125"/>
        <v>28.9</v>
      </c>
      <c r="AR364" s="256">
        <f t="shared" si="126"/>
        <v>2041.7000000000003</v>
      </c>
    </row>
    <row r="365" spans="1:44" ht="31.5">
      <c r="A365" s="396"/>
      <c r="B365" s="396" t="s">
        <v>4471</v>
      </c>
      <c r="C365" s="401" t="s">
        <v>3622</v>
      </c>
      <c r="D365" s="369">
        <f t="shared" si="127"/>
        <v>3180.7000000000003</v>
      </c>
      <c r="E365" s="373">
        <v>3180.7000000000003</v>
      </c>
      <c r="F365" s="400">
        <v>2397</v>
      </c>
      <c r="G365" s="373">
        <v>256.39999999999998</v>
      </c>
      <c r="H365" s="400"/>
      <c r="I365" s="369">
        <f t="shared" si="124"/>
        <v>1511.0999999999997</v>
      </c>
      <c r="J365" s="400">
        <v>1288.2999999999997</v>
      </c>
      <c r="K365" s="400">
        <v>514.5</v>
      </c>
      <c r="L365" s="400">
        <v>64.8</v>
      </c>
      <c r="M365" s="400">
        <v>222.8</v>
      </c>
      <c r="N365" s="369">
        <f t="shared" si="128"/>
        <v>4691.8</v>
      </c>
      <c r="O365" s="236"/>
      <c r="P365" s="267"/>
      <c r="Q365" s="267" t="s">
        <v>4471</v>
      </c>
      <c r="R365" s="272" t="s">
        <v>3622</v>
      </c>
      <c r="S365" s="255">
        <f t="shared" si="129"/>
        <v>1588.6000000000001</v>
      </c>
      <c r="T365" s="255">
        <v>1588.6000000000001</v>
      </c>
      <c r="U365" s="255">
        <v>1166</v>
      </c>
      <c r="V365" s="255"/>
      <c r="W365" s="255"/>
      <c r="X365" s="255">
        <f t="shared" si="130"/>
        <v>433.6</v>
      </c>
      <c r="Y365" s="255">
        <v>433.6</v>
      </c>
      <c r="Z365" s="255">
        <v>90.5</v>
      </c>
      <c r="AA365" s="255">
        <v>143.9</v>
      </c>
      <c r="AB365" s="255"/>
      <c r="AC365" s="255">
        <f t="shared" si="131"/>
        <v>2022.2000000000003</v>
      </c>
      <c r="AE365" s="267"/>
      <c r="AF365" s="267" t="s">
        <v>4471</v>
      </c>
      <c r="AG365" s="272" t="s">
        <v>3622</v>
      </c>
      <c r="AH365" s="255">
        <f t="shared" si="132"/>
        <v>2022.2000000000003</v>
      </c>
      <c r="AI365" s="254">
        <f t="shared" si="133"/>
        <v>1588.6000000000001</v>
      </c>
      <c r="AJ365" s="254">
        <f t="shared" si="134"/>
        <v>433.6</v>
      </c>
      <c r="AK365" s="254">
        <f t="shared" si="135"/>
        <v>4691.8</v>
      </c>
      <c r="AL365" s="254">
        <f t="shared" si="136"/>
        <v>3180.7000000000003</v>
      </c>
      <c r="AM365" s="255">
        <f t="shared" si="137"/>
        <v>1511.0999999999997</v>
      </c>
      <c r="AN365" s="254">
        <f t="shared" si="138"/>
        <v>2669.6</v>
      </c>
      <c r="AO365" s="254">
        <f t="shared" si="139"/>
        <v>1592.1000000000001</v>
      </c>
      <c r="AP365" s="254">
        <f t="shared" si="140"/>
        <v>1077.4999999999995</v>
      </c>
      <c r="AQ365" s="249">
        <f t="shared" si="125"/>
        <v>47.9</v>
      </c>
      <c r="AR365" s="256">
        <f t="shared" si="126"/>
        <v>3228.6000000000004</v>
      </c>
    </row>
    <row r="366" spans="1:44" ht="31.5">
      <c r="A366" s="396"/>
      <c r="B366" s="396" t="s">
        <v>4471</v>
      </c>
      <c r="C366" s="401" t="s">
        <v>3623</v>
      </c>
      <c r="D366" s="369"/>
      <c r="E366" s="373"/>
      <c r="F366" s="400"/>
      <c r="G366" s="373"/>
      <c r="H366" s="400"/>
      <c r="I366" s="369"/>
      <c r="J366" s="400"/>
      <c r="K366" s="400"/>
      <c r="L366" s="400"/>
      <c r="M366" s="400"/>
      <c r="N366" s="369"/>
      <c r="O366" s="236"/>
      <c r="P366" s="267"/>
      <c r="Q366" s="267" t="s">
        <v>4471</v>
      </c>
      <c r="R366" s="272" t="s">
        <v>3623</v>
      </c>
      <c r="S366" s="255">
        <f t="shared" si="129"/>
        <v>2953.7</v>
      </c>
      <c r="T366" s="255">
        <v>2953.7</v>
      </c>
      <c r="U366" s="255">
        <v>2167.9</v>
      </c>
      <c r="V366" s="255"/>
      <c r="W366" s="255"/>
      <c r="X366" s="255">
        <f t="shared" si="130"/>
        <v>686.5</v>
      </c>
      <c r="Y366" s="255">
        <v>686.5</v>
      </c>
      <c r="Z366" s="255">
        <v>168.3</v>
      </c>
      <c r="AA366" s="255">
        <v>130.6</v>
      </c>
      <c r="AB366" s="255"/>
      <c r="AC366" s="255">
        <f t="shared" si="131"/>
        <v>3640.2</v>
      </c>
      <c r="AE366" s="267"/>
      <c r="AF366" s="267" t="s">
        <v>4471</v>
      </c>
      <c r="AG366" s="272" t="s">
        <v>3623</v>
      </c>
      <c r="AH366" s="255">
        <f t="shared" si="132"/>
        <v>3640.2</v>
      </c>
      <c r="AI366" s="254">
        <f t="shared" si="133"/>
        <v>2953.7</v>
      </c>
      <c r="AJ366" s="254">
        <f t="shared" si="134"/>
        <v>686.5</v>
      </c>
      <c r="AK366" s="254">
        <f t="shared" si="135"/>
        <v>0</v>
      </c>
      <c r="AL366" s="254">
        <f t="shared" si="136"/>
        <v>0</v>
      </c>
      <c r="AM366" s="255">
        <f t="shared" si="137"/>
        <v>0</v>
      </c>
      <c r="AN366" s="254">
        <f t="shared" si="138"/>
        <v>-3640.2</v>
      </c>
      <c r="AO366" s="254">
        <f t="shared" si="139"/>
        <v>-2953.7</v>
      </c>
      <c r="AP366" s="254">
        <f t="shared" si="140"/>
        <v>-686.5</v>
      </c>
      <c r="AQ366" s="249">
        <f t="shared" si="125"/>
        <v>0</v>
      </c>
      <c r="AR366" s="256">
        <f t="shared" si="126"/>
        <v>0</v>
      </c>
    </row>
    <row r="367" spans="1:44" ht="31.5">
      <c r="A367" s="396"/>
      <c r="B367" s="396" t="s">
        <v>4471</v>
      </c>
      <c r="C367" s="401" t="s">
        <v>3624</v>
      </c>
      <c r="D367" s="369"/>
      <c r="E367" s="373"/>
      <c r="F367" s="400"/>
      <c r="G367" s="373"/>
      <c r="H367" s="400"/>
      <c r="I367" s="369"/>
      <c r="J367" s="400"/>
      <c r="K367" s="400"/>
      <c r="L367" s="400"/>
      <c r="M367" s="400"/>
      <c r="N367" s="369"/>
      <c r="O367" s="236"/>
      <c r="P367" s="267"/>
      <c r="Q367" s="267" t="s">
        <v>4471</v>
      </c>
      <c r="R367" s="272" t="s">
        <v>3624</v>
      </c>
      <c r="S367" s="255">
        <f t="shared" si="129"/>
        <v>3641.3</v>
      </c>
      <c r="T367" s="255">
        <v>3641.3</v>
      </c>
      <c r="U367" s="255">
        <v>2672.5</v>
      </c>
      <c r="V367" s="255"/>
      <c r="W367" s="255"/>
      <c r="X367" s="255">
        <f t="shared" si="130"/>
        <v>881.19999999999993</v>
      </c>
      <c r="Y367" s="255">
        <v>881.19999999999993</v>
      </c>
      <c r="Z367" s="255">
        <v>207.5</v>
      </c>
      <c r="AA367" s="255">
        <v>88</v>
      </c>
      <c r="AB367" s="255"/>
      <c r="AC367" s="255">
        <f t="shared" si="131"/>
        <v>4522.5</v>
      </c>
      <c r="AE367" s="267"/>
      <c r="AF367" s="267" t="s">
        <v>4471</v>
      </c>
      <c r="AG367" s="272" t="s">
        <v>3624</v>
      </c>
      <c r="AH367" s="255">
        <f t="shared" si="132"/>
        <v>4522.5</v>
      </c>
      <c r="AI367" s="254">
        <f t="shared" si="133"/>
        <v>3641.3</v>
      </c>
      <c r="AJ367" s="254">
        <f t="shared" si="134"/>
        <v>881.19999999999993</v>
      </c>
      <c r="AK367" s="254">
        <f t="shared" si="135"/>
        <v>0</v>
      </c>
      <c r="AL367" s="254">
        <f t="shared" si="136"/>
        <v>0</v>
      </c>
      <c r="AM367" s="255">
        <f t="shared" si="137"/>
        <v>0</v>
      </c>
      <c r="AN367" s="254">
        <f t="shared" si="138"/>
        <v>-4522.5</v>
      </c>
      <c r="AO367" s="254">
        <f t="shared" si="139"/>
        <v>-3641.3</v>
      </c>
      <c r="AP367" s="254">
        <f t="shared" si="140"/>
        <v>-881.19999999999993</v>
      </c>
      <c r="AQ367" s="249">
        <f t="shared" si="125"/>
        <v>0</v>
      </c>
      <c r="AR367" s="256">
        <f t="shared" si="126"/>
        <v>0</v>
      </c>
    </row>
    <row r="368" spans="1:44" ht="31.5">
      <c r="A368" s="396"/>
      <c r="B368" s="396" t="s">
        <v>4471</v>
      </c>
      <c r="C368" s="401" t="s">
        <v>3625</v>
      </c>
      <c r="D368" s="369">
        <f t="shared" si="127"/>
        <v>2403.8000000000002</v>
      </c>
      <c r="E368" s="373">
        <v>2403.8000000000002</v>
      </c>
      <c r="F368" s="400">
        <v>1700.3</v>
      </c>
      <c r="G368" s="373">
        <v>329.5</v>
      </c>
      <c r="H368" s="400"/>
      <c r="I368" s="369">
        <f t="shared" si="124"/>
        <v>880.7</v>
      </c>
      <c r="J368" s="400">
        <v>756.90000000000009</v>
      </c>
      <c r="K368" s="400">
        <v>364.3</v>
      </c>
      <c r="L368" s="400">
        <v>142.9</v>
      </c>
      <c r="M368" s="400">
        <v>123.8</v>
      </c>
      <c r="N368" s="369">
        <f t="shared" si="128"/>
        <v>3284.5</v>
      </c>
      <c r="O368" s="236"/>
      <c r="P368" s="267"/>
      <c r="Q368" s="267" t="s">
        <v>4471</v>
      </c>
      <c r="R368" s="272" t="s">
        <v>3625</v>
      </c>
      <c r="S368" s="255">
        <f t="shared" si="129"/>
        <v>1839.4</v>
      </c>
      <c r="T368" s="255">
        <v>1839.4</v>
      </c>
      <c r="U368" s="255">
        <v>1350</v>
      </c>
      <c r="V368" s="255"/>
      <c r="W368" s="255"/>
      <c r="X368" s="255">
        <f t="shared" si="130"/>
        <v>516.20000000000005</v>
      </c>
      <c r="Y368" s="255">
        <v>516.20000000000005</v>
      </c>
      <c r="Z368" s="255">
        <v>104.8</v>
      </c>
      <c r="AA368" s="255">
        <v>81.599999999999994</v>
      </c>
      <c r="AB368" s="255"/>
      <c r="AC368" s="255">
        <f t="shared" si="131"/>
        <v>2355.6000000000004</v>
      </c>
      <c r="AE368" s="267"/>
      <c r="AF368" s="267" t="s">
        <v>4471</v>
      </c>
      <c r="AG368" s="272" t="s">
        <v>3625</v>
      </c>
      <c r="AH368" s="255">
        <f t="shared" si="132"/>
        <v>2355.6000000000004</v>
      </c>
      <c r="AI368" s="254">
        <f t="shared" si="133"/>
        <v>1839.4</v>
      </c>
      <c r="AJ368" s="254">
        <f t="shared" si="134"/>
        <v>516.20000000000005</v>
      </c>
      <c r="AK368" s="254">
        <f t="shared" si="135"/>
        <v>3284.5</v>
      </c>
      <c r="AL368" s="254">
        <f t="shared" si="136"/>
        <v>2403.8000000000002</v>
      </c>
      <c r="AM368" s="255">
        <f t="shared" si="137"/>
        <v>880.7</v>
      </c>
      <c r="AN368" s="254">
        <f t="shared" si="138"/>
        <v>928.89999999999964</v>
      </c>
      <c r="AO368" s="254">
        <f t="shared" si="139"/>
        <v>564.40000000000009</v>
      </c>
      <c r="AP368" s="254">
        <f t="shared" si="140"/>
        <v>364.5</v>
      </c>
      <c r="AQ368" s="249">
        <f t="shared" si="125"/>
        <v>34</v>
      </c>
      <c r="AR368" s="256">
        <f t="shared" si="126"/>
        <v>2437.8000000000002</v>
      </c>
    </row>
    <row r="369" spans="1:44" ht="31.5">
      <c r="A369" s="396"/>
      <c r="B369" s="396" t="s">
        <v>4471</v>
      </c>
      <c r="C369" s="401" t="s">
        <v>3626</v>
      </c>
      <c r="D369" s="369"/>
      <c r="E369" s="373"/>
      <c r="F369" s="400"/>
      <c r="G369" s="373"/>
      <c r="H369" s="400"/>
      <c r="I369" s="369"/>
      <c r="J369" s="400"/>
      <c r="K369" s="400"/>
      <c r="L369" s="400"/>
      <c r="M369" s="400"/>
      <c r="N369" s="369"/>
      <c r="O369" s="236"/>
      <c r="P369" s="267"/>
      <c r="Q369" s="267" t="s">
        <v>4471</v>
      </c>
      <c r="R369" s="272" t="s">
        <v>3626</v>
      </c>
      <c r="S369" s="255">
        <f t="shared" si="129"/>
        <v>4281.7000000000007</v>
      </c>
      <c r="T369" s="255">
        <v>4281.7000000000007</v>
      </c>
      <c r="U369" s="255">
        <v>3142.5</v>
      </c>
      <c r="V369" s="255"/>
      <c r="W369" s="255"/>
      <c r="X369" s="255">
        <f t="shared" si="130"/>
        <v>1067.5</v>
      </c>
      <c r="Y369" s="255">
        <v>1067.5</v>
      </c>
      <c r="Z369" s="255">
        <v>244</v>
      </c>
      <c r="AA369" s="255">
        <v>292.60000000000002</v>
      </c>
      <c r="AB369" s="255"/>
      <c r="AC369" s="255">
        <f t="shared" si="131"/>
        <v>5349.2000000000007</v>
      </c>
      <c r="AE369" s="267"/>
      <c r="AF369" s="267" t="s">
        <v>4471</v>
      </c>
      <c r="AG369" s="272" t="s">
        <v>3626</v>
      </c>
      <c r="AH369" s="255">
        <f t="shared" si="132"/>
        <v>5349.2000000000007</v>
      </c>
      <c r="AI369" s="254">
        <f t="shared" si="133"/>
        <v>4281.7000000000007</v>
      </c>
      <c r="AJ369" s="254">
        <f t="shared" si="134"/>
        <v>1067.5</v>
      </c>
      <c r="AK369" s="254">
        <f t="shared" si="135"/>
        <v>0</v>
      </c>
      <c r="AL369" s="254">
        <f t="shared" si="136"/>
        <v>0</v>
      </c>
      <c r="AM369" s="255">
        <f t="shared" si="137"/>
        <v>0</v>
      </c>
      <c r="AN369" s="254">
        <f t="shared" si="138"/>
        <v>-5349.2000000000007</v>
      </c>
      <c r="AO369" s="254">
        <f t="shared" si="139"/>
        <v>-4281.7000000000007</v>
      </c>
      <c r="AP369" s="254">
        <f t="shared" si="140"/>
        <v>-1067.5</v>
      </c>
      <c r="AQ369" s="249">
        <f t="shared" si="125"/>
        <v>0</v>
      </c>
      <c r="AR369" s="256">
        <f t="shared" si="126"/>
        <v>0</v>
      </c>
    </row>
    <row r="370" spans="1:44" ht="31.5">
      <c r="A370" s="396"/>
      <c r="B370" s="396" t="s">
        <v>4471</v>
      </c>
      <c r="C370" s="401" t="s">
        <v>3627</v>
      </c>
      <c r="D370" s="369">
        <f t="shared" si="127"/>
        <v>16351.300000000001</v>
      </c>
      <c r="E370" s="373">
        <v>16351.300000000001</v>
      </c>
      <c r="F370" s="400">
        <v>13183.4</v>
      </c>
      <c r="G370" s="373">
        <v>267.7</v>
      </c>
      <c r="H370" s="400"/>
      <c r="I370" s="369">
        <f t="shared" si="124"/>
        <v>4940.9000000000005</v>
      </c>
      <c r="J370" s="400">
        <v>4594.3</v>
      </c>
      <c r="K370" s="400">
        <v>2830.5</v>
      </c>
      <c r="L370" s="400">
        <v>132.6</v>
      </c>
      <c r="M370" s="400">
        <v>346.6</v>
      </c>
      <c r="N370" s="369">
        <f t="shared" si="128"/>
        <v>21292.2</v>
      </c>
      <c r="O370" s="236"/>
      <c r="P370" s="267"/>
      <c r="Q370" s="267" t="s">
        <v>4471</v>
      </c>
      <c r="R370" s="272" t="s">
        <v>3627</v>
      </c>
      <c r="S370" s="255">
        <f t="shared" si="129"/>
        <v>3028.2000000000003</v>
      </c>
      <c r="T370" s="255">
        <v>3028.2000000000003</v>
      </c>
      <c r="U370" s="255">
        <v>2222.5</v>
      </c>
      <c r="V370" s="255"/>
      <c r="W370" s="255"/>
      <c r="X370" s="255">
        <f t="shared" si="130"/>
        <v>877.1</v>
      </c>
      <c r="Y370" s="255">
        <v>877.1</v>
      </c>
      <c r="Z370" s="255">
        <v>172.60000000000002</v>
      </c>
      <c r="AA370" s="255">
        <v>256.2</v>
      </c>
      <c r="AB370" s="255"/>
      <c r="AC370" s="255">
        <f t="shared" si="131"/>
        <v>3905.3</v>
      </c>
      <c r="AE370" s="267"/>
      <c r="AF370" s="267" t="s">
        <v>4471</v>
      </c>
      <c r="AG370" s="272" t="s">
        <v>3627</v>
      </c>
      <c r="AH370" s="255">
        <f t="shared" si="132"/>
        <v>3905.3</v>
      </c>
      <c r="AI370" s="254">
        <f t="shared" si="133"/>
        <v>3028.2000000000003</v>
      </c>
      <c r="AJ370" s="254">
        <f t="shared" si="134"/>
        <v>877.1</v>
      </c>
      <c r="AK370" s="254">
        <f t="shared" si="135"/>
        <v>21292.2</v>
      </c>
      <c r="AL370" s="254">
        <f t="shared" si="136"/>
        <v>16351.300000000001</v>
      </c>
      <c r="AM370" s="255">
        <f t="shared" si="137"/>
        <v>4940.9000000000005</v>
      </c>
      <c r="AN370" s="254">
        <f t="shared" si="138"/>
        <v>17386.900000000001</v>
      </c>
      <c r="AO370" s="254">
        <f t="shared" si="139"/>
        <v>13323.1</v>
      </c>
      <c r="AP370" s="254">
        <f t="shared" si="140"/>
        <v>4063.8000000000006</v>
      </c>
      <c r="AQ370" s="249">
        <f t="shared" si="125"/>
        <v>263.7</v>
      </c>
      <c r="AR370" s="256">
        <f t="shared" si="126"/>
        <v>16615</v>
      </c>
    </row>
    <row r="371" spans="1:44" ht="31.5">
      <c r="A371" s="396"/>
      <c r="B371" s="396" t="s">
        <v>4471</v>
      </c>
      <c r="C371" s="401" t="s">
        <v>3628</v>
      </c>
      <c r="D371" s="369">
        <f t="shared" si="127"/>
        <v>4786</v>
      </c>
      <c r="E371" s="373">
        <v>4786</v>
      </c>
      <c r="F371" s="400">
        <v>3706.7</v>
      </c>
      <c r="G371" s="373">
        <v>263.89999999999998</v>
      </c>
      <c r="H371" s="400"/>
      <c r="I371" s="369">
        <f t="shared" si="124"/>
        <v>2307.1999999999998</v>
      </c>
      <c r="J371" s="400">
        <v>2010.1</v>
      </c>
      <c r="K371" s="400">
        <v>795.6</v>
      </c>
      <c r="L371" s="400">
        <v>80.2</v>
      </c>
      <c r="M371" s="400">
        <v>297.10000000000002</v>
      </c>
      <c r="N371" s="369">
        <f t="shared" si="128"/>
        <v>7093.2</v>
      </c>
      <c r="O371" s="236"/>
      <c r="P371" s="267"/>
      <c r="Q371" s="267" t="s">
        <v>4471</v>
      </c>
      <c r="R371" s="272" t="s">
        <v>3628</v>
      </c>
      <c r="S371" s="255">
        <f t="shared" si="129"/>
        <v>2127.3000000000002</v>
      </c>
      <c r="T371" s="255">
        <v>2127.3000000000002</v>
      </c>
      <c r="U371" s="255">
        <v>1561.3</v>
      </c>
      <c r="V371" s="255"/>
      <c r="W371" s="255"/>
      <c r="X371" s="255">
        <f t="shared" si="130"/>
        <v>530.5</v>
      </c>
      <c r="Y371" s="255">
        <v>530.5</v>
      </c>
      <c r="Z371" s="255">
        <v>121.19999999999999</v>
      </c>
      <c r="AA371" s="255">
        <v>113.3</v>
      </c>
      <c r="AB371" s="255"/>
      <c r="AC371" s="255">
        <f t="shared" si="131"/>
        <v>2657.8</v>
      </c>
      <c r="AE371" s="267"/>
      <c r="AF371" s="267" t="s">
        <v>4471</v>
      </c>
      <c r="AG371" s="272" t="s">
        <v>3628</v>
      </c>
      <c r="AH371" s="255">
        <f t="shared" si="132"/>
        <v>2657.8</v>
      </c>
      <c r="AI371" s="254">
        <f t="shared" si="133"/>
        <v>2127.3000000000002</v>
      </c>
      <c r="AJ371" s="254">
        <f t="shared" si="134"/>
        <v>530.5</v>
      </c>
      <c r="AK371" s="254">
        <f t="shared" si="135"/>
        <v>7093.2</v>
      </c>
      <c r="AL371" s="254">
        <f t="shared" si="136"/>
        <v>4786</v>
      </c>
      <c r="AM371" s="255">
        <f t="shared" si="137"/>
        <v>2307.1999999999998</v>
      </c>
      <c r="AN371" s="254">
        <f t="shared" si="138"/>
        <v>4435.3999999999996</v>
      </c>
      <c r="AO371" s="254">
        <f t="shared" si="139"/>
        <v>2658.7</v>
      </c>
      <c r="AP371" s="254">
        <f t="shared" si="140"/>
        <v>1776.6999999999998</v>
      </c>
      <c r="AQ371" s="249">
        <f t="shared" si="125"/>
        <v>74.099999999999994</v>
      </c>
      <c r="AR371" s="256">
        <f t="shared" si="126"/>
        <v>4860.1000000000004</v>
      </c>
    </row>
    <row r="372" spans="1:44" ht="31.5">
      <c r="A372" s="396"/>
      <c r="B372" s="396" t="s">
        <v>4471</v>
      </c>
      <c r="C372" s="401" t="s">
        <v>3629</v>
      </c>
      <c r="D372" s="369"/>
      <c r="E372" s="373"/>
      <c r="F372" s="400"/>
      <c r="G372" s="373"/>
      <c r="H372" s="400"/>
      <c r="I372" s="369"/>
      <c r="J372" s="400"/>
      <c r="K372" s="400"/>
      <c r="L372" s="400"/>
      <c r="M372" s="400"/>
      <c r="N372" s="369"/>
      <c r="O372" s="236"/>
      <c r="P372" s="267"/>
      <c r="Q372" s="267" t="s">
        <v>4471</v>
      </c>
      <c r="R372" s="272" t="s">
        <v>3629</v>
      </c>
      <c r="S372" s="255">
        <f t="shared" si="129"/>
        <v>5331.5</v>
      </c>
      <c r="T372" s="255">
        <v>5331.5</v>
      </c>
      <c r="U372" s="255">
        <v>3913.1</v>
      </c>
      <c r="V372" s="255"/>
      <c r="W372" s="255"/>
      <c r="X372" s="255">
        <f t="shared" si="130"/>
        <v>1363.1</v>
      </c>
      <c r="Y372" s="255">
        <v>1363.1</v>
      </c>
      <c r="Z372" s="255">
        <v>303.89999999999998</v>
      </c>
      <c r="AA372" s="255">
        <v>231.1</v>
      </c>
      <c r="AB372" s="255"/>
      <c r="AC372" s="255">
        <f t="shared" si="131"/>
        <v>6694.6</v>
      </c>
      <c r="AE372" s="267"/>
      <c r="AF372" s="267" t="s">
        <v>4471</v>
      </c>
      <c r="AG372" s="272" t="s">
        <v>3629</v>
      </c>
      <c r="AH372" s="255">
        <f t="shared" si="132"/>
        <v>6694.6</v>
      </c>
      <c r="AI372" s="254">
        <f t="shared" si="133"/>
        <v>5331.5</v>
      </c>
      <c r="AJ372" s="254">
        <f t="shared" si="134"/>
        <v>1363.1</v>
      </c>
      <c r="AK372" s="254">
        <f t="shared" si="135"/>
        <v>0</v>
      </c>
      <c r="AL372" s="254">
        <f t="shared" si="136"/>
        <v>0</v>
      </c>
      <c r="AM372" s="255">
        <f t="shared" si="137"/>
        <v>0</v>
      </c>
      <c r="AN372" s="254">
        <f t="shared" si="138"/>
        <v>-6694.6</v>
      </c>
      <c r="AO372" s="254">
        <f t="shared" si="139"/>
        <v>-5331.5</v>
      </c>
      <c r="AP372" s="254">
        <f t="shared" si="140"/>
        <v>-1363.1</v>
      </c>
      <c r="AQ372" s="249">
        <f t="shared" si="125"/>
        <v>0</v>
      </c>
      <c r="AR372" s="256">
        <f t="shared" si="126"/>
        <v>0</v>
      </c>
    </row>
    <row r="373" spans="1:44" ht="31.5">
      <c r="A373" s="396"/>
      <c r="B373" s="396" t="s">
        <v>4471</v>
      </c>
      <c r="C373" s="401" t="s">
        <v>3630</v>
      </c>
      <c r="D373" s="369">
        <f t="shared" si="127"/>
        <v>5711.4</v>
      </c>
      <c r="E373" s="373">
        <v>5711.4</v>
      </c>
      <c r="F373" s="400">
        <v>4646.8</v>
      </c>
      <c r="G373" s="373">
        <v>42.4</v>
      </c>
      <c r="H373" s="400"/>
      <c r="I373" s="369">
        <f t="shared" si="124"/>
        <v>3707.6</v>
      </c>
      <c r="J373" s="400">
        <v>3361.2</v>
      </c>
      <c r="K373" s="400">
        <v>997.5</v>
      </c>
      <c r="L373" s="400">
        <v>883.4</v>
      </c>
      <c r="M373" s="400">
        <v>346.4</v>
      </c>
      <c r="N373" s="369">
        <f t="shared" si="128"/>
        <v>9419</v>
      </c>
      <c r="O373" s="236"/>
      <c r="P373" s="267"/>
      <c r="Q373" s="267" t="s">
        <v>4471</v>
      </c>
      <c r="R373" s="272" t="s">
        <v>3630</v>
      </c>
      <c r="S373" s="255">
        <f t="shared" si="129"/>
        <v>4755.7000000000007</v>
      </c>
      <c r="T373" s="255">
        <v>4755.7000000000007</v>
      </c>
      <c r="U373" s="255">
        <v>3490.3999999999996</v>
      </c>
      <c r="V373" s="255"/>
      <c r="W373" s="255"/>
      <c r="X373" s="255">
        <f t="shared" si="130"/>
        <v>1317.4</v>
      </c>
      <c r="Y373" s="255">
        <v>1317.4</v>
      </c>
      <c r="Z373" s="255">
        <v>271</v>
      </c>
      <c r="AA373" s="255">
        <v>256.89999999999998</v>
      </c>
      <c r="AB373" s="255"/>
      <c r="AC373" s="255">
        <f t="shared" si="131"/>
        <v>6073.1</v>
      </c>
      <c r="AE373" s="267"/>
      <c r="AF373" s="267" t="s">
        <v>4471</v>
      </c>
      <c r="AG373" s="272" t="s">
        <v>3630</v>
      </c>
      <c r="AH373" s="255">
        <f t="shared" si="132"/>
        <v>6073.1</v>
      </c>
      <c r="AI373" s="254">
        <f t="shared" si="133"/>
        <v>4755.7000000000007</v>
      </c>
      <c r="AJ373" s="254">
        <f t="shared" si="134"/>
        <v>1317.4</v>
      </c>
      <c r="AK373" s="254">
        <f t="shared" si="135"/>
        <v>9419</v>
      </c>
      <c r="AL373" s="254">
        <f t="shared" si="136"/>
        <v>5711.4</v>
      </c>
      <c r="AM373" s="255">
        <f t="shared" si="137"/>
        <v>3707.6</v>
      </c>
      <c r="AN373" s="254">
        <f t="shared" si="138"/>
        <v>3345.8999999999996</v>
      </c>
      <c r="AO373" s="254">
        <f t="shared" si="139"/>
        <v>955.69999999999891</v>
      </c>
      <c r="AP373" s="254">
        <f t="shared" si="140"/>
        <v>2390.1999999999998</v>
      </c>
      <c r="AQ373" s="249">
        <f t="shared" si="125"/>
        <v>92.9</v>
      </c>
      <c r="AR373" s="256">
        <f t="shared" si="126"/>
        <v>5804.2999999999993</v>
      </c>
    </row>
    <row r="374" spans="1:44" ht="31.5">
      <c r="A374" s="396"/>
      <c r="B374" s="396" t="s">
        <v>4471</v>
      </c>
      <c r="C374" s="401" t="s">
        <v>3631</v>
      </c>
      <c r="D374" s="369"/>
      <c r="E374" s="373"/>
      <c r="F374" s="400"/>
      <c r="G374" s="373"/>
      <c r="H374" s="400"/>
      <c r="I374" s="369"/>
      <c r="J374" s="400"/>
      <c r="K374" s="400"/>
      <c r="L374" s="400"/>
      <c r="M374" s="400"/>
      <c r="N374" s="369"/>
      <c r="O374" s="236"/>
      <c r="P374" s="267"/>
      <c r="Q374" s="267" t="s">
        <v>4471</v>
      </c>
      <c r="R374" s="272" t="s">
        <v>3631</v>
      </c>
      <c r="S374" s="255">
        <f t="shared" si="129"/>
        <v>2554.1</v>
      </c>
      <c r="T374" s="255">
        <v>2554.1</v>
      </c>
      <c r="U374" s="255">
        <v>1874.5000000000002</v>
      </c>
      <c r="V374" s="255"/>
      <c r="W374" s="255"/>
      <c r="X374" s="255">
        <f t="shared" si="130"/>
        <v>578.6</v>
      </c>
      <c r="Y374" s="255">
        <v>578.6</v>
      </c>
      <c r="Z374" s="255">
        <v>145.5</v>
      </c>
      <c r="AA374" s="255">
        <v>83.4</v>
      </c>
      <c r="AB374" s="255"/>
      <c r="AC374" s="255">
        <f t="shared" si="131"/>
        <v>3132.7</v>
      </c>
      <c r="AE374" s="267"/>
      <c r="AF374" s="267" t="s">
        <v>4471</v>
      </c>
      <c r="AG374" s="272" t="s">
        <v>3631</v>
      </c>
      <c r="AH374" s="255">
        <f t="shared" si="132"/>
        <v>3132.7</v>
      </c>
      <c r="AI374" s="254">
        <f t="shared" si="133"/>
        <v>2554.1</v>
      </c>
      <c r="AJ374" s="254">
        <f t="shared" si="134"/>
        <v>578.6</v>
      </c>
      <c r="AK374" s="254">
        <f t="shared" si="135"/>
        <v>0</v>
      </c>
      <c r="AL374" s="254">
        <f t="shared" si="136"/>
        <v>0</v>
      </c>
      <c r="AM374" s="255">
        <f t="shared" si="137"/>
        <v>0</v>
      </c>
      <c r="AN374" s="254">
        <f t="shared" si="138"/>
        <v>-3132.7</v>
      </c>
      <c r="AO374" s="254">
        <f t="shared" si="139"/>
        <v>-2554.1</v>
      </c>
      <c r="AP374" s="254">
        <f t="shared" si="140"/>
        <v>-578.6</v>
      </c>
      <c r="AQ374" s="249">
        <f t="shared" si="125"/>
        <v>0</v>
      </c>
      <c r="AR374" s="256">
        <f t="shared" si="126"/>
        <v>0</v>
      </c>
    </row>
    <row r="375" spans="1:44" ht="31.5">
      <c r="A375" s="396"/>
      <c r="B375" s="396" t="s">
        <v>4471</v>
      </c>
      <c r="C375" s="401" t="s">
        <v>3632</v>
      </c>
      <c r="D375" s="369"/>
      <c r="E375" s="373"/>
      <c r="F375" s="400"/>
      <c r="G375" s="373"/>
      <c r="H375" s="400"/>
      <c r="I375" s="369"/>
      <c r="J375" s="400"/>
      <c r="K375" s="400"/>
      <c r="L375" s="400"/>
      <c r="M375" s="400"/>
      <c r="N375" s="369"/>
      <c r="O375" s="236"/>
      <c r="P375" s="267"/>
      <c r="Q375" s="267" t="s">
        <v>4471</v>
      </c>
      <c r="R375" s="272" t="s">
        <v>3632</v>
      </c>
      <c r="S375" s="255">
        <f t="shared" si="129"/>
        <v>2554.1</v>
      </c>
      <c r="T375" s="255">
        <v>2554.1</v>
      </c>
      <c r="U375" s="255">
        <v>1874.5000000000002</v>
      </c>
      <c r="V375" s="255"/>
      <c r="W375" s="255"/>
      <c r="X375" s="255">
        <f t="shared" si="130"/>
        <v>490.9</v>
      </c>
      <c r="Y375" s="255">
        <v>490.9</v>
      </c>
      <c r="Z375" s="255">
        <v>145.5</v>
      </c>
      <c r="AA375" s="255">
        <v>83.4</v>
      </c>
      <c r="AB375" s="255"/>
      <c r="AC375" s="255">
        <f t="shared" si="131"/>
        <v>3045</v>
      </c>
      <c r="AE375" s="267"/>
      <c r="AF375" s="267" t="s">
        <v>4471</v>
      </c>
      <c r="AG375" s="272" t="s">
        <v>3632</v>
      </c>
      <c r="AH375" s="255">
        <f t="shared" si="132"/>
        <v>3045</v>
      </c>
      <c r="AI375" s="254">
        <f t="shared" si="133"/>
        <v>2554.1</v>
      </c>
      <c r="AJ375" s="254">
        <f t="shared" si="134"/>
        <v>490.9</v>
      </c>
      <c r="AK375" s="254">
        <f t="shared" si="135"/>
        <v>0</v>
      </c>
      <c r="AL375" s="254">
        <f t="shared" si="136"/>
        <v>0</v>
      </c>
      <c r="AM375" s="255">
        <f t="shared" si="137"/>
        <v>0</v>
      </c>
      <c r="AN375" s="254">
        <f t="shared" si="138"/>
        <v>-3045</v>
      </c>
      <c r="AO375" s="254">
        <f t="shared" si="139"/>
        <v>-2554.1</v>
      </c>
      <c r="AP375" s="254">
        <f t="shared" si="140"/>
        <v>-490.9</v>
      </c>
      <c r="AQ375" s="249">
        <f t="shared" si="125"/>
        <v>0</v>
      </c>
      <c r="AR375" s="256">
        <f t="shared" si="126"/>
        <v>0</v>
      </c>
    </row>
    <row r="376" spans="1:44" ht="31.5">
      <c r="A376" s="396"/>
      <c r="B376" s="396" t="s">
        <v>4471</v>
      </c>
      <c r="C376" s="401" t="s">
        <v>3633</v>
      </c>
      <c r="D376" s="369">
        <f t="shared" si="127"/>
        <v>4586.3999999999996</v>
      </c>
      <c r="E376" s="373">
        <v>4586.3999999999996</v>
      </c>
      <c r="F376" s="400">
        <v>3502.2</v>
      </c>
      <c r="G376" s="373">
        <v>313.8</v>
      </c>
      <c r="H376" s="400"/>
      <c r="I376" s="369">
        <f t="shared" si="124"/>
        <v>2220.8000000000002</v>
      </c>
      <c r="J376" s="400">
        <v>1899.0000000000002</v>
      </c>
      <c r="K376" s="400">
        <v>751.5</v>
      </c>
      <c r="L376" s="400">
        <v>79.8</v>
      </c>
      <c r="M376" s="400">
        <v>321.8</v>
      </c>
      <c r="N376" s="369">
        <f t="shared" si="128"/>
        <v>6807.2</v>
      </c>
      <c r="O376" s="236"/>
      <c r="P376" s="267"/>
      <c r="Q376" s="267" t="s">
        <v>4471</v>
      </c>
      <c r="R376" s="272" t="s">
        <v>3633</v>
      </c>
      <c r="S376" s="255">
        <f t="shared" si="129"/>
        <v>2489.6000000000004</v>
      </c>
      <c r="T376" s="255">
        <v>2489.6000000000004</v>
      </c>
      <c r="U376" s="255">
        <v>1827.2</v>
      </c>
      <c r="V376" s="255"/>
      <c r="W376" s="255"/>
      <c r="X376" s="255">
        <f t="shared" si="130"/>
        <v>614.19999999999993</v>
      </c>
      <c r="Y376" s="255">
        <v>614.19999999999993</v>
      </c>
      <c r="Z376" s="255">
        <v>141.89999999999998</v>
      </c>
      <c r="AA376" s="255">
        <v>137.80000000000001</v>
      </c>
      <c r="AB376" s="255"/>
      <c r="AC376" s="255">
        <f t="shared" si="131"/>
        <v>3103.8</v>
      </c>
      <c r="AE376" s="267"/>
      <c r="AF376" s="267" t="s">
        <v>4471</v>
      </c>
      <c r="AG376" s="272" t="s">
        <v>3633</v>
      </c>
      <c r="AH376" s="255">
        <f t="shared" si="132"/>
        <v>3103.8</v>
      </c>
      <c r="AI376" s="254">
        <f t="shared" si="133"/>
        <v>2489.6000000000004</v>
      </c>
      <c r="AJ376" s="254">
        <f t="shared" si="134"/>
        <v>614.19999999999993</v>
      </c>
      <c r="AK376" s="254">
        <f t="shared" si="135"/>
        <v>6807.2</v>
      </c>
      <c r="AL376" s="254">
        <f t="shared" si="136"/>
        <v>4586.3999999999996</v>
      </c>
      <c r="AM376" s="255">
        <f t="shared" si="137"/>
        <v>2220.8000000000002</v>
      </c>
      <c r="AN376" s="254">
        <f t="shared" si="138"/>
        <v>3703.3999999999996</v>
      </c>
      <c r="AO376" s="254">
        <f t="shared" si="139"/>
        <v>2096.7999999999993</v>
      </c>
      <c r="AP376" s="254">
        <f t="shared" si="140"/>
        <v>1606.6000000000004</v>
      </c>
      <c r="AQ376" s="249">
        <f t="shared" si="125"/>
        <v>70</v>
      </c>
      <c r="AR376" s="256">
        <f t="shared" si="126"/>
        <v>4656.3999999999996</v>
      </c>
    </row>
    <row r="377" spans="1:44" ht="31.5">
      <c r="A377" s="396"/>
      <c r="B377" s="396" t="s">
        <v>4471</v>
      </c>
      <c r="C377" s="401" t="s">
        <v>3634</v>
      </c>
      <c r="D377" s="369"/>
      <c r="E377" s="373"/>
      <c r="F377" s="400"/>
      <c r="G377" s="373"/>
      <c r="H377" s="400"/>
      <c r="I377" s="369"/>
      <c r="J377" s="400"/>
      <c r="K377" s="400"/>
      <c r="L377" s="400"/>
      <c r="M377" s="400"/>
      <c r="N377" s="369"/>
      <c r="O377" s="236"/>
      <c r="P377" s="267"/>
      <c r="Q377" s="267" t="s">
        <v>4471</v>
      </c>
      <c r="R377" s="272" t="s">
        <v>3634</v>
      </c>
      <c r="S377" s="255">
        <f t="shared" si="129"/>
        <v>4718.5</v>
      </c>
      <c r="T377" s="255">
        <v>4718.5</v>
      </c>
      <c r="U377" s="255">
        <v>3463.1</v>
      </c>
      <c r="V377" s="255"/>
      <c r="W377" s="255"/>
      <c r="X377" s="255">
        <f t="shared" si="130"/>
        <v>1182.5</v>
      </c>
      <c r="Y377" s="255">
        <v>1182.5</v>
      </c>
      <c r="Z377" s="255">
        <v>268.89999999999998</v>
      </c>
      <c r="AA377" s="255">
        <v>123.9</v>
      </c>
      <c r="AB377" s="255"/>
      <c r="AC377" s="255">
        <f t="shared" si="131"/>
        <v>5901</v>
      </c>
      <c r="AE377" s="267"/>
      <c r="AF377" s="267" t="s">
        <v>4471</v>
      </c>
      <c r="AG377" s="272" t="s">
        <v>3634</v>
      </c>
      <c r="AH377" s="255">
        <f t="shared" si="132"/>
        <v>5901</v>
      </c>
      <c r="AI377" s="254">
        <f t="shared" si="133"/>
        <v>4718.5</v>
      </c>
      <c r="AJ377" s="254">
        <f t="shared" si="134"/>
        <v>1182.5</v>
      </c>
      <c r="AK377" s="254">
        <f t="shared" si="135"/>
        <v>0</v>
      </c>
      <c r="AL377" s="254">
        <f t="shared" si="136"/>
        <v>0</v>
      </c>
      <c r="AM377" s="255">
        <f t="shared" si="137"/>
        <v>0</v>
      </c>
      <c r="AN377" s="254">
        <f t="shared" si="138"/>
        <v>-5901</v>
      </c>
      <c r="AO377" s="254">
        <f t="shared" si="139"/>
        <v>-4718.5</v>
      </c>
      <c r="AP377" s="254">
        <f t="shared" si="140"/>
        <v>-1182.5</v>
      </c>
      <c r="AQ377" s="249">
        <f t="shared" si="125"/>
        <v>0</v>
      </c>
      <c r="AR377" s="256">
        <f t="shared" si="126"/>
        <v>0</v>
      </c>
    </row>
    <row r="378" spans="1:44" ht="31.5">
      <c r="A378" s="396"/>
      <c r="B378" s="396" t="s">
        <v>4471</v>
      </c>
      <c r="C378" s="401" t="s">
        <v>3635</v>
      </c>
      <c r="D378" s="369">
        <f t="shared" si="127"/>
        <v>2438.2999999999997</v>
      </c>
      <c r="E378" s="373">
        <v>2438.2999999999997</v>
      </c>
      <c r="F378" s="400">
        <v>1812.3</v>
      </c>
      <c r="G378" s="373">
        <v>227.4</v>
      </c>
      <c r="H378" s="400"/>
      <c r="I378" s="369">
        <f t="shared" si="124"/>
        <v>1033.2000000000003</v>
      </c>
      <c r="J378" s="400">
        <v>884.70000000000016</v>
      </c>
      <c r="K378" s="400">
        <v>388.5</v>
      </c>
      <c r="L378" s="400">
        <v>60</v>
      </c>
      <c r="M378" s="400">
        <v>148.5</v>
      </c>
      <c r="N378" s="369">
        <f t="shared" si="128"/>
        <v>3471.5</v>
      </c>
      <c r="O378" s="236"/>
      <c r="P378" s="267"/>
      <c r="Q378" s="267" t="s">
        <v>4471</v>
      </c>
      <c r="R378" s="272" t="s">
        <v>3635</v>
      </c>
      <c r="S378" s="255">
        <f t="shared" si="129"/>
        <v>1477.1</v>
      </c>
      <c r="T378" s="255">
        <v>1477.1</v>
      </c>
      <c r="U378" s="255">
        <v>1084.0999999999999</v>
      </c>
      <c r="V378" s="255"/>
      <c r="W378" s="255"/>
      <c r="X378" s="255">
        <f t="shared" si="130"/>
        <v>301.59999999999997</v>
      </c>
      <c r="Y378" s="255">
        <v>301.59999999999997</v>
      </c>
      <c r="Z378" s="255">
        <v>84.100000000000009</v>
      </c>
      <c r="AA378" s="255">
        <v>89.3</v>
      </c>
      <c r="AB378" s="255"/>
      <c r="AC378" s="255">
        <f t="shared" si="131"/>
        <v>1778.6999999999998</v>
      </c>
      <c r="AE378" s="267"/>
      <c r="AF378" s="267" t="s">
        <v>4471</v>
      </c>
      <c r="AG378" s="272" t="s">
        <v>3635</v>
      </c>
      <c r="AH378" s="255">
        <f t="shared" si="132"/>
        <v>1778.6999999999998</v>
      </c>
      <c r="AI378" s="254">
        <f t="shared" si="133"/>
        <v>1477.1</v>
      </c>
      <c r="AJ378" s="254">
        <f t="shared" si="134"/>
        <v>301.59999999999997</v>
      </c>
      <c r="AK378" s="254">
        <f t="shared" si="135"/>
        <v>3471.5</v>
      </c>
      <c r="AL378" s="254">
        <f t="shared" si="136"/>
        <v>2438.2999999999997</v>
      </c>
      <c r="AM378" s="255">
        <f t="shared" si="137"/>
        <v>1033.2000000000003</v>
      </c>
      <c r="AN378" s="254">
        <f t="shared" si="138"/>
        <v>1692.8000000000002</v>
      </c>
      <c r="AO378" s="254">
        <f t="shared" si="139"/>
        <v>961.19999999999982</v>
      </c>
      <c r="AP378" s="254">
        <f t="shared" si="140"/>
        <v>731.60000000000036</v>
      </c>
      <c r="AQ378" s="249">
        <f t="shared" si="125"/>
        <v>36.200000000000003</v>
      </c>
      <c r="AR378" s="256">
        <f t="shared" si="126"/>
        <v>2474.4999999999995</v>
      </c>
    </row>
    <row r="379" spans="1:44" ht="25.15" customHeight="1">
      <c r="A379" s="396"/>
      <c r="B379" s="396" t="s">
        <v>4471</v>
      </c>
      <c r="C379" s="401" t="s">
        <v>338</v>
      </c>
      <c r="D379" s="369">
        <f t="shared" si="127"/>
        <v>5103.6000000000004</v>
      </c>
      <c r="E379" s="373">
        <v>5103.6000000000004</v>
      </c>
      <c r="F379" s="400">
        <v>4183.3</v>
      </c>
      <c r="G379" s="373"/>
      <c r="H379" s="400"/>
      <c r="I379" s="369">
        <f t="shared" si="124"/>
        <v>2567.5</v>
      </c>
      <c r="J379" s="400">
        <v>2368.6999999999998</v>
      </c>
      <c r="K379" s="400">
        <v>897.8</v>
      </c>
      <c r="L379" s="400">
        <v>541.20000000000005</v>
      </c>
      <c r="M379" s="400">
        <v>198.8</v>
      </c>
      <c r="N379" s="369">
        <f t="shared" si="128"/>
        <v>7671.1</v>
      </c>
      <c r="O379" s="236"/>
      <c r="P379" s="267"/>
      <c r="Q379" s="267" t="s">
        <v>4471</v>
      </c>
      <c r="R379" s="272" t="s">
        <v>3636</v>
      </c>
      <c r="S379" s="255">
        <f t="shared" si="129"/>
        <v>3987.2999999999997</v>
      </c>
      <c r="T379" s="255">
        <v>3987.2999999999997</v>
      </c>
      <c r="U379" s="255">
        <v>2926.5</v>
      </c>
      <c r="V379" s="255"/>
      <c r="W379" s="255"/>
      <c r="X379" s="255">
        <f t="shared" si="130"/>
        <v>970</v>
      </c>
      <c r="Y379" s="255">
        <v>970</v>
      </c>
      <c r="Z379" s="255">
        <v>227.20000000000002</v>
      </c>
      <c r="AA379" s="255">
        <v>282.5</v>
      </c>
      <c r="AB379" s="255"/>
      <c r="AC379" s="255">
        <f t="shared" si="131"/>
        <v>4957.2999999999993</v>
      </c>
      <c r="AE379" s="267"/>
      <c r="AF379" s="267" t="s">
        <v>4471</v>
      </c>
      <c r="AG379" s="272" t="s">
        <v>3636</v>
      </c>
      <c r="AH379" s="255">
        <f t="shared" si="132"/>
        <v>4957.2999999999993</v>
      </c>
      <c r="AI379" s="254">
        <f t="shared" si="133"/>
        <v>3987.2999999999997</v>
      </c>
      <c r="AJ379" s="254">
        <f t="shared" si="134"/>
        <v>970</v>
      </c>
      <c r="AK379" s="254">
        <f t="shared" si="135"/>
        <v>7671.1</v>
      </c>
      <c r="AL379" s="254">
        <f t="shared" si="136"/>
        <v>5103.6000000000004</v>
      </c>
      <c r="AM379" s="255">
        <f t="shared" si="137"/>
        <v>2567.5</v>
      </c>
      <c r="AN379" s="254">
        <f t="shared" si="138"/>
        <v>2713.8000000000011</v>
      </c>
      <c r="AO379" s="254">
        <f t="shared" si="139"/>
        <v>1116.3000000000006</v>
      </c>
      <c r="AP379" s="254">
        <f t="shared" si="140"/>
        <v>1597.5</v>
      </c>
      <c r="AQ379" s="249">
        <f t="shared" si="125"/>
        <v>83.7</v>
      </c>
      <c r="AR379" s="256">
        <f t="shared" si="126"/>
        <v>5187.3</v>
      </c>
    </row>
    <row r="380" spans="1:44" ht="33.950000000000003" customHeight="1">
      <c r="A380" s="396"/>
      <c r="B380" s="396" t="s">
        <v>4471</v>
      </c>
      <c r="C380" s="401" t="s">
        <v>339</v>
      </c>
      <c r="D380" s="369">
        <f t="shared" si="127"/>
        <v>5300</v>
      </c>
      <c r="E380" s="373">
        <v>5300</v>
      </c>
      <c r="F380" s="400">
        <v>4344.3</v>
      </c>
      <c r="G380" s="373"/>
      <c r="H380" s="400"/>
      <c r="I380" s="369">
        <f t="shared" si="124"/>
        <v>4024.8</v>
      </c>
      <c r="J380" s="400">
        <v>2626</v>
      </c>
      <c r="K380" s="400">
        <v>932.1</v>
      </c>
      <c r="L380" s="400">
        <v>770.4</v>
      </c>
      <c r="M380" s="400">
        <v>1398.8</v>
      </c>
      <c r="N380" s="369">
        <f t="shared" si="128"/>
        <v>9324.7999999999993</v>
      </c>
      <c r="O380" s="236"/>
      <c r="P380" s="267"/>
      <c r="Q380" s="267" t="s">
        <v>4471</v>
      </c>
      <c r="R380" s="272" t="s">
        <v>3637</v>
      </c>
      <c r="S380" s="255">
        <f t="shared" si="129"/>
        <v>4868.7</v>
      </c>
      <c r="T380" s="255">
        <v>4868.7</v>
      </c>
      <c r="U380" s="255">
        <v>3573.5</v>
      </c>
      <c r="V380" s="255"/>
      <c r="W380" s="255"/>
      <c r="X380" s="255">
        <f t="shared" si="130"/>
        <v>1026.2</v>
      </c>
      <c r="Y380" s="255">
        <v>1026.2</v>
      </c>
      <c r="Z380" s="255">
        <v>277.39999999999998</v>
      </c>
      <c r="AA380" s="255">
        <v>139.30000000000001</v>
      </c>
      <c r="AB380" s="255"/>
      <c r="AC380" s="255">
        <f t="shared" si="131"/>
        <v>5894.9</v>
      </c>
      <c r="AE380" s="267"/>
      <c r="AF380" s="267" t="s">
        <v>4471</v>
      </c>
      <c r="AG380" s="272" t="s">
        <v>3637</v>
      </c>
      <c r="AH380" s="255">
        <f t="shared" si="132"/>
        <v>5894.9</v>
      </c>
      <c r="AI380" s="254">
        <f t="shared" si="133"/>
        <v>4868.7</v>
      </c>
      <c r="AJ380" s="254">
        <f t="shared" si="134"/>
        <v>1026.2</v>
      </c>
      <c r="AK380" s="254">
        <f t="shared" si="135"/>
        <v>9324.7999999999993</v>
      </c>
      <c r="AL380" s="254">
        <f t="shared" si="136"/>
        <v>5300</v>
      </c>
      <c r="AM380" s="255">
        <f t="shared" si="137"/>
        <v>4024.8</v>
      </c>
      <c r="AN380" s="254">
        <f t="shared" si="138"/>
        <v>3429.8999999999996</v>
      </c>
      <c r="AO380" s="254">
        <f t="shared" si="139"/>
        <v>431.30000000000018</v>
      </c>
      <c r="AP380" s="254">
        <f t="shared" si="140"/>
        <v>2998.6000000000004</v>
      </c>
      <c r="AQ380" s="249">
        <f t="shared" si="125"/>
        <v>86.9</v>
      </c>
      <c r="AR380" s="256">
        <f t="shared" si="126"/>
        <v>5386.9</v>
      </c>
    </row>
    <row r="381" spans="1:44" ht="31.5">
      <c r="A381" s="396"/>
      <c r="B381" s="396" t="s">
        <v>4471</v>
      </c>
      <c r="C381" s="401" t="s">
        <v>340</v>
      </c>
      <c r="D381" s="369">
        <f t="shared" si="127"/>
        <v>4416.5999999999995</v>
      </c>
      <c r="E381" s="373">
        <v>4416.5999999999995</v>
      </c>
      <c r="F381" s="400">
        <v>3620.2</v>
      </c>
      <c r="G381" s="373"/>
      <c r="H381" s="400"/>
      <c r="I381" s="369">
        <f t="shared" si="124"/>
        <v>2123.1</v>
      </c>
      <c r="J381" s="400">
        <v>1924.3</v>
      </c>
      <c r="K381" s="400">
        <v>776.8</v>
      </c>
      <c r="L381" s="400">
        <v>532.5</v>
      </c>
      <c r="M381" s="400">
        <v>198.8</v>
      </c>
      <c r="N381" s="369">
        <f t="shared" si="128"/>
        <v>6539.6999999999989</v>
      </c>
      <c r="O381" s="236"/>
      <c r="P381" s="267"/>
      <c r="Q381" s="267" t="s">
        <v>4471</v>
      </c>
      <c r="R381" s="272" t="s">
        <v>3638</v>
      </c>
      <c r="S381" s="255">
        <f t="shared" si="129"/>
        <v>3194.5</v>
      </c>
      <c r="T381" s="255">
        <v>3194.5</v>
      </c>
      <c r="U381" s="255">
        <v>2344.6</v>
      </c>
      <c r="V381" s="255"/>
      <c r="W381" s="255"/>
      <c r="X381" s="255">
        <f t="shared" si="130"/>
        <v>809.5</v>
      </c>
      <c r="Y381" s="255">
        <v>809.5</v>
      </c>
      <c r="Z381" s="255">
        <v>182</v>
      </c>
      <c r="AA381" s="255">
        <v>227.1</v>
      </c>
      <c r="AB381" s="255"/>
      <c r="AC381" s="255">
        <f t="shared" si="131"/>
        <v>4004</v>
      </c>
      <c r="AE381" s="267"/>
      <c r="AF381" s="267" t="s">
        <v>4471</v>
      </c>
      <c r="AG381" s="272" t="s">
        <v>3638</v>
      </c>
      <c r="AH381" s="255">
        <f t="shared" si="132"/>
        <v>4004</v>
      </c>
      <c r="AI381" s="254">
        <f t="shared" si="133"/>
        <v>3194.5</v>
      </c>
      <c r="AJ381" s="254">
        <f t="shared" si="134"/>
        <v>809.5</v>
      </c>
      <c r="AK381" s="254">
        <f t="shared" si="135"/>
        <v>6539.6999999999989</v>
      </c>
      <c r="AL381" s="254">
        <f t="shared" si="136"/>
        <v>4416.5999999999995</v>
      </c>
      <c r="AM381" s="255">
        <f t="shared" si="137"/>
        <v>2123.1</v>
      </c>
      <c r="AN381" s="254">
        <f t="shared" si="138"/>
        <v>2535.6999999999989</v>
      </c>
      <c r="AO381" s="254">
        <f t="shared" si="139"/>
        <v>1222.0999999999995</v>
      </c>
      <c r="AP381" s="254">
        <f t="shared" si="140"/>
        <v>1313.6</v>
      </c>
      <c r="AQ381" s="249">
        <f t="shared" si="125"/>
        <v>72.400000000000006</v>
      </c>
      <c r="AR381" s="256">
        <f t="shared" si="126"/>
        <v>4488.9999999999991</v>
      </c>
    </row>
    <row r="382" spans="1:44" ht="31.5">
      <c r="A382" s="396"/>
      <c r="B382" s="396" t="s">
        <v>4471</v>
      </c>
      <c r="C382" s="401" t="s">
        <v>341</v>
      </c>
      <c r="D382" s="369">
        <f t="shared" si="127"/>
        <v>5496.3</v>
      </c>
      <c r="E382" s="373">
        <v>5496.3</v>
      </c>
      <c r="F382" s="400">
        <v>4505.2</v>
      </c>
      <c r="G382" s="373"/>
      <c r="H382" s="400"/>
      <c r="I382" s="369">
        <f t="shared" si="124"/>
        <v>4572.7</v>
      </c>
      <c r="J382" s="400">
        <v>3173.8999999999996</v>
      </c>
      <c r="K382" s="400">
        <v>966.69999999999993</v>
      </c>
      <c r="L382" s="400">
        <v>610</v>
      </c>
      <c r="M382" s="400">
        <v>1398.8</v>
      </c>
      <c r="N382" s="369">
        <f t="shared" si="128"/>
        <v>10069</v>
      </c>
      <c r="O382" s="236"/>
      <c r="P382" s="267"/>
      <c r="Q382" s="267" t="s">
        <v>4471</v>
      </c>
      <c r="R382" s="272" t="s">
        <v>3639</v>
      </c>
      <c r="S382" s="255">
        <f t="shared" si="129"/>
        <v>4584.7000000000007</v>
      </c>
      <c r="T382" s="255">
        <v>4584.7000000000007</v>
      </c>
      <c r="U382" s="255">
        <v>3365</v>
      </c>
      <c r="V382" s="255"/>
      <c r="W382" s="255"/>
      <c r="X382" s="255">
        <f t="shared" si="130"/>
        <v>948</v>
      </c>
      <c r="Y382" s="255">
        <v>948</v>
      </c>
      <c r="Z382" s="255">
        <v>261.3</v>
      </c>
      <c r="AA382" s="255">
        <v>193.2</v>
      </c>
      <c r="AB382" s="255"/>
      <c r="AC382" s="255">
        <f t="shared" si="131"/>
        <v>5532.7000000000007</v>
      </c>
      <c r="AE382" s="267"/>
      <c r="AF382" s="267" t="s">
        <v>4471</v>
      </c>
      <c r="AG382" s="272" t="s">
        <v>3639</v>
      </c>
      <c r="AH382" s="255">
        <f t="shared" si="132"/>
        <v>5532.7000000000007</v>
      </c>
      <c r="AI382" s="254">
        <f t="shared" si="133"/>
        <v>4584.7000000000007</v>
      </c>
      <c r="AJ382" s="254">
        <f t="shared" si="134"/>
        <v>948</v>
      </c>
      <c r="AK382" s="254">
        <f t="shared" si="135"/>
        <v>10069</v>
      </c>
      <c r="AL382" s="254">
        <f t="shared" si="136"/>
        <v>5496.3</v>
      </c>
      <c r="AM382" s="255">
        <f t="shared" si="137"/>
        <v>4572.7</v>
      </c>
      <c r="AN382" s="254">
        <f t="shared" si="138"/>
        <v>4536.2999999999993</v>
      </c>
      <c r="AO382" s="254">
        <f t="shared" si="139"/>
        <v>911.59999999999945</v>
      </c>
      <c r="AP382" s="254">
        <f t="shared" si="140"/>
        <v>3624.7</v>
      </c>
      <c r="AQ382" s="249">
        <f t="shared" si="125"/>
        <v>90.1</v>
      </c>
      <c r="AR382" s="256">
        <f t="shared" si="126"/>
        <v>5586.4000000000005</v>
      </c>
    </row>
    <row r="383" spans="1:44" ht="31.5">
      <c r="A383" s="396"/>
      <c r="B383" s="396" t="s">
        <v>4471</v>
      </c>
      <c r="C383" s="401" t="s">
        <v>342</v>
      </c>
      <c r="D383" s="369">
        <f t="shared" si="127"/>
        <v>5594.5</v>
      </c>
      <c r="E383" s="373">
        <v>5594.5</v>
      </c>
      <c r="F383" s="400">
        <v>4585.7</v>
      </c>
      <c r="G383" s="373"/>
      <c r="H383" s="400"/>
      <c r="I383" s="369">
        <f t="shared" si="124"/>
        <v>2416.3000000000002</v>
      </c>
      <c r="J383" s="400">
        <v>2217.5</v>
      </c>
      <c r="K383" s="400">
        <v>984.1</v>
      </c>
      <c r="L383" s="400">
        <v>286.8</v>
      </c>
      <c r="M383" s="400">
        <v>198.8</v>
      </c>
      <c r="N383" s="369">
        <f t="shared" si="128"/>
        <v>8010.8</v>
      </c>
      <c r="O383" s="236"/>
      <c r="P383" s="267"/>
      <c r="Q383" s="267" t="s">
        <v>4471</v>
      </c>
      <c r="R383" s="272" t="s">
        <v>1382</v>
      </c>
      <c r="S383" s="255">
        <f t="shared" si="129"/>
        <v>4403.5</v>
      </c>
      <c r="T383" s="255">
        <v>4403.5</v>
      </c>
      <c r="U383" s="255">
        <v>3232</v>
      </c>
      <c r="V383" s="255"/>
      <c r="W383" s="255"/>
      <c r="X383" s="255">
        <f t="shared" si="130"/>
        <v>881.3</v>
      </c>
      <c r="Y383" s="255">
        <v>881.3</v>
      </c>
      <c r="Z383" s="255">
        <v>250.89999999999998</v>
      </c>
      <c r="AA383" s="255">
        <v>143</v>
      </c>
      <c r="AB383" s="255"/>
      <c r="AC383" s="255">
        <f t="shared" si="131"/>
        <v>5284.8</v>
      </c>
      <c r="AE383" s="267"/>
      <c r="AF383" s="267" t="s">
        <v>4471</v>
      </c>
      <c r="AG383" s="272" t="s">
        <v>1382</v>
      </c>
      <c r="AH383" s="255">
        <f t="shared" si="132"/>
        <v>5284.8</v>
      </c>
      <c r="AI383" s="254">
        <f t="shared" si="133"/>
        <v>4403.5</v>
      </c>
      <c r="AJ383" s="254">
        <f t="shared" si="134"/>
        <v>881.3</v>
      </c>
      <c r="AK383" s="254">
        <f t="shared" si="135"/>
        <v>8010.8</v>
      </c>
      <c r="AL383" s="254">
        <f t="shared" si="136"/>
        <v>5594.5</v>
      </c>
      <c r="AM383" s="255">
        <f t="shared" si="137"/>
        <v>2416.3000000000002</v>
      </c>
      <c r="AN383" s="254">
        <f t="shared" si="138"/>
        <v>2726</v>
      </c>
      <c r="AO383" s="254">
        <f t="shared" si="139"/>
        <v>1191</v>
      </c>
      <c r="AP383" s="254">
        <f t="shared" si="140"/>
        <v>1535.0000000000002</v>
      </c>
      <c r="AQ383" s="249">
        <f t="shared" si="125"/>
        <v>91.7</v>
      </c>
      <c r="AR383" s="256">
        <f t="shared" si="126"/>
        <v>5686.2</v>
      </c>
    </row>
    <row r="384" spans="1:44" ht="31.5">
      <c r="A384" s="396"/>
      <c r="B384" s="396" t="s">
        <v>4471</v>
      </c>
      <c r="C384" s="401" t="s">
        <v>343</v>
      </c>
      <c r="D384" s="369">
        <f t="shared" si="127"/>
        <v>5201.8999999999996</v>
      </c>
      <c r="E384" s="373">
        <v>5201.8999999999996</v>
      </c>
      <c r="F384" s="400">
        <v>4263.8999999999996</v>
      </c>
      <c r="G384" s="373"/>
      <c r="H384" s="400"/>
      <c r="I384" s="369">
        <f t="shared" si="124"/>
        <v>2723.7</v>
      </c>
      <c r="J384" s="400">
        <v>2524.8999999999996</v>
      </c>
      <c r="K384" s="400">
        <v>914.9</v>
      </c>
      <c r="L384" s="400">
        <v>677.1</v>
      </c>
      <c r="M384" s="400">
        <v>198.8</v>
      </c>
      <c r="N384" s="369">
        <f t="shared" si="128"/>
        <v>7925.5999999999995</v>
      </c>
      <c r="O384" s="236"/>
      <c r="P384" s="267"/>
      <c r="Q384" s="267" t="s">
        <v>4471</v>
      </c>
      <c r="R384" s="272" t="s">
        <v>1383</v>
      </c>
      <c r="S384" s="255">
        <f t="shared" si="129"/>
        <v>4507.7000000000007</v>
      </c>
      <c r="T384" s="255">
        <v>4507.7000000000007</v>
      </c>
      <c r="U384" s="255">
        <v>3308</v>
      </c>
      <c r="V384" s="255"/>
      <c r="W384" s="255"/>
      <c r="X384" s="255">
        <f t="shared" si="130"/>
        <v>1240.3000000000002</v>
      </c>
      <c r="Y384" s="255">
        <v>1240.3000000000002</v>
      </c>
      <c r="Z384" s="255">
        <v>256.8</v>
      </c>
      <c r="AA384" s="255">
        <v>452.8</v>
      </c>
      <c r="AB384" s="255"/>
      <c r="AC384" s="255">
        <f t="shared" si="131"/>
        <v>5748.0000000000009</v>
      </c>
      <c r="AE384" s="267"/>
      <c r="AF384" s="267" t="s">
        <v>4471</v>
      </c>
      <c r="AG384" s="272" t="s">
        <v>1383</v>
      </c>
      <c r="AH384" s="255">
        <f t="shared" si="132"/>
        <v>5748.0000000000009</v>
      </c>
      <c r="AI384" s="254">
        <f t="shared" si="133"/>
        <v>4507.7000000000007</v>
      </c>
      <c r="AJ384" s="254">
        <f t="shared" si="134"/>
        <v>1240.3000000000002</v>
      </c>
      <c r="AK384" s="254">
        <f t="shared" si="135"/>
        <v>7925.5999999999995</v>
      </c>
      <c r="AL384" s="254">
        <f t="shared" si="136"/>
        <v>5201.8999999999996</v>
      </c>
      <c r="AM384" s="255">
        <f t="shared" si="137"/>
        <v>2723.7</v>
      </c>
      <c r="AN384" s="254">
        <f t="shared" si="138"/>
        <v>2177.5999999999985</v>
      </c>
      <c r="AO384" s="254">
        <f t="shared" si="139"/>
        <v>694.19999999999891</v>
      </c>
      <c r="AP384" s="254">
        <f t="shared" si="140"/>
        <v>1483.3999999999996</v>
      </c>
      <c r="AQ384" s="249">
        <f t="shared" si="125"/>
        <v>85.3</v>
      </c>
      <c r="AR384" s="256">
        <f t="shared" si="126"/>
        <v>5287.2</v>
      </c>
    </row>
    <row r="385" spans="1:44" ht="31.5">
      <c r="A385" s="396"/>
      <c r="B385" s="396" t="s">
        <v>4471</v>
      </c>
      <c r="C385" s="401" t="s">
        <v>1384</v>
      </c>
      <c r="D385" s="369">
        <f t="shared" si="127"/>
        <v>1963.1000000000001</v>
      </c>
      <c r="E385" s="373">
        <v>1963.1000000000001</v>
      </c>
      <c r="F385" s="400">
        <v>1609</v>
      </c>
      <c r="G385" s="373"/>
      <c r="H385" s="400"/>
      <c r="I385" s="369">
        <f t="shared" si="124"/>
        <v>1116.0999999999999</v>
      </c>
      <c r="J385" s="400">
        <v>917.3</v>
      </c>
      <c r="K385" s="400">
        <v>345.2</v>
      </c>
      <c r="L385" s="400">
        <v>109</v>
      </c>
      <c r="M385" s="400">
        <v>198.8</v>
      </c>
      <c r="N385" s="369">
        <f t="shared" si="128"/>
        <v>3079.2</v>
      </c>
      <c r="O385" s="236"/>
      <c r="P385" s="267"/>
      <c r="Q385" s="267" t="s">
        <v>4471</v>
      </c>
      <c r="R385" s="272" t="s">
        <v>1384</v>
      </c>
      <c r="S385" s="255">
        <f t="shared" si="129"/>
        <v>1544.7</v>
      </c>
      <c r="T385" s="255">
        <v>1544.7</v>
      </c>
      <c r="U385" s="255">
        <v>1133.7</v>
      </c>
      <c r="V385" s="255"/>
      <c r="W385" s="255"/>
      <c r="X385" s="255">
        <f t="shared" si="130"/>
        <v>346.3</v>
      </c>
      <c r="Y385" s="255">
        <v>346.3</v>
      </c>
      <c r="Z385" s="255">
        <v>88</v>
      </c>
      <c r="AA385" s="255">
        <v>62.3</v>
      </c>
      <c r="AB385" s="255"/>
      <c r="AC385" s="255">
        <f t="shared" si="131"/>
        <v>1891</v>
      </c>
      <c r="AE385" s="267"/>
      <c r="AF385" s="267" t="s">
        <v>4471</v>
      </c>
      <c r="AG385" s="272" t="s">
        <v>1384</v>
      </c>
      <c r="AH385" s="255">
        <f t="shared" si="132"/>
        <v>1891</v>
      </c>
      <c r="AI385" s="254">
        <f t="shared" si="133"/>
        <v>1544.7</v>
      </c>
      <c r="AJ385" s="254">
        <f t="shared" si="134"/>
        <v>346.3</v>
      </c>
      <c r="AK385" s="254">
        <f t="shared" si="135"/>
        <v>3079.2</v>
      </c>
      <c r="AL385" s="254">
        <f t="shared" si="136"/>
        <v>1963.1000000000001</v>
      </c>
      <c r="AM385" s="255">
        <f t="shared" si="137"/>
        <v>1116.0999999999999</v>
      </c>
      <c r="AN385" s="254">
        <f t="shared" si="138"/>
        <v>1188.1999999999998</v>
      </c>
      <c r="AO385" s="254">
        <f t="shared" si="139"/>
        <v>418.40000000000009</v>
      </c>
      <c r="AP385" s="254">
        <f t="shared" si="140"/>
        <v>769.8</v>
      </c>
      <c r="AQ385" s="249">
        <f t="shared" si="125"/>
        <v>32.200000000000003</v>
      </c>
      <c r="AR385" s="256">
        <f t="shared" si="126"/>
        <v>1995.3000000000002</v>
      </c>
    </row>
    <row r="386" spans="1:44" ht="31.5">
      <c r="A386" s="396"/>
      <c r="B386" s="396" t="s">
        <v>4471</v>
      </c>
      <c r="C386" s="401" t="s">
        <v>1385</v>
      </c>
      <c r="D386" s="369">
        <f t="shared" si="127"/>
        <v>5594.5999999999995</v>
      </c>
      <c r="E386" s="373">
        <v>5594.5999999999995</v>
      </c>
      <c r="F386" s="400">
        <v>4585.7</v>
      </c>
      <c r="G386" s="373"/>
      <c r="H386" s="400"/>
      <c r="I386" s="369">
        <f t="shared" ref="I386:I449" si="141">J386+M386</f>
        <v>2118.6</v>
      </c>
      <c r="J386" s="400">
        <v>1919.8</v>
      </c>
      <c r="K386" s="400">
        <v>984.1</v>
      </c>
      <c r="L386" s="400">
        <v>272.60000000000002</v>
      </c>
      <c r="M386" s="400">
        <v>198.8</v>
      </c>
      <c r="N386" s="369">
        <f t="shared" si="128"/>
        <v>7713.1999999999989</v>
      </c>
      <c r="O386" s="236"/>
      <c r="P386" s="267"/>
      <c r="Q386" s="267" t="s">
        <v>4471</v>
      </c>
      <c r="R386" s="272" t="s">
        <v>1385</v>
      </c>
      <c r="S386" s="255">
        <f t="shared" si="129"/>
        <v>4222</v>
      </c>
      <c r="T386" s="255">
        <v>4222</v>
      </c>
      <c r="U386" s="255">
        <v>3098.7000000000003</v>
      </c>
      <c r="V386" s="255"/>
      <c r="W386" s="255"/>
      <c r="X386" s="255">
        <f t="shared" si="130"/>
        <v>1023.1000000000001</v>
      </c>
      <c r="Y386" s="255">
        <v>1023.1000000000001</v>
      </c>
      <c r="Z386" s="255">
        <v>240.60000000000002</v>
      </c>
      <c r="AA386" s="255">
        <v>188.1</v>
      </c>
      <c r="AB386" s="255"/>
      <c r="AC386" s="255">
        <f t="shared" si="131"/>
        <v>5245.1</v>
      </c>
      <c r="AE386" s="267"/>
      <c r="AF386" s="267" t="s">
        <v>4471</v>
      </c>
      <c r="AG386" s="272" t="s">
        <v>1385</v>
      </c>
      <c r="AH386" s="255">
        <f t="shared" si="132"/>
        <v>5245.1</v>
      </c>
      <c r="AI386" s="254">
        <f t="shared" si="133"/>
        <v>4222</v>
      </c>
      <c r="AJ386" s="254">
        <f t="shared" si="134"/>
        <v>1023.1000000000001</v>
      </c>
      <c r="AK386" s="254">
        <f t="shared" si="135"/>
        <v>7713.1999999999989</v>
      </c>
      <c r="AL386" s="254">
        <f t="shared" si="136"/>
        <v>5594.5999999999995</v>
      </c>
      <c r="AM386" s="255">
        <f t="shared" si="137"/>
        <v>2118.6</v>
      </c>
      <c r="AN386" s="254">
        <f t="shared" si="138"/>
        <v>2468.0999999999985</v>
      </c>
      <c r="AO386" s="254">
        <f t="shared" si="139"/>
        <v>1372.5999999999995</v>
      </c>
      <c r="AP386" s="254">
        <f t="shared" si="140"/>
        <v>1095.4999999999998</v>
      </c>
      <c r="AQ386" s="249">
        <f t="shared" si="125"/>
        <v>91.7</v>
      </c>
      <c r="AR386" s="256">
        <f t="shared" si="126"/>
        <v>5686.2999999999993</v>
      </c>
    </row>
    <row r="387" spans="1:44" ht="31.5">
      <c r="A387" s="396"/>
      <c r="B387" s="396" t="s">
        <v>4471</v>
      </c>
      <c r="C387" s="401" t="s">
        <v>1386</v>
      </c>
      <c r="D387" s="369">
        <f t="shared" si="127"/>
        <v>3827.9</v>
      </c>
      <c r="E387" s="373">
        <v>3827.9</v>
      </c>
      <c r="F387" s="400">
        <v>3137.6</v>
      </c>
      <c r="G387" s="373"/>
      <c r="H387" s="400"/>
      <c r="I387" s="369">
        <f t="shared" si="141"/>
        <v>1806.1999999999998</v>
      </c>
      <c r="J387" s="400">
        <v>1607.3999999999999</v>
      </c>
      <c r="K387" s="400">
        <v>673.3</v>
      </c>
      <c r="L387" s="400">
        <v>335.8</v>
      </c>
      <c r="M387" s="400">
        <v>198.8</v>
      </c>
      <c r="N387" s="369">
        <f t="shared" si="128"/>
        <v>5634.1</v>
      </c>
      <c r="O387" s="236"/>
      <c r="P387" s="267"/>
      <c r="Q387" s="267" t="s">
        <v>4471</v>
      </c>
      <c r="R387" s="272" t="s">
        <v>1386</v>
      </c>
      <c r="S387" s="255">
        <f t="shared" si="129"/>
        <v>2909.5</v>
      </c>
      <c r="T387" s="255">
        <v>2909.5</v>
      </c>
      <c r="U387" s="255">
        <v>2135.4</v>
      </c>
      <c r="V387" s="255"/>
      <c r="W387" s="255"/>
      <c r="X387" s="255">
        <f t="shared" si="130"/>
        <v>528.99999999999989</v>
      </c>
      <c r="Y387" s="255">
        <v>528.99999999999989</v>
      </c>
      <c r="Z387" s="255">
        <v>165.79999999999998</v>
      </c>
      <c r="AA387" s="255">
        <v>53</v>
      </c>
      <c r="AB387" s="255"/>
      <c r="AC387" s="255">
        <f t="shared" si="131"/>
        <v>3438.5</v>
      </c>
      <c r="AE387" s="267"/>
      <c r="AF387" s="267" t="s">
        <v>4471</v>
      </c>
      <c r="AG387" s="272" t="s">
        <v>1386</v>
      </c>
      <c r="AH387" s="255">
        <f t="shared" si="132"/>
        <v>3438.5</v>
      </c>
      <c r="AI387" s="254">
        <f t="shared" si="133"/>
        <v>2909.5</v>
      </c>
      <c r="AJ387" s="254">
        <f t="shared" si="134"/>
        <v>528.99999999999989</v>
      </c>
      <c r="AK387" s="254">
        <f t="shared" si="135"/>
        <v>5634.1</v>
      </c>
      <c r="AL387" s="254">
        <f t="shared" si="136"/>
        <v>3827.9</v>
      </c>
      <c r="AM387" s="255">
        <f t="shared" si="137"/>
        <v>1806.1999999999998</v>
      </c>
      <c r="AN387" s="254">
        <f t="shared" si="138"/>
        <v>2195.6000000000004</v>
      </c>
      <c r="AO387" s="254">
        <f t="shared" si="139"/>
        <v>918.40000000000009</v>
      </c>
      <c r="AP387" s="254">
        <f t="shared" si="140"/>
        <v>1277.1999999999998</v>
      </c>
      <c r="AQ387" s="249">
        <f t="shared" si="125"/>
        <v>62.8</v>
      </c>
      <c r="AR387" s="256">
        <f t="shared" si="126"/>
        <v>3890.7000000000003</v>
      </c>
    </row>
    <row r="388" spans="1:44" ht="31.5">
      <c r="A388" s="396"/>
      <c r="B388" s="396" t="s">
        <v>4471</v>
      </c>
      <c r="C388" s="401" t="s">
        <v>1387</v>
      </c>
      <c r="D388" s="369">
        <f t="shared" si="127"/>
        <v>5398</v>
      </c>
      <c r="E388" s="373">
        <v>5398</v>
      </c>
      <c r="F388" s="400">
        <v>4424.6000000000004</v>
      </c>
      <c r="G388" s="373"/>
      <c r="H388" s="400"/>
      <c r="I388" s="369">
        <f t="shared" si="141"/>
        <v>2101.4</v>
      </c>
      <c r="J388" s="400">
        <v>1902.6000000000001</v>
      </c>
      <c r="K388" s="400">
        <v>949.5</v>
      </c>
      <c r="L388" s="400">
        <v>295.5</v>
      </c>
      <c r="M388" s="400">
        <v>198.8</v>
      </c>
      <c r="N388" s="369">
        <f t="shared" si="128"/>
        <v>7499.4</v>
      </c>
      <c r="O388" s="236"/>
      <c r="P388" s="267"/>
      <c r="Q388" s="267" t="s">
        <v>4471</v>
      </c>
      <c r="R388" s="272" t="s">
        <v>1387</v>
      </c>
      <c r="S388" s="255">
        <f t="shared" si="129"/>
        <v>3826.9</v>
      </c>
      <c r="T388" s="255">
        <v>3826.9</v>
      </c>
      <c r="U388" s="255">
        <v>2808.7</v>
      </c>
      <c r="V388" s="255"/>
      <c r="W388" s="255"/>
      <c r="X388" s="255">
        <f t="shared" si="130"/>
        <v>824.09999999999991</v>
      </c>
      <c r="Y388" s="255">
        <v>824.09999999999991</v>
      </c>
      <c r="Z388" s="255">
        <v>218.10000000000002</v>
      </c>
      <c r="AA388" s="255">
        <v>128.4</v>
      </c>
      <c r="AB388" s="255"/>
      <c r="AC388" s="255">
        <f t="shared" si="131"/>
        <v>4651</v>
      </c>
      <c r="AE388" s="267"/>
      <c r="AF388" s="267" t="s">
        <v>4471</v>
      </c>
      <c r="AG388" s="272" t="s">
        <v>1387</v>
      </c>
      <c r="AH388" s="255">
        <f t="shared" si="132"/>
        <v>4651</v>
      </c>
      <c r="AI388" s="254">
        <f t="shared" si="133"/>
        <v>3826.9</v>
      </c>
      <c r="AJ388" s="254">
        <f t="shared" si="134"/>
        <v>824.09999999999991</v>
      </c>
      <c r="AK388" s="254">
        <f t="shared" si="135"/>
        <v>7499.4</v>
      </c>
      <c r="AL388" s="254">
        <f t="shared" si="136"/>
        <v>5398</v>
      </c>
      <c r="AM388" s="255">
        <f t="shared" si="137"/>
        <v>2101.4</v>
      </c>
      <c r="AN388" s="254">
        <f t="shared" si="138"/>
        <v>2848.3999999999996</v>
      </c>
      <c r="AO388" s="254">
        <f t="shared" si="139"/>
        <v>1571.1</v>
      </c>
      <c r="AP388" s="254">
        <f t="shared" si="140"/>
        <v>1277.3000000000002</v>
      </c>
      <c r="AQ388" s="249">
        <f t="shared" si="125"/>
        <v>88.5</v>
      </c>
      <c r="AR388" s="256">
        <f t="shared" si="126"/>
        <v>5486.5</v>
      </c>
    </row>
    <row r="389" spans="1:44" ht="31.5">
      <c r="A389" s="396"/>
      <c r="B389" s="396" t="s">
        <v>4471</v>
      </c>
      <c r="C389" s="401" t="s">
        <v>1388</v>
      </c>
      <c r="D389" s="369">
        <f t="shared" si="127"/>
        <v>1766.6999999999998</v>
      </c>
      <c r="E389" s="373">
        <v>1766.6999999999998</v>
      </c>
      <c r="F389" s="400">
        <v>1448.1</v>
      </c>
      <c r="G389" s="373"/>
      <c r="H389" s="400"/>
      <c r="I389" s="369">
        <f t="shared" si="141"/>
        <v>1114.8</v>
      </c>
      <c r="J389" s="400">
        <v>916</v>
      </c>
      <c r="K389" s="400">
        <v>310.8</v>
      </c>
      <c r="L389" s="400">
        <v>147.80000000000001</v>
      </c>
      <c r="M389" s="400">
        <v>198.8</v>
      </c>
      <c r="N389" s="369">
        <f t="shared" si="128"/>
        <v>2881.5</v>
      </c>
      <c r="O389" s="236"/>
      <c r="P389" s="267"/>
      <c r="Q389" s="267" t="s">
        <v>4471</v>
      </c>
      <c r="R389" s="272" t="s">
        <v>1388</v>
      </c>
      <c r="S389" s="255">
        <f t="shared" si="129"/>
        <v>1693</v>
      </c>
      <c r="T389" s="255">
        <v>1693</v>
      </c>
      <c r="U389" s="255">
        <v>1242.6000000000001</v>
      </c>
      <c r="V389" s="255"/>
      <c r="W389" s="255"/>
      <c r="X389" s="255">
        <f t="shared" si="130"/>
        <v>381.20000000000005</v>
      </c>
      <c r="Y389" s="255">
        <v>381.20000000000005</v>
      </c>
      <c r="Z389" s="255">
        <v>96.5</v>
      </c>
      <c r="AA389" s="255">
        <v>53.5</v>
      </c>
      <c r="AB389" s="255"/>
      <c r="AC389" s="255">
        <f t="shared" si="131"/>
        <v>2074.1999999999998</v>
      </c>
      <c r="AE389" s="267"/>
      <c r="AF389" s="267" t="s">
        <v>4471</v>
      </c>
      <c r="AG389" s="272" t="s">
        <v>1388</v>
      </c>
      <c r="AH389" s="255">
        <f t="shared" si="132"/>
        <v>2074.1999999999998</v>
      </c>
      <c r="AI389" s="254">
        <f t="shared" si="133"/>
        <v>1693</v>
      </c>
      <c r="AJ389" s="254">
        <f t="shared" si="134"/>
        <v>381.20000000000005</v>
      </c>
      <c r="AK389" s="254">
        <f t="shared" si="135"/>
        <v>2881.5</v>
      </c>
      <c r="AL389" s="254">
        <f t="shared" si="136"/>
        <v>1766.6999999999998</v>
      </c>
      <c r="AM389" s="255">
        <f t="shared" si="137"/>
        <v>1114.8</v>
      </c>
      <c r="AN389" s="254">
        <f t="shared" si="138"/>
        <v>807.30000000000018</v>
      </c>
      <c r="AO389" s="254">
        <f t="shared" si="139"/>
        <v>73.699999999999818</v>
      </c>
      <c r="AP389" s="254">
        <f t="shared" si="140"/>
        <v>733.59999999999991</v>
      </c>
      <c r="AQ389" s="249">
        <f t="shared" si="125"/>
        <v>29</v>
      </c>
      <c r="AR389" s="256">
        <f t="shared" si="126"/>
        <v>1795.6999999999998</v>
      </c>
    </row>
    <row r="390" spans="1:44" ht="31.5">
      <c r="A390" s="396"/>
      <c r="B390" s="396" t="s">
        <v>4471</v>
      </c>
      <c r="C390" s="401" t="s">
        <v>1389</v>
      </c>
      <c r="D390" s="369">
        <f t="shared" si="127"/>
        <v>3533.4</v>
      </c>
      <c r="E390" s="373">
        <v>3533.4</v>
      </c>
      <c r="F390" s="400">
        <v>2896.3</v>
      </c>
      <c r="G390" s="373"/>
      <c r="H390" s="400"/>
      <c r="I390" s="369">
        <f t="shared" si="141"/>
        <v>1819.1</v>
      </c>
      <c r="J390" s="400">
        <v>1620.3</v>
      </c>
      <c r="K390" s="400">
        <v>621.6</v>
      </c>
      <c r="L390" s="400">
        <v>475.6</v>
      </c>
      <c r="M390" s="400">
        <v>198.8</v>
      </c>
      <c r="N390" s="369">
        <f t="shared" si="128"/>
        <v>5352.5</v>
      </c>
      <c r="O390" s="236"/>
      <c r="P390" s="267"/>
      <c r="Q390" s="267" t="s">
        <v>4471</v>
      </c>
      <c r="R390" s="272" t="s">
        <v>1389</v>
      </c>
      <c r="S390" s="255">
        <f t="shared" si="129"/>
        <v>2939.1</v>
      </c>
      <c r="T390" s="255">
        <v>2939.1</v>
      </c>
      <c r="U390" s="255">
        <v>2157.1</v>
      </c>
      <c r="V390" s="255"/>
      <c r="W390" s="255"/>
      <c r="X390" s="255">
        <f t="shared" si="130"/>
        <v>782.7</v>
      </c>
      <c r="Y390" s="255">
        <v>782.7</v>
      </c>
      <c r="Z390" s="255">
        <v>167.5</v>
      </c>
      <c r="AA390" s="255">
        <v>263</v>
      </c>
      <c r="AB390" s="255"/>
      <c r="AC390" s="255">
        <f t="shared" si="131"/>
        <v>3721.8</v>
      </c>
      <c r="AE390" s="267"/>
      <c r="AF390" s="267" t="s">
        <v>4471</v>
      </c>
      <c r="AG390" s="272" t="s">
        <v>1389</v>
      </c>
      <c r="AH390" s="255">
        <f t="shared" si="132"/>
        <v>3721.8</v>
      </c>
      <c r="AI390" s="254">
        <f t="shared" si="133"/>
        <v>2939.1</v>
      </c>
      <c r="AJ390" s="254">
        <f t="shared" si="134"/>
        <v>782.7</v>
      </c>
      <c r="AK390" s="254">
        <f t="shared" si="135"/>
        <v>5352.5</v>
      </c>
      <c r="AL390" s="254">
        <f t="shared" si="136"/>
        <v>3533.4</v>
      </c>
      <c r="AM390" s="255">
        <f t="shared" si="137"/>
        <v>1819.1</v>
      </c>
      <c r="AN390" s="254">
        <f t="shared" si="138"/>
        <v>1630.6999999999998</v>
      </c>
      <c r="AO390" s="254">
        <f t="shared" si="139"/>
        <v>594.30000000000018</v>
      </c>
      <c r="AP390" s="254">
        <f t="shared" si="140"/>
        <v>1036.3999999999999</v>
      </c>
      <c r="AQ390" s="249">
        <f t="shared" si="125"/>
        <v>57.9</v>
      </c>
      <c r="AR390" s="256">
        <f t="shared" si="126"/>
        <v>3591.3</v>
      </c>
    </row>
    <row r="391" spans="1:44" ht="31.5">
      <c r="A391" s="396"/>
      <c r="B391" s="396" t="s">
        <v>4471</v>
      </c>
      <c r="C391" s="401" t="s">
        <v>1390</v>
      </c>
      <c r="D391" s="369">
        <f t="shared" si="127"/>
        <v>2061.2000000000003</v>
      </c>
      <c r="E391" s="373">
        <v>2061.2000000000003</v>
      </c>
      <c r="F391" s="400">
        <v>1689.5</v>
      </c>
      <c r="G391" s="373"/>
      <c r="H391" s="400"/>
      <c r="I391" s="369">
        <f t="shared" si="141"/>
        <v>1092.0999999999999</v>
      </c>
      <c r="J391" s="400">
        <v>893.3</v>
      </c>
      <c r="K391" s="400">
        <v>362.5</v>
      </c>
      <c r="L391" s="400">
        <v>63.2</v>
      </c>
      <c r="M391" s="400">
        <v>198.8</v>
      </c>
      <c r="N391" s="369">
        <f t="shared" si="128"/>
        <v>3153.3</v>
      </c>
      <c r="O391" s="236"/>
      <c r="P391" s="267"/>
      <c r="Q391" s="267" t="s">
        <v>4471</v>
      </c>
      <c r="R391" s="272" t="s">
        <v>1390</v>
      </c>
      <c r="S391" s="255">
        <f t="shared" si="129"/>
        <v>1672.6000000000001</v>
      </c>
      <c r="T391" s="255">
        <v>1672.6000000000001</v>
      </c>
      <c r="U391" s="255">
        <v>1227.6000000000001</v>
      </c>
      <c r="V391" s="255"/>
      <c r="W391" s="255"/>
      <c r="X391" s="255">
        <f t="shared" si="130"/>
        <v>334.29999999999995</v>
      </c>
      <c r="Y391" s="255">
        <v>334.29999999999995</v>
      </c>
      <c r="Z391" s="255">
        <v>95.3</v>
      </c>
      <c r="AA391" s="255">
        <v>46.6</v>
      </c>
      <c r="AB391" s="255"/>
      <c r="AC391" s="255">
        <f t="shared" si="131"/>
        <v>2006.9</v>
      </c>
      <c r="AE391" s="267"/>
      <c r="AF391" s="267" t="s">
        <v>4471</v>
      </c>
      <c r="AG391" s="272" t="s">
        <v>1390</v>
      </c>
      <c r="AH391" s="255">
        <f t="shared" si="132"/>
        <v>2006.9</v>
      </c>
      <c r="AI391" s="254">
        <f t="shared" si="133"/>
        <v>1672.6000000000001</v>
      </c>
      <c r="AJ391" s="254">
        <f t="shared" si="134"/>
        <v>334.29999999999995</v>
      </c>
      <c r="AK391" s="254">
        <f t="shared" si="135"/>
        <v>3153.3</v>
      </c>
      <c r="AL391" s="254">
        <f t="shared" si="136"/>
        <v>2061.2000000000003</v>
      </c>
      <c r="AM391" s="255">
        <f t="shared" si="137"/>
        <v>1092.0999999999999</v>
      </c>
      <c r="AN391" s="254">
        <f t="shared" si="138"/>
        <v>1146.4000000000001</v>
      </c>
      <c r="AO391" s="254">
        <f t="shared" si="139"/>
        <v>388.60000000000014</v>
      </c>
      <c r="AP391" s="254">
        <f t="shared" si="140"/>
        <v>757.8</v>
      </c>
      <c r="AQ391" s="249">
        <f t="shared" si="125"/>
        <v>33.799999999999997</v>
      </c>
      <c r="AR391" s="256">
        <f t="shared" si="126"/>
        <v>2095.0000000000005</v>
      </c>
    </row>
    <row r="392" spans="1:44" ht="31.5">
      <c r="A392" s="396"/>
      <c r="B392" s="396" t="s">
        <v>4471</v>
      </c>
      <c r="C392" s="401" t="s">
        <v>1391</v>
      </c>
      <c r="D392" s="369">
        <f t="shared" si="127"/>
        <v>1864.8999999999999</v>
      </c>
      <c r="E392" s="373">
        <v>1864.8999999999999</v>
      </c>
      <c r="F392" s="400">
        <v>1528.6</v>
      </c>
      <c r="G392" s="373"/>
      <c r="H392" s="400"/>
      <c r="I392" s="369">
        <f t="shared" si="141"/>
        <v>1103.7</v>
      </c>
      <c r="J392" s="400">
        <v>904.90000000000009</v>
      </c>
      <c r="K392" s="400">
        <v>328.1</v>
      </c>
      <c r="L392" s="400">
        <v>116.1</v>
      </c>
      <c r="M392" s="400">
        <v>198.8</v>
      </c>
      <c r="N392" s="369">
        <f t="shared" si="128"/>
        <v>2968.6</v>
      </c>
      <c r="O392" s="236"/>
      <c r="P392" s="267"/>
      <c r="Q392" s="267" t="s">
        <v>4471</v>
      </c>
      <c r="R392" s="272" t="s">
        <v>1391</v>
      </c>
      <c r="S392" s="255">
        <f t="shared" si="129"/>
        <v>1363.1000000000001</v>
      </c>
      <c r="T392" s="255">
        <v>1363.1000000000001</v>
      </c>
      <c r="U392" s="255">
        <v>1000.4000000000001</v>
      </c>
      <c r="V392" s="255"/>
      <c r="W392" s="255"/>
      <c r="X392" s="255">
        <f t="shared" si="130"/>
        <v>337.99999999999994</v>
      </c>
      <c r="Y392" s="255">
        <v>337.99999999999994</v>
      </c>
      <c r="Z392" s="255">
        <v>77.7</v>
      </c>
      <c r="AA392" s="255">
        <v>51.9</v>
      </c>
      <c r="AB392" s="255"/>
      <c r="AC392" s="255">
        <f t="shared" si="131"/>
        <v>1701.1000000000001</v>
      </c>
      <c r="AE392" s="267"/>
      <c r="AF392" s="267" t="s">
        <v>4471</v>
      </c>
      <c r="AG392" s="272" t="s">
        <v>1391</v>
      </c>
      <c r="AH392" s="255">
        <f t="shared" si="132"/>
        <v>1701.1000000000001</v>
      </c>
      <c r="AI392" s="254">
        <f t="shared" si="133"/>
        <v>1363.1000000000001</v>
      </c>
      <c r="AJ392" s="254">
        <f t="shared" si="134"/>
        <v>337.99999999999994</v>
      </c>
      <c r="AK392" s="254">
        <f t="shared" si="135"/>
        <v>2968.6</v>
      </c>
      <c r="AL392" s="254">
        <f t="shared" si="136"/>
        <v>1864.8999999999999</v>
      </c>
      <c r="AM392" s="255">
        <f t="shared" si="137"/>
        <v>1103.7</v>
      </c>
      <c r="AN392" s="254">
        <f t="shared" si="138"/>
        <v>1267.4999999999998</v>
      </c>
      <c r="AO392" s="254">
        <f t="shared" si="139"/>
        <v>501.79999999999973</v>
      </c>
      <c r="AP392" s="254">
        <f t="shared" si="140"/>
        <v>765.7</v>
      </c>
      <c r="AQ392" s="249">
        <f t="shared" si="125"/>
        <v>30.6</v>
      </c>
      <c r="AR392" s="256">
        <f t="shared" si="126"/>
        <v>1895.4999999999998</v>
      </c>
    </row>
    <row r="393" spans="1:44" ht="31.5">
      <c r="A393" s="396"/>
      <c r="B393" s="396" t="s">
        <v>4471</v>
      </c>
      <c r="C393" s="401" t="s">
        <v>1392</v>
      </c>
      <c r="D393" s="369">
        <f t="shared" si="127"/>
        <v>2551.8000000000002</v>
      </c>
      <c r="E393" s="373">
        <v>2551.8000000000002</v>
      </c>
      <c r="F393" s="400">
        <v>2091.6999999999998</v>
      </c>
      <c r="G393" s="373"/>
      <c r="H393" s="400"/>
      <c r="I393" s="369">
        <f t="shared" si="141"/>
        <v>1309.8999999999999</v>
      </c>
      <c r="J393" s="400">
        <v>1111.0999999999999</v>
      </c>
      <c r="K393" s="400">
        <v>448.8</v>
      </c>
      <c r="L393" s="400">
        <v>175.4</v>
      </c>
      <c r="M393" s="400">
        <v>198.8</v>
      </c>
      <c r="N393" s="369">
        <f t="shared" si="128"/>
        <v>3861.7</v>
      </c>
      <c r="O393" s="236"/>
      <c r="P393" s="267"/>
      <c r="Q393" s="267" t="s">
        <v>4471</v>
      </c>
      <c r="R393" s="272" t="s">
        <v>1392</v>
      </c>
      <c r="S393" s="255">
        <f t="shared" si="129"/>
        <v>1770.5</v>
      </c>
      <c r="T393" s="255">
        <v>1770.5</v>
      </c>
      <c r="U393" s="255">
        <v>1299.5</v>
      </c>
      <c r="V393" s="255"/>
      <c r="W393" s="255"/>
      <c r="X393" s="255">
        <f t="shared" si="130"/>
        <v>406.59999999999997</v>
      </c>
      <c r="Y393" s="255">
        <v>406.59999999999997</v>
      </c>
      <c r="Z393" s="255">
        <v>100.9</v>
      </c>
      <c r="AA393" s="255">
        <v>82.5</v>
      </c>
      <c r="AB393" s="255"/>
      <c r="AC393" s="255">
        <f t="shared" si="131"/>
        <v>2177.1</v>
      </c>
      <c r="AE393" s="267"/>
      <c r="AF393" s="267" t="s">
        <v>4471</v>
      </c>
      <c r="AG393" s="272" t="s">
        <v>1392</v>
      </c>
      <c r="AH393" s="255">
        <f t="shared" si="132"/>
        <v>2177.1</v>
      </c>
      <c r="AI393" s="254">
        <f t="shared" si="133"/>
        <v>1770.5</v>
      </c>
      <c r="AJ393" s="254">
        <f t="shared" si="134"/>
        <v>406.59999999999997</v>
      </c>
      <c r="AK393" s="254">
        <f t="shared" si="135"/>
        <v>3861.7</v>
      </c>
      <c r="AL393" s="254">
        <f t="shared" si="136"/>
        <v>2551.8000000000002</v>
      </c>
      <c r="AM393" s="255">
        <f t="shared" si="137"/>
        <v>1309.8999999999999</v>
      </c>
      <c r="AN393" s="254">
        <f t="shared" si="138"/>
        <v>1684.6</v>
      </c>
      <c r="AO393" s="254">
        <f t="shared" si="139"/>
        <v>781.30000000000018</v>
      </c>
      <c r="AP393" s="254">
        <f t="shared" si="140"/>
        <v>903.3</v>
      </c>
      <c r="AQ393" s="249">
        <f t="shared" si="125"/>
        <v>41.8</v>
      </c>
      <c r="AR393" s="256">
        <f t="shared" si="126"/>
        <v>2593.6000000000004</v>
      </c>
    </row>
    <row r="394" spans="1:44" ht="31.5">
      <c r="A394" s="396"/>
      <c r="B394" s="396" t="s">
        <v>4471</v>
      </c>
      <c r="C394" s="401" t="s">
        <v>1393</v>
      </c>
      <c r="D394" s="369">
        <f t="shared" si="127"/>
        <v>2061.2000000000003</v>
      </c>
      <c r="E394" s="373">
        <v>2061.2000000000003</v>
      </c>
      <c r="F394" s="400">
        <v>1689.5</v>
      </c>
      <c r="G394" s="373"/>
      <c r="H394" s="400"/>
      <c r="I394" s="369">
        <f t="shared" si="141"/>
        <v>1192.0999999999999</v>
      </c>
      <c r="J394" s="400">
        <v>993.3</v>
      </c>
      <c r="K394" s="400">
        <v>362.5</v>
      </c>
      <c r="L394" s="400">
        <v>161.19999999999999</v>
      </c>
      <c r="M394" s="400">
        <v>198.8</v>
      </c>
      <c r="N394" s="369">
        <f t="shared" si="128"/>
        <v>3253.3</v>
      </c>
      <c r="O394" s="236"/>
      <c r="P394" s="267"/>
      <c r="Q394" s="267" t="s">
        <v>4471</v>
      </c>
      <c r="R394" s="272" t="s">
        <v>1393</v>
      </c>
      <c r="S394" s="255">
        <f t="shared" si="129"/>
        <v>1569.6</v>
      </c>
      <c r="T394" s="255">
        <v>1569.6</v>
      </c>
      <c r="U394" s="255">
        <v>1152</v>
      </c>
      <c r="V394" s="255"/>
      <c r="W394" s="255"/>
      <c r="X394" s="255">
        <f t="shared" si="130"/>
        <v>528</v>
      </c>
      <c r="Y394" s="255">
        <v>528</v>
      </c>
      <c r="Z394" s="255">
        <v>89.5</v>
      </c>
      <c r="AA394" s="255">
        <v>92.5</v>
      </c>
      <c r="AB394" s="255"/>
      <c r="AC394" s="255">
        <f t="shared" si="131"/>
        <v>2097.6</v>
      </c>
      <c r="AE394" s="267"/>
      <c r="AF394" s="267" t="s">
        <v>4471</v>
      </c>
      <c r="AG394" s="272" t="s">
        <v>1393</v>
      </c>
      <c r="AH394" s="255">
        <f t="shared" si="132"/>
        <v>2097.6</v>
      </c>
      <c r="AI394" s="254">
        <f t="shared" si="133"/>
        <v>1569.6</v>
      </c>
      <c r="AJ394" s="254">
        <f t="shared" si="134"/>
        <v>528</v>
      </c>
      <c r="AK394" s="254">
        <f t="shared" si="135"/>
        <v>3253.3</v>
      </c>
      <c r="AL394" s="254">
        <f t="shared" si="136"/>
        <v>2061.2000000000003</v>
      </c>
      <c r="AM394" s="255">
        <f t="shared" si="137"/>
        <v>1192.0999999999999</v>
      </c>
      <c r="AN394" s="254">
        <f t="shared" si="138"/>
        <v>1155.7000000000003</v>
      </c>
      <c r="AO394" s="254">
        <f t="shared" si="139"/>
        <v>491.60000000000036</v>
      </c>
      <c r="AP394" s="254">
        <f t="shared" si="140"/>
        <v>664.09999999999991</v>
      </c>
      <c r="AQ394" s="249">
        <f t="shared" si="125"/>
        <v>33.799999999999997</v>
      </c>
      <c r="AR394" s="256">
        <f t="shared" si="126"/>
        <v>2095.0000000000005</v>
      </c>
    </row>
    <row r="395" spans="1:44" ht="31.5">
      <c r="A395" s="396"/>
      <c r="B395" s="396" t="s">
        <v>4471</v>
      </c>
      <c r="C395" s="401" t="s">
        <v>1394</v>
      </c>
      <c r="D395" s="369">
        <f t="shared" si="127"/>
        <v>2649.9</v>
      </c>
      <c r="E395" s="373">
        <v>2649.9</v>
      </c>
      <c r="F395" s="400">
        <v>2172.1</v>
      </c>
      <c r="G395" s="373"/>
      <c r="H395" s="400"/>
      <c r="I395" s="369">
        <f t="shared" si="141"/>
        <v>1452.3</v>
      </c>
      <c r="J395" s="400">
        <v>1253.5</v>
      </c>
      <c r="K395" s="400">
        <v>466.1</v>
      </c>
      <c r="L395" s="400">
        <v>297.10000000000002</v>
      </c>
      <c r="M395" s="400">
        <v>198.8</v>
      </c>
      <c r="N395" s="369">
        <f t="shared" si="128"/>
        <v>4102.2</v>
      </c>
      <c r="O395" s="236"/>
      <c r="P395" s="267"/>
      <c r="Q395" s="267" t="s">
        <v>4471</v>
      </c>
      <c r="R395" s="272" t="s">
        <v>1394</v>
      </c>
      <c r="S395" s="255">
        <f t="shared" si="129"/>
        <v>1859.8</v>
      </c>
      <c r="T395" s="255">
        <v>1859.8</v>
      </c>
      <c r="U395" s="255">
        <v>1365.1</v>
      </c>
      <c r="V395" s="255"/>
      <c r="W395" s="255"/>
      <c r="X395" s="255">
        <f t="shared" si="130"/>
        <v>515.6</v>
      </c>
      <c r="Y395" s="255">
        <v>515.6</v>
      </c>
      <c r="Z395" s="255">
        <v>106</v>
      </c>
      <c r="AA395" s="255">
        <v>136.1</v>
      </c>
      <c r="AB395" s="255"/>
      <c r="AC395" s="255">
        <f t="shared" si="131"/>
        <v>2375.4</v>
      </c>
      <c r="AE395" s="267"/>
      <c r="AF395" s="267" t="s">
        <v>4471</v>
      </c>
      <c r="AG395" s="272" t="s">
        <v>1394</v>
      </c>
      <c r="AH395" s="255">
        <f t="shared" si="132"/>
        <v>2375.4</v>
      </c>
      <c r="AI395" s="254">
        <f t="shared" si="133"/>
        <v>1859.8</v>
      </c>
      <c r="AJ395" s="254">
        <f t="shared" si="134"/>
        <v>515.6</v>
      </c>
      <c r="AK395" s="254">
        <f t="shared" si="135"/>
        <v>4102.2</v>
      </c>
      <c r="AL395" s="254">
        <f t="shared" si="136"/>
        <v>2649.9</v>
      </c>
      <c r="AM395" s="255">
        <f t="shared" si="137"/>
        <v>1452.3</v>
      </c>
      <c r="AN395" s="254">
        <f t="shared" si="138"/>
        <v>1726.7999999999997</v>
      </c>
      <c r="AO395" s="254">
        <f t="shared" si="139"/>
        <v>790.10000000000014</v>
      </c>
      <c r="AP395" s="254">
        <f t="shared" si="140"/>
        <v>936.69999999999993</v>
      </c>
      <c r="AQ395" s="249">
        <f t="shared" si="125"/>
        <v>43.4</v>
      </c>
      <c r="AR395" s="256">
        <f t="shared" si="126"/>
        <v>2693.3</v>
      </c>
    </row>
    <row r="396" spans="1:44" ht="31.5">
      <c r="A396" s="396"/>
      <c r="B396" s="396" t="s">
        <v>4471</v>
      </c>
      <c r="C396" s="401" t="s">
        <v>1395</v>
      </c>
      <c r="D396" s="369">
        <f t="shared" si="127"/>
        <v>1864.8999999999999</v>
      </c>
      <c r="E396" s="373">
        <v>1864.8999999999999</v>
      </c>
      <c r="F396" s="400">
        <v>1528.6</v>
      </c>
      <c r="G396" s="373"/>
      <c r="H396" s="400"/>
      <c r="I396" s="369">
        <f t="shared" si="141"/>
        <v>1175.3000000000002</v>
      </c>
      <c r="J396" s="400">
        <v>976.50000000000011</v>
      </c>
      <c r="K396" s="400">
        <v>328.1</v>
      </c>
      <c r="L396" s="400">
        <v>183.3</v>
      </c>
      <c r="M396" s="400">
        <v>198.8</v>
      </c>
      <c r="N396" s="369">
        <f t="shared" si="128"/>
        <v>3040.2</v>
      </c>
      <c r="O396" s="236"/>
      <c r="P396" s="267"/>
      <c r="Q396" s="267" t="s">
        <v>4471</v>
      </c>
      <c r="R396" s="272" t="s">
        <v>1395</v>
      </c>
      <c r="S396" s="255">
        <f t="shared" si="129"/>
        <v>1444.6</v>
      </c>
      <c r="T396" s="255">
        <v>1444.6</v>
      </c>
      <c r="U396" s="255">
        <v>1060.3</v>
      </c>
      <c r="V396" s="255"/>
      <c r="W396" s="255"/>
      <c r="X396" s="255">
        <f t="shared" si="130"/>
        <v>381.2</v>
      </c>
      <c r="Y396" s="255">
        <v>381.2</v>
      </c>
      <c r="Z396" s="255">
        <v>82.3</v>
      </c>
      <c r="AA396" s="255">
        <v>83.5</v>
      </c>
      <c r="AB396" s="255"/>
      <c r="AC396" s="255">
        <f t="shared" si="131"/>
        <v>1825.8</v>
      </c>
      <c r="AE396" s="267"/>
      <c r="AF396" s="267" t="s">
        <v>4471</v>
      </c>
      <c r="AG396" s="272" t="s">
        <v>1395</v>
      </c>
      <c r="AH396" s="255">
        <f t="shared" si="132"/>
        <v>1825.8</v>
      </c>
      <c r="AI396" s="254">
        <f t="shared" si="133"/>
        <v>1444.6</v>
      </c>
      <c r="AJ396" s="254">
        <f t="shared" si="134"/>
        <v>381.2</v>
      </c>
      <c r="AK396" s="254">
        <f t="shared" si="135"/>
        <v>3040.2</v>
      </c>
      <c r="AL396" s="254">
        <f t="shared" si="136"/>
        <v>1864.8999999999999</v>
      </c>
      <c r="AM396" s="255">
        <f t="shared" si="137"/>
        <v>1175.3000000000002</v>
      </c>
      <c r="AN396" s="254">
        <f t="shared" si="138"/>
        <v>1214.3999999999999</v>
      </c>
      <c r="AO396" s="254">
        <f t="shared" si="139"/>
        <v>420.29999999999995</v>
      </c>
      <c r="AP396" s="254">
        <f t="shared" si="140"/>
        <v>794.10000000000014</v>
      </c>
      <c r="AQ396" s="249">
        <f t="shared" si="125"/>
        <v>30.6</v>
      </c>
      <c r="AR396" s="256">
        <f t="shared" si="126"/>
        <v>1895.4999999999998</v>
      </c>
    </row>
    <row r="397" spans="1:44" ht="31.5">
      <c r="A397" s="396"/>
      <c r="B397" s="396" t="s">
        <v>4471</v>
      </c>
      <c r="C397" s="401" t="s">
        <v>1396</v>
      </c>
      <c r="D397" s="369">
        <f t="shared" si="127"/>
        <v>2649.9</v>
      </c>
      <c r="E397" s="373">
        <v>2649.9</v>
      </c>
      <c r="F397" s="400">
        <v>2172.1</v>
      </c>
      <c r="G397" s="373"/>
      <c r="H397" s="400"/>
      <c r="I397" s="369">
        <f t="shared" si="141"/>
        <v>2276</v>
      </c>
      <c r="J397" s="400">
        <v>1237.2</v>
      </c>
      <c r="K397" s="400">
        <v>466.1</v>
      </c>
      <c r="L397" s="400">
        <v>282.10000000000002</v>
      </c>
      <c r="M397" s="400">
        <v>1038.8</v>
      </c>
      <c r="N397" s="369">
        <f t="shared" si="128"/>
        <v>4925.8999999999996</v>
      </c>
      <c r="O397" s="236"/>
      <c r="P397" s="267"/>
      <c r="Q397" s="267" t="s">
        <v>4471</v>
      </c>
      <c r="R397" s="272" t="s">
        <v>1396</v>
      </c>
      <c r="S397" s="255">
        <f t="shared" si="129"/>
        <v>1952.9</v>
      </c>
      <c r="T397" s="255">
        <v>1952.9</v>
      </c>
      <c r="U397" s="255">
        <v>1433.4</v>
      </c>
      <c r="V397" s="255"/>
      <c r="W397" s="255"/>
      <c r="X397" s="255">
        <f t="shared" si="130"/>
        <v>497</v>
      </c>
      <c r="Y397" s="255">
        <v>497</v>
      </c>
      <c r="Z397" s="255">
        <v>111.3</v>
      </c>
      <c r="AA397" s="255">
        <v>140</v>
      </c>
      <c r="AB397" s="255"/>
      <c r="AC397" s="255">
        <f t="shared" si="131"/>
        <v>2449.9</v>
      </c>
      <c r="AE397" s="267"/>
      <c r="AF397" s="267" t="s">
        <v>4471</v>
      </c>
      <c r="AG397" s="272" t="s">
        <v>1396</v>
      </c>
      <c r="AH397" s="255">
        <f t="shared" si="132"/>
        <v>2449.9</v>
      </c>
      <c r="AI397" s="254">
        <f t="shared" si="133"/>
        <v>1952.9</v>
      </c>
      <c r="AJ397" s="254">
        <f t="shared" si="134"/>
        <v>497</v>
      </c>
      <c r="AK397" s="254">
        <f t="shared" si="135"/>
        <v>4925.8999999999996</v>
      </c>
      <c r="AL397" s="254">
        <f t="shared" si="136"/>
        <v>2649.9</v>
      </c>
      <c r="AM397" s="255">
        <f t="shared" si="137"/>
        <v>2276</v>
      </c>
      <c r="AN397" s="254">
        <f t="shared" si="138"/>
        <v>2475.9999999999995</v>
      </c>
      <c r="AO397" s="254">
        <f t="shared" si="139"/>
        <v>697</v>
      </c>
      <c r="AP397" s="254">
        <f t="shared" si="140"/>
        <v>1779</v>
      </c>
      <c r="AQ397" s="249">
        <f t="shared" ref="AQ397:AQ460" si="142">ROUND(F397*0.02,1)</f>
        <v>43.4</v>
      </c>
      <c r="AR397" s="256">
        <f t="shared" ref="AR397:AR460" si="143">E397+AQ397</f>
        <v>2693.3</v>
      </c>
    </row>
    <row r="398" spans="1:44" ht="31.5">
      <c r="A398" s="396"/>
      <c r="B398" s="396" t="s">
        <v>4471</v>
      </c>
      <c r="C398" s="401" t="s">
        <v>1397</v>
      </c>
      <c r="D398" s="369">
        <f t="shared" si="127"/>
        <v>2355.5</v>
      </c>
      <c r="E398" s="373">
        <v>2355.5</v>
      </c>
      <c r="F398" s="400">
        <v>1930.8</v>
      </c>
      <c r="G398" s="373"/>
      <c r="H398" s="400"/>
      <c r="I398" s="369">
        <f t="shared" si="141"/>
        <v>1171.3999999999999</v>
      </c>
      <c r="J398" s="400">
        <v>972.59999999999991</v>
      </c>
      <c r="K398" s="400">
        <v>414.4</v>
      </c>
      <c r="L398" s="400">
        <v>78.2</v>
      </c>
      <c r="M398" s="400">
        <v>198.8</v>
      </c>
      <c r="N398" s="369">
        <f t="shared" si="128"/>
        <v>3526.8999999999996</v>
      </c>
      <c r="O398" s="236"/>
      <c r="P398" s="267"/>
      <c r="Q398" s="267" t="s">
        <v>4471</v>
      </c>
      <c r="R398" s="272" t="s">
        <v>1397</v>
      </c>
      <c r="S398" s="255">
        <f t="shared" si="129"/>
        <v>1763.4</v>
      </c>
      <c r="T398" s="255">
        <v>1763.4</v>
      </c>
      <c r="U398" s="255">
        <v>1294.3</v>
      </c>
      <c r="V398" s="255"/>
      <c r="W398" s="255"/>
      <c r="X398" s="255">
        <f t="shared" si="130"/>
        <v>351.1</v>
      </c>
      <c r="Y398" s="255">
        <v>351.1</v>
      </c>
      <c r="Z398" s="255">
        <v>100.5</v>
      </c>
      <c r="AA398" s="255">
        <v>42.2</v>
      </c>
      <c r="AB398" s="255"/>
      <c r="AC398" s="255">
        <f t="shared" si="131"/>
        <v>2114.5</v>
      </c>
      <c r="AE398" s="267"/>
      <c r="AF398" s="267" t="s">
        <v>4471</v>
      </c>
      <c r="AG398" s="272" t="s">
        <v>1397</v>
      </c>
      <c r="AH398" s="255">
        <f t="shared" si="132"/>
        <v>2114.5</v>
      </c>
      <c r="AI398" s="254">
        <f t="shared" si="133"/>
        <v>1763.4</v>
      </c>
      <c r="AJ398" s="254">
        <f t="shared" si="134"/>
        <v>351.1</v>
      </c>
      <c r="AK398" s="254">
        <f t="shared" si="135"/>
        <v>3526.8999999999996</v>
      </c>
      <c r="AL398" s="254">
        <f t="shared" si="136"/>
        <v>2355.5</v>
      </c>
      <c r="AM398" s="255">
        <f t="shared" si="137"/>
        <v>1171.3999999999999</v>
      </c>
      <c r="AN398" s="254">
        <f t="shared" si="138"/>
        <v>1412.3999999999996</v>
      </c>
      <c r="AO398" s="254">
        <f t="shared" si="139"/>
        <v>592.09999999999991</v>
      </c>
      <c r="AP398" s="254">
        <f t="shared" si="140"/>
        <v>820.29999999999984</v>
      </c>
      <c r="AQ398" s="249">
        <f t="shared" si="142"/>
        <v>38.6</v>
      </c>
      <c r="AR398" s="256">
        <f t="shared" si="143"/>
        <v>2394.1</v>
      </c>
    </row>
    <row r="399" spans="1:44" ht="31.5">
      <c r="A399" s="396"/>
      <c r="B399" s="396" t="s">
        <v>4471</v>
      </c>
      <c r="C399" s="401" t="s">
        <v>1398</v>
      </c>
      <c r="D399" s="369">
        <f t="shared" si="127"/>
        <v>2159.3000000000002</v>
      </c>
      <c r="E399" s="373">
        <v>2159.3000000000002</v>
      </c>
      <c r="F399" s="400">
        <v>1769.9</v>
      </c>
      <c r="G399" s="373"/>
      <c r="H399" s="400"/>
      <c r="I399" s="369">
        <f t="shared" si="141"/>
        <v>1255.8</v>
      </c>
      <c r="J399" s="400">
        <v>1057</v>
      </c>
      <c r="K399" s="400">
        <v>379.8</v>
      </c>
      <c r="L399" s="400">
        <v>203.8</v>
      </c>
      <c r="M399" s="400">
        <v>198.8</v>
      </c>
      <c r="N399" s="369">
        <f t="shared" si="128"/>
        <v>3415.1000000000004</v>
      </c>
      <c r="O399" s="236"/>
      <c r="P399" s="267"/>
      <c r="Q399" s="267" t="s">
        <v>4471</v>
      </c>
      <c r="R399" s="272" t="s">
        <v>1398</v>
      </c>
      <c r="S399" s="255">
        <f t="shared" si="129"/>
        <v>1496.7</v>
      </c>
      <c r="T399" s="255">
        <v>1496.7</v>
      </c>
      <c r="U399" s="255">
        <v>1098.5</v>
      </c>
      <c r="V399" s="255"/>
      <c r="W399" s="255"/>
      <c r="X399" s="255">
        <f t="shared" si="130"/>
        <v>505.59999999999997</v>
      </c>
      <c r="Y399" s="255">
        <v>505.59999999999997</v>
      </c>
      <c r="Z399" s="255">
        <v>85.3</v>
      </c>
      <c r="AA399" s="255">
        <v>100.5</v>
      </c>
      <c r="AB399" s="255"/>
      <c r="AC399" s="255">
        <f t="shared" si="131"/>
        <v>2002.3</v>
      </c>
      <c r="AE399" s="267"/>
      <c r="AF399" s="267" t="s">
        <v>4471</v>
      </c>
      <c r="AG399" s="272" t="s">
        <v>1398</v>
      </c>
      <c r="AH399" s="255">
        <f t="shared" si="132"/>
        <v>2002.3</v>
      </c>
      <c r="AI399" s="254">
        <f t="shared" si="133"/>
        <v>1496.7</v>
      </c>
      <c r="AJ399" s="254">
        <f t="shared" si="134"/>
        <v>505.59999999999997</v>
      </c>
      <c r="AK399" s="254">
        <f t="shared" si="135"/>
        <v>3415.1000000000004</v>
      </c>
      <c r="AL399" s="254">
        <f t="shared" si="136"/>
        <v>2159.3000000000002</v>
      </c>
      <c r="AM399" s="255">
        <f t="shared" si="137"/>
        <v>1255.8</v>
      </c>
      <c r="AN399" s="254">
        <f t="shared" si="138"/>
        <v>1412.8000000000004</v>
      </c>
      <c r="AO399" s="254">
        <f t="shared" si="139"/>
        <v>662.60000000000014</v>
      </c>
      <c r="AP399" s="254">
        <f t="shared" si="140"/>
        <v>750.2</v>
      </c>
      <c r="AQ399" s="249">
        <f t="shared" si="142"/>
        <v>35.4</v>
      </c>
      <c r="AR399" s="256">
        <f t="shared" si="143"/>
        <v>2194.7000000000003</v>
      </c>
    </row>
    <row r="400" spans="1:44" ht="31.5">
      <c r="A400" s="396"/>
      <c r="B400" s="396" t="s">
        <v>4471</v>
      </c>
      <c r="C400" s="401" t="s">
        <v>1399</v>
      </c>
      <c r="D400" s="369">
        <f t="shared" si="127"/>
        <v>1472.1999999999998</v>
      </c>
      <c r="E400" s="373">
        <v>1472.1999999999998</v>
      </c>
      <c r="F400" s="400">
        <v>1206.8</v>
      </c>
      <c r="G400" s="373"/>
      <c r="H400" s="400"/>
      <c r="I400" s="369">
        <f t="shared" si="141"/>
        <v>1066.0999999999999</v>
      </c>
      <c r="J400" s="400">
        <v>867.3</v>
      </c>
      <c r="K400" s="400">
        <v>258.89999999999998</v>
      </c>
      <c r="L400" s="400">
        <v>159.6</v>
      </c>
      <c r="M400" s="400">
        <v>198.8</v>
      </c>
      <c r="N400" s="369">
        <f t="shared" si="128"/>
        <v>2538.2999999999997</v>
      </c>
      <c r="O400" s="236"/>
      <c r="P400" s="267"/>
      <c r="Q400" s="267" t="s">
        <v>4471</v>
      </c>
      <c r="R400" s="272" t="s">
        <v>1399</v>
      </c>
      <c r="S400" s="255">
        <f t="shared" si="129"/>
        <v>1363.1000000000001</v>
      </c>
      <c r="T400" s="255">
        <v>1363.1000000000001</v>
      </c>
      <c r="U400" s="255">
        <v>1000.4000000000001</v>
      </c>
      <c r="V400" s="255"/>
      <c r="W400" s="255"/>
      <c r="X400" s="255">
        <f t="shared" si="130"/>
        <v>325.09999999999997</v>
      </c>
      <c r="Y400" s="255">
        <v>325.09999999999997</v>
      </c>
      <c r="Z400" s="255">
        <v>77.7</v>
      </c>
      <c r="AA400" s="255">
        <v>67.7</v>
      </c>
      <c r="AB400" s="255"/>
      <c r="AC400" s="255">
        <f t="shared" si="131"/>
        <v>1688.2</v>
      </c>
      <c r="AE400" s="267"/>
      <c r="AF400" s="267" t="s">
        <v>4471</v>
      </c>
      <c r="AG400" s="272" t="s">
        <v>1399</v>
      </c>
      <c r="AH400" s="255">
        <f t="shared" si="132"/>
        <v>1688.2</v>
      </c>
      <c r="AI400" s="254">
        <f t="shared" si="133"/>
        <v>1363.1000000000001</v>
      </c>
      <c r="AJ400" s="254">
        <f t="shared" si="134"/>
        <v>325.09999999999997</v>
      </c>
      <c r="AK400" s="254">
        <f t="shared" si="135"/>
        <v>2538.2999999999997</v>
      </c>
      <c r="AL400" s="254">
        <f t="shared" si="136"/>
        <v>1472.1999999999998</v>
      </c>
      <c r="AM400" s="255">
        <f t="shared" si="137"/>
        <v>1066.0999999999999</v>
      </c>
      <c r="AN400" s="254">
        <f t="shared" si="138"/>
        <v>850.09999999999968</v>
      </c>
      <c r="AO400" s="254">
        <f t="shared" si="139"/>
        <v>109.09999999999968</v>
      </c>
      <c r="AP400" s="254">
        <f t="shared" si="140"/>
        <v>741</v>
      </c>
      <c r="AQ400" s="249">
        <f t="shared" si="142"/>
        <v>24.1</v>
      </c>
      <c r="AR400" s="256">
        <f t="shared" si="143"/>
        <v>1496.2999999999997</v>
      </c>
    </row>
    <row r="401" spans="1:44" ht="31.5">
      <c r="A401" s="396"/>
      <c r="B401" s="396" t="s">
        <v>4471</v>
      </c>
      <c r="C401" s="401" t="s">
        <v>1400</v>
      </c>
      <c r="D401" s="369">
        <f t="shared" si="127"/>
        <v>2846.2999999999997</v>
      </c>
      <c r="E401" s="373">
        <v>2846.2999999999997</v>
      </c>
      <c r="F401" s="400">
        <v>2333</v>
      </c>
      <c r="G401" s="373"/>
      <c r="H401" s="400"/>
      <c r="I401" s="369">
        <f t="shared" si="141"/>
        <v>1357.2</v>
      </c>
      <c r="J401" s="400">
        <v>1158.4000000000001</v>
      </c>
      <c r="K401" s="400">
        <v>500.7</v>
      </c>
      <c r="L401" s="400">
        <v>162</v>
      </c>
      <c r="M401" s="400">
        <v>198.8</v>
      </c>
      <c r="N401" s="369">
        <f t="shared" si="128"/>
        <v>4203.5</v>
      </c>
      <c r="O401" s="236"/>
      <c r="P401" s="267"/>
      <c r="Q401" s="267" t="s">
        <v>4471</v>
      </c>
      <c r="R401" s="272" t="s">
        <v>1400</v>
      </c>
      <c r="S401" s="255">
        <f t="shared" si="129"/>
        <v>2485.1</v>
      </c>
      <c r="T401" s="255">
        <v>2485.1</v>
      </c>
      <c r="U401" s="255">
        <v>1823.9</v>
      </c>
      <c r="V401" s="255"/>
      <c r="W401" s="255"/>
      <c r="X401" s="255">
        <f t="shared" si="130"/>
        <v>487.9</v>
      </c>
      <c r="Y401" s="255">
        <v>487.9</v>
      </c>
      <c r="Z401" s="255">
        <v>141.6</v>
      </c>
      <c r="AA401" s="255">
        <v>57.5</v>
      </c>
      <c r="AB401" s="255"/>
      <c r="AC401" s="255">
        <f t="shared" si="131"/>
        <v>2973</v>
      </c>
      <c r="AE401" s="267"/>
      <c r="AF401" s="267" t="s">
        <v>4471</v>
      </c>
      <c r="AG401" s="272" t="s">
        <v>1400</v>
      </c>
      <c r="AH401" s="255">
        <f t="shared" si="132"/>
        <v>2973</v>
      </c>
      <c r="AI401" s="254">
        <f t="shared" si="133"/>
        <v>2485.1</v>
      </c>
      <c r="AJ401" s="254">
        <f t="shared" si="134"/>
        <v>487.9</v>
      </c>
      <c r="AK401" s="254">
        <f t="shared" si="135"/>
        <v>4203.5</v>
      </c>
      <c r="AL401" s="254">
        <f t="shared" si="136"/>
        <v>2846.2999999999997</v>
      </c>
      <c r="AM401" s="255">
        <f t="shared" si="137"/>
        <v>1357.2</v>
      </c>
      <c r="AN401" s="254">
        <f t="shared" si="138"/>
        <v>1230.5</v>
      </c>
      <c r="AO401" s="254">
        <f t="shared" si="139"/>
        <v>361.19999999999982</v>
      </c>
      <c r="AP401" s="254">
        <f t="shared" si="140"/>
        <v>869.30000000000007</v>
      </c>
      <c r="AQ401" s="249">
        <f t="shared" si="142"/>
        <v>46.7</v>
      </c>
      <c r="AR401" s="256">
        <f t="shared" si="143"/>
        <v>2892.9999999999995</v>
      </c>
    </row>
    <row r="402" spans="1:44" ht="31.5">
      <c r="A402" s="396"/>
      <c r="B402" s="396" t="s">
        <v>4471</v>
      </c>
      <c r="C402" s="401" t="s">
        <v>1401</v>
      </c>
      <c r="D402" s="369">
        <f t="shared" si="127"/>
        <v>1864.8999999999999</v>
      </c>
      <c r="E402" s="373">
        <v>1864.8999999999999</v>
      </c>
      <c r="F402" s="400">
        <v>1528.6</v>
      </c>
      <c r="G402" s="373"/>
      <c r="H402" s="400"/>
      <c r="I402" s="369">
        <f t="shared" si="141"/>
        <v>1154.6000000000001</v>
      </c>
      <c r="J402" s="400">
        <v>955.80000000000007</v>
      </c>
      <c r="K402" s="400">
        <v>328.1</v>
      </c>
      <c r="L402" s="400">
        <v>165.1</v>
      </c>
      <c r="M402" s="400">
        <v>198.8</v>
      </c>
      <c r="N402" s="369">
        <f t="shared" si="128"/>
        <v>3019.5</v>
      </c>
      <c r="O402" s="236"/>
      <c r="P402" s="267"/>
      <c r="Q402" s="267" t="s">
        <v>4471</v>
      </c>
      <c r="R402" s="272" t="s">
        <v>1401</v>
      </c>
      <c r="S402" s="255">
        <f t="shared" si="129"/>
        <v>1524.1</v>
      </c>
      <c r="T402" s="255">
        <v>1524.1</v>
      </c>
      <c r="U402" s="255">
        <v>1118.6000000000001</v>
      </c>
      <c r="V402" s="255"/>
      <c r="W402" s="255"/>
      <c r="X402" s="255">
        <f t="shared" si="130"/>
        <v>367.5</v>
      </c>
      <c r="Y402" s="255">
        <v>367.5</v>
      </c>
      <c r="Z402" s="255">
        <v>86.899999999999991</v>
      </c>
      <c r="AA402" s="255">
        <v>84.1</v>
      </c>
      <c r="AB402" s="255"/>
      <c r="AC402" s="255">
        <f t="shared" si="131"/>
        <v>1891.6</v>
      </c>
      <c r="AE402" s="267"/>
      <c r="AF402" s="267" t="s">
        <v>4471</v>
      </c>
      <c r="AG402" s="272" t="s">
        <v>1401</v>
      </c>
      <c r="AH402" s="255">
        <f t="shared" si="132"/>
        <v>1891.6</v>
      </c>
      <c r="AI402" s="254">
        <f t="shared" si="133"/>
        <v>1524.1</v>
      </c>
      <c r="AJ402" s="254">
        <f t="shared" si="134"/>
        <v>367.5</v>
      </c>
      <c r="AK402" s="254">
        <f t="shared" si="135"/>
        <v>3019.5</v>
      </c>
      <c r="AL402" s="254">
        <f t="shared" si="136"/>
        <v>1864.8999999999999</v>
      </c>
      <c r="AM402" s="255">
        <f t="shared" si="137"/>
        <v>1154.6000000000001</v>
      </c>
      <c r="AN402" s="254">
        <f t="shared" si="138"/>
        <v>1127.9000000000001</v>
      </c>
      <c r="AO402" s="254">
        <f t="shared" si="139"/>
        <v>340.79999999999995</v>
      </c>
      <c r="AP402" s="254">
        <f t="shared" si="140"/>
        <v>787.10000000000014</v>
      </c>
      <c r="AQ402" s="249">
        <f t="shared" si="142"/>
        <v>30.6</v>
      </c>
      <c r="AR402" s="256">
        <f t="shared" si="143"/>
        <v>1895.4999999999998</v>
      </c>
    </row>
    <row r="403" spans="1:44" ht="31.5">
      <c r="A403" s="396"/>
      <c r="B403" s="396" t="s">
        <v>4471</v>
      </c>
      <c r="C403" s="401" t="s">
        <v>1402</v>
      </c>
      <c r="D403" s="369">
        <f t="shared" si="127"/>
        <v>1864.8999999999999</v>
      </c>
      <c r="E403" s="373">
        <v>1864.8999999999999</v>
      </c>
      <c r="F403" s="400">
        <v>1528.6</v>
      </c>
      <c r="G403" s="373"/>
      <c r="H403" s="400"/>
      <c r="I403" s="369">
        <f t="shared" si="141"/>
        <v>1105.4000000000001</v>
      </c>
      <c r="J403" s="400">
        <v>906.7</v>
      </c>
      <c r="K403" s="400">
        <v>328.1</v>
      </c>
      <c r="L403" s="400">
        <v>119.3</v>
      </c>
      <c r="M403" s="400">
        <v>198.7</v>
      </c>
      <c r="N403" s="369">
        <f t="shared" si="128"/>
        <v>2970.3</v>
      </c>
      <c r="O403" s="236"/>
      <c r="P403" s="267"/>
      <c r="Q403" s="267" t="s">
        <v>4471</v>
      </c>
      <c r="R403" s="272" t="s">
        <v>1403</v>
      </c>
      <c r="S403" s="255">
        <f t="shared" si="129"/>
        <v>1555.4</v>
      </c>
      <c r="T403" s="255">
        <v>1555.4</v>
      </c>
      <c r="U403" s="255">
        <v>1141.6000000000001</v>
      </c>
      <c r="V403" s="255"/>
      <c r="W403" s="255"/>
      <c r="X403" s="255">
        <f t="shared" si="130"/>
        <v>358.7</v>
      </c>
      <c r="Y403" s="255">
        <v>358.7</v>
      </c>
      <c r="Z403" s="255">
        <v>88.6</v>
      </c>
      <c r="AA403" s="255">
        <v>77.400000000000006</v>
      </c>
      <c r="AB403" s="255"/>
      <c r="AC403" s="255">
        <f t="shared" si="131"/>
        <v>1914.1000000000001</v>
      </c>
      <c r="AE403" s="267"/>
      <c r="AF403" s="267" t="s">
        <v>4471</v>
      </c>
      <c r="AG403" s="272" t="s">
        <v>1403</v>
      </c>
      <c r="AH403" s="255">
        <f t="shared" si="132"/>
        <v>1914.1000000000001</v>
      </c>
      <c r="AI403" s="254">
        <f t="shared" si="133"/>
        <v>1555.4</v>
      </c>
      <c r="AJ403" s="254">
        <f t="shared" si="134"/>
        <v>358.7</v>
      </c>
      <c r="AK403" s="254">
        <f t="shared" si="135"/>
        <v>2970.3</v>
      </c>
      <c r="AL403" s="254">
        <f t="shared" si="136"/>
        <v>1864.8999999999999</v>
      </c>
      <c r="AM403" s="255">
        <f t="shared" si="137"/>
        <v>1105.4000000000001</v>
      </c>
      <c r="AN403" s="254">
        <f t="shared" si="138"/>
        <v>1056.2</v>
      </c>
      <c r="AO403" s="254">
        <f t="shared" si="139"/>
        <v>309.49999999999977</v>
      </c>
      <c r="AP403" s="254">
        <f t="shared" si="140"/>
        <v>746.7</v>
      </c>
      <c r="AQ403" s="249">
        <f t="shared" si="142"/>
        <v>30.6</v>
      </c>
      <c r="AR403" s="256">
        <f t="shared" si="143"/>
        <v>1895.4999999999998</v>
      </c>
    </row>
    <row r="404" spans="1:44" ht="31.5">
      <c r="A404" s="396"/>
      <c r="B404" s="396" t="s">
        <v>4471</v>
      </c>
      <c r="C404" s="401" t="s">
        <v>1404</v>
      </c>
      <c r="D404" s="369">
        <f t="shared" si="127"/>
        <v>2453.6</v>
      </c>
      <c r="E404" s="373">
        <v>2453.6</v>
      </c>
      <c r="F404" s="400">
        <v>2011.2</v>
      </c>
      <c r="G404" s="373"/>
      <c r="H404" s="400"/>
      <c r="I404" s="369">
        <f t="shared" si="141"/>
        <v>1339.3999999999999</v>
      </c>
      <c r="J404" s="400">
        <v>1140.6999999999998</v>
      </c>
      <c r="K404" s="400">
        <v>431.5</v>
      </c>
      <c r="L404" s="400">
        <v>227.6</v>
      </c>
      <c r="M404" s="400">
        <v>198.7</v>
      </c>
      <c r="N404" s="369">
        <f t="shared" si="128"/>
        <v>3793</v>
      </c>
      <c r="O404" s="236"/>
      <c r="P404" s="267"/>
      <c r="Q404" s="267" t="s">
        <v>4471</v>
      </c>
      <c r="R404" s="272" t="s">
        <v>1404</v>
      </c>
      <c r="S404" s="255">
        <f t="shared" si="129"/>
        <v>1721.2</v>
      </c>
      <c r="T404" s="255">
        <v>1721.2</v>
      </c>
      <c r="U404" s="255">
        <v>1263.3</v>
      </c>
      <c r="V404" s="255"/>
      <c r="W404" s="255"/>
      <c r="X404" s="255">
        <f t="shared" si="130"/>
        <v>486.9</v>
      </c>
      <c r="Y404" s="255">
        <v>486.9</v>
      </c>
      <c r="Z404" s="255">
        <v>98</v>
      </c>
      <c r="AA404" s="255">
        <v>132.19999999999999</v>
      </c>
      <c r="AB404" s="255"/>
      <c r="AC404" s="255">
        <f t="shared" si="131"/>
        <v>2208.1</v>
      </c>
      <c r="AE404" s="267"/>
      <c r="AF404" s="267" t="s">
        <v>4471</v>
      </c>
      <c r="AG404" s="272" t="s">
        <v>1404</v>
      </c>
      <c r="AH404" s="255">
        <f t="shared" si="132"/>
        <v>2208.1</v>
      </c>
      <c r="AI404" s="254">
        <f t="shared" si="133"/>
        <v>1721.2</v>
      </c>
      <c r="AJ404" s="254">
        <f t="shared" si="134"/>
        <v>486.9</v>
      </c>
      <c r="AK404" s="254">
        <f t="shared" si="135"/>
        <v>3793</v>
      </c>
      <c r="AL404" s="254">
        <f t="shared" si="136"/>
        <v>2453.6</v>
      </c>
      <c r="AM404" s="255">
        <f t="shared" si="137"/>
        <v>1339.3999999999999</v>
      </c>
      <c r="AN404" s="254">
        <f t="shared" si="138"/>
        <v>1584.9</v>
      </c>
      <c r="AO404" s="254">
        <f t="shared" si="139"/>
        <v>732.39999999999986</v>
      </c>
      <c r="AP404" s="254">
        <f t="shared" si="140"/>
        <v>852.49999999999989</v>
      </c>
      <c r="AQ404" s="249">
        <f t="shared" si="142"/>
        <v>40.200000000000003</v>
      </c>
      <c r="AR404" s="256">
        <f t="shared" si="143"/>
        <v>2493.7999999999997</v>
      </c>
    </row>
    <row r="405" spans="1:44" ht="31.5">
      <c r="A405" s="396"/>
      <c r="B405" s="396" t="s">
        <v>4471</v>
      </c>
      <c r="C405" s="401" t="s">
        <v>1405</v>
      </c>
      <c r="D405" s="369">
        <f t="shared" si="127"/>
        <v>1963</v>
      </c>
      <c r="E405" s="373">
        <v>1963</v>
      </c>
      <c r="F405" s="400">
        <v>1609</v>
      </c>
      <c r="G405" s="373"/>
      <c r="H405" s="400"/>
      <c r="I405" s="369">
        <f t="shared" si="141"/>
        <v>1200.3000000000002</v>
      </c>
      <c r="J405" s="400">
        <v>1001.6000000000001</v>
      </c>
      <c r="K405" s="400">
        <v>345.2</v>
      </c>
      <c r="L405" s="400">
        <v>191.2</v>
      </c>
      <c r="M405" s="400">
        <v>198.7</v>
      </c>
      <c r="N405" s="369">
        <f t="shared" si="128"/>
        <v>3163.3</v>
      </c>
      <c r="O405" s="236"/>
      <c r="P405" s="267"/>
      <c r="Q405" s="267" t="s">
        <v>4471</v>
      </c>
      <c r="R405" s="272" t="s">
        <v>1405</v>
      </c>
      <c r="S405" s="255">
        <f t="shared" si="129"/>
        <v>1670.1</v>
      </c>
      <c r="T405" s="255">
        <v>1670.1</v>
      </c>
      <c r="U405" s="255">
        <v>1225.8</v>
      </c>
      <c r="V405" s="255"/>
      <c r="W405" s="255"/>
      <c r="X405" s="255">
        <f t="shared" si="130"/>
        <v>396</v>
      </c>
      <c r="Y405" s="255">
        <v>396</v>
      </c>
      <c r="Z405" s="255">
        <v>95.2</v>
      </c>
      <c r="AA405" s="255">
        <v>82.8</v>
      </c>
      <c r="AB405" s="255"/>
      <c r="AC405" s="255">
        <f t="shared" si="131"/>
        <v>2066.1</v>
      </c>
      <c r="AE405" s="267"/>
      <c r="AF405" s="267" t="s">
        <v>4471</v>
      </c>
      <c r="AG405" s="272" t="s">
        <v>1405</v>
      </c>
      <c r="AH405" s="255">
        <f t="shared" si="132"/>
        <v>2066.1</v>
      </c>
      <c r="AI405" s="254">
        <f t="shared" si="133"/>
        <v>1670.1</v>
      </c>
      <c r="AJ405" s="254">
        <f t="shared" si="134"/>
        <v>396</v>
      </c>
      <c r="AK405" s="254">
        <f t="shared" si="135"/>
        <v>3163.3</v>
      </c>
      <c r="AL405" s="254">
        <f t="shared" si="136"/>
        <v>1963</v>
      </c>
      <c r="AM405" s="255">
        <f t="shared" si="137"/>
        <v>1200.3000000000002</v>
      </c>
      <c r="AN405" s="254">
        <f t="shared" si="138"/>
        <v>1097.2000000000003</v>
      </c>
      <c r="AO405" s="254">
        <f t="shared" si="139"/>
        <v>292.90000000000009</v>
      </c>
      <c r="AP405" s="254">
        <f t="shared" si="140"/>
        <v>804.30000000000018</v>
      </c>
      <c r="AQ405" s="249">
        <f t="shared" si="142"/>
        <v>32.200000000000003</v>
      </c>
      <c r="AR405" s="256">
        <f t="shared" si="143"/>
        <v>1995.2</v>
      </c>
    </row>
    <row r="406" spans="1:44" ht="31.7" customHeight="1">
      <c r="A406" s="396"/>
      <c r="B406" s="396" t="s">
        <v>4471</v>
      </c>
      <c r="C406" s="401" t="s">
        <v>453</v>
      </c>
      <c r="D406" s="369">
        <f t="shared" si="127"/>
        <v>1570.3999999999999</v>
      </c>
      <c r="E406" s="373">
        <v>1570.3999999999999</v>
      </c>
      <c r="F406" s="400">
        <v>1287.3</v>
      </c>
      <c r="G406" s="373"/>
      <c r="H406" s="400"/>
      <c r="I406" s="369">
        <f t="shared" si="141"/>
        <v>1046.8</v>
      </c>
      <c r="J406" s="400">
        <v>848.1</v>
      </c>
      <c r="K406" s="400">
        <v>276.2</v>
      </c>
      <c r="L406" s="400">
        <v>124</v>
      </c>
      <c r="M406" s="400">
        <v>198.7</v>
      </c>
      <c r="N406" s="369">
        <f t="shared" si="128"/>
        <v>2617.1999999999998</v>
      </c>
      <c r="O406" s="236"/>
      <c r="P406" s="267"/>
      <c r="Q406" s="267" t="s">
        <v>4471</v>
      </c>
      <c r="R406" s="272" t="s">
        <v>453</v>
      </c>
      <c r="S406" s="255">
        <f t="shared" si="129"/>
        <v>1498.3000000000002</v>
      </c>
      <c r="T406" s="255">
        <v>1498.3000000000002</v>
      </c>
      <c r="U406" s="255">
        <v>1099.6999999999998</v>
      </c>
      <c r="V406" s="255"/>
      <c r="W406" s="255"/>
      <c r="X406" s="255">
        <f t="shared" si="130"/>
        <v>320.7</v>
      </c>
      <c r="Y406" s="255">
        <v>320.7</v>
      </c>
      <c r="Z406" s="255">
        <v>85.399999999999991</v>
      </c>
      <c r="AA406" s="255">
        <v>68.3</v>
      </c>
      <c r="AB406" s="255"/>
      <c r="AC406" s="255">
        <f t="shared" si="131"/>
        <v>1819.0000000000002</v>
      </c>
      <c r="AE406" s="267"/>
      <c r="AF406" s="267" t="s">
        <v>4471</v>
      </c>
      <c r="AG406" s="272" t="s">
        <v>453</v>
      </c>
      <c r="AH406" s="255">
        <f t="shared" si="132"/>
        <v>1819.0000000000002</v>
      </c>
      <c r="AI406" s="254">
        <f t="shared" si="133"/>
        <v>1498.3000000000002</v>
      </c>
      <c r="AJ406" s="254">
        <f t="shared" si="134"/>
        <v>320.7</v>
      </c>
      <c r="AK406" s="254">
        <f t="shared" si="135"/>
        <v>2617.1999999999998</v>
      </c>
      <c r="AL406" s="254">
        <f t="shared" si="136"/>
        <v>1570.3999999999999</v>
      </c>
      <c r="AM406" s="255">
        <f t="shared" si="137"/>
        <v>1046.8</v>
      </c>
      <c r="AN406" s="254">
        <f t="shared" si="138"/>
        <v>798.19999999999959</v>
      </c>
      <c r="AO406" s="254">
        <f t="shared" si="139"/>
        <v>72.099999999999682</v>
      </c>
      <c r="AP406" s="254">
        <f t="shared" si="140"/>
        <v>726.09999999999991</v>
      </c>
      <c r="AQ406" s="249">
        <f t="shared" si="142"/>
        <v>25.7</v>
      </c>
      <c r="AR406" s="256">
        <f t="shared" si="143"/>
        <v>1596.1</v>
      </c>
    </row>
    <row r="407" spans="1:44" ht="31.5">
      <c r="A407" s="396"/>
      <c r="B407" s="396" t="s">
        <v>4471</v>
      </c>
      <c r="C407" s="401" t="s">
        <v>454</v>
      </c>
      <c r="D407" s="369">
        <f t="shared" si="127"/>
        <v>3042.2999999999997</v>
      </c>
      <c r="E407" s="373">
        <v>3042.2999999999997</v>
      </c>
      <c r="F407" s="400">
        <v>2493.6999999999998</v>
      </c>
      <c r="G407" s="373"/>
      <c r="H407" s="400"/>
      <c r="I407" s="369">
        <f t="shared" si="141"/>
        <v>2826.7</v>
      </c>
      <c r="J407" s="400">
        <v>1428</v>
      </c>
      <c r="K407" s="400">
        <v>535.1</v>
      </c>
      <c r="L407" s="400">
        <v>137.5</v>
      </c>
      <c r="M407" s="400">
        <v>1398.7</v>
      </c>
      <c r="N407" s="369">
        <f t="shared" si="128"/>
        <v>5869</v>
      </c>
      <c r="O407" s="236"/>
      <c r="P407" s="267"/>
      <c r="Q407" s="267" t="s">
        <v>4471</v>
      </c>
      <c r="R407" s="272" t="s">
        <v>454</v>
      </c>
      <c r="S407" s="255">
        <f t="shared" si="129"/>
        <v>3189.3</v>
      </c>
      <c r="T407" s="255">
        <v>3189.3</v>
      </c>
      <c r="U407" s="255">
        <v>2340.8000000000002</v>
      </c>
      <c r="V407" s="255"/>
      <c r="W407" s="255"/>
      <c r="X407" s="255">
        <f t="shared" si="130"/>
        <v>653.00000000000011</v>
      </c>
      <c r="Y407" s="255">
        <v>653.00000000000011</v>
      </c>
      <c r="Z407" s="255">
        <v>181.8</v>
      </c>
      <c r="AA407" s="255">
        <v>69.3</v>
      </c>
      <c r="AB407" s="255"/>
      <c r="AC407" s="255">
        <f t="shared" si="131"/>
        <v>3842.3</v>
      </c>
      <c r="AE407" s="267"/>
      <c r="AF407" s="267" t="s">
        <v>4471</v>
      </c>
      <c r="AG407" s="272" t="s">
        <v>454</v>
      </c>
      <c r="AH407" s="255">
        <f t="shared" si="132"/>
        <v>3842.3</v>
      </c>
      <c r="AI407" s="254">
        <f t="shared" si="133"/>
        <v>3189.3</v>
      </c>
      <c r="AJ407" s="254">
        <f t="shared" si="134"/>
        <v>653.00000000000011</v>
      </c>
      <c r="AK407" s="254">
        <f t="shared" si="135"/>
        <v>5869</v>
      </c>
      <c r="AL407" s="254">
        <f t="shared" si="136"/>
        <v>3042.2999999999997</v>
      </c>
      <c r="AM407" s="255">
        <f t="shared" si="137"/>
        <v>2826.7</v>
      </c>
      <c r="AN407" s="254">
        <f t="shared" si="138"/>
        <v>2026.6999999999998</v>
      </c>
      <c r="AO407" s="254">
        <f t="shared" si="139"/>
        <v>-147.00000000000045</v>
      </c>
      <c r="AP407" s="254">
        <f t="shared" si="140"/>
        <v>2173.6999999999998</v>
      </c>
      <c r="AQ407" s="249">
        <f t="shared" si="142"/>
        <v>49.9</v>
      </c>
      <c r="AR407" s="256">
        <f t="shared" si="143"/>
        <v>3092.2</v>
      </c>
    </row>
    <row r="408" spans="1:44" ht="31.5">
      <c r="A408" s="396"/>
      <c r="B408" s="396" t="s">
        <v>4471</v>
      </c>
      <c r="C408" s="401" t="s">
        <v>455</v>
      </c>
      <c r="D408" s="369">
        <f t="shared" si="127"/>
        <v>1157</v>
      </c>
      <c r="E408" s="373">
        <v>1157</v>
      </c>
      <c r="F408" s="400">
        <v>948.3</v>
      </c>
      <c r="G408" s="373"/>
      <c r="H408" s="400"/>
      <c r="I408" s="369">
        <f t="shared" si="141"/>
        <v>875.90000000000009</v>
      </c>
      <c r="J408" s="400">
        <v>847.10000000000014</v>
      </c>
      <c r="K408" s="400">
        <v>258.89999999999998</v>
      </c>
      <c r="L408" s="400">
        <v>151.6</v>
      </c>
      <c r="M408" s="400">
        <v>28.8</v>
      </c>
      <c r="N408" s="369">
        <f t="shared" si="128"/>
        <v>2032.9</v>
      </c>
      <c r="O408" s="236"/>
      <c r="P408" s="267"/>
      <c r="Q408" s="267" t="s">
        <v>4471</v>
      </c>
      <c r="R408" s="272" t="s">
        <v>455</v>
      </c>
      <c r="S408" s="255">
        <f t="shared" si="129"/>
        <v>1638.2</v>
      </c>
      <c r="T408" s="255">
        <v>1638.2</v>
      </c>
      <c r="U408" s="255">
        <v>1202.3999999999999</v>
      </c>
      <c r="V408" s="255"/>
      <c r="W408" s="255"/>
      <c r="X408" s="255">
        <f t="shared" si="130"/>
        <v>602.29999999999995</v>
      </c>
      <c r="Y408" s="255">
        <v>602.29999999999995</v>
      </c>
      <c r="Z408" s="255">
        <v>93.3</v>
      </c>
      <c r="AA408" s="255">
        <v>113.4</v>
      </c>
      <c r="AB408" s="255"/>
      <c r="AC408" s="255">
        <f t="shared" si="131"/>
        <v>2240.5</v>
      </c>
      <c r="AE408" s="267"/>
      <c r="AF408" s="267" t="s">
        <v>4471</v>
      </c>
      <c r="AG408" s="272" t="s">
        <v>455</v>
      </c>
      <c r="AH408" s="255">
        <f t="shared" si="132"/>
        <v>2240.5</v>
      </c>
      <c r="AI408" s="254">
        <f t="shared" si="133"/>
        <v>1638.2</v>
      </c>
      <c r="AJ408" s="254">
        <f t="shared" si="134"/>
        <v>602.29999999999995</v>
      </c>
      <c r="AK408" s="254">
        <f t="shared" si="135"/>
        <v>2032.9</v>
      </c>
      <c r="AL408" s="254">
        <f t="shared" si="136"/>
        <v>1157</v>
      </c>
      <c r="AM408" s="255">
        <f t="shared" si="137"/>
        <v>875.90000000000009</v>
      </c>
      <c r="AN408" s="254">
        <f t="shared" si="138"/>
        <v>-207.59999999999991</v>
      </c>
      <c r="AO408" s="254">
        <f t="shared" si="139"/>
        <v>-481.20000000000005</v>
      </c>
      <c r="AP408" s="254">
        <f t="shared" si="140"/>
        <v>273.60000000000014</v>
      </c>
      <c r="AQ408" s="249">
        <f t="shared" si="142"/>
        <v>19</v>
      </c>
      <c r="AR408" s="256">
        <f t="shared" si="143"/>
        <v>1176</v>
      </c>
    </row>
    <row r="409" spans="1:44" ht="31.5">
      <c r="A409" s="396"/>
      <c r="B409" s="396" t="s">
        <v>4471</v>
      </c>
      <c r="C409" s="401" t="s">
        <v>456</v>
      </c>
      <c r="D409" s="369">
        <f t="shared" si="127"/>
        <v>2078.6</v>
      </c>
      <c r="E409" s="373">
        <v>2078.6</v>
      </c>
      <c r="F409" s="400">
        <v>1703.8</v>
      </c>
      <c r="G409" s="373"/>
      <c r="H409" s="400"/>
      <c r="I409" s="369">
        <f t="shared" si="141"/>
        <v>1000.1999999999999</v>
      </c>
      <c r="J409" s="400">
        <v>971.4</v>
      </c>
      <c r="K409" s="400">
        <v>362.5</v>
      </c>
      <c r="L409" s="400">
        <v>151.6</v>
      </c>
      <c r="M409" s="400">
        <v>28.8</v>
      </c>
      <c r="N409" s="369">
        <f t="shared" si="128"/>
        <v>3078.7999999999997</v>
      </c>
      <c r="O409" s="236"/>
      <c r="P409" s="267"/>
      <c r="Q409" s="267" t="s">
        <v>4471</v>
      </c>
      <c r="R409" s="272" t="s">
        <v>456</v>
      </c>
      <c r="S409" s="255">
        <f t="shared" si="129"/>
        <v>2176</v>
      </c>
      <c r="T409" s="255">
        <v>2176</v>
      </c>
      <c r="U409" s="255">
        <v>1597</v>
      </c>
      <c r="V409" s="255"/>
      <c r="W409" s="255"/>
      <c r="X409" s="255">
        <f t="shared" si="130"/>
        <v>680.00000000000011</v>
      </c>
      <c r="Y409" s="255">
        <v>680.00000000000011</v>
      </c>
      <c r="Z409" s="255">
        <v>124.00000000000001</v>
      </c>
      <c r="AA409" s="255">
        <v>151.6</v>
      </c>
      <c r="AB409" s="255"/>
      <c r="AC409" s="255">
        <f t="shared" si="131"/>
        <v>2856</v>
      </c>
      <c r="AE409" s="267"/>
      <c r="AF409" s="267" t="s">
        <v>4471</v>
      </c>
      <c r="AG409" s="272" t="s">
        <v>456</v>
      </c>
      <c r="AH409" s="255">
        <f t="shared" si="132"/>
        <v>2856</v>
      </c>
      <c r="AI409" s="254">
        <f t="shared" si="133"/>
        <v>2176</v>
      </c>
      <c r="AJ409" s="254">
        <f t="shared" si="134"/>
        <v>680.00000000000011</v>
      </c>
      <c r="AK409" s="254">
        <f t="shared" si="135"/>
        <v>3078.7999999999997</v>
      </c>
      <c r="AL409" s="254">
        <f t="shared" si="136"/>
        <v>2078.6</v>
      </c>
      <c r="AM409" s="255">
        <f t="shared" si="137"/>
        <v>1000.1999999999999</v>
      </c>
      <c r="AN409" s="254">
        <f t="shared" si="138"/>
        <v>222.79999999999973</v>
      </c>
      <c r="AO409" s="254">
        <f t="shared" si="139"/>
        <v>-97.400000000000091</v>
      </c>
      <c r="AP409" s="254">
        <f t="shared" si="140"/>
        <v>320.19999999999982</v>
      </c>
      <c r="AQ409" s="249">
        <f t="shared" si="142"/>
        <v>34.1</v>
      </c>
      <c r="AR409" s="256">
        <f t="shared" si="143"/>
        <v>2112.6999999999998</v>
      </c>
    </row>
    <row r="410" spans="1:44" ht="31.5">
      <c r="A410" s="396"/>
      <c r="B410" s="396" t="s">
        <v>4471</v>
      </c>
      <c r="C410" s="401" t="s">
        <v>457</v>
      </c>
      <c r="D410" s="369">
        <f t="shared" si="127"/>
        <v>2078.6</v>
      </c>
      <c r="E410" s="373">
        <v>2078.6</v>
      </c>
      <c r="F410" s="400">
        <v>1703.8</v>
      </c>
      <c r="G410" s="373"/>
      <c r="H410" s="400"/>
      <c r="I410" s="369">
        <f t="shared" si="141"/>
        <v>1000.1999999999999</v>
      </c>
      <c r="J410" s="400">
        <v>971.4</v>
      </c>
      <c r="K410" s="400">
        <v>362.5</v>
      </c>
      <c r="L410" s="400">
        <v>151.6</v>
      </c>
      <c r="M410" s="400">
        <v>28.8</v>
      </c>
      <c r="N410" s="369">
        <f t="shared" si="128"/>
        <v>3078.7999999999997</v>
      </c>
      <c r="O410" s="236"/>
      <c r="P410" s="267"/>
      <c r="Q410" s="267" t="s">
        <v>4471</v>
      </c>
      <c r="R410" s="272" t="s">
        <v>457</v>
      </c>
      <c r="S410" s="255">
        <f t="shared" si="129"/>
        <v>1553.6000000000001</v>
      </c>
      <c r="T410" s="255">
        <v>1553.6000000000001</v>
      </c>
      <c r="U410" s="255">
        <v>1140.3</v>
      </c>
      <c r="V410" s="255"/>
      <c r="W410" s="255"/>
      <c r="X410" s="255">
        <f t="shared" si="130"/>
        <v>614.30000000000007</v>
      </c>
      <c r="Y410" s="255">
        <v>614.30000000000007</v>
      </c>
      <c r="Z410" s="255">
        <v>88.5</v>
      </c>
      <c r="AA410" s="255">
        <v>131.5</v>
      </c>
      <c r="AB410" s="255"/>
      <c r="AC410" s="255">
        <f t="shared" si="131"/>
        <v>2167.9</v>
      </c>
      <c r="AE410" s="267"/>
      <c r="AF410" s="267" t="s">
        <v>4471</v>
      </c>
      <c r="AG410" s="272" t="s">
        <v>457</v>
      </c>
      <c r="AH410" s="255">
        <f t="shared" si="132"/>
        <v>2167.9</v>
      </c>
      <c r="AI410" s="254">
        <f t="shared" si="133"/>
        <v>1553.6000000000001</v>
      </c>
      <c r="AJ410" s="254">
        <f t="shared" si="134"/>
        <v>614.30000000000007</v>
      </c>
      <c r="AK410" s="254">
        <f t="shared" si="135"/>
        <v>3078.7999999999997</v>
      </c>
      <c r="AL410" s="254">
        <f t="shared" si="136"/>
        <v>2078.6</v>
      </c>
      <c r="AM410" s="255">
        <f t="shared" si="137"/>
        <v>1000.1999999999999</v>
      </c>
      <c r="AN410" s="254">
        <f t="shared" si="138"/>
        <v>910.89999999999964</v>
      </c>
      <c r="AO410" s="254">
        <f t="shared" si="139"/>
        <v>524.99999999999977</v>
      </c>
      <c r="AP410" s="254">
        <f t="shared" si="140"/>
        <v>385.89999999999986</v>
      </c>
      <c r="AQ410" s="249">
        <f t="shared" si="142"/>
        <v>34.1</v>
      </c>
      <c r="AR410" s="256">
        <f t="shared" si="143"/>
        <v>2112.6999999999998</v>
      </c>
    </row>
    <row r="411" spans="1:44" ht="31.5">
      <c r="A411" s="396"/>
      <c r="B411" s="396" t="s">
        <v>4471</v>
      </c>
      <c r="C411" s="401" t="s">
        <v>458</v>
      </c>
      <c r="D411" s="369">
        <f t="shared" si="127"/>
        <v>1617.9</v>
      </c>
      <c r="E411" s="373">
        <v>1617.9</v>
      </c>
      <c r="F411" s="400">
        <v>1326.2</v>
      </c>
      <c r="G411" s="373"/>
      <c r="H411" s="400"/>
      <c r="I411" s="369">
        <f t="shared" si="141"/>
        <v>1417.9</v>
      </c>
      <c r="J411" s="400">
        <v>909.10000000000014</v>
      </c>
      <c r="K411" s="400">
        <v>310.59999999999997</v>
      </c>
      <c r="L411" s="400">
        <v>151.6</v>
      </c>
      <c r="M411" s="400">
        <v>508.8</v>
      </c>
      <c r="N411" s="369">
        <f t="shared" si="128"/>
        <v>3035.8</v>
      </c>
      <c r="O411" s="236"/>
      <c r="P411" s="267"/>
      <c r="Q411" s="267" t="s">
        <v>4471</v>
      </c>
      <c r="R411" s="272" t="s">
        <v>458</v>
      </c>
      <c r="S411" s="255">
        <f t="shared" si="129"/>
        <v>1525.7</v>
      </c>
      <c r="T411" s="255">
        <v>1525.7</v>
      </c>
      <c r="U411" s="255">
        <v>1119.8000000000002</v>
      </c>
      <c r="V411" s="255"/>
      <c r="W411" s="255"/>
      <c r="X411" s="255">
        <f t="shared" si="130"/>
        <v>540.30000000000007</v>
      </c>
      <c r="Y411" s="255">
        <v>540.30000000000007</v>
      </c>
      <c r="Z411" s="255">
        <v>86.9</v>
      </c>
      <c r="AA411" s="255">
        <v>59.6</v>
      </c>
      <c r="AB411" s="255"/>
      <c r="AC411" s="255">
        <f t="shared" si="131"/>
        <v>2066</v>
      </c>
      <c r="AE411" s="267"/>
      <c r="AF411" s="267" t="s">
        <v>4471</v>
      </c>
      <c r="AG411" s="272" t="s">
        <v>458</v>
      </c>
      <c r="AH411" s="255">
        <f t="shared" si="132"/>
        <v>2066</v>
      </c>
      <c r="AI411" s="254">
        <f t="shared" si="133"/>
        <v>1525.7</v>
      </c>
      <c r="AJ411" s="254">
        <f t="shared" si="134"/>
        <v>540.30000000000007</v>
      </c>
      <c r="AK411" s="254">
        <f t="shared" si="135"/>
        <v>3035.8</v>
      </c>
      <c r="AL411" s="254">
        <f t="shared" si="136"/>
        <v>1617.9</v>
      </c>
      <c r="AM411" s="255">
        <f t="shared" si="137"/>
        <v>1417.9</v>
      </c>
      <c r="AN411" s="254">
        <f t="shared" si="138"/>
        <v>969.80000000000018</v>
      </c>
      <c r="AO411" s="254">
        <f t="shared" si="139"/>
        <v>92.200000000000045</v>
      </c>
      <c r="AP411" s="254">
        <f t="shared" si="140"/>
        <v>877.6</v>
      </c>
      <c r="AQ411" s="249">
        <f t="shared" si="142"/>
        <v>26.5</v>
      </c>
      <c r="AR411" s="256">
        <f t="shared" si="143"/>
        <v>1644.4</v>
      </c>
    </row>
    <row r="412" spans="1:44" ht="31.5">
      <c r="A412" s="396"/>
      <c r="B412" s="396" t="s">
        <v>4471</v>
      </c>
      <c r="C412" s="401" t="s">
        <v>459</v>
      </c>
      <c r="D412" s="369">
        <f t="shared" si="127"/>
        <v>1570.8999999999999</v>
      </c>
      <c r="E412" s="373">
        <v>1570.8999999999999</v>
      </c>
      <c r="F412" s="400">
        <v>1287.5999999999999</v>
      </c>
      <c r="G412" s="373"/>
      <c r="H412" s="400"/>
      <c r="I412" s="369">
        <f t="shared" si="141"/>
        <v>950.90000000000009</v>
      </c>
      <c r="J412" s="400">
        <v>872.10000000000014</v>
      </c>
      <c r="K412" s="400">
        <v>279.7</v>
      </c>
      <c r="L412" s="400">
        <v>151.6</v>
      </c>
      <c r="M412" s="400">
        <v>78.8</v>
      </c>
      <c r="N412" s="369">
        <f t="shared" si="128"/>
        <v>2521.8000000000002</v>
      </c>
      <c r="O412" s="236"/>
      <c r="P412" s="267"/>
      <c r="Q412" s="267" t="s">
        <v>4471</v>
      </c>
      <c r="R412" s="272" t="s">
        <v>459</v>
      </c>
      <c r="S412" s="255">
        <f t="shared" si="129"/>
        <v>1469.3</v>
      </c>
      <c r="T412" s="255">
        <v>1469.3</v>
      </c>
      <c r="U412" s="255">
        <v>1078.4000000000001</v>
      </c>
      <c r="V412" s="255"/>
      <c r="W412" s="255"/>
      <c r="X412" s="255">
        <f t="shared" si="130"/>
        <v>599.6</v>
      </c>
      <c r="Y412" s="255">
        <v>599.6</v>
      </c>
      <c r="Z412" s="255">
        <v>83.7</v>
      </c>
      <c r="AA412" s="255">
        <v>123</v>
      </c>
      <c r="AB412" s="255"/>
      <c r="AC412" s="255">
        <f t="shared" si="131"/>
        <v>2068.9</v>
      </c>
      <c r="AE412" s="267"/>
      <c r="AF412" s="267" t="s">
        <v>4471</v>
      </c>
      <c r="AG412" s="272" t="s">
        <v>459</v>
      </c>
      <c r="AH412" s="255">
        <f t="shared" si="132"/>
        <v>2068.9</v>
      </c>
      <c r="AI412" s="254">
        <f t="shared" si="133"/>
        <v>1469.3</v>
      </c>
      <c r="AJ412" s="254">
        <f t="shared" si="134"/>
        <v>599.6</v>
      </c>
      <c r="AK412" s="254">
        <f t="shared" si="135"/>
        <v>2521.8000000000002</v>
      </c>
      <c r="AL412" s="254">
        <f t="shared" si="136"/>
        <v>1570.8999999999999</v>
      </c>
      <c r="AM412" s="255">
        <f t="shared" si="137"/>
        <v>950.90000000000009</v>
      </c>
      <c r="AN412" s="254">
        <f t="shared" si="138"/>
        <v>452.90000000000009</v>
      </c>
      <c r="AO412" s="254">
        <f t="shared" si="139"/>
        <v>101.59999999999991</v>
      </c>
      <c r="AP412" s="254">
        <f t="shared" si="140"/>
        <v>351.30000000000007</v>
      </c>
      <c r="AQ412" s="249">
        <f t="shared" si="142"/>
        <v>25.8</v>
      </c>
      <c r="AR412" s="256">
        <f t="shared" si="143"/>
        <v>1596.6999999999998</v>
      </c>
    </row>
    <row r="413" spans="1:44" ht="31.5">
      <c r="A413" s="396"/>
      <c r="B413" s="396" t="s">
        <v>4471</v>
      </c>
      <c r="C413" s="401" t="s">
        <v>460</v>
      </c>
      <c r="D413" s="369">
        <f t="shared" si="127"/>
        <v>2102.3000000000002</v>
      </c>
      <c r="E413" s="373">
        <v>2102.3000000000002</v>
      </c>
      <c r="F413" s="400">
        <v>1723.2</v>
      </c>
      <c r="G413" s="373"/>
      <c r="H413" s="400"/>
      <c r="I413" s="369">
        <f t="shared" si="141"/>
        <v>1018.9</v>
      </c>
      <c r="J413" s="400">
        <v>990.1</v>
      </c>
      <c r="K413" s="400">
        <v>378.1</v>
      </c>
      <c r="L413" s="400">
        <v>151.6</v>
      </c>
      <c r="M413" s="400">
        <v>28.8</v>
      </c>
      <c r="N413" s="369">
        <f t="shared" si="128"/>
        <v>3121.2000000000003</v>
      </c>
      <c r="O413" s="236"/>
      <c r="P413" s="267"/>
      <c r="Q413" s="267" t="s">
        <v>4471</v>
      </c>
      <c r="R413" s="272" t="s">
        <v>460</v>
      </c>
      <c r="S413" s="255">
        <f t="shared" si="129"/>
        <v>1610</v>
      </c>
      <c r="T413" s="255">
        <v>1610</v>
      </c>
      <c r="U413" s="255">
        <v>1181.7</v>
      </c>
      <c r="V413" s="255"/>
      <c r="W413" s="255"/>
      <c r="X413" s="255">
        <f t="shared" si="130"/>
        <v>647</v>
      </c>
      <c r="Y413" s="255">
        <v>647</v>
      </c>
      <c r="Z413" s="255">
        <v>91.800000000000011</v>
      </c>
      <c r="AA413" s="255">
        <v>160</v>
      </c>
      <c r="AB413" s="255"/>
      <c r="AC413" s="255">
        <f t="shared" si="131"/>
        <v>2257</v>
      </c>
      <c r="AE413" s="267"/>
      <c r="AF413" s="267" t="s">
        <v>4471</v>
      </c>
      <c r="AG413" s="272" t="s">
        <v>460</v>
      </c>
      <c r="AH413" s="255">
        <f t="shared" si="132"/>
        <v>2257</v>
      </c>
      <c r="AI413" s="254">
        <f t="shared" si="133"/>
        <v>1610</v>
      </c>
      <c r="AJ413" s="254">
        <f t="shared" si="134"/>
        <v>647</v>
      </c>
      <c r="AK413" s="254">
        <f t="shared" si="135"/>
        <v>3121.2000000000003</v>
      </c>
      <c r="AL413" s="254">
        <f t="shared" si="136"/>
        <v>2102.3000000000002</v>
      </c>
      <c r="AM413" s="255">
        <f t="shared" si="137"/>
        <v>1018.9</v>
      </c>
      <c r="AN413" s="254">
        <f t="shared" si="138"/>
        <v>864.20000000000027</v>
      </c>
      <c r="AO413" s="254">
        <f t="shared" si="139"/>
        <v>492.30000000000018</v>
      </c>
      <c r="AP413" s="254">
        <f t="shared" si="140"/>
        <v>371.9</v>
      </c>
      <c r="AQ413" s="249">
        <f t="shared" si="142"/>
        <v>34.5</v>
      </c>
      <c r="AR413" s="256">
        <f t="shared" si="143"/>
        <v>2136.8000000000002</v>
      </c>
    </row>
    <row r="414" spans="1:44" ht="31.5">
      <c r="A414" s="396"/>
      <c r="B414" s="396" t="s">
        <v>4471</v>
      </c>
      <c r="C414" s="401" t="s">
        <v>461</v>
      </c>
      <c r="D414" s="369">
        <f t="shared" si="127"/>
        <v>6012.6</v>
      </c>
      <c r="E414" s="373">
        <v>6012.6</v>
      </c>
      <c r="F414" s="400">
        <v>4928.3999999999996</v>
      </c>
      <c r="G414" s="373"/>
      <c r="H414" s="400"/>
      <c r="I414" s="369">
        <f t="shared" si="141"/>
        <v>1793.4</v>
      </c>
      <c r="J414" s="400">
        <v>1666.2</v>
      </c>
      <c r="K414" s="400">
        <v>941.4</v>
      </c>
      <c r="L414" s="400">
        <v>151.6</v>
      </c>
      <c r="M414" s="400">
        <v>127.2</v>
      </c>
      <c r="N414" s="369">
        <f t="shared" si="128"/>
        <v>7806</v>
      </c>
      <c r="O414" s="236"/>
      <c r="P414" s="267"/>
      <c r="Q414" s="267" t="s">
        <v>4471</v>
      </c>
      <c r="R414" s="272" t="s">
        <v>461</v>
      </c>
      <c r="S414" s="255">
        <f t="shared" si="129"/>
        <v>4379.7</v>
      </c>
      <c r="T414" s="255">
        <v>4379.7</v>
      </c>
      <c r="U414" s="255">
        <v>3214.5000000000005</v>
      </c>
      <c r="V414" s="255"/>
      <c r="W414" s="255"/>
      <c r="X414" s="255">
        <f t="shared" si="130"/>
        <v>835.40000000000009</v>
      </c>
      <c r="Y414" s="255">
        <v>835.40000000000009</v>
      </c>
      <c r="Z414" s="255">
        <v>249.5</v>
      </c>
      <c r="AA414" s="255">
        <v>145.69999999999999</v>
      </c>
      <c r="AB414" s="255"/>
      <c r="AC414" s="255">
        <f t="shared" si="131"/>
        <v>5215.1000000000004</v>
      </c>
      <c r="AE414" s="267"/>
      <c r="AF414" s="267" t="s">
        <v>4471</v>
      </c>
      <c r="AG414" s="272" t="s">
        <v>461</v>
      </c>
      <c r="AH414" s="255">
        <f t="shared" si="132"/>
        <v>5215.1000000000004</v>
      </c>
      <c r="AI414" s="254">
        <f t="shared" si="133"/>
        <v>4379.7</v>
      </c>
      <c r="AJ414" s="254">
        <f t="shared" si="134"/>
        <v>835.40000000000009</v>
      </c>
      <c r="AK414" s="254">
        <f t="shared" si="135"/>
        <v>7806</v>
      </c>
      <c r="AL414" s="254">
        <f t="shared" si="136"/>
        <v>6012.6</v>
      </c>
      <c r="AM414" s="255">
        <f t="shared" si="137"/>
        <v>1793.4</v>
      </c>
      <c r="AN414" s="254">
        <f t="shared" si="138"/>
        <v>2590.8999999999996</v>
      </c>
      <c r="AO414" s="254">
        <f t="shared" si="139"/>
        <v>1632.9000000000005</v>
      </c>
      <c r="AP414" s="254">
        <f t="shared" si="140"/>
        <v>958</v>
      </c>
      <c r="AQ414" s="249">
        <f t="shared" si="142"/>
        <v>98.6</v>
      </c>
      <c r="AR414" s="256">
        <f t="shared" si="143"/>
        <v>6111.2000000000007</v>
      </c>
    </row>
    <row r="415" spans="1:44" ht="31.5">
      <c r="A415" s="396"/>
      <c r="B415" s="396" t="s">
        <v>4471</v>
      </c>
      <c r="C415" s="401" t="s">
        <v>462</v>
      </c>
      <c r="D415" s="369">
        <f t="shared" si="127"/>
        <v>2102.3000000000002</v>
      </c>
      <c r="E415" s="373">
        <v>2102.3000000000002</v>
      </c>
      <c r="F415" s="400">
        <v>1723.2</v>
      </c>
      <c r="G415" s="373"/>
      <c r="H415" s="400"/>
      <c r="I415" s="369">
        <f t="shared" si="141"/>
        <v>1018.9</v>
      </c>
      <c r="J415" s="400">
        <v>990.1</v>
      </c>
      <c r="K415" s="400">
        <v>378.1</v>
      </c>
      <c r="L415" s="400">
        <v>151.6</v>
      </c>
      <c r="M415" s="400">
        <v>28.8</v>
      </c>
      <c r="N415" s="369">
        <f t="shared" si="128"/>
        <v>3121.2000000000003</v>
      </c>
      <c r="O415" s="236"/>
      <c r="P415" s="267"/>
      <c r="Q415" s="267" t="s">
        <v>4471</v>
      </c>
      <c r="R415" s="272" t="s">
        <v>462</v>
      </c>
      <c r="S415" s="255">
        <f t="shared" si="129"/>
        <v>1581.8</v>
      </c>
      <c r="T415" s="255">
        <v>1581.8</v>
      </c>
      <c r="U415" s="255">
        <v>1161</v>
      </c>
      <c r="V415" s="255"/>
      <c r="W415" s="255"/>
      <c r="X415" s="255">
        <f t="shared" si="130"/>
        <v>563.5</v>
      </c>
      <c r="Y415" s="255">
        <v>563.5</v>
      </c>
      <c r="Z415" s="255">
        <v>90.199999999999989</v>
      </c>
      <c r="AA415" s="255">
        <v>78.599999999999994</v>
      </c>
      <c r="AB415" s="255"/>
      <c r="AC415" s="255">
        <f t="shared" si="131"/>
        <v>2145.3000000000002</v>
      </c>
      <c r="AE415" s="267"/>
      <c r="AF415" s="267" t="s">
        <v>4471</v>
      </c>
      <c r="AG415" s="272" t="s">
        <v>462</v>
      </c>
      <c r="AH415" s="255">
        <f t="shared" si="132"/>
        <v>2145.3000000000002</v>
      </c>
      <c r="AI415" s="254">
        <f t="shared" si="133"/>
        <v>1581.8</v>
      </c>
      <c r="AJ415" s="254">
        <f t="shared" si="134"/>
        <v>563.5</v>
      </c>
      <c r="AK415" s="254">
        <f t="shared" si="135"/>
        <v>3121.2000000000003</v>
      </c>
      <c r="AL415" s="254">
        <f t="shared" si="136"/>
        <v>2102.3000000000002</v>
      </c>
      <c r="AM415" s="255">
        <f t="shared" si="137"/>
        <v>1018.9</v>
      </c>
      <c r="AN415" s="254">
        <f t="shared" si="138"/>
        <v>975.90000000000009</v>
      </c>
      <c r="AO415" s="254">
        <f t="shared" si="139"/>
        <v>520.50000000000023</v>
      </c>
      <c r="AP415" s="254">
        <f t="shared" si="140"/>
        <v>455.4</v>
      </c>
      <c r="AQ415" s="249">
        <f t="shared" si="142"/>
        <v>34.5</v>
      </c>
      <c r="AR415" s="256">
        <f t="shared" si="143"/>
        <v>2136.8000000000002</v>
      </c>
    </row>
    <row r="416" spans="1:44" ht="31.5">
      <c r="A416" s="396"/>
      <c r="B416" s="396" t="s">
        <v>4471</v>
      </c>
      <c r="C416" s="401" t="s">
        <v>463</v>
      </c>
      <c r="D416" s="369">
        <f t="shared" si="127"/>
        <v>2102.3000000000002</v>
      </c>
      <c r="E416" s="373">
        <v>2102.3000000000002</v>
      </c>
      <c r="F416" s="400">
        <v>1723.2</v>
      </c>
      <c r="G416" s="373"/>
      <c r="H416" s="400"/>
      <c r="I416" s="369">
        <f t="shared" si="141"/>
        <v>1018.9</v>
      </c>
      <c r="J416" s="400">
        <v>990.1</v>
      </c>
      <c r="K416" s="400">
        <v>378.1</v>
      </c>
      <c r="L416" s="400">
        <v>151.6</v>
      </c>
      <c r="M416" s="400">
        <v>28.8</v>
      </c>
      <c r="N416" s="369">
        <f t="shared" si="128"/>
        <v>3121.2000000000003</v>
      </c>
      <c r="O416" s="236"/>
      <c r="P416" s="267"/>
      <c r="Q416" s="267" t="s">
        <v>4471</v>
      </c>
      <c r="R416" s="272" t="s">
        <v>463</v>
      </c>
      <c r="S416" s="255">
        <f t="shared" si="129"/>
        <v>1581.8</v>
      </c>
      <c r="T416" s="255">
        <v>1581.8</v>
      </c>
      <c r="U416" s="255">
        <v>1161</v>
      </c>
      <c r="V416" s="255"/>
      <c r="W416" s="255"/>
      <c r="X416" s="255">
        <f t="shared" si="130"/>
        <v>607.9</v>
      </c>
      <c r="Y416" s="255">
        <v>607.9</v>
      </c>
      <c r="Z416" s="255">
        <v>90.199999999999989</v>
      </c>
      <c r="AA416" s="255">
        <v>123</v>
      </c>
      <c r="AB416" s="255"/>
      <c r="AC416" s="255">
        <f t="shared" si="131"/>
        <v>2189.6999999999998</v>
      </c>
      <c r="AE416" s="267"/>
      <c r="AF416" s="267" t="s">
        <v>4471</v>
      </c>
      <c r="AG416" s="272" t="s">
        <v>463</v>
      </c>
      <c r="AH416" s="255">
        <f t="shared" si="132"/>
        <v>2189.6999999999998</v>
      </c>
      <c r="AI416" s="254">
        <f t="shared" si="133"/>
        <v>1581.8</v>
      </c>
      <c r="AJ416" s="254">
        <f t="shared" si="134"/>
        <v>607.9</v>
      </c>
      <c r="AK416" s="254">
        <f t="shared" si="135"/>
        <v>3121.2000000000003</v>
      </c>
      <c r="AL416" s="254">
        <f t="shared" si="136"/>
        <v>2102.3000000000002</v>
      </c>
      <c r="AM416" s="255">
        <f t="shared" si="137"/>
        <v>1018.9</v>
      </c>
      <c r="AN416" s="254">
        <f t="shared" si="138"/>
        <v>931.50000000000045</v>
      </c>
      <c r="AO416" s="254">
        <f t="shared" si="139"/>
        <v>520.50000000000023</v>
      </c>
      <c r="AP416" s="254">
        <f t="shared" si="140"/>
        <v>411</v>
      </c>
      <c r="AQ416" s="249">
        <f t="shared" si="142"/>
        <v>34.5</v>
      </c>
      <c r="AR416" s="256">
        <f t="shared" si="143"/>
        <v>2136.8000000000002</v>
      </c>
    </row>
    <row r="417" spans="1:44" ht="31.5">
      <c r="A417" s="396"/>
      <c r="B417" s="396" t="s">
        <v>4471</v>
      </c>
      <c r="C417" s="401" t="s">
        <v>464</v>
      </c>
      <c r="D417" s="369">
        <f t="shared" si="127"/>
        <v>1617.9</v>
      </c>
      <c r="E417" s="373">
        <v>1617.9</v>
      </c>
      <c r="F417" s="400">
        <v>1326.2</v>
      </c>
      <c r="G417" s="373"/>
      <c r="H417" s="400"/>
      <c r="I417" s="369">
        <f t="shared" si="141"/>
        <v>938</v>
      </c>
      <c r="J417" s="400">
        <v>909.2</v>
      </c>
      <c r="K417" s="400">
        <v>310.7</v>
      </c>
      <c r="L417" s="400">
        <v>151.6</v>
      </c>
      <c r="M417" s="400">
        <v>28.8</v>
      </c>
      <c r="N417" s="369">
        <f t="shared" si="128"/>
        <v>2555.9</v>
      </c>
      <c r="O417" s="236"/>
      <c r="P417" s="267"/>
      <c r="Q417" s="267" t="s">
        <v>4471</v>
      </c>
      <c r="R417" s="272" t="s">
        <v>464</v>
      </c>
      <c r="S417" s="255">
        <f t="shared" si="129"/>
        <v>1525.7</v>
      </c>
      <c r="T417" s="255">
        <v>1525.7</v>
      </c>
      <c r="U417" s="255">
        <v>1119.8000000000002</v>
      </c>
      <c r="V417" s="255"/>
      <c r="W417" s="255"/>
      <c r="X417" s="255">
        <f t="shared" si="130"/>
        <v>589.4</v>
      </c>
      <c r="Y417" s="255">
        <v>589.4</v>
      </c>
      <c r="Z417" s="255">
        <v>86.9</v>
      </c>
      <c r="AA417" s="255">
        <v>108.7</v>
      </c>
      <c r="AB417" s="255"/>
      <c r="AC417" s="255">
        <f t="shared" si="131"/>
        <v>2115.1</v>
      </c>
      <c r="AE417" s="267"/>
      <c r="AF417" s="267" t="s">
        <v>4471</v>
      </c>
      <c r="AG417" s="272" t="s">
        <v>464</v>
      </c>
      <c r="AH417" s="255">
        <f t="shared" si="132"/>
        <v>2115.1</v>
      </c>
      <c r="AI417" s="254">
        <f t="shared" si="133"/>
        <v>1525.7</v>
      </c>
      <c r="AJ417" s="254">
        <f t="shared" si="134"/>
        <v>589.4</v>
      </c>
      <c r="AK417" s="254">
        <f t="shared" si="135"/>
        <v>2555.9</v>
      </c>
      <c r="AL417" s="254">
        <f t="shared" si="136"/>
        <v>1617.9</v>
      </c>
      <c r="AM417" s="255">
        <f t="shared" si="137"/>
        <v>938</v>
      </c>
      <c r="AN417" s="254">
        <f t="shared" si="138"/>
        <v>440.80000000000018</v>
      </c>
      <c r="AO417" s="254">
        <f t="shared" si="139"/>
        <v>92.200000000000045</v>
      </c>
      <c r="AP417" s="254">
        <f t="shared" si="140"/>
        <v>348.6</v>
      </c>
      <c r="AQ417" s="249">
        <f t="shared" si="142"/>
        <v>26.5</v>
      </c>
      <c r="AR417" s="256">
        <f t="shared" si="143"/>
        <v>1644.4</v>
      </c>
    </row>
    <row r="418" spans="1:44" ht="31.5">
      <c r="A418" s="396"/>
      <c r="B418" s="396" t="s">
        <v>4471</v>
      </c>
      <c r="C418" s="401" t="s">
        <v>465</v>
      </c>
      <c r="D418" s="369">
        <f t="shared" si="127"/>
        <v>2633.5999999999995</v>
      </c>
      <c r="E418" s="373">
        <v>2633.5999999999995</v>
      </c>
      <c r="F418" s="400">
        <v>2158.6999999999998</v>
      </c>
      <c r="G418" s="373"/>
      <c r="H418" s="400"/>
      <c r="I418" s="369">
        <f t="shared" si="141"/>
        <v>1136.9999999999998</v>
      </c>
      <c r="J418" s="400">
        <v>1108.1999999999998</v>
      </c>
      <c r="K418" s="400">
        <v>476.5</v>
      </c>
      <c r="L418" s="400">
        <v>151.6</v>
      </c>
      <c r="M418" s="400">
        <v>28.8</v>
      </c>
      <c r="N418" s="369">
        <f t="shared" si="128"/>
        <v>3770.5999999999995</v>
      </c>
      <c r="O418" s="236"/>
      <c r="P418" s="267"/>
      <c r="Q418" s="267" t="s">
        <v>4471</v>
      </c>
      <c r="R418" s="272" t="s">
        <v>465</v>
      </c>
      <c r="S418" s="255">
        <f t="shared" si="129"/>
        <v>2005.3999999999999</v>
      </c>
      <c r="T418" s="255">
        <v>2005.3999999999999</v>
      </c>
      <c r="U418" s="255">
        <v>1471.9</v>
      </c>
      <c r="V418" s="255"/>
      <c r="W418" s="255"/>
      <c r="X418" s="255">
        <f t="shared" si="130"/>
        <v>675.4</v>
      </c>
      <c r="Y418" s="255">
        <v>675.4</v>
      </c>
      <c r="Z418" s="255">
        <v>114.29999999999998</v>
      </c>
      <c r="AA418" s="255">
        <v>159.5</v>
      </c>
      <c r="AB418" s="255"/>
      <c r="AC418" s="255">
        <f t="shared" si="131"/>
        <v>2680.7999999999997</v>
      </c>
      <c r="AE418" s="267"/>
      <c r="AF418" s="267" t="s">
        <v>4471</v>
      </c>
      <c r="AG418" s="272" t="s">
        <v>465</v>
      </c>
      <c r="AH418" s="255">
        <f t="shared" si="132"/>
        <v>2680.7999999999997</v>
      </c>
      <c r="AI418" s="254">
        <f t="shared" si="133"/>
        <v>2005.3999999999999</v>
      </c>
      <c r="AJ418" s="254">
        <f t="shared" si="134"/>
        <v>675.4</v>
      </c>
      <c r="AK418" s="254">
        <f t="shared" si="135"/>
        <v>3770.5999999999995</v>
      </c>
      <c r="AL418" s="254">
        <f t="shared" si="136"/>
        <v>2633.5999999999995</v>
      </c>
      <c r="AM418" s="255">
        <f t="shared" si="137"/>
        <v>1136.9999999999998</v>
      </c>
      <c r="AN418" s="254">
        <f t="shared" si="138"/>
        <v>1089.7999999999997</v>
      </c>
      <c r="AO418" s="254">
        <f t="shared" si="139"/>
        <v>628.19999999999959</v>
      </c>
      <c r="AP418" s="254">
        <f t="shared" si="140"/>
        <v>461.5999999999998</v>
      </c>
      <c r="AQ418" s="249">
        <f t="shared" si="142"/>
        <v>43.2</v>
      </c>
      <c r="AR418" s="256">
        <f t="shared" si="143"/>
        <v>2676.7999999999993</v>
      </c>
    </row>
    <row r="419" spans="1:44" ht="31.5">
      <c r="A419" s="396"/>
      <c r="B419" s="396" t="s">
        <v>4471</v>
      </c>
      <c r="C419" s="401" t="s">
        <v>466</v>
      </c>
      <c r="D419" s="369">
        <f t="shared" si="127"/>
        <v>1181.1000000000001</v>
      </c>
      <c r="E419" s="373">
        <v>1181.1000000000001</v>
      </c>
      <c r="F419" s="400">
        <v>968.1</v>
      </c>
      <c r="G419" s="373"/>
      <c r="H419" s="400"/>
      <c r="I419" s="369">
        <f t="shared" si="141"/>
        <v>894.69999999999993</v>
      </c>
      <c r="J419" s="400">
        <v>865.9</v>
      </c>
      <c r="K419" s="400">
        <v>274.5</v>
      </c>
      <c r="L419" s="400">
        <v>151.6</v>
      </c>
      <c r="M419" s="400">
        <v>28.8</v>
      </c>
      <c r="N419" s="369">
        <f t="shared" si="128"/>
        <v>2075.8000000000002</v>
      </c>
      <c r="O419" s="236"/>
      <c r="P419" s="267"/>
      <c r="Q419" s="267" t="s">
        <v>4471</v>
      </c>
      <c r="R419" s="272" t="s">
        <v>466</v>
      </c>
      <c r="S419" s="255">
        <f t="shared" si="129"/>
        <v>1553.6000000000001</v>
      </c>
      <c r="T419" s="255">
        <v>1553.6000000000001</v>
      </c>
      <c r="U419" s="255">
        <v>1140.3</v>
      </c>
      <c r="V419" s="255"/>
      <c r="W419" s="255"/>
      <c r="X419" s="255">
        <f t="shared" si="130"/>
        <v>630.20000000000005</v>
      </c>
      <c r="Y419" s="255">
        <v>630.20000000000005</v>
      </c>
      <c r="Z419" s="255">
        <v>88.5</v>
      </c>
      <c r="AA419" s="255">
        <v>147.4</v>
      </c>
      <c r="AB419" s="255"/>
      <c r="AC419" s="255">
        <f t="shared" si="131"/>
        <v>2183.8000000000002</v>
      </c>
      <c r="AE419" s="267"/>
      <c r="AF419" s="267" t="s">
        <v>4471</v>
      </c>
      <c r="AG419" s="272" t="s">
        <v>466</v>
      </c>
      <c r="AH419" s="255">
        <f t="shared" si="132"/>
        <v>2183.8000000000002</v>
      </c>
      <c r="AI419" s="254">
        <f t="shared" si="133"/>
        <v>1553.6000000000001</v>
      </c>
      <c r="AJ419" s="254">
        <f t="shared" si="134"/>
        <v>630.20000000000005</v>
      </c>
      <c r="AK419" s="254">
        <f t="shared" si="135"/>
        <v>2075.8000000000002</v>
      </c>
      <c r="AL419" s="254">
        <f t="shared" si="136"/>
        <v>1181.1000000000001</v>
      </c>
      <c r="AM419" s="255">
        <f t="shared" si="137"/>
        <v>894.69999999999993</v>
      </c>
      <c r="AN419" s="254">
        <f t="shared" si="138"/>
        <v>-108</v>
      </c>
      <c r="AO419" s="254">
        <f t="shared" si="139"/>
        <v>-372.5</v>
      </c>
      <c r="AP419" s="254">
        <f t="shared" si="140"/>
        <v>264.49999999999989</v>
      </c>
      <c r="AQ419" s="249">
        <f t="shared" si="142"/>
        <v>19.399999999999999</v>
      </c>
      <c r="AR419" s="256">
        <f t="shared" si="143"/>
        <v>1200.5000000000002</v>
      </c>
    </row>
    <row r="420" spans="1:44" ht="31.5">
      <c r="A420" s="396"/>
      <c r="B420" s="396" t="s">
        <v>4471</v>
      </c>
      <c r="C420" s="401" t="s">
        <v>467</v>
      </c>
      <c r="D420" s="369">
        <f t="shared" si="127"/>
        <v>1665.2</v>
      </c>
      <c r="E420" s="373">
        <v>1665.2</v>
      </c>
      <c r="F420" s="400">
        <v>1364.9</v>
      </c>
      <c r="G420" s="373"/>
      <c r="H420" s="400"/>
      <c r="I420" s="369">
        <f t="shared" si="141"/>
        <v>975.4</v>
      </c>
      <c r="J420" s="400">
        <v>946.6</v>
      </c>
      <c r="K420" s="400">
        <v>341.8</v>
      </c>
      <c r="L420" s="400">
        <v>151.6</v>
      </c>
      <c r="M420" s="400">
        <v>28.8</v>
      </c>
      <c r="N420" s="369">
        <f t="shared" si="128"/>
        <v>2640.6</v>
      </c>
      <c r="O420" s="236"/>
      <c r="P420" s="267"/>
      <c r="Q420" s="267" t="s">
        <v>4471</v>
      </c>
      <c r="R420" s="272" t="s">
        <v>467</v>
      </c>
      <c r="S420" s="255">
        <f t="shared" si="129"/>
        <v>1610</v>
      </c>
      <c r="T420" s="255">
        <v>1610</v>
      </c>
      <c r="U420" s="255">
        <v>1181.7</v>
      </c>
      <c r="V420" s="255"/>
      <c r="W420" s="255"/>
      <c r="X420" s="255">
        <f t="shared" si="130"/>
        <v>648.5</v>
      </c>
      <c r="Y420" s="255">
        <v>648.5</v>
      </c>
      <c r="Z420" s="255">
        <v>91.800000000000011</v>
      </c>
      <c r="AA420" s="255">
        <v>161.5</v>
      </c>
      <c r="AB420" s="255"/>
      <c r="AC420" s="255">
        <f t="shared" si="131"/>
        <v>2258.5</v>
      </c>
      <c r="AE420" s="267"/>
      <c r="AF420" s="267" t="s">
        <v>4471</v>
      </c>
      <c r="AG420" s="272" t="s">
        <v>467</v>
      </c>
      <c r="AH420" s="255">
        <f t="shared" si="132"/>
        <v>2258.5</v>
      </c>
      <c r="AI420" s="254">
        <f t="shared" si="133"/>
        <v>1610</v>
      </c>
      <c r="AJ420" s="254">
        <f t="shared" si="134"/>
        <v>648.5</v>
      </c>
      <c r="AK420" s="254">
        <f t="shared" si="135"/>
        <v>2640.6</v>
      </c>
      <c r="AL420" s="254">
        <f t="shared" si="136"/>
        <v>1665.2</v>
      </c>
      <c r="AM420" s="255">
        <f t="shared" si="137"/>
        <v>975.4</v>
      </c>
      <c r="AN420" s="254">
        <f t="shared" si="138"/>
        <v>382.09999999999991</v>
      </c>
      <c r="AO420" s="254">
        <f t="shared" si="139"/>
        <v>55.200000000000045</v>
      </c>
      <c r="AP420" s="254">
        <f t="shared" si="140"/>
        <v>326.89999999999998</v>
      </c>
      <c r="AQ420" s="249">
        <f t="shared" si="142"/>
        <v>27.3</v>
      </c>
      <c r="AR420" s="256">
        <f t="shared" si="143"/>
        <v>1692.5</v>
      </c>
    </row>
    <row r="421" spans="1:44" ht="31.5">
      <c r="A421" s="396"/>
      <c r="B421" s="396" t="s">
        <v>4471</v>
      </c>
      <c r="C421" s="401" t="s">
        <v>468</v>
      </c>
      <c r="D421" s="369">
        <f t="shared" si="127"/>
        <v>3070.7000000000003</v>
      </c>
      <c r="E421" s="373">
        <v>3070.7000000000003</v>
      </c>
      <c r="F421" s="400">
        <v>2517</v>
      </c>
      <c r="G421" s="373"/>
      <c r="H421" s="400"/>
      <c r="I421" s="369">
        <f t="shared" si="141"/>
        <v>1180.5999999999999</v>
      </c>
      <c r="J421" s="400">
        <v>1151.8</v>
      </c>
      <c r="K421" s="400">
        <v>512.79999999999995</v>
      </c>
      <c r="L421" s="400">
        <v>151.6</v>
      </c>
      <c r="M421" s="400">
        <v>28.8</v>
      </c>
      <c r="N421" s="369">
        <f t="shared" si="128"/>
        <v>4251.3</v>
      </c>
      <c r="O421" s="236"/>
      <c r="P421" s="267"/>
      <c r="Q421" s="267" t="s">
        <v>4471</v>
      </c>
      <c r="R421" s="272" t="s">
        <v>468</v>
      </c>
      <c r="S421" s="255">
        <f t="shared" si="129"/>
        <v>2288.3000000000002</v>
      </c>
      <c r="T421" s="255">
        <v>2288.3000000000002</v>
      </c>
      <c r="U421" s="255">
        <v>1679.4999999999998</v>
      </c>
      <c r="V421" s="255"/>
      <c r="W421" s="255"/>
      <c r="X421" s="255">
        <f t="shared" si="130"/>
        <v>667</v>
      </c>
      <c r="Y421" s="255">
        <v>667</v>
      </c>
      <c r="Z421" s="255">
        <v>130.4</v>
      </c>
      <c r="AA421" s="255">
        <v>130.4</v>
      </c>
      <c r="AB421" s="255"/>
      <c r="AC421" s="255">
        <f t="shared" si="131"/>
        <v>2955.3</v>
      </c>
      <c r="AE421" s="267"/>
      <c r="AF421" s="267" t="s">
        <v>4471</v>
      </c>
      <c r="AG421" s="272" t="s">
        <v>468</v>
      </c>
      <c r="AH421" s="255">
        <f t="shared" si="132"/>
        <v>2955.3</v>
      </c>
      <c r="AI421" s="254">
        <f t="shared" si="133"/>
        <v>2288.3000000000002</v>
      </c>
      <c r="AJ421" s="254">
        <f t="shared" si="134"/>
        <v>667</v>
      </c>
      <c r="AK421" s="254">
        <f t="shared" si="135"/>
        <v>4251.3</v>
      </c>
      <c r="AL421" s="254">
        <f t="shared" si="136"/>
        <v>3070.7000000000003</v>
      </c>
      <c r="AM421" s="255">
        <f t="shared" si="137"/>
        <v>1180.5999999999999</v>
      </c>
      <c r="AN421" s="254">
        <f t="shared" si="138"/>
        <v>1296</v>
      </c>
      <c r="AO421" s="254">
        <f t="shared" si="139"/>
        <v>782.40000000000009</v>
      </c>
      <c r="AP421" s="254">
        <f t="shared" si="140"/>
        <v>513.59999999999991</v>
      </c>
      <c r="AQ421" s="249">
        <f t="shared" si="142"/>
        <v>50.3</v>
      </c>
      <c r="AR421" s="256">
        <f t="shared" si="143"/>
        <v>3121.0000000000005</v>
      </c>
    </row>
    <row r="422" spans="1:44" ht="31.5">
      <c r="A422" s="396"/>
      <c r="B422" s="396" t="s">
        <v>4471</v>
      </c>
      <c r="C422" s="401" t="s">
        <v>469</v>
      </c>
      <c r="D422" s="369">
        <f t="shared" si="127"/>
        <v>1665.2</v>
      </c>
      <c r="E422" s="373">
        <v>1665.2</v>
      </c>
      <c r="F422" s="400">
        <v>1364.9</v>
      </c>
      <c r="G422" s="373"/>
      <c r="H422" s="400"/>
      <c r="I422" s="369">
        <f t="shared" si="141"/>
        <v>975.4</v>
      </c>
      <c r="J422" s="400">
        <v>946.6</v>
      </c>
      <c r="K422" s="400">
        <v>341.8</v>
      </c>
      <c r="L422" s="400">
        <v>151.6</v>
      </c>
      <c r="M422" s="400">
        <v>28.8</v>
      </c>
      <c r="N422" s="369">
        <f t="shared" si="128"/>
        <v>2640.6</v>
      </c>
      <c r="O422" s="236"/>
      <c r="P422" s="267"/>
      <c r="Q422" s="267" t="s">
        <v>4471</v>
      </c>
      <c r="R422" s="272" t="s">
        <v>469</v>
      </c>
      <c r="S422" s="255">
        <f t="shared" si="129"/>
        <v>2798.2</v>
      </c>
      <c r="T422" s="255">
        <v>2798.2</v>
      </c>
      <c r="U422" s="255">
        <v>2053.6999999999998</v>
      </c>
      <c r="V422" s="255"/>
      <c r="W422" s="255"/>
      <c r="X422" s="255">
        <f t="shared" si="130"/>
        <v>774.40000000000009</v>
      </c>
      <c r="Y422" s="255">
        <v>774.40000000000009</v>
      </c>
      <c r="Z422" s="255">
        <v>159.5</v>
      </c>
      <c r="AA422" s="255">
        <v>200.4</v>
      </c>
      <c r="AB422" s="255"/>
      <c r="AC422" s="255">
        <f t="shared" si="131"/>
        <v>3572.6</v>
      </c>
      <c r="AE422" s="267"/>
      <c r="AF422" s="267" t="s">
        <v>4471</v>
      </c>
      <c r="AG422" s="272" t="s">
        <v>469</v>
      </c>
      <c r="AH422" s="255">
        <f t="shared" si="132"/>
        <v>3572.6</v>
      </c>
      <c r="AI422" s="254">
        <f t="shared" si="133"/>
        <v>2798.2</v>
      </c>
      <c r="AJ422" s="254">
        <f t="shared" si="134"/>
        <v>774.40000000000009</v>
      </c>
      <c r="AK422" s="254">
        <f t="shared" si="135"/>
        <v>2640.6</v>
      </c>
      <c r="AL422" s="254">
        <f t="shared" si="136"/>
        <v>1665.2</v>
      </c>
      <c r="AM422" s="255">
        <f t="shared" si="137"/>
        <v>975.4</v>
      </c>
      <c r="AN422" s="254">
        <f t="shared" si="138"/>
        <v>-932</v>
      </c>
      <c r="AO422" s="254">
        <f t="shared" si="139"/>
        <v>-1132.9999999999998</v>
      </c>
      <c r="AP422" s="254">
        <f t="shared" si="140"/>
        <v>200.99999999999989</v>
      </c>
      <c r="AQ422" s="249">
        <f t="shared" si="142"/>
        <v>27.3</v>
      </c>
      <c r="AR422" s="256">
        <f t="shared" si="143"/>
        <v>1692.5</v>
      </c>
    </row>
    <row r="423" spans="1:44" ht="31.5">
      <c r="A423" s="396"/>
      <c r="B423" s="396" t="s">
        <v>4471</v>
      </c>
      <c r="C423" s="401" t="s">
        <v>470</v>
      </c>
      <c r="D423" s="369">
        <f t="shared" si="127"/>
        <v>2078.6</v>
      </c>
      <c r="E423" s="373">
        <v>2078.6</v>
      </c>
      <c r="F423" s="400">
        <v>1703.8</v>
      </c>
      <c r="G423" s="373"/>
      <c r="H423" s="400"/>
      <c r="I423" s="369">
        <f t="shared" si="141"/>
        <v>1000.3</v>
      </c>
      <c r="J423" s="400">
        <v>971.5</v>
      </c>
      <c r="K423" s="400">
        <v>362.6</v>
      </c>
      <c r="L423" s="400">
        <v>151.6</v>
      </c>
      <c r="M423" s="400">
        <v>28.8</v>
      </c>
      <c r="N423" s="369">
        <f t="shared" si="128"/>
        <v>3078.8999999999996</v>
      </c>
      <c r="O423" s="236"/>
      <c r="P423" s="267"/>
      <c r="Q423" s="267" t="s">
        <v>4471</v>
      </c>
      <c r="R423" s="272" t="s">
        <v>470</v>
      </c>
      <c r="S423" s="255">
        <f t="shared" si="129"/>
        <v>1553.6000000000001</v>
      </c>
      <c r="T423" s="255">
        <v>1553.6000000000001</v>
      </c>
      <c r="U423" s="255">
        <v>1140.3</v>
      </c>
      <c r="V423" s="255"/>
      <c r="W423" s="255"/>
      <c r="X423" s="255">
        <f t="shared" si="130"/>
        <v>627.90000000000009</v>
      </c>
      <c r="Y423" s="255">
        <v>627.90000000000009</v>
      </c>
      <c r="Z423" s="255">
        <v>88.5</v>
      </c>
      <c r="AA423" s="255">
        <v>145.1</v>
      </c>
      <c r="AB423" s="255"/>
      <c r="AC423" s="255">
        <f t="shared" si="131"/>
        <v>2181.5</v>
      </c>
      <c r="AE423" s="267"/>
      <c r="AF423" s="267" t="s">
        <v>4471</v>
      </c>
      <c r="AG423" s="272" t="s">
        <v>470</v>
      </c>
      <c r="AH423" s="255">
        <f t="shared" si="132"/>
        <v>2181.5</v>
      </c>
      <c r="AI423" s="254">
        <f t="shared" si="133"/>
        <v>1553.6000000000001</v>
      </c>
      <c r="AJ423" s="254">
        <f t="shared" si="134"/>
        <v>627.90000000000009</v>
      </c>
      <c r="AK423" s="254">
        <f t="shared" si="135"/>
        <v>3078.8999999999996</v>
      </c>
      <c r="AL423" s="254">
        <f t="shared" si="136"/>
        <v>2078.6</v>
      </c>
      <c r="AM423" s="255">
        <f t="shared" si="137"/>
        <v>1000.3</v>
      </c>
      <c r="AN423" s="254">
        <f t="shared" si="138"/>
        <v>897.39999999999964</v>
      </c>
      <c r="AO423" s="254">
        <f t="shared" si="139"/>
        <v>524.99999999999977</v>
      </c>
      <c r="AP423" s="254">
        <f t="shared" si="140"/>
        <v>372.39999999999986</v>
      </c>
      <c r="AQ423" s="249">
        <f t="shared" si="142"/>
        <v>34.1</v>
      </c>
      <c r="AR423" s="256">
        <f t="shared" si="143"/>
        <v>2112.6999999999998</v>
      </c>
    </row>
    <row r="424" spans="1:44" ht="31.5">
      <c r="A424" s="396"/>
      <c r="B424" s="396" t="s">
        <v>4471</v>
      </c>
      <c r="C424" s="401" t="s">
        <v>471</v>
      </c>
      <c r="D424" s="369">
        <f t="shared" si="127"/>
        <v>3141.5</v>
      </c>
      <c r="E424" s="373">
        <v>3141.5</v>
      </c>
      <c r="F424" s="400">
        <v>2575</v>
      </c>
      <c r="G424" s="373"/>
      <c r="H424" s="400"/>
      <c r="I424" s="369">
        <f t="shared" si="141"/>
        <v>1236.8999999999999</v>
      </c>
      <c r="J424" s="400">
        <v>1208.0999999999999</v>
      </c>
      <c r="K424" s="400">
        <v>559.4</v>
      </c>
      <c r="L424" s="400">
        <v>152</v>
      </c>
      <c r="M424" s="400">
        <v>28.8</v>
      </c>
      <c r="N424" s="369">
        <f t="shared" si="128"/>
        <v>4378.3999999999996</v>
      </c>
      <c r="O424" s="236"/>
      <c r="P424" s="267"/>
      <c r="Q424" s="267" t="s">
        <v>4471</v>
      </c>
      <c r="R424" s="272" t="s">
        <v>471</v>
      </c>
      <c r="S424" s="255">
        <f t="shared" si="129"/>
        <v>2966.9</v>
      </c>
      <c r="T424" s="255">
        <v>2966.9</v>
      </c>
      <c r="U424" s="255">
        <v>2177.6</v>
      </c>
      <c r="V424" s="255"/>
      <c r="W424" s="255"/>
      <c r="X424" s="255">
        <f t="shared" si="130"/>
        <v>751</v>
      </c>
      <c r="Y424" s="255">
        <v>751</v>
      </c>
      <c r="Z424" s="255">
        <v>169.10000000000002</v>
      </c>
      <c r="AA424" s="255">
        <v>164.7</v>
      </c>
      <c r="AB424" s="255"/>
      <c r="AC424" s="255">
        <f t="shared" si="131"/>
        <v>3717.9</v>
      </c>
      <c r="AE424" s="267"/>
      <c r="AF424" s="267" t="s">
        <v>4471</v>
      </c>
      <c r="AG424" s="272" t="s">
        <v>471</v>
      </c>
      <c r="AH424" s="255">
        <f t="shared" si="132"/>
        <v>3717.9</v>
      </c>
      <c r="AI424" s="254">
        <f t="shared" si="133"/>
        <v>2966.9</v>
      </c>
      <c r="AJ424" s="254">
        <f t="shared" si="134"/>
        <v>751</v>
      </c>
      <c r="AK424" s="254">
        <f t="shared" si="135"/>
        <v>4378.3999999999996</v>
      </c>
      <c r="AL424" s="254">
        <f t="shared" si="136"/>
        <v>3141.5</v>
      </c>
      <c r="AM424" s="255">
        <f t="shared" si="137"/>
        <v>1236.8999999999999</v>
      </c>
      <c r="AN424" s="254">
        <f t="shared" si="138"/>
        <v>660.49999999999955</v>
      </c>
      <c r="AO424" s="254">
        <f t="shared" si="139"/>
        <v>174.59999999999991</v>
      </c>
      <c r="AP424" s="254">
        <f t="shared" si="140"/>
        <v>485.89999999999986</v>
      </c>
      <c r="AQ424" s="249">
        <f t="shared" si="142"/>
        <v>51.5</v>
      </c>
      <c r="AR424" s="256">
        <f t="shared" si="143"/>
        <v>3193</v>
      </c>
    </row>
    <row r="425" spans="1:44" ht="31.5">
      <c r="A425" s="396"/>
      <c r="B425" s="396" t="s">
        <v>4471</v>
      </c>
      <c r="C425" s="401" t="s">
        <v>472</v>
      </c>
      <c r="D425" s="369">
        <f t="shared" si="127"/>
        <v>5504.7</v>
      </c>
      <c r="E425" s="373">
        <v>5504.7</v>
      </c>
      <c r="F425" s="400">
        <v>4512.1000000000004</v>
      </c>
      <c r="G425" s="373"/>
      <c r="H425" s="400"/>
      <c r="I425" s="369">
        <f t="shared" si="141"/>
        <v>1595.6999999999998</v>
      </c>
      <c r="J425" s="400">
        <v>1566.6</v>
      </c>
      <c r="K425" s="400">
        <v>858.5</v>
      </c>
      <c r="L425" s="400">
        <v>151.6</v>
      </c>
      <c r="M425" s="400">
        <v>29.1</v>
      </c>
      <c r="N425" s="369">
        <f t="shared" si="128"/>
        <v>7100.4</v>
      </c>
      <c r="O425" s="236"/>
      <c r="P425" s="267"/>
      <c r="Q425" s="267" t="s">
        <v>4471</v>
      </c>
      <c r="R425" s="272" t="s">
        <v>472</v>
      </c>
      <c r="S425" s="255">
        <f t="shared" si="129"/>
        <v>4379.7</v>
      </c>
      <c r="T425" s="255">
        <v>4379.7</v>
      </c>
      <c r="U425" s="255">
        <v>3214.5000000000005</v>
      </c>
      <c r="V425" s="255"/>
      <c r="W425" s="255"/>
      <c r="X425" s="255">
        <f t="shared" si="130"/>
        <v>946.6</v>
      </c>
      <c r="Y425" s="255">
        <v>946.6</v>
      </c>
      <c r="Z425" s="255">
        <v>249.5</v>
      </c>
      <c r="AA425" s="255">
        <v>256.89999999999998</v>
      </c>
      <c r="AB425" s="255"/>
      <c r="AC425" s="255">
        <f t="shared" si="131"/>
        <v>5326.3</v>
      </c>
      <c r="AE425" s="267"/>
      <c r="AF425" s="267" t="s">
        <v>4471</v>
      </c>
      <c r="AG425" s="272" t="s">
        <v>472</v>
      </c>
      <c r="AH425" s="255">
        <f t="shared" si="132"/>
        <v>5326.3</v>
      </c>
      <c r="AI425" s="254">
        <f t="shared" si="133"/>
        <v>4379.7</v>
      </c>
      <c r="AJ425" s="254">
        <f t="shared" si="134"/>
        <v>946.6</v>
      </c>
      <c r="AK425" s="254">
        <f t="shared" si="135"/>
        <v>7100.4</v>
      </c>
      <c r="AL425" s="254">
        <f t="shared" si="136"/>
        <v>5504.7</v>
      </c>
      <c r="AM425" s="255">
        <f t="shared" si="137"/>
        <v>1595.6999999999998</v>
      </c>
      <c r="AN425" s="254">
        <f t="shared" si="138"/>
        <v>1774.0999999999995</v>
      </c>
      <c r="AO425" s="254">
        <f t="shared" si="139"/>
        <v>1125</v>
      </c>
      <c r="AP425" s="254">
        <f t="shared" si="140"/>
        <v>649.0999999999998</v>
      </c>
      <c r="AQ425" s="249">
        <f t="shared" si="142"/>
        <v>90.2</v>
      </c>
      <c r="AR425" s="256">
        <f t="shared" si="143"/>
        <v>5594.9</v>
      </c>
    </row>
    <row r="426" spans="1:44" ht="31.5">
      <c r="A426" s="396"/>
      <c r="B426" s="396" t="s">
        <v>4471</v>
      </c>
      <c r="C426" s="401" t="s">
        <v>473</v>
      </c>
      <c r="D426" s="369">
        <f t="shared" ref="D426:D489" si="144">E426+H426</f>
        <v>2196.6999999999998</v>
      </c>
      <c r="E426" s="373">
        <v>2196.6999999999998</v>
      </c>
      <c r="F426" s="400">
        <v>1800.6</v>
      </c>
      <c r="G426" s="373"/>
      <c r="H426" s="400"/>
      <c r="I426" s="369">
        <f t="shared" si="141"/>
        <v>1093.3999999999999</v>
      </c>
      <c r="J426" s="400">
        <v>1064.5999999999999</v>
      </c>
      <c r="K426" s="400">
        <v>440.2</v>
      </c>
      <c r="L426" s="400">
        <v>151.6</v>
      </c>
      <c r="M426" s="400">
        <v>28.8</v>
      </c>
      <c r="N426" s="369">
        <f t="shared" ref="N426:N489" si="145">D426+I426</f>
        <v>3290.0999999999995</v>
      </c>
      <c r="O426" s="236"/>
      <c r="P426" s="267"/>
      <c r="Q426" s="267" t="s">
        <v>4471</v>
      </c>
      <c r="R426" s="272" t="s">
        <v>473</v>
      </c>
      <c r="S426" s="255">
        <f t="shared" ref="S426:S489" si="146">T426+W426</f>
        <v>1977.3</v>
      </c>
      <c r="T426" s="255">
        <v>1977.3</v>
      </c>
      <c r="U426" s="255">
        <v>1451.3000000000002</v>
      </c>
      <c r="V426" s="255"/>
      <c r="W426" s="255"/>
      <c r="X426" s="255">
        <f t="shared" ref="X426:X489" si="147">Y426+AB426</f>
        <v>713.69999999999993</v>
      </c>
      <c r="Y426" s="255">
        <v>713.69999999999993</v>
      </c>
      <c r="Z426" s="255">
        <v>112.70000000000002</v>
      </c>
      <c r="AA426" s="255">
        <v>199.9</v>
      </c>
      <c r="AB426" s="255"/>
      <c r="AC426" s="255">
        <f t="shared" ref="AC426:AC489" si="148">S426+X426</f>
        <v>2691</v>
      </c>
      <c r="AE426" s="267"/>
      <c r="AF426" s="267" t="s">
        <v>4471</v>
      </c>
      <c r="AG426" s="272" t="s">
        <v>473</v>
      </c>
      <c r="AH426" s="255">
        <f t="shared" ref="AH426:AH489" si="149">AC426</f>
        <v>2691</v>
      </c>
      <c r="AI426" s="254">
        <f t="shared" ref="AI426:AI489" si="150">S426</f>
        <v>1977.3</v>
      </c>
      <c r="AJ426" s="254">
        <f t="shared" ref="AJ426:AJ489" si="151">X426</f>
        <v>713.69999999999993</v>
      </c>
      <c r="AK426" s="254">
        <f t="shared" ref="AK426:AK489" si="152">N426</f>
        <v>3290.0999999999995</v>
      </c>
      <c r="AL426" s="254">
        <f t="shared" ref="AL426:AL489" si="153">D426</f>
        <v>2196.6999999999998</v>
      </c>
      <c r="AM426" s="255">
        <f t="shared" ref="AM426:AM489" si="154">I426</f>
        <v>1093.3999999999999</v>
      </c>
      <c r="AN426" s="254">
        <f t="shared" ref="AN426:AN489" si="155">AK426-AH426</f>
        <v>599.09999999999945</v>
      </c>
      <c r="AO426" s="254">
        <f t="shared" ref="AO426:AO489" si="156">AL426-AI426</f>
        <v>219.39999999999986</v>
      </c>
      <c r="AP426" s="254">
        <f t="shared" ref="AP426:AP489" si="157">AM426-AJ426</f>
        <v>379.69999999999993</v>
      </c>
      <c r="AQ426" s="249">
        <f t="shared" si="142"/>
        <v>36</v>
      </c>
      <c r="AR426" s="256">
        <f t="shared" si="143"/>
        <v>2232.6999999999998</v>
      </c>
    </row>
    <row r="427" spans="1:44" ht="31.5">
      <c r="A427" s="396"/>
      <c r="B427" s="396" t="s">
        <v>4471</v>
      </c>
      <c r="C427" s="401" t="s">
        <v>344</v>
      </c>
      <c r="D427" s="369">
        <f t="shared" si="144"/>
        <v>6545.4000000000005</v>
      </c>
      <c r="E427" s="373">
        <v>6545.4000000000005</v>
      </c>
      <c r="F427" s="400">
        <v>5365.1</v>
      </c>
      <c r="G427" s="373"/>
      <c r="H427" s="400"/>
      <c r="I427" s="369">
        <f t="shared" si="141"/>
        <v>1863.1999999999998</v>
      </c>
      <c r="J427" s="400">
        <v>1784.1</v>
      </c>
      <c r="K427" s="400">
        <v>1039.8</v>
      </c>
      <c r="L427" s="400">
        <v>151.6</v>
      </c>
      <c r="M427" s="400">
        <v>79.099999999999994</v>
      </c>
      <c r="N427" s="369">
        <f t="shared" si="145"/>
        <v>8408.6</v>
      </c>
      <c r="O427" s="236"/>
      <c r="P427" s="267"/>
      <c r="Q427" s="267" t="s">
        <v>4471</v>
      </c>
      <c r="R427" s="272" t="s">
        <v>474</v>
      </c>
      <c r="S427" s="255">
        <f t="shared" si="146"/>
        <v>5907.5999999999995</v>
      </c>
      <c r="T427" s="255">
        <v>5907.5999999999995</v>
      </c>
      <c r="U427" s="255">
        <v>4335.8</v>
      </c>
      <c r="V427" s="255"/>
      <c r="W427" s="255"/>
      <c r="X427" s="255">
        <f t="shared" si="147"/>
        <v>1077.2</v>
      </c>
      <c r="Y427" s="255">
        <v>1077.2</v>
      </c>
      <c r="Z427" s="255">
        <v>336.7</v>
      </c>
      <c r="AA427" s="255">
        <v>275.39999999999998</v>
      </c>
      <c r="AB427" s="255"/>
      <c r="AC427" s="255">
        <f t="shared" si="148"/>
        <v>6984.7999999999993</v>
      </c>
      <c r="AE427" s="267"/>
      <c r="AF427" s="267" t="s">
        <v>4471</v>
      </c>
      <c r="AG427" s="272" t="s">
        <v>474</v>
      </c>
      <c r="AH427" s="255">
        <f t="shared" si="149"/>
        <v>6984.7999999999993</v>
      </c>
      <c r="AI427" s="254">
        <f t="shared" si="150"/>
        <v>5907.5999999999995</v>
      </c>
      <c r="AJ427" s="254">
        <f t="shared" si="151"/>
        <v>1077.2</v>
      </c>
      <c r="AK427" s="254">
        <f t="shared" si="152"/>
        <v>8408.6</v>
      </c>
      <c r="AL427" s="254">
        <f t="shared" si="153"/>
        <v>6545.4000000000005</v>
      </c>
      <c r="AM427" s="255">
        <f t="shared" si="154"/>
        <v>1863.1999999999998</v>
      </c>
      <c r="AN427" s="254">
        <f t="shared" si="155"/>
        <v>1423.8000000000011</v>
      </c>
      <c r="AO427" s="254">
        <f t="shared" si="156"/>
        <v>637.80000000000109</v>
      </c>
      <c r="AP427" s="254">
        <f t="shared" si="157"/>
        <v>785.99999999999977</v>
      </c>
      <c r="AQ427" s="249">
        <f t="shared" si="142"/>
        <v>107.3</v>
      </c>
      <c r="AR427" s="256">
        <f t="shared" si="143"/>
        <v>6652.7000000000007</v>
      </c>
    </row>
    <row r="428" spans="1:44" ht="31.5">
      <c r="A428" s="396"/>
      <c r="B428" s="396" t="s">
        <v>4471</v>
      </c>
      <c r="C428" s="401" t="s">
        <v>345</v>
      </c>
      <c r="D428" s="369">
        <f t="shared" si="144"/>
        <v>4750.7</v>
      </c>
      <c r="E428" s="373">
        <v>4750.7</v>
      </c>
      <c r="F428" s="400">
        <v>3894</v>
      </c>
      <c r="G428" s="373"/>
      <c r="H428" s="400"/>
      <c r="I428" s="369">
        <f t="shared" si="141"/>
        <v>1654.3</v>
      </c>
      <c r="J428" s="400">
        <v>1575.2</v>
      </c>
      <c r="K428" s="400">
        <v>865.5</v>
      </c>
      <c r="L428" s="400">
        <v>152</v>
      </c>
      <c r="M428" s="400">
        <v>79.099999999999994</v>
      </c>
      <c r="N428" s="369">
        <f t="shared" si="145"/>
        <v>6405</v>
      </c>
      <c r="O428" s="236"/>
      <c r="P428" s="267"/>
      <c r="Q428" s="267" t="s">
        <v>4471</v>
      </c>
      <c r="R428" s="272" t="s">
        <v>475</v>
      </c>
      <c r="S428" s="255">
        <f t="shared" si="146"/>
        <v>5086.5</v>
      </c>
      <c r="T428" s="255">
        <v>5086.5</v>
      </c>
      <c r="U428" s="255">
        <v>3733.2</v>
      </c>
      <c r="V428" s="255"/>
      <c r="W428" s="255"/>
      <c r="X428" s="255">
        <f t="shared" si="147"/>
        <v>1103.2</v>
      </c>
      <c r="Y428" s="255">
        <v>1103.2</v>
      </c>
      <c r="Z428" s="255">
        <v>289.89999999999998</v>
      </c>
      <c r="AA428" s="255">
        <v>361.4</v>
      </c>
      <c r="AB428" s="255"/>
      <c r="AC428" s="255">
        <f t="shared" si="148"/>
        <v>6189.7</v>
      </c>
      <c r="AE428" s="267"/>
      <c r="AF428" s="267" t="s">
        <v>4471</v>
      </c>
      <c r="AG428" s="272" t="s">
        <v>475</v>
      </c>
      <c r="AH428" s="255">
        <f t="shared" si="149"/>
        <v>6189.7</v>
      </c>
      <c r="AI428" s="254">
        <f t="shared" si="150"/>
        <v>5086.5</v>
      </c>
      <c r="AJ428" s="254">
        <f t="shared" si="151"/>
        <v>1103.2</v>
      </c>
      <c r="AK428" s="254">
        <f t="shared" si="152"/>
        <v>6405</v>
      </c>
      <c r="AL428" s="254">
        <f t="shared" si="153"/>
        <v>4750.7</v>
      </c>
      <c r="AM428" s="255">
        <f t="shared" si="154"/>
        <v>1654.3</v>
      </c>
      <c r="AN428" s="254">
        <f t="shared" si="155"/>
        <v>215.30000000000018</v>
      </c>
      <c r="AO428" s="254">
        <f t="shared" si="156"/>
        <v>-335.80000000000018</v>
      </c>
      <c r="AP428" s="254">
        <f t="shared" si="157"/>
        <v>551.09999999999991</v>
      </c>
      <c r="AQ428" s="249">
        <f t="shared" si="142"/>
        <v>77.900000000000006</v>
      </c>
      <c r="AR428" s="256">
        <f t="shared" si="143"/>
        <v>4828.5999999999995</v>
      </c>
    </row>
    <row r="429" spans="1:44" ht="31.5">
      <c r="A429" s="396"/>
      <c r="B429" s="396" t="s">
        <v>4471</v>
      </c>
      <c r="C429" s="401" t="s">
        <v>346</v>
      </c>
      <c r="D429" s="369">
        <f t="shared" si="144"/>
        <v>6592.6</v>
      </c>
      <c r="E429" s="373">
        <v>6592.6</v>
      </c>
      <c r="F429" s="400">
        <v>5403.8</v>
      </c>
      <c r="G429" s="373"/>
      <c r="H429" s="400"/>
      <c r="I429" s="369">
        <f t="shared" si="141"/>
        <v>12032.2</v>
      </c>
      <c r="J429" s="400">
        <v>2003.1000000000001</v>
      </c>
      <c r="K429" s="400">
        <v>1072.0999999999999</v>
      </c>
      <c r="L429" s="400">
        <v>152</v>
      </c>
      <c r="M429" s="400">
        <v>10029.1</v>
      </c>
      <c r="N429" s="369">
        <f t="shared" si="145"/>
        <v>18624.800000000003</v>
      </c>
      <c r="O429" s="236"/>
      <c r="P429" s="267"/>
      <c r="Q429" s="267" t="s">
        <v>4471</v>
      </c>
      <c r="R429" s="272" t="s">
        <v>476</v>
      </c>
      <c r="S429" s="255">
        <f t="shared" si="146"/>
        <v>5002</v>
      </c>
      <c r="T429" s="255">
        <v>5002</v>
      </c>
      <c r="U429" s="255">
        <v>3671.2</v>
      </c>
      <c r="V429" s="255"/>
      <c r="W429" s="255"/>
      <c r="X429" s="255">
        <f t="shared" si="147"/>
        <v>1002.0000000000001</v>
      </c>
      <c r="Y429" s="255">
        <v>1002.0000000000001</v>
      </c>
      <c r="Z429" s="255">
        <v>285.09999999999997</v>
      </c>
      <c r="AA429" s="255">
        <v>266.39999999999998</v>
      </c>
      <c r="AB429" s="255"/>
      <c r="AC429" s="255">
        <f t="shared" si="148"/>
        <v>6004</v>
      </c>
      <c r="AE429" s="267"/>
      <c r="AF429" s="267" t="s">
        <v>4471</v>
      </c>
      <c r="AG429" s="272" t="s">
        <v>476</v>
      </c>
      <c r="AH429" s="255">
        <f t="shared" si="149"/>
        <v>6004</v>
      </c>
      <c r="AI429" s="254">
        <f t="shared" si="150"/>
        <v>5002</v>
      </c>
      <c r="AJ429" s="254">
        <f t="shared" si="151"/>
        <v>1002.0000000000001</v>
      </c>
      <c r="AK429" s="254">
        <f t="shared" si="152"/>
        <v>18624.800000000003</v>
      </c>
      <c r="AL429" s="254">
        <f t="shared" si="153"/>
        <v>6592.6</v>
      </c>
      <c r="AM429" s="255">
        <f t="shared" si="154"/>
        <v>12032.2</v>
      </c>
      <c r="AN429" s="254">
        <f t="shared" si="155"/>
        <v>12620.800000000003</v>
      </c>
      <c r="AO429" s="254">
        <f t="shared" si="156"/>
        <v>1590.6000000000004</v>
      </c>
      <c r="AP429" s="254">
        <f t="shared" si="157"/>
        <v>11030.2</v>
      </c>
      <c r="AQ429" s="249">
        <f t="shared" si="142"/>
        <v>108.1</v>
      </c>
      <c r="AR429" s="256">
        <f t="shared" si="143"/>
        <v>6700.7000000000007</v>
      </c>
    </row>
    <row r="430" spans="1:44" ht="31.5">
      <c r="A430" s="396"/>
      <c r="B430" s="396" t="s">
        <v>4471</v>
      </c>
      <c r="C430" s="401" t="s">
        <v>347</v>
      </c>
      <c r="D430" s="369">
        <f t="shared" si="144"/>
        <v>6298.9000000000005</v>
      </c>
      <c r="E430" s="373">
        <v>6298.9000000000005</v>
      </c>
      <c r="F430" s="400">
        <v>5163</v>
      </c>
      <c r="G430" s="373"/>
      <c r="H430" s="400"/>
      <c r="I430" s="369">
        <f t="shared" si="141"/>
        <v>3106.7999999999997</v>
      </c>
      <c r="J430" s="400">
        <v>3077.7</v>
      </c>
      <c r="K430" s="400">
        <v>1129.2</v>
      </c>
      <c r="L430" s="400">
        <v>151.6</v>
      </c>
      <c r="M430" s="400">
        <v>29.1</v>
      </c>
      <c r="N430" s="369">
        <f t="shared" si="145"/>
        <v>9405.7000000000007</v>
      </c>
      <c r="O430" s="236"/>
      <c r="P430" s="267"/>
      <c r="Q430" s="267" t="s">
        <v>4471</v>
      </c>
      <c r="R430" s="272" t="s">
        <v>477</v>
      </c>
      <c r="S430" s="255">
        <f t="shared" si="146"/>
        <v>7151.5</v>
      </c>
      <c r="T430" s="255">
        <v>7151.5</v>
      </c>
      <c r="U430" s="255">
        <v>5248.9</v>
      </c>
      <c r="V430" s="255"/>
      <c r="W430" s="255"/>
      <c r="X430" s="255">
        <f t="shared" si="147"/>
        <v>1168.9000000000001</v>
      </c>
      <c r="Y430" s="255">
        <v>1168.9000000000001</v>
      </c>
      <c r="Z430" s="255">
        <v>407.5</v>
      </c>
      <c r="AA430" s="255">
        <v>276.10000000000002</v>
      </c>
      <c r="AB430" s="255"/>
      <c r="AC430" s="255">
        <f t="shared" si="148"/>
        <v>8320.4</v>
      </c>
      <c r="AE430" s="267"/>
      <c r="AF430" s="267" t="s">
        <v>4471</v>
      </c>
      <c r="AG430" s="272" t="s">
        <v>477</v>
      </c>
      <c r="AH430" s="255">
        <f t="shared" si="149"/>
        <v>8320.4</v>
      </c>
      <c r="AI430" s="254">
        <f t="shared" si="150"/>
        <v>7151.5</v>
      </c>
      <c r="AJ430" s="254">
        <f t="shared" si="151"/>
        <v>1168.9000000000001</v>
      </c>
      <c r="AK430" s="254">
        <f t="shared" si="152"/>
        <v>9405.7000000000007</v>
      </c>
      <c r="AL430" s="254">
        <f t="shared" si="153"/>
        <v>6298.9000000000005</v>
      </c>
      <c r="AM430" s="255">
        <f t="shared" si="154"/>
        <v>3106.7999999999997</v>
      </c>
      <c r="AN430" s="254">
        <f t="shared" si="155"/>
        <v>1085.3000000000011</v>
      </c>
      <c r="AO430" s="254">
        <f t="shared" si="156"/>
        <v>-852.59999999999945</v>
      </c>
      <c r="AP430" s="254">
        <f t="shared" si="157"/>
        <v>1937.8999999999996</v>
      </c>
      <c r="AQ430" s="249">
        <f t="shared" si="142"/>
        <v>103.3</v>
      </c>
      <c r="AR430" s="256">
        <f t="shared" si="143"/>
        <v>6402.2000000000007</v>
      </c>
    </row>
    <row r="431" spans="1:44" ht="31.5">
      <c r="A431" s="396"/>
      <c r="B431" s="396" t="s">
        <v>4471</v>
      </c>
      <c r="C431" s="401" t="s">
        <v>478</v>
      </c>
      <c r="D431" s="369">
        <f t="shared" si="144"/>
        <v>2680.8</v>
      </c>
      <c r="E431" s="373">
        <v>2680.8</v>
      </c>
      <c r="F431" s="400">
        <v>2197.4</v>
      </c>
      <c r="G431" s="373"/>
      <c r="H431" s="400"/>
      <c r="I431" s="369">
        <f t="shared" si="141"/>
        <v>1174.3</v>
      </c>
      <c r="J431" s="400">
        <v>1145.5</v>
      </c>
      <c r="K431" s="400">
        <v>507.5</v>
      </c>
      <c r="L431" s="400">
        <v>151.6</v>
      </c>
      <c r="M431" s="400">
        <v>28.8</v>
      </c>
      <c r="N431" s="369">
        <f t="shared" si="145"/>
        <v>3855.1000000000004</v>
      </c>
      <c r="O431" s="236"/>
      <c r="P431" s="267"/>
      <c r="Q431" s="267" t="s">
        <v>4471</v>
      </c>
      <c r="R431" s="272" t="s">
        <v>478</v>
      </c>
      <c r="S431" s="255">
        <f t="shared" si="146"/>
        <v>2344.4</v>
      </c>
      <c r="T431" s="255">
        <v>2344.4</v>
      </c>
      <c r="U431" s="255">
        <v>1720.7</v>
      </c>
      <c r="V431" s="255"/>
      <c r="W431" s="255"/>
      <c r="X431" s="255">
        <f t="shared" si="147"/>
        <v>624</v>
      </c>
      <c r="Y431" s="255">
        <v>624</v>
      </c>
      <c r="Z431" s="255">
        <v>133.6</v>
      </c>
      <c r="AA431" s="255">
        <v>83.2</v>
      </c>
      <c r="AB431" s="255"/>
      <c r="AC431" s="255">
        <f t="shared" si="148"/>
        <v>2968.4</v>
      </c>
      <c r="AE431" s="267"/>
      <c r="AF431" s="267" t="s">
        <v>4471</v>
      </c>
      <c r="AG431" s="272" t="s">
        <v>478</v>
      </c>
      <c r="AH431" s="255">
        <f t="shared" si="149"/>
        <v>2968.4</v>
      </c>
      <c r="AI431" s="254">
        <f t="shared" si="150"/>
        <v>2344.4</v>
      </c>
      <c r="AJ431" s="254">
        <f t="shared" si="151"/>
        <v>624</v>
      </c>
      <c r="AK431" s="254">
        <f t="shared" si="152"/>
        <v>3855.1000000000004</v>
      </c>
      <c r="AL431" s="254">
        <f t="shared" si="153"/>
        <v>2680.8</v>
      </c>
      <c r="AM431" s="255">
        <f t="shared" si="154"/>
        <v>1174.3</v>
      </c>
      <c r="AN431" s="254">
        <f t="shared" si="155"/>
        <v>886.70000000000027</v>
      </c>
      <c r="AO431" s="254">
        <f t="shared" si="156"/>
        <v>336.40000000000009</v>
      </c>
      <c r="AP431" s="254">
        <f t="shared" si="157"/>
        <v>550.29999999999995</v>
      </c>
      <c r="AQ431" s="249">
        <f t="shared" si="142"/>
        <v>43.9</v>
      </c>
      <c r="AR431" s="256">
        <f t="shared" si="143"/>
        <v>2724.7000000000003</v>
      </c>
    </row>
    <row r="432" spans="1:44" ht="31.5">
      <c r="A432" s="396"/>
      <c r="B432" s="396" t="s">
        <v>4471</v>
      </c>
      <c r="C432" s="401" t="s">
        <v>479</v>
      </c>
      <c r="D432" s="369">
        <f t="shared" si="144"/>
        <v>1485.6999999999998</v>
      </c>
      <c r="E432" s="373">
        <v>1485.6999999999998</v>
      </c>
      <c r="F432" s="400">
        <v>1210.5999999999999</v>
      </c>
      <c r="G432" s="373">
        <v>8.8000000000000007</v>
      </c>
      <c r="H432" s="400"/>
      <c r="I432" s="369">
        <f t="shared" si="141"/>
        <v>634.30000000000007</v>
      </c>
      <c r="J432" s="400">
        <v>628.30000000000007</v>
      </c>
      <c r="K432" s="400">
        <v>259.8</v>
      </c>
      <c r="L432" s="400">
        <v>15</v>
      </c>
      <c r="M432" s="400">
        <v>6</v>
      </c>
      <c r="N432" s="369">
        <f t="shared" si="145"/>
        <v>2120</v>
      </c>
      <c r="O432" s="236"/>
      <c r="P432" s="267"/>
      <c r="Q432" s="267" t="s">
        <v>4471</v>
      </c>
      <c r="R432" s="272" t="s">
        <v>479</v>
      </c>
      <c r="S432" s="255">
        <f t="shared" si="146"/>
        <v>1667.6000000000001</v>
      </c>
      <c r="T432" s="255">
        <v>1667.6000000000001</v>
      </c>
      <c r="U432" s="255">
        <v>1224</v>
      </c>
      <c r="V432" s="255"/>
      <c r="W432" s="255"/>
      <c r="X432" s="255">
        <f t="shared" si="147"/>
        <v>422.1</v>
      </c>
      <c r="Y432" s="255">
        <v>422.1</v>
      </c>
      <c r="Z432" s="255">
        <v>95</v>
      </c>
      <c r="AA432" s="255">
        <v>93.1</v>
      </c>
      <c r="AB432" s="255"/>
      <c r="AC432" s="255">
        <f t="shared" si="148"/>
        <v>2089.7000000000003</v>
      </c>
      <c r="AE432" s="267"/>
      <c r="AF432" s="267" t="s">
        <v>4471</v>
      </c>
      <c r="AG432" s="272" t="s">
        <v>479</v>
      </c>
      <c r="AH432" s="255">
        <f t="shared" si="149"/>
        <v>2089.7000000000003</v>
      </c>
      <c r="AI432" s="254">
        <f t="shared" si="150"/>
        <v>1667.6000000000001</v>
      </c>
      <c r="AJ432" s="254">
        <f t="shared" si="151"/>
        <v>422.1</v>
      </c>
      <c r="AK432" s="254">
        <f t="shared" si="152"/>
        <v>2120</v>
      </c>
      <c r="AL432" s="254">
        <f t="shared" si="153"/>
        <v>1485.6999999999998</v>
      </c>
      <c r="AM432" s="255">
        <f t="shared" si="154"/>
        <v>634.30000000000007</v>
      </c>
      <c r="AN432" s="254">
        <f t="shared" si="155"/>
        <v>30.299999999999727</v>
      </c>
      <c r="AO432" s="254">
        <f t="shared" si="156"/>
        <v>-181.90000000000032</v>
      </c>
      <c r="AP432" s="254">
        <f t="shared" si="157"/>
        <v>212.20000000000005</v>
      </c>
      <c r="AQ432" s="249">
        <f t="shared" si="142"/>
        <v>24.2</v>
      </c>
      <c r="AR432" s="256">
        <f t="shared" si="143"/>
        <v>1509.8999999999999</v>
      </c>
    </row>
    <row r="433" spans="1:44" ht="31.5">
      <c r="A433" s="396"/>
      <c r="B433" s="396" t="s">
        <v>4471</v>
      </c>
      <c r="C433" s="401" t="s">
        <v>480</v>
      </c>
      <c r="D433" s="369">
        <f t="shared" si="144"/>
        <v>2029.1999999999998</v>
      </c>
      <c r="E433" s="373">
        <v>2029.1999999999998</v>
      </c>
      <c r="F433" s="400">
        <v>1655.5</v>
      </c>
      <c r="G433" s="373">
        <v>9.5</v>
      </c>
      <c r="H433" s="400"/>
      <c r="I433" s="369">
        <f t="shared" si="141"/>
        <v>1045.4000000000001</v>
      </c>
      <c r="J433" s="400">
        <v>1039.4000000000001</v>
      </c>
      <c r="K433" s="400">
        <v>355.29999999999995</v>
      </c>
      <c r="L433" s="400">
        <v>196.8</v>
      </c>
      <c r="M433" s="400">
        <v>6</v>
      </c>
      <c r="N433" s="369">
        <f t="shared" si="145"/>
        <v>3074.6</v>
      </c>
      <c r="O433" s="236"/>
      <c r="P433" s="267"/>
      <c r="Q433" s="267" t="s">
        <v>4471</v>
      </c>
      <c r="R433" s="272" t="s">
        <v>480</v>
      </c>
      <c r="S433" s="255">
        <f t="shared" si="146"/>
        <v>1868.6</v>
      </c>
      <c r="T433" s="255">
        <v>1868.6</v>
      </c>
      <c r="U433" s="255">
        <v>1371.5</v>
      </c>
      <c r="V433" s="255"/>
      <c r="W433" s="255"/>
      <c r="X433" s="255">
        <f t="shared" si="147"/>
        <v>546.69999999999993</v>
      </c>
      <c r="Y433" s="255">
        <v>546.69999999999993</v>
      </c>
      <c r="Z433" s="255">
        <v>106.4</v>
      </c>
      <c r="AA433" s="255">
        <v>58.3</v>
      </c>
      <c r="AB433" s="255"/>
      <c r="AC433" s="255">
        <f t="shared" si="148"/>
        <v>2415.2999999999997</v>
      </c>
      <c r="AE433" s="267"/>
      <c r="AF433" s="267" t="s">
        <v>4471</v>
      </c>
      <c r="AG433" s="272" t="s">
        <v>480</v>
      </c>
      <c r="AH433" s="255">
        <f t="shared" si="149"/>
        <v>2415.2999999999997</v>
      </c>
      <c r="AI433" s="254">
        <f t="shared" si="150"/>
        <v>1868.6</v>
      </c>
      <c r="AJ433" s="254">
        <f t="shared" si="151"/>
        <v>546.69999999999993</v>
      </c>
      <c r="AK433" s="254">
        <f t="shared" si="152"/>
        <v>3074.6</v>
      </c>
      <c r="AL433" s="254">
        <f t="shared" si="153"/>
        <v>2029.1999999999998</v>
      </c>
      <c r="AM433" s="255">
        <f t="shared" si="154"/>
        <v>1045.4000000000001</v>
      </c>
      <c r="AN433" s="254">
        <f t="shared" si="155"/>
        <v>659.30000000000018</v>
      </c>
      <c r="AO433" s="254">
        <f t="shared" si="156"/>
        <v>160.59999999999991</v>
      </c>
      <c r="AP433" s="254">
        <f t="shared" si="157"/>
        <v>498.70000000000016</v>
      </c>
      <c r="AQ433" s="249">
        <f t="shared" si="142"/>
        <v>33.1</v>
      </c>
      <c r="AR433" s="256">
        <f t="shared" si="143"/>
        <v>2062.2999999999997</v>
      </c>
    </row>
    <row r="434" spans="1:44" ht="31.5">
      <c r="A434" s="396"/>
      <c r="B434" s="396" t="s">
        <v>4471</v>
      </c>
      <c r="C434" s="401" t="s">
        <v>481</v>
      </c>
      <c r="D434" s="369">
        <f t="shared" si="144"/>
        <v>2763.2</v>
      </c>
      <c r="E434" s="373">
        <v>2763.2</v>
      </c>
      <c r="F434" s="400">
        <v>2251.1999999999998</v>
      </c>
      <c r="G434" s="373">
        <v>16.8</v>
      </c>
      <c r="H434" s="400"/>
      <c r="I434" s="369">
        <f t="shared" si="141"/>
        <v>1038</v>
      </c>
      <c r="J434" s="400">
        <v>1032</v>
      </c>
      <c r="K434" s="400">
        <v>481.5</v>
      </c>
      <c r="L434" s="400">
        <v>27.5</v>
      </c>
      <c r="M434" s="400">
        <v>6</v>
      </c>
      <c r="N434" s="369">
        <f t="shared" si="145"/>
        <v>3801.2</v>
      </c>
      <c r="O434" s="236"/>
      <c r="P434" s="267"/>
      <c r="Q434" s="267" t="s">
        <v>4471</v>
      </c>
      <c r="R434" s="272" t="s">
        <v>481</v>
      </c>
      <c r="S434" s="255">
        <f t="shared" si="146"/>
        <v>2222.7999999999997</v>
      </c>
      <c r="T434" s="255">
        <v>2222.7999999999997</v>
      </c>
      <c r="U434" s="255">
        <v>1631.4</v>
      </c>
      <c r="V434" s="255"/>
      <c r="W434" s="255"/>
      <c r="X434" s="255">
        <f t="shared" si="147"/>
        <v>697.80000000000007</v>
      </c>
      <c r="Y434" s="255">
        <v>697.80000000000007</v>
      </c>
      <c r="Z434" s="255">
        <v>126.70000000000002</v>
      </c>
      <c r="AA434" s="255">
        <v>142.6</v>
      </c>
      <c r="AB434" s="255"/>
      <c r="AC434" s="255">
        <f t="shared" si="148"/>
        <v>2920.6</v>
      </c>
      <c r="AE434" s="267"/>
      <c r="AF434" s="267" t="s">
        <v>4471</v>
      </c>
      <c r="AG434" s="272" t="s">
        <v>481</v>
      </c>
      <c r="AH434" s="255">
        <f t="shared" si="149"/>
        <v>2920.6</v>
      </c>
      <c r="AI434" s="254">
        <f t="shared" si="150"/>
        <v>2222.7999999999997</v>
      </c>
      <c r="AJ434" s="254">
        <f t="shared" si="151"/>
        <v>697.80000000000007</v>
      </c>
      <c r="AK434" s="254">
        <f t="shared" si="152"/>
        <v>3801.2</v>
      </c>
      <c r="AL434" s="254">
        <f t="shared" si="153"/>
        <v>2763.2</v>
      </c>
      <c r="AM434" s="255">
        <f t="shared" si="154"/>
        <v>1038</v>
      </c>
      <c r="AN434" s="254">
        <f t="shared" si="155"/>
        <v>880.59999999999991</v>
      </c>
      <c r="AO434" s="254">
        <f t="shared" si="156"/>
        <v>540.40000000000009</v>
      </c>
      <c r="AP434" s="254">
        <f t="shared" si="157"/>
        <v>340.19999999999993</v>
      </c>
      <c r="AQ434" s="249">
        <f t="shared" si="142"/>
        <v>45</v>
      </c>
      <c r="AR434" s="256">
        <f t="shared" si="143"/>
        <v>2808.2</v>
      </c>
    </row>
    <row r="435" spans="1:44" ht="31.5">
      <c r="A435" s="396"/>
      <c r="B435" s="396" t="s">
        <v>4471</v>
      </c>
      <c r="C435" s="401" t="s">
        <v>482</v>
      </c>
      <c r="D435" s="369">
        <f t="shared" si="144"/>
        <v>1746.1</v>
      </c>
      <c r="E435" s="373">
        <v>1746.1</v>
      </c>
      <c r="F435" s="400">
        <v>1424</v>
      </c>
      <c r="G435" s="373">
        <v>8.8000000000000007</v>
      </c>
      <c r="H435" s="400"/>
      <c r="I435" s="369">
        <f t="shared" si="141"/>
        <v>980.2</v>
      </c>
      <c r="J435" s="400">
        <v>974.2</v>
      </c>
      <c r="K435" s="400">
        <v>305.60000000000002</v>
      </c>
      <c r="L435" s="400">
        <v>249.9</v>
      </c>
      <c r="M435" s="400">
        <v>6</v>
      </c>
      <c r="N435" s="369">
        <f t="shared" si="145"/>
        <v>2726.3</v>
      </c>
      <c r="O435" s="236"/>
      <c r="P435" s="267"/>
      <c r="Q435" s="267" t="s">
        <v>4471</v>
      </c>
      <c r="R435" s="272" t="s">
        <v>482</v>
      </c>
      <c r="S435" s="255">
        <f t="shared" si="146"/>
        <v>1667.6000000000001</v>
      </c>
      <c r="T435" s="255">
        <v>1667.6000000000001</v>
      </c>
      <c r="U435" s="255">
        <v>1224</v>
      </c>
      <c r="V435" s="255"/>
      <c r="W435" s="255"/>
      <c r="X435" s="255">
        <f t="shared" si="147"/>
        <v>427.1</v>
      </c>
      <c r="Y435" s="255">
        <v>427.1</v>
      </c>
      <c r="Z435" s="255">
        <v>95</v>
      </c>
      <c r="AA435" s="255">
        <v>94.6</v>
      </c>
      <c r="AB435" s="255"/>
      <c r="AC435" s="255">
        <f t="shared" si="148"/>
        <v>2094.7000000000003</v>
      </c>
      <c r="AE435" s="267"/>
      <c r="AF435" s="267" t="s">
        <v>4471</v>
      </c>
      <c r="AG435" s="272" t="s">
        <v>482</v>
      </c>
      <c r="AH435" s="255">
        <f t="shared" si="149"/>
        <v>2094.7000000000003</v>
      </c>
      <c r="AI435" s="254">
        <f t="shared" si="150"/>
        <v>1667.6000000000001</v>
      </c>
      <c r="AJ435" s="254">
        <f t="shared" si="151"/>
        <v>427.1</v>
      </c>
      <c r="AK435" s="254">
        <f t="shared" si="152"/>
        <v>2726.3</v>
      </c>
      <c r="AL435" s="254">
        <f t="shared" si="153"/>
        <v>1746.1</v>
      </c>
      <c r="AM435" s="255">
        <f t="shared" si="154"/>
        <v>980.2</v>
      </c>
      <c r="AN435" s="254">
        <f t="shared" si="155"/>
        <v>631.59999999999991</v>
      </c>
      <c r="AO435" s="254">
        <f t="shared" si="156"/>
        <v>78.499999999999773</v>
      </c>
      <c r="AP435" s="254">
        <f t="shared" si="157"/>
        <v>553.1</v>
      </c>
      <c r="AQ435" s="249">
        <f t="shared" si="142"/>
        <v>28.5</v>
      </c>
      <c r="AR435" s="256">
        <f t="shared" si="143"/>
        <v>1774.6</v>
      </c>
    </row>
    <row r="436" spans="1:44" ht="47.25">
      <c r="A436" s="396"/>
      <c r="B436" s="396" t="s">
        <v>4471</v>
      </c>
      <c r="C436" s="401" t="s">
        <v>483</v>
      </c>
      <c r="D436" s="369">
        <f t="shared" si="144"/>
        <v>5801.8</v>
      </c>
      <c r="E436" s="373">
        <v>5801.8</v>
      </c>
      <c r="F436" s="400">
        <v>4458.2</v>
      </c>
      <c r="G436" s="373">
        <v>362.8</v>
      </c>
      <c r="H436" s="400"/>
      <c r="I436" s="369">
        <f t="shared" si="141"/>
        <v>1932.3999999999999</v>
      </c>
      <c r="J436" s="400">
        <v>1926.3999999999999</v>
      </c>
      <c r="K436" s="400">
        <v>956.9</v>
      </c>
      <c r="L436" s="400">
        <v>223.3</v>
      </c>
      <c r="M436" s="400">
        <v>6</v>
      </c>
      <c r="N436" s="369">
        <f t="shared" si="145"/>
        <v>7734.2</v>
      </c>
      <c r="O436" s="236"/>
      <c r="P436" s="267"/>
      <c r="Q436" s="267" t="s">
        <v>4471</v>
      </c>
      <c r="R436" s="272" t="s">
        <v>483</v>
      </c>
      <c r="S436" s="255">
        <f t="shared" si="146"/>
        <v>5845.6</v>
      </c>
      <c r="T436" s="255">
        <v>5845.6</v>
      </c>
      <c r="U436" s="255">
        <v>4290.3</v>
      </c>
      <c r="V436" s="255"/>
      <c r="W436" s="255"/>
      <c r="X436" s="255">
        <f t="shared" si="147"/>
        <v>1288.1000000000001</v>
      </c>
      <c r="Y436" s="255">
        <v>1288.1000000000001</v>
      </c>
      <c r="Z436" s="255">
        <v>333.1</v>
      </c>
      <c r="AA436" s="255">
        <v>233.5</v>
      </c>
      <c r="AB436" s="255"/>
      <c r="AC436" s="255">
        <f t="shared" si="148"/>
        <v>7133.7000000000007</v>
      </c>
      <c r="AE436" s="267"/>
      <c r="AF436" s="267" t="s">
        <v>4471</v>
      </c>
      <c r="AG436" s="272" t="s">
        <v>483</v>
      </c>
      <c r="AH436" s="255">
        <f t="shared" si="149"/>
        <v>7133.7000000000007</v>
      </c>
      <c r="AI436" s="254">
        <f t="shared" si="150"/>
        <v>5845.6</v>
      </c>
      <c r="AJ436" s="254">
        <f t="shared" si="151"/>
        <v>1288.1000000000001</v>
      </c>
      <c r="AK436" s="254">
        <f t="shared" si="152"/>
        <v>7734.2</v>
      </c>
      <c r="AL436" s="254">
        <f t="shared" si="153"/>
        <v>5801.8</v>
      </c>
      <c r="AM436" s="255">
        <f t="shared" si="154"/>
        <v>1932.3999999999999</v>
      </c>
      <c r="AN436" s="254">
        <f t="shared" si="155"/>
        <v>600.49999999999909</v>
      </c>
      <c r="AO436" s="254">
        <f t="shared" si="156"/>
        <v>-43.800000000000182</v>
      </c>
      <c r="AP436" s="254">
        <f t="shared" si="157"/>
        <v>644.29999999999973</v>
      </c>
      <c r="AQ436" s="249">
        <f t="shared" si="142"/>
        <v>89.2</v>
      </c>
      <c r="AR436" s="256">
        <f t="shared" si="143"/>
        <v>5891</v>
      </c>
    </row>
    <row r="437" spans="1:44" ht="31.5">
      <c r="A437" s="396"/>
      <c r="B437" s="396" t="s">
        <v>4471</v>
      </c>
      <c r="C437" s="401" t="s">
        <v>484</v>
      </c>
      <c r="D437" s="369">
        <f t="shared" si="144"/>
        <v>4778.2000000000007</v>
      </c>
      <c r="E437" s="373">
        <v>4778.2000000000007</v>
      </c>
      <c r="F437" s="400">
        <v>3904.6</v>
      </c>
      <c r="G437" s="373">
        <v>14.6</v>
      </c>
      <c r="H437" s="400"/>
      <c r="I437" s="369">
        <f t="shared" si="141"/>
        <v>1735.8000000000002</v>
      </c>
      <c r="J437" s="400">
        <v>1729.8000000000002</v>
      </c>
      <c r="K437" s="400">
        <v>838.1</v>
      </c>
      <c r="L437" s="400">
        <v>26.5</v>
      </c>
      <c r="M437" s="400">
        <v>6</v>
      </c>
      <c r="N437" s="369">
        <f t="shared" si="145"/>
        <v>6514.0000000000009</v>
      </c>
      <c r="O437" s="236"/>
      <c r="P437" s="267"/>
      <c r="Q437" s="267" t="s">
        <v>4471</v>
      </c>
      <c r="R437" s="272" t="s">
        <v>484</v>
      </c>
      <c r="S437" s="255">
        <f t="shared" si="146"/>
        <v>4348.8999999999996</v>
      </c>
      <c r="T437" s="255">
        <v>4348.8999999999996</v>
      </c>
      <c r="U437" s="255">
        <v>3191.9</v>
      </c>
      <c r="V437" s="255"/>
      <c r="W437" s="255"/>
      <c r="X437" s="255">
        <f t="shared" si="147"/>
        <v>848.5</v>
      </c>
      <c r="Y437" s="255">
        <v>848.5</v>
      </c>
      <c r="Z437" s="255">
        <v>247.8</v>
      </c>
      <c r="AA437" s="255">
        <v>134.69999999999999</v>
      </c>
      <c r="AB437" s="255"/>
      <c r="AC437" s="255">
        <f t="shared" si="148"/>
        <v>5197.3999999999996</v>
      </c>
      <c r="AE437" s="267"/>
      <c r="AF437" s="267" t="s">
        <v>4471</v>
      </c>
      <c r="AG437" s="272" t="s">
        <v>484</v>
      </c>
      <c r="AH437" s="255">
        <f t="shared" si="149"/>
        <v>5197.3999999999996</v>
      </c>
      <c r="AI437" s="254">
        <f t="shared" si="150"/>
        <v>4348.8999999999996</v>
      </c>
      <c r="AJ437" s="254">
        <f t="shared" si="151"/>
        <v>848.5</v>
      </c>
      <c r="AK437" s="254">
        <f t="shared" si="152"/>
        <v>6514.0000000000009</v>
      </c>
      <c r="AL437" s="254">
        <f t="shared" si="153"/>
        <v>4778.2000000000007</v>
      </c>
      <c r="AM437" s="255">
        <f t="shared" si="154"/>
        <v>1735.8000000000002</v>
      </c>
      <c r="AN437" s="254">
        <f t="shared" si="155"/>
        <v>1316.6000000000013</v>
      </c>
      <c r="AO437" s="254">
        <f t="shared" si="156"/>
        <v>429.30000000000109</v>
      </c>
      <c r="AP437" s="254">
        <f t="shared" si="157"/>
        <v>887.30000000000018</v>
      </c>
      <c r="AQ437" s="249">
        <f t="shared" si="142"/>
        <v>78.099999999999994</v>
      </c>
      <c r="AR437" s="256">
        <f t="shared" si="143"/>
        <v>4856.3000000000011</v>
      </c>
    </row>
    <row r="438" spans="1:44" ht="31.7" customHeight="1">
      <c r="A438" s="396"/>
      <c r="B438" s="396" t="s">
        <v>4471</v>
      </c>
      <c r="C438" s="401" t="s">
        <v>485</v>
      </c>
      <c r="D438" s="369">
        <f t="shared" si="144"/>
        <v>2755.8999999999996</v>
      </c>
      <c r="E438" s="373">
        <v>2755.8999999999996</v>
      </c>
      <c r="F438" s="400">
        <v>2250.6</v>
      </c>
      <c r="G438" s="373">
        <v>10.199999999999999</v>
      </c>
      <c r="H438" s="400"/>
      <c r="I438" s="369">
        <f t="shared" si="141"/>
        <v>1416.6000000000001</v>
      </c>
      <c r="J438" s="400">
        <v>1260.6000000000001</v>
      </c>
      <c r="K438" s="400">
        <v>483.1</v>
      </c>
      <c r="L438" s="400">
        <v>190.7</v>
      </c>
      <c r="M438" s="400">
        <v>156</v>
      </c>
      <c r="N438" s="369">
        <f t="shared" si="145"/>
        <v>4172.5</v>
      </c>
      <c r="O438" s="236"/>
      <c r="P438" s="267"/>
      <c r="Q438" s="267" t="s">
        <v>4471</v>
      </c>
      <c r="R438" s="272" t="s">
        <v>485</v>
      </c>
      <c r="S438" s="255">
        <f t="shared" si="146"/>
        <v>2707.6000000000004</v>
      </c>
      <c r="T438" s="255">
        <v>2707.6000000000004</v>
      </c>
      <c r="U438" s="255">
        <v>1987.2</v>
      </c>
      <c r="V438" s="255"/>
      <c r="W438" s="255"/>
      <c r="X438" s="255">
        <f t="shared" si="147"/>
        <v>648.30000000000007</v>
      </c>
      <c r="Y438" s="255">
        <v>648.30000000000007</v>
      </c>
      <c r="Z438" s="255">
        <v>154.30000000000001</v>
      </c>
      <c r="AA438" s="255">
        <v>106.3</v>
      </c>
      <c r="AB438" s="255"/>
      <c r="AC438" s="255">
        <f t="shared" si="148"/>
        <v>3355.9000000000005</v>
      </c>
      <c r="AE438" s="267"/>
      <c r="AF438" s="267" t="s">
        <v>4471</v>
      </c>
      <c r="AG438" s="272" t="s">
        <v>485</v>
      </c>
      <c r="AH438" s="255">
        <f t="shared" si="149"/>
        <v>3355.9000000000005</v>
      </c>
      <c r="AI438" s="254">
        <f t="shared" si="150"/>
        <v>2707.6000000000004</v>
      </c>
      <c r="AJ438" s="254">
        <f t="shared" si="151"/>
        <v>648.30000000000007</v>
      </c>
      <c r="AK438" s="254">
        <f t="shared" si="152"/>
        <v>4172.5</v>
      </c>
      <c r="AL438" s="254">
        <f t="shared" si="153"/>
        <v>2755.8999999999996</v>
      </c>
      <c r="AM438" s="255">
        <f t="shared" si="154"/>
        <v>1416.6000000000001</v>
      </c>
      <c r="AN438" s="254">
        <f t="shared" si="155"/>
        <v>816.59999999999945</v>
      </c>
      <c r="AO438" s="254">
        <f t="shared" si="156"/>
        <v>48.299999999999272</v>
      </c>
      <c r="AP438" s="254">
        <f t="shared" si="157"/>
        <v>768.30000000000007</v>
      </c>
      <c r="AQ438" s="249">
        <f t="shared" si="142"/>
        <v>45</v>
      </c>
      <c r="AR438" s="256">
        <f t="shared" si="143"/>
        <v>2800.8999999999996</v>
      </c>
    </row>
    <row r="439" spans="1:44" ht="31.5">
      <c r="A439" s="396"/>
      <c r="B439" s="396" t="s">
        <v>4471</v>
      </c>
      <c r="C439" s="401" t="s">
        <v>486</v>
      </c>
      <c r="D439" s="369">
        <f t="shared" si="144"/>
        <v>1668.2</v>
      </c>
      <c r="E439" s="373">
        <v>1668.2</v>
      </c>
      <c r="F439" s="400">
        <v>1360.8</v>
      </c>
      <c r="G439" s="373">
        <v>8.1</v>
      </c>
      <c r="H439" s="400"/>
      <c r="I439" s="369">
        <f t="shared" si="141"/>
        <v>827.5</v>
      </c>
      <c r="J439" s="400">
        <v>821.5</v>
      </c>
      <c r="K439" s="400">
        <v>292.10000000000002</v>
      </c>
      <c r="L439" s="400">
        <v>137.19999999999999</v>
      </c>
      <c r="M439" s="400">
        <v>6</v>
      </c>
      <c r="N439" s="369">
        <f t="shared" si="145"/>
        <v>2495.6999999999998</v>
      </c>
      <c r="O439" s="236"/>
      <c r="P439" s="267"/>
      <c r="Q439" s="267" t="s">
        <v>4471</v>
      </c>
      <c r="R439" s="272" t="s">
        <v>486</v>
      </c>
      <c r="S439" s="255">
        <f t="shared" si="146"/>
        <v>1607.2</v>
      </c>
      <c r="T439" s="255">
        <v>1607.2</v>
      </c>
      <c r="U439" s="255">
        <v>1179.5999999999999</v>
      </c>
      <c r="V439" s="255"/>
      <c r="W439" s="255"/>
      <c r="X439" s="255">
        <f t="shared" si="147"/>
        <v>437.8</v>
      </c>
      <c r="Y439" s="255">
        <v>437.8</v>
      </c>
      <c r="Z439" s="255">
        <v>91.600000000000009</v>
      </c>
      <c r="AA439" s="255">
        <v>68.400000000000006</v>
      </c>
      <c r="AB439" s="255"/>
      <c r="AC439" s="255">
        <f t="shared" si="148"/>
        <v>2045</v>
      </c>
      <c r="AE439" s="267"/>
      <c r="AF439" s="267" t="s">
        <v>4471</v>
      </c>
      <c r="AG439" s="272" t="s">
        <v>486</v>
      </c>
      <c r="AH439" s="255">
        <f t="shared" si="149"/>
        <v>2045</v>
      </c>
      <c r="AI439" s="254">
        <f t="shared" si="150"/>
        <v>1607.2</v>
      </c>
      <c r="AJ439" s="254">
        <f t="shared" si="151"/>
        <v>437.8</v>
      </c>
      <c r="AK439" s="254">
        <f t="shared" si="152"/>
        <v>2495.6999999999998</v>
      </c>
      <c r="AL439" s="254">
        <f t="shared" si="153"/>
        <v>1668.2</v>
      </c>
      <c r="AM439" s="255">
        <f t="shared" si="154"/>
        <v>827.5</v>
      </c>
      <c r="AN439" s="254">
        <f t="shared" si="155"/>
        <v>450.69999999999982</v>
      </c>
      <c r="AO439" s="254">
        <f t="shared" si="156"/>
        <v>61</v>
      </c>
      <c r="AP439" s="254">
        <f t="shared" si="157"/>
        <v>389.7</v>
      </c>
      <c r="AQ439" s="249">
        <f t="shared" si="142"/>
        <v>27.2</v>
      </c>
      <c r="AR439" s="256">
        <f t="shared" si="143"/>
        <v>1695.4</v>
      </c>
    </row>
    <row r="440" spans="1:44" ht="31.5">
      <c r="A440" s="396"/>
      <c r="B440" s="396" t="s">
        <v>4471</v>
      </c>
      <c r="C440" s="401" t="s">
        <v>487</v>
      </c>
      <c r="D440" s="369">
        <f t="shared" si="144"/>
        <v>1352.7</v>
      </c>
      <c r="E440" s="373">
        <v>1352.7</v>
      </c>
      <c r="F440" s="400">
        <v>1097.9000000000001</v>
      </c>
      <c r="G440" s="373">
        <v>13.2</v>
      </c>
      <c r="H440" s="400"/>
      <c r="I440" s="369">
        <f t="shared" si="141"/>
        <v>862.2</v>
      </c>
      <c r="J440" s="400">
        <v>856.2</v>
      </c>
      <c r="K440" s="400">
        <v>235.7</v>
      </c>
      <c r="L440" s="400">
        <v>120.9</v>
      </c>
      <c r="M440" s="400">
        <v>6</v>
      </c>
      <c r="N440" s="369">
        <f t="shared" si="145"/>
        <v>2214.9</v>
      </c>
      <c r="O440" s="236"/>
      <c r="P440" s="267"/>
      <c r="Q440" s="267" t="s">
        <v>4471</v>
      </c>
      <c r="R440" s="272" t="s">
        <v>487</v>
      </c>
      <c r="S440" s="255">
        <f t="shared" si="146"/>
        <v>1476.5</v>
      </c>
      <c r="T440" s="255">
        <v>1476.5</v>
      </c>
      <c r="U440" s="255">
        <v>1083.7</v>
      </c>
      <c r="V440" s="255"/>
      <c r="W440" s="255"/>
      <c r="X440" s="255">
        <f t="shared" si="147"/>
        <v>458</v>
      </c>
      <c r="Y440" s="255">
        <v>458</v>
      </c>
      <c r="Z440" s="255">
        <v>84.100000000000009</v>
      </c>
      <c r="AA440" s="255">
        <v>82.7</v>
      </c>
      <c r="AB440" s="255"/>
      <c r="AC440" s="255">
        <f t="shared" si="148"/>
        <v>1934.5</v>
      </c>
      <c r="AE440" s="267"/>
      <c r="AF440" s="267" t="s">
        <v>4471</v>
      </c>
      <c r="AG440" s="272" t="s">
        <v>487</v>
      </c>
      <c r="AH440" s="255">
        <f t="shared" si="149"/>
        <v>1934.5</v>
      </c>
      <c r="AI440" s="254">
        <f t="shared" si="150"/>
        <v>1476.5</v>
      </c>
      <c r="AJ440" s="254">
        <f t="shared" si="151"/>
        <v>458</v>
      </c>
      <c r="AK440" s="254">
        <f t="shared" si="152"/>
        <v>2214.9</v>
      </c>
      <c r="AL440" s="254">
        <f t="shared" si="153"/>
        <v>1352.7</v>
      </c>
      <c r="AM440" s="255">
        <f t="shared" si="154"/>
        <v>862.2</v>
      </c>
      <c r="AN440" s="254">
        <f t="shared" si="155"/>
        <v>280.40000000000009</v>
      </c>
      <c r="AO440" s="254">
        <f t="shared" si="156"/>
        <v>-123.79999999999995</v>
      </c>
      <c r="AP440" s="254">
        <f t="shared" si="157"/>
        <v>404.20000000000005</v>
      </c>
      <c r="AQ440" s="249">
        <f t="shared" si="142"/>
        <v>22</v>
      </c>
      <c r="AR440" s="256">
        <f t="shared" si="143"/>
        <v>1374.7</v>
      </c>
    </row>
    <row r="441" spans="1:44" ht="31.5">
      <c r="A441" s="396"/>
      <c r="B441" s="396" t="s">
        <v>4471</v>
      </c>
      <c r="C441" s="401" t="s">
        <v>488</v>
      </c>
      <c r="D441" s="369">
        <f t="shared" si="144"/>
        <v>6172</v>
      </c>
      <c r="E441" s="373">
        <v>6172</v>
      </c>
      <c r="F441" s="400">
        <v>4797.8999999999996</v>
      </c>
      <c r="G441" s="373">
        <v>318.60000000000002</v>
      </c>
      <c r="H441" s="400"/>
      <c r="I441" s="369">
        <f t="shared" si="141"/>
        <v>2203.9</v>
      </c>
      <c r="J441" s="400">
        <v>2087.9</v>
      </c>
      <c r="K441" s="400">
        <v>1070.4000000000001</v>
      </c>
      <c r="L441" s="400">
        <v>244.2</v>
      </c>
      <c r="M441" s="400">
        <v>116</v>
      </c>
      <c r="N441" s="369">
        <f t="shared" si="145"/>
        <v>8375.9</v>
      </c>
      <c r="O441" s="236"/>
      <c r="P441" s="267"/>
      <c r="Q441" s="267" t="s">
        <v>4471</v>
      </c>
      <c r="R441" s="272" t="s">
        <v>488</v>
      </c>
      <c r="S441" s="255">
        <f t="shared" si="146"/>
        <v>5443.2999999999993</v>
      </c>
      <c r="T441" s="255">
        <v>5443.2999999999993</v>
      </c>
      <c r="U441" s="255">
        <v>3995.1</v>
      </c>
      <c r="V441" s="255"/>
      <c r="W441" s="255"/>
      <c r="X441" s="255">
        <f t="shared" si="147"/>
        <v>1109.1000000000001</v>
      </c>
      <c r="Y441" s="255">
        <v>1109.1000000000001</v>
      </c>
      <c r="Z441" s="255">
        <v>310.20000000000005</v>
      </c>
      <c r="AA441" s="255">
        <v>177.1</v>
      </c>
      <c r="AB441" s="255"/>
      <c r="AC441" s="255">
        <f t="shared" si="148"/>
        <v>6552.4</v>
      </c>
      <c r="AE441" s="267"/>
      <c r="AF441" s="267" t="s">
        <v>4471</v>
      </c>
      <c r="AG441" s="272" t="s">
        <v>488</v>
      </c>
      <c r="AH441" s="255">
        <f t="shared" si="149"/>
        <v>6552.4</v>
      </c>
      <c r="AI441" s="254">
        <f t="shared" si="150"/>
        <v>5443.2999999999993</v>
      </c>
      <c r="AJ441" s="254">
        <f t="shared" si="151"/>
        <v>1109.1000000000001</v>
      </c>
      <c r="AK441" s="254">
        <f t="shared" si="152"/>
        <v>8375.9</v>
      </c>
      <c r="AL441" s="254">
        <f t="shared" si="153"/>
        <v>6172</v>
      </c>
      <c r="AM441" s="255">
        <f t="shared" si="154"/>
        <v>2203.9</v>
      </c>
      <c r="AN441" s="254">
        <f t="shared" si="155"/>
        <v>1823.5</v>
      </c>
      <c r="AO441" s="254">
        <f t="shared" si="156"/>
        <v>728.70000000000073</v>
      </c>
      <c r="AP441" s="254">
        <f t="shared" si="157"/>
        <v>1094.8</v>
      </c>
      <c r="AQ441" s="249">
        <f t="shared" si="142"/>
        <v>96</v>
      </c>
      <c r="AR441" s="256">
        <f t="shared" si="143"/>
        <v>6268</v>
      </c>
    </row>
    <row r="442" spans="1:44" ht="31.5">
      <c r="A442" s="396"/>
      <c r="B442" s="396" t="s">
        <v>4471</v>
      </c>
      <c r="C442" s="401" t="s">
        <v>489</v>
      </c>
      <c r="D442" s="369">
        <f t="shared" si="144"/>
        <v>3431</v>
      </c>
      <c r="E442" s="373">
        <v>3431</v>
      </c>
      <c r="F442" s="400">
        <v>2666.7</v>
      </c>
      <c r="G442" s="373">
        <v>177.7</v>
      </c>
      <c r="H442" s="400"/>
      <c r="I442" s="369">
        <f t="shared" si="141"/>
        <v>1110.3</v>
      </c>
      <c r="J442" s="400">
        <v>1104.3</v>
      </c>
      <c r="K442" s="400">
        <v>572.4</v>
      </c>
      <c r="L442" s="400">
        <v>38.6</v>
      </c>
      <c r="M442" s="400">
        <v>6</v>
      </c>
      <c r="N442" s="369">
        <f t="shared" si="145"/>
        <v>4541.3</v>
      </c>
      <c r="O442" s="236"/>
      <c r="P442" s="267"/>
      <c r="Q442" s="267" t="s">
        <v>4471</v>
      </c>
      <c r="R442" s="272" t="s">
        <v>489</v>
      </c>
      <c r="S442" s="255">
        <f t="shared" si="146"/>
        <v>3630.8999999999996</v>
      </c>
      <c r="T442" s="255">
        <v>3630.8999999999996</v>
      </c>
      <c r="U442" s="255">
        <v>2664.8</v>
      </c>
      <c r="V442" s="255"/>
      <c r="W442" s="255"/>
      <c r="X442" s="255">
        <f t="shared" si="147"/>
        <v>891.1</v>
      </c>
      <c r="Y442" s="255">
        <v>891.1</v>
      </c>
      <c r="Z442" s="255">
        <v>207</v>
      </c>
      <c r="AA442" s="255">
        <v>182.3</v>
      </c>
      <c r="AB442" s="255"/>
      <c r="AC442" s="255">
        <f t="shared" si="148"/>
        <v>4522</v>
      </c>
      <c r="AE442" s="267"/>
      <c r="AF442" s="267" t="s">
        <v>4471</v>
      </c>
      <c r="AG442" s="272" t="s">
        <v>489</v>
      </c>
      <c r="AH442" s="255">
        <f t="shared" si="149"/>
        <v>4522</v>
      </c>
      <c r="AI442" s="254">
        <f t="shared" si="150"/>
        <v>3630.8999999999996</v>
      </c>
      <c r="AJ442" s="254">
        <f t="shared" si="151"/>
        <v>891.1</v>
      </c>
      <c r="AK442" s="254">
        <f t="shared" si="152"/>
        <v>4541.3</v>
      </c>
      <c r="AL442" s="254">
        <f t="shared" si="153"/>
        <v>3431</v>
      </c>
      <c r="AM442" s="255">
        <f t="shared" si="154"/>
        <v>1110.3</v>
      </c>
      <c r="AN442" s="254">
        <f t="shared" si="155"/>
        <v>19.300000000000182</v>
      </c>
      <c r="AO442" s="254">
        <f t="shared" si="156"/>
        <v>-199.89999999999964</v>
      </c>
      <c r="AP442" s="254">
        <f t="shared" si="157"/>
        <v>219.19999999999993</v>
      </c>
      <c r="AQ442" s="249">
        <f t="shared" si="142"/>
        <v>53.3</v>
      </c>
      <c r="AR442" s="256">
        <f t="shared" si="143"/>
        <v>3484.3</v>
      </c>
    </row>
    <row r="443" spans="1:44" ht="31.5">
      <c r="A443" s="396"/>
      <c r="B443" s="396" t="s">
        <v>4471</v>
      </c>
      <c r="C443" s="401" t="s">
        <v>490</v>
      </c>
      <c r="D443" s="369">
        <f t="shared" si="144"/>
        <v>2108.2000000000003</v>
      </c>
      <c r="E443" s="373">
        <v>2108.2000000000003</v>
      </c>
      <c r="F443" s="400">
        <v>1714.3</v>
      </c>
      <c r="G443" s="373">
        <v>16.8</v>
      </c>
      <c r="H443" s="400"/>
      <c r="I443" s="369">
        <f t="shared" si="141"/>
        <v>987.6</v>
      </c>
      <c r="J443" s="400">
        <v>981.6</v>
      </c>
      <c r="K443" s="400">
        <v>368</v>
      </c>
      <c r="L443" s="400">
        <v>146.19999999999999</v>
      </c>
      <c r="M443" s="400">
        <v>6</v>
      </c>
      <c r="N443" s="369">
        <f t="shared" si="145"/>
        <v>3095.8</v>
      </c>
      <c r="O443" s="236"/>
      <c r="P443" s="267"/>
      <c r="Q443" s="267" t="s">
        <v>4471</v>
      </c>
      <c r="R443" s="272" t="s">
        <v>490</v>
      </c>
      <c r="S443" s="255">
        <f t="shared" si="146"/>
        <v>3069.6</v>
      </c>
      <c r="T443" s="255">
        <v>3069.6</v>
      </c>
      <c r="U443" s="255">
        <v>2252.8999999999996</v>
      </c>
      <c r="V443" s="255"/>
      <c r="W443" s="255"/>
      <c r="X443" s="255">
        <f t="shared" si="147"/>
        <v>644.80000000000007</v>
      </c>
      <c r="Y443" s="255">
        <v>644.80000000000007</v>
      </c>
      <c r="Z443" s="255">
        <v>174.9</v>
      </c>
      <c r="AA443" s="255">
        <v>83.5</v>
      </c>
      <c r="AB443" s="255"/>
      <c r="AC443" s="255">
        <f t="shared" si="148"/>
        <v>3714.4</v>
      </c>
      <c r="AE443" s="267"/>
      <c r="AF443" s="267" t="s">
        <v>4471</v>
      </c>
      <c r="AG443" s="272" t="s">
        <v>490</v>
      </c>
      <c r="AH443" s="255">
        <f t="shared" si="149"/>
        <v>3714.4</v>
      </c>
      <c r="AI443" s="254">
        <f t="shared" si="150"/>
        <v>3069.6</v>
      </c>
      <c r="AJ443" s="254">
        <f t="shared" si="151"/>
        <v>644.80000000000007</v>
      </c>
      <c r="AK443" s="254">
        <f t="shared" si="152"/>
        <v>3095.8</v>
      </c>
      <c r="AL443" s="254">
        <f t="shared" si="153"/>
        <v>2108.2000000000003</v>
      </c>
      <c r="AM443" s="255">
        <f t="shared" si="154"/>
        <v>987.6</v>
      </c>
      <c r="AN443" s="254">
        <f t="shared" si="155"/>
        <v>-618.59999999999991</v>
      </c>
      <c r="AO443" s="254">
        <f t="shared" si="156"/>
        <v>-961.39999999999964</v>
      </c>
      <c r="AP443" s="254">
        <f t="shared" si="157"/>
        <v>342.79999999999995</v>
      </c>
      <c r="AQ443" s="249">
        <f t="shared" si="142"/>
        <v>34.299999999999997</v>
      </c>
      <c r="AR443" s="256">
        <f t="shared" si="143"/>
        <v>2142.5000000000005</v>
      </c>
    </row>
    <row r="444" spans="1:44" ht="31.5">
      <c r="A444" s="396"/>
      <c r="B444" s="396" t="s">
        <v>4471</v>
      </c>
      <c r="C444" s="401" t="s">
        <v>491</v>
      </c>
      <c r="D444" s="369">
        <f t="shared" si="144"/>
        <v>1855.7</v>
      </c>
      <c r="E444" s="373">
        <v>1855.7</v>
      </c>
      <c r="F444" s="400">
        <v>1516.3</v>
      </c>
      <c r="G444" s="373">
        <v>5.9</v>
      </c>
      <c r="H444" s="400"/>
      <c r="I444" s="369">
        <f t="shared" si="141"/>
        <v>815.80000000000007</v>
      </c>
      <c r="J444" s="400">
        <v>809.80000000000007</v>
      </c>
      <c r="K444" s="400">
        <v>325.5</v>
      </c>
      <c r="L444" s="400">
        <v>77.900000000000006</v>
      </c>
      <c r="M444" s="400">
        <v>6</v>
      </c>
      <c r="N444" s="369">
        <f t="shared" si="145"/>
        <v>2671.5</v>
      </c>
      <c r="O444" s="236"/>
      <c r="P444" s="267"/>
      <c r="Q444" s="267" t="s">
        <v>4471</v>
      </c>
      <c r="R444" s="272" t="s">
        <v>491</v>
      </c>
      <c r="S444" s="255">
        <f t="shared" si="146"/>
        <v>2092</v>
      </c>
      <c r="T444" s="255">
        <v>2092</v>
      </c>
      <c r="U444" s="255">
        <v>1535.3999999999999</v>
      </c>
      <c r="V444" s="255"/>
      <c r="W444" s="255"/>
      <c r="X444" s="255">
        <f t="shared" si="147"/>
        <v>493.20000000000005</v>
      </c>
      <c r="Y444" s="255">
        <v>493.20000000000005</v>
      </c>
      <c r="Z444" s="255">
        <v>119.20000000000002</v>
      </c>
      <c r="AA444" s="255">
        <v>53.4</v>
      </c>
      <c r="AB444" s="255"/>
      <c r="AC444" s="255">
        <f t="shared" si="148"/>
        <v>2585.1999999999998</v>
      </c>
      <c r="AE444" s="267"/>
      <c r="AF444" s="267" t="s">
        <v>4471</v>
      </c>
      <c r="AG444" s="272" t="s">
        <v>491</v>
      </c>
      <c r="AH444" s="255">
        <f t="shared" si="149"/>
        <v>2585.1999999999998</v>
      </c>
      <c r="AI444" s="254">
        <f t="shared" si="150"/>
        <v>2092</v>
      </c>
      <c r="AJ444" s="254">
        <f t="shared" si="151"/>
        <v>493.20000000000005</v>
      </c>
      <c r="AK444" s="254">
        <f t="shared" si="152"/>
        <v>2671.5</v>
      </c>
      <c r="AL444" s="254">
        <f t="shared" si="153"/>
        <v>1855.7</v>
      </c>
      <c r="AM444" s="255">
        <f t="shared" si="154"/>
        <v>815.80000000000007</v>
      </c>
      <c r="AN444" s="254">
        <f t="shared" si="155"/>
        <v>86.300000000000182</v>
      </c>
      <c r="AO444" s="254">
        <f t="shared" si="156"/>
        <v>-236.29999999999995</v>
      </c>
      <c r="AP444" s="254">
        <f t="shared" si="157"/>
        <v>322.60000000000002</v>
      </c>
      <c r="AQ444" s="249">
        <f t="shared" si="142"/>
        <v>30.3</v>
      </c>
      <c r="AR444" s="256">
        <f t="shared" si="143"/>
        <v>1886</v>
      </c>
    </row>
    <row r="445" spans="1:44" ht="31.5">
      <c r="A445" s="396"/>
      <c r="B445" s="396" t="s">
        <v>4471</v>
      </c>
      <c r="C445" s="401" t="s">
        <v>492</v>
      </c>
      <c r="D445" s="369">
        <f t="shared" si="144"/>
        <v>3540.4</v>
      </c>
      <c r="E445" s="373">
        <v>3540.4</v>
      </c>
      <c r="F445" s="400">
        <v>2887</v>
      </c>
      <c r="G445" s="373">
        <v>18.3</v>
      </c>
      <c r="H445" s="400"/>
      <c r="I445" s="369">
        <f t="shared" si="141"/>
        <v>1594.1</v>
      </c>
      <c r="J445" s="400">
        <v>1588.1</v>
      </c>
      <c r="K445" s="400">
        <v>619.6</v>
      </c>
      <c r="L445" s="400">
        <v>30.1</v>
      </c>
      <c r="M445" s="400">
        <v>6</v>
      </c>
      <c r="N445" s="369">
        <f t="shared" si="145"/>
        <v>5134.5</v>
      </c>
      <c r="O445" s="236"/>
      <c r="P445" s="267"/>
      <c r="Q445" s="267" t="s">
        <v>4471</v>
      </c>
      <c r="R445" s="272" t="s">
        <v>492</v>
      </c>
      <c r="S445" s="255">
        <f t="shared" si="146"/>
        <v>3747.6</v>
      </c>
      <c r="T445" s="255">
        <v>3747.6</v>
      </c>
      <c r="U445" s="255">
        <v>2750.5</v>
      </c>
      <c r="V445" s="255"/>
      <c r="W445" s="255"/>
      <c r="X445" s="255">
        <f t="shared" si="147"/>
        <v>854.6</v>
      </c>
      <c r="Y445" s="255">
        <v>854.6</v>
      </c>
      <c r="Z445" s="255">
        <v>213.6</v>
      </c>
      <c r="AA445" s="255">
        <v>170</v>
      </c>
      <c r="AB445" s="255"/>
      <c r="AC445" s="255">
        <f t="shared" si="148"/>
        <v>4602.2</v>
      </c>
      <c r="AE445" s="267"/>
      <c r="AF445" s="267" t="s">
        <v>4471</v>
      </c>
      <c r="AG445" s="272" t="s">
        <v>492</v>
      </c>
      <c r="AH445" s="255">
        <f t="shared" si="149"/>
        <v>4602.2</v>
      </c>
      <c r="AI445" s="254">
        <f t="shared" si="150"/>
        <v>3747.6</v>
      </c>
      <c r="AJ445" s="254">
        <f t="shared" si="151"/>
        <v>854.6</v>
      </c>
      <c r="AK445" s="254">
        <f t="shared" si="152"/>
        <v>5134.5</v>
      </c>
      <c r="AL445" s="254">
        <f t="shared" si="153"/>
        <v>3540.4</v>
      </c>
      <c r="AM445" s="255">
        <f t="shared" si="154"/>
        <v>1594.1</v>
      </c>
      <c r="AN445" s="254">
        <f t="shared" si="155"/>
        <v>532.30000000000018</v>
      </c>
      <c r="AO445" s="254">
        <f t="shared" si="156"/>
        <v>-207.19999999999982</v>
      </c>
      <c r="AP445" s="254">
        <f t="shared" si="157"/>
        <v>739.49999999999989</v>
      </c>
      <c r="AQ445" s="249">
        <f t="shared" si="142"/>
        <v>57.7</v>
      </c>
      <c r="AR445" s="256">
        <f t="shared" si="143"/>
        <v>3598.1</v>
      </c>
    </row>
    <row r="446" spans="1:44" ht="31.5">
      <c r="A446" s="396"/>
      <c r="B446" s="396" t="s">
        <v>4471</v>
      </c>
      <c r="C446" s="401" t="s">
        <v>493</v>
      </c>
      <c r="D446" s="369">
        <f t="shared" si="144"/>
        <v>5170</v>
      </c>
      <c r="E446" s="373">
        <v>5170</v>
      </c>
      <c r="F446" s="400">
        <v>4222.7</v>
      </c>
      <c r="G446" s="373">
        <v>18.3</v>
      </c>
      <c r="H446" s="400"/>
      <c r="I446" s="369">
        <f t="shared" si="141"/>
        <v>2583.6999999999998</v>
      </c>
      <c r="J446" s="400">
        <v>2402.6999999999998</v>
      </c>
      <c r="K446" s="400">
        <v>867.1</v>
      </c>
      <c r="L446" s="400">
        <v>401.4</v>
      </c>
      <c r="M446" s="400">
        <v>181</v>
      </c>
      <c r="N446" s="369">
        <f t="shared" si="145"/>
        <v>7753.7</v>
      </c>
      <c r="O446" s="236"/>
      <c r="P446" s="267"/>
      <c r="Q446" s="267" t="s">
        <v>4471</v>
      </c>
      <c r="R446" s="272" t="s">
        <v>493</v>
      </c>
      <c r="S446" s="255">
        <f t="shared" si="146"/>
        <v>3878.3999999999996</v>
      </c>
      <c r="T446" s="255">
        <v>3878.3999999999996</v>
      </c>
      <c r="U446" s="255">
        <v>2846.4</v>
      </c>
      <c r="V446" s="255"/>
      <c r="W446" s="255"/>
      <c r="X446" s="255">
        <f t="shared" si="147"/>
        <v>1054.0999999999999</v>
      </c>
      <c r="Y446" s="255">
        <v>1054.0999999999999</v>
      </c>
      <c r="Z446" s="255">
        <v>221</v>
      </c>
      <c r="AA446" s="255">
        <v>127.6</v>
      </c>
      <c r="AB446" s="255"/>
      <c r="AC446" s="255">
        <f t="shared" si="148"/>
        <v>4932.5</v>
      </c>
      <c r="AE446" s="267"/>
      <c r="AF446" s="267" t="s">
        <v>4471</v>
      </c>
      <c r="AG446" s="272" t="s">
        <v>493</v>
      </c>
      <c r="AH446" s="255">
        <f t="shared" si="149"/>
        <v>4932.5</v>
      </c>
      <c r="AI446" s="254">
        <f t="shared" si="150"/>
        <v>3878.3999999999996</v>
      </c>
      <c r="AJ446" s="254">
        <f t="shared" si="151"/>
        <v>1054.0999999999999</v>
      </c>
      <c r="AK446" s="254">
        <f t="shared" si="152"/>
        <v>7753.7</v>
      </c>
      <c r="AL446" s="254">
        <f t="shared" si="153"/>
        <v>5170</v>
      </c>
      <c r="AM446" s="255">
        <f t="shared" si="154"/>
        <v>2583.6999999999998</v>
      </c>
      <c r="AN446" s="254">
        <f t="shared" si="155"/>
        <v>2821.2</v>
      </c>
      <c r="AO446" s="254">
        <f t="shared" si="156"/>
        <v>1291.6000000000004</v>
      </c>
      <c r="AP446" s="254">
        <f t="shared" si="157"/>
        <v>1529.6</v>
      </c>
      <c r="AQ446" s="249">
        <f t="shared" si="142"/>
        <v>84.5</v>
      </c>
      <c r="AR446" s="256">
        <f t="shared" si="143"/>
        <v>5254.5</v>
      </c>
    </row>
    <row r="447" spans="1:44" ht="31.5">
      <c r="A447" s="396"/>
      <c r="B447" s="396" t="s">
        <v>4471</v>
      </c>
      <c r="C447" s="401" t="s">
        <v>494</v>
      </c>
      <c r="D447" s="369">
        <f t="shared" si="144"/>
        <v>1381.1999999999998</v>
      </c>
      <c r="E447" s="373">
        <v>1381.1999999999998</v>
      </c>
      <c r="F447" s="400">
        <v>1126.8</v>
      </c>
      <c r="G447" s="373">
        <v>6.6</v>
      </c>
      <c r="H447" s="400"/>
      <c r="I447" s="369">
        <f t="shared" si="141"/>
        <v>916.9</v>
      </c>
      <c r="J447" s="400">
        <v>910.9</v>
      </c>
      <c r="K447" s="400">
        <v>241.9</v>
      </c>
      <c r="L447" s="400">
        <v>327.3</v>
      </c>
      <c r="M447" s="400">
        <v>6</v>
      </c>
      <c r="N447" s="369">
        <f t="shared" si="145"/>
        <v>2298.1</v>
      </c>
      <c r="O447" s="236"/>
      <c r="P447" s="267"/>
      <c r="Q447" s="267" t="s">
        <v>4471</v>
      </c>
      <c r="R447" s="272" t="s">
        <v>494</v>
      </c>
      <c r="S447" s="255">
        <f t="shared" si="146"/>
        <v>1713.7</v>
      </c>
      <c r="T447" s="255">
        <v>1713.7</v>
      </c>
      <c r="U447" s="255">
        <v>1257.8</v>
      </c>
      <c r="V447" s="255"/>
      <c r="W447" s="255"/>
      <c r="X447" s="255">
        <f t="shared" si="147"/>
        <v>375.6</v>
      </c>
      <c r="Y447" s="255">
        <v>375.6</v>
      </c>
      <c r="Z447" s="255">
        <v>97.7</v>
      </c>
      <c r="AA447" s="255">
        <v>68.8</v>
      </c>
      <c r="AB447" s="255"/>
      <c r="AC447" s="255">
        <f t="shared" si="148"/>
        <v>2089.3000000000002</v>
      </c>
      <c r="AE447" s="267"/>
      <c r="AF447" s="267" t="s">
        <v>4471</v>
      </c>
      <c r="AG447" s="272" t="s">
        <v>494</v>
      </c>
      <c r="AH447" s="255">
        <f t="shared" si="149"/>
        <v>2089.3000000000002</v>
      </c>
      <c r="AI447" s="254">
        <f t="shared" si="150"/>
        <v>1713.7</v>
      </c>
      <c r="AJ447" s="254">
        <f t="shared" si="151"/>
        <v>375.6</v>
      </c>
      <c r="AK447" s="254">
        <f t="shared" si="152"/>
        <v>2298.1</v>
      </c>
      <c r="AL447" s="254">
        <f t="shared" si="153"/>
        <v>1381.1999999999998</v>
      </c>
      <c r="AM447" s="255">
        <f t="shared" si="154"/>
        <v>916.9</v>
      </c>
      <c r="AN447" s="254">
        <f t="shared" si="155"/>
        <v>208.79999999999973</v>
      </c>
      <c r="AO447" s="254">
        <f t="shared" si="156"/>
        <v>-332.50000000000023</v>
      </c>
      <c r="AP447" s="254">
        <f t="shared" si="157"/>
        <v>541.29999999999995</v>
      </c>
      <c r="AQ447" s="249">
        <f t="shared" si="142"/>
        <v>22.5</v>
      </c>
      <c r="AR447" s="256">
        <f t="shared" si="143"/>
        <v>1403.6999999999998</v>
      </c>
    </row>
    <row r="448" spans="1:44" ht="31.5">
      <c r="A448" s="396"/>
      <c r="B448" s="396" t="s">
        <v>4471</v>
      </c>
      <c r="C448" s="401" t="s">
        <v>495</v>
      </c>
      <c r="D448" s="369">
        <f t="shared" si="144"/>
        <v>2214.2999999999997</v>
      </c>
      <c r="E448" s="373">
        <v>2214.2999999999997</v>
      </c>
      <c r="F448" s="400">
        <v>1809.6</v>
      </c>
      <c r="G448" s="373">
        <v>6.6</v>
      </c>
      <c r="H448" s="400"/>
      <c r="I448" s="369">
        <f t="shared" si="141"/>
        <v>1019.3000000000001</v>
      </c>
      <c r="J448" s="400">
        <v>1013.3000000000001</v>
      </c>
      <c r="K448" s="400">
        <v>398.6</v>
      </c>
      <c r="L448" s="400">
        <v>70.400000000000006</v>
      </c>
      <c r="M448" s="400">
        <v>6</v>
      </c>
      <c r="N448" s="369">
        <f t="shared" si="145"/>
        <v>3233.6</v>
      </c>
      <c r="O448" s="236"/>
      <c r="P448" s="267"/>
      <c r="Q448" s="267" t="s">
        <v>4471</v>
      </c>
      <c r="R448" s="272" t="s">
        <v>495</v>
      </c>
      <c r="S448" s="255">
        <f t="shared" si="146"/>
        <v>1713.7</v>
      </c>
      <c r="T448" s="255">
        <v>1713.7</v>
      </c>
      <c r="U448" s="255">
        <v>1257.8</v>
      </c>
      <c r="V448" s="255"/>
      <c r="W448" s="255"/>
      <c r="X448" s="255">
        <f t="shared" si="147"/>
        <v>465.6</v>
      </c>
      <c r="Y448" s="255">
        <v>465.6</v>
      </c>
      <c r="Z448" s="255">
        <v>97.7</v>
      </c>
      <c r="AA448" s="255">
        <v>79.5</v>
      </c>
      <c r="AB448" s="255"/>
      <c r="AC448" s="255">
        <f t="shared" si="148"/>
        <v>2179.3000000000002</v>
      </c>
      <c r="AE448" s="267"/>
      <c r="AF448" s="267" t="s">
        <v>4471</v>
      </c>
      <c r="AG448" s="272" t="s">
        <v>495</v>
      </c>
      <c r="AH448" s="255">
        <f t="shared" si="149"/>
        <v>2179.3000000000002</v>
      </c>
      <c r="AI448" s="254">
        <f t="shared" si="150"/>
        <v>1713.7</v>
      </c>
      <c r="AJ448" s="254">
        <f t="shared" si="151"/>
        <v>465.6</v>
      </c>
      <c r="AK448" s="254">
        <f t="shared" si="152"/>
        <v>3233.6</v>
      </c>
      <c r="AL448" s="254">
        <f t="shared" si="153"/>
        <v>2214.2999999999997</v>
      </c>
      <c r="AM448" s="255">
        <f t="shared" si="154"/>
        <v>1019.3000000000001</v>
      </c>
      <c r="AN448" s="254">
        <f t="shared" si="155"/>
        <v>1054.2999999999997</v>
      </c>
      <c r="AO448" s="254">
        <f t="shared" si="156"/>
        <v>500.59999999999968</v>
      </c>
      <c r="AP448" s="254">
        <f t="shared" si="157"/>
        <v>553.70000000000005</v>
      </c>
      <c r="AQ448" s="249">
        <f t="shared" si="142"/>
        <v>36.200000000000003</v>
      </c>
      <c r="AR448" s="256">
        <f t="shared" si="143"/>
        <v>2250.4999999999995</v>
      </c>
    </row>
    <row r="449" spans="1:44" ht="31.5">
      <c r="A449" s="396"/>
      <c r="B449" s="396" t="s">
        <v>4471</v>
      </c>
      <c r="C449" s="401" t="s">
        <v>578</v>
      </c>
      <c r="D449" s="369">
        <f t="shared" si="144"/>
        <v>1365.1999999999998</v>
      </c>
      <c r="E449" s="373">
        <v>1365.1999999999998</v>
      </c>
      <c r="F449" s="400">
        <v>1089</v>
      </c>
      <c r="G449" s="373">
        <v>36.6</v>
      </c>
      <c r="H449" s="400"/>
      <c r="I449" s="369">
        <f t="shared" si="141"/>
        <v>723.69999999999993</v>
      </c>
      <c r="J449" s="400">
        <v>717.69999999999993</v>
      </c>
      <c r="K449" s="400">
        <v>233.7</v>
      </c>
      <c r="L449" s="400">
        <v>167.9</v>
      </c>
      <c r="M449" s="400">
        <v>6</v>
      </c>
      <c r="N449" s="369">
        <f t="shared" si="145"/>
        <v>2088.8999999999996</v>
      </c>
      <c r="O449" s="236"/>
      <c r="P449" s="267"/>
      <c r="Q449" s="267" t="s">
        <v>4471</v>
      </c>
      <c r="R449" s="272" t="s">
        <v>578</v>
      </c>
      <c r="S449" s="255">
        <f t="shared" si="146"/>
        <v>1738</v>
      </c>
      <c r="T449" s="255">
        <v>1738</v>
      </c>
      <c r="U449" s="255">
        <v>1275.5999999999999</v>
      </c>
      <c r="V449" s="255"/>
      <c r="W449" s="255"/>
      <c r="X449" s="255">
        <f t="shared" si="147"/>
        <v>377.2</v>
      </c>
      <c r="Y449" s="255">
        <v>377.2</v>
      </c>
      <c r="Z449" s="255">
        <v>99</v>
      </c>
      <c r="AA449" s="255">
        <v>25</v>
      </c>
      <c r="AB449" s="255"/>
      <c r="AC449" s="255">
        <f t="shared" si="148"/>
        <v>2115.1999999999998</v>
      </c>
      <c r="AE449" s="267"/>
      <c r="AF449" s="267" t="s">
        <v>4471</v>
      </c>
      <c r="AG449" s="272" t="s">
        <v>578</v>
      </c>
      <c r="AH449" s="255">
        <f t="shared" si="149"/>
        <v>2115.1999999999998</v>
      </c>
      <c r="AI449" s="254">
        <f t="shared" si="150"/>
        <v>1738</v>
      </c>
      <c r="AJ449" s="254">
        <f t="shared" si="151"/>
        <v>377.2</v>
      </c>
      <c r="AK449" s="254">
        <f t="shared" si="152"/>
        <v>2088.8999999999996</v>
      </c>
      <c r="AL449" s="254">
        <f t="shared" si="153"/>
        <v>1365.1999999999998</v>
      </c>
      <c r="AM449" s="255">
        <f t="shared" si="154"/>
        <v>723.69999999999993</v>
      </c>
      <c r="AN449" s="254">
        <f t="shared" si="155"/>
        <v>-26.300000000000182</v>
      </c>
      <c r="AO449" s="254">
        <f t="shared" si="156"/>
        <v>-372.80000000000018</v>
      </c>
      <c r="AP449" s="254">
        <f t="shared" si="157"/>
        <v>346.49999999999994</v>
      </c>
      <c r="AQ449" s="249">
        <f t="shared" si="142"/>
        <v>21.8</v>
      </c>
      <c r="AR449" s="256">
        <f t="shared" si="143"/>
        <v>1386.9999999999998</v>
      </c>
    </row>
    <row r="450" spans="1:44" ht="31.5">
      <c r="A450" s="396"/>
      <c r="B450" s="396" t="s">
        <v>4471</v>
      </c>
      <c r="C450" s="401" t="s">
        <v>579</v>
      </c>
      <c r="D450" s="369">
        <f t="shared" si="144"/>
        <v>3507.5</v>
      </c>
      <c r="E450" s="373">
        <v>3507.5</v>
      </c>
      <c r="F450" s="400">
        <v>2866</v>
      </c>
      <c r="G450" s="373">
        <v>11</v>
      </c>
      <c r="H450" s="400"/>
      <c r="I450" s="369">
        <f t="shared" ref="I450:I513" si="158">J450+M450</f>
        <v>1538.8</v>
      </c>
      <c r="J450" s="400">
        <v>1518.8</v>
      </c>
      <c r="K450" s="400">
        <v>615.20000000000005</v>
      </c>
      <c r="L450" s="400">
        <v>16.5</v>
      </c>
      <c r="M450" s="400">
        <v>20</v>
      </c>
      <c r="N450" s="369">
        <f t="shared" si="145"/>
        <v>5046.3</v>
      </c>
      <c r="O450" s="236"/>
      <c r="P450" s="267"/>
      <c r="Q450" s="267" t="s">
        <v>4471</v>
      </c>
      <c r="R450" s="272" t="s">
        <v>579</v>
      </c>
      <c r="S450" s="255">
        <f t="shared" si="146"/>
        <v>3039.5</v>
      </c>
      <c r="T450" s="255">
        <v>3039.5</v>
      </c>
      <c r="U450" s="255">
        <v>2230.8000000000002</v>
      </c>
      <c r="V450" s="255"/>
      <c r="W450" s="255"/>
      <c r="X450" s="255">
        <f t="shared" si="147"/>
        <v>642.6</v>
      </c>
      <c r="Y450" s="255">
        <v>642.6</v>
      </c>
      <c r="Z450" s="255">
        <v>173.2</v>
      </c>
      <c r="AA450" s="255">
        <v>144.19999999999999</v>
      </c>
      <c r="AB450" s="255"/>
      <c r="AC450" s="255">
        <f t="shared" si="148"/>
        <v>3682.1</v>
      </c>
      <c r="AE450" s="267"/>
      <c r="AF450" s="267" t="s">
        <v>4471</v>
      </c>
      <c r="AG450" s="272" t="s">
        <v>579</v>
      </c>
      <c r="AH450" s="255">
        <f t="shared" si="149"/>
        <v>3682.1</v>
      </c>
      <c r="AI450" s="254">
        <f t="shared" si="150"/>
        <v>3039.5</v>
      </c>
      <c r="AJ450" s="254">
        <f t="shared" si="151"/>
        <v>642.6</v>
      </c>
      <c r="AK450" s="254">
        <f t="shared" si="152"/>
        <v>5046.3</v>
      </c>
      <c r="AL450" s="254">
        <f t="shared" si="153"/>
        <v>3507.5</v>
      </c>
      <c r="AM450" s="255">
        <f t="shared" si="154"/>
        <v>1538.8</v>
      </c>
      <c r="AN450" s="254">
        <f t="shared" si="155"/>
        <v>1364.2000000000003</v>
      </c>
      <c r="AO450" s="254">
        <f t="shared" si="156"/>
        <v>468</v>
      </c>
      <c r="AP450" s="254">
        <f t="shared" si="157"/>
        <v>896.19999999999993</v>
      </c>
      <c r="AQ450" s="249">
        <f t="shared" si="142"/>
        <v>57.3</v>
      </c>
      <c r="AR450" s="256">
        <f t="shared" si="143"/>
        <v>3564.8</v>
      </c>
    </row>
    <row r="451" spans="1:44" ht="31.5">
      <c r="A451" s="396"/>
      <c r="B451" s="396" t="s">
        <v>4471</v>
      </c>
      <c r="C451" s="401" t="s">
        <v>580</v>
      </c>
      <c r="D451" s="369">
        <f t="shared" si="144"/>
        <v>1858</v>
      </c>
      <c r="E451" s="373">
        <v>1858</v>
      </c>
      <c r="F451" s="400">
        <v>1513.9</v>
      </c>
      <c r="G451" s="373">
        <v>11</v>
      </c>
      <c r="H451" s="400"/>
      <c r="I451" s="369">
        <f t="shared" si="158"/>
        <v>785.8</v>
      </c>
      <c r="J451" s="400">
        <v>779.8</v>
      </c>
      <c r="K451" s="400">
        <v>325</v>
      </c>
      <c r="L451" s="400">
        <v>20.399999999999999</v>
      </c>
      <c r="M451" s="400">
        <v>6</v>
      </c>
      <c r="N451" s="369">
        <f t="shared" si="145"/>
        <v>2643.8</v>
      </c>
      <c r="O451" s="236"/>
      <c r="P451" s="267"/>
      <c r="Q451" s="267" t="s">
        <v>4471</v>
      </c>
      <c r="R451" s="272" t="s">
        <v>580</v>
      </c>
      <c r="S451" s="255">
        <f t="shared" si="146"/>
        <v>1643.5</v>
      </c>
      <c r="T451" s="255">
        <v>1643.5</v>
      </c>
      <c r="U451" s="255">
        <v>1206.2</v>
      </c>
      <c r="V451" s="255"/>
      <c r="W451" s="255"/>
      <c r="X451" s="255">
        <f t="shared" si="147"/>
        <v>470.5</v>
      </c>
      <c r="Y451" s="255">
        <v>470.5</v>
      </c>
      <c r="Z451" s="255">
        <v>93.699999999999989</v>
      </c>
      <c r="AA451" s="255">
        <v>81.7</v>
      </c>
      <c r="AB451" s="255"/>
      <c r="AC451" s="255">
        <f t="shared" si="148"/>
        <v>2114</v>
      </c>
      <c r="AE451" s="267"/>
      <c r="AF451" s="267" t="s">
        <v>4471</v>
      </c>
      <c r="AG451" s="272" t="s">
        <v>580</v>
      </c>
      <c r="AH451" s="255">
        <f t="shared" si="149"/>
        <v>2114</v>
      </c>
      <c r="AI451" s="254">
        <f t="shared" si="150"/>
        <v>1643.5</v>
      </c>
      <c r="AJ451" s="254">
        <f t="shared" si="151"/>
        <v>470.5</v>
      </c>
      <c r="AK451" s="254">
        <f t="shared" si="152"/>
        <v>2643.8</v>
      </c>
      <c r="AL451" s="254">
        <f t="shared" si="153"/>
        <v>1858</v>
      </c>
      <c r="AM451" s="255">
        <f t="shared" si="154"/>
        <v>785.8</v>
      </c>
      <c r="AN451" s="254">
        <f t="shared" si="155"/>
        <v>529.80000000000018</v>
      </c>
      <c r="AO451" s="254">
        <f t="shared" si="156"/>
        <v>214.5</v>
      </c>
      <c r="AP451" s="254">
        <f t="shared" si="157"/>
        <v>315.29999999999995</v>
      </c>
      <c r="AQ451" s="249">
        <f t="shared" si="142"/>
        <v>30.3</v>
      </c>
      <c r="AR451" s="256">
        <f t="shared" si="143"/>
        <v>1888.3</v>
      </c>
    </row>
    <row r="452" spans="1:44" ht="31.5">
      <c r="A452" s="396"/>
      <c r="B452" s="396" t="s">
        <v>4471</v>
      </c>
      <c r="C452" s="401" t="s">
        <v>581</v>
      </c>
      <c r="D452" s="369">
        <f t="shared" si="144"/>
        <v>3368.9999999999995</v>
      </c>
      <c r="E452" s="373">
        <v>3368.9999999999995</v>
      </c>
      <c r="F452" s="400">
        <v>2606.1999999999998</v>
      </c>
      <c r="G452" s="373">
        <v>189.5</v>
      </c>
      <c r="H452" s="400"/>
      <c r="I452" s="369">
        <f t="shared" si="158"/>
        <v>1112.5999999999999</v>
      </c>
      <c r="J452" s="400">
        <v>1106.5999999999999</v>
      </c>
      <c r="K452" s="400">
        <v>545.9</v>
      </c>
      <c r="L452" s="400">
        <v>162.1</v>
      </c>
      <c r="M452" s="400">
        <v>6</v>
      </c>
      <c r="N452" s="369">
        <f t="shared" si="145"/>
        <v>4481.5999999999995</v>
      </c>
      <c r="O452" s="236"/>
      <c r="P452" s="267"/>
      <c r="Q452" s="267" t="s">
        <v>4471</v>
      </c>
      <c r="R452" s="272" t="s">
        <v>581</v>
      </c>
      <c r="S452" s="255">
        <f t="shared" si="146"/>
        <v>2444.1000000000004</v>
      </c>
      <c r="T452" s="255">
        <v>2444.1000000000004</v>
      </c>
      <c r="U452" s="255">
        <v>1793.8</v>
      </c>
      <c r="V452" s="255"/>
      <c r="W452" s="255"/>
      <c r="X452" s="255">
        <f t="shared" si="147"/>
        <v>598.9</v>
      </c>
      <c r="Y452" s="255">
        <v>598.9</v>
      </c>
      <c r="Z452" s="255">
        <v>139.19999999999999</v>
      </c>
      <c r="AA452" s="255">
        <v>78.5</v>
      </c>
      <c r="AB452" s="255"/>
      <c r="AC452" s="255">
        <f t="shared" si="148"/>
        <v>3043.0000000000005</v>
      </c>
      <c r="AE452" s="267"/>
      <c r="AF452" s="267" t="s">
        <v>4471</v>
      </c>
      <c r="AG452" s="272" t="s">
        <v>581</v>
      </c>
      <c r="AH452" s="255">
        <f t="shared" si="149"/>
        <v>3043.0000000000005</v>
      </c>
      <c r="AI452" s="254">
        <f t="shared" si="150"/>
        <v>2444.1000000000004</v>
      </c>
      <c r="AJ452" s="254">
        <f t="shared" si="151"/>
        <v>598.9</v>
      </c>
      <c r="AK452" s="254">
        <f t="shared" si="152"/>
        <v>4481.5999999999995</v>
      </c>
      <c r="AL452" s="254">
        <f t="shared" si="153"/>
        <v>3368.9999999999995</v>
      </c>
      <c r="AM452" s="255">
        <f t="shared" si="154"/>
        <v>1112.5999999999999</v>
      </c>
      <c r="AN452" s="254">
        <f t="shared" si="155"/>
        <v>1438.599999999999</v>
      </c>
      <c r="AO452" s="254">
        <f t="shared" si="156"/>
        <v>924.89999999999918</v>
      </c>
      <c r="AP452" s="254">
        <f t="shared" si="157"/>
        <v>513.69999999999993</v>
      </c>
      <c r="AQ452" s="249">
        <f t="shared" si="142"/>
        <v>52.1</v>
      </c>
      <c r="AR452" s="256">
        <f t="shared" si="143"/>
        <v>3421.0999999999995</v>
      </c>
    </row>
    <row r="453" spans="1:44" ht="31.5">
      <c r="A453" s="396"/>
      <c r="B453" s="396" t="s">
        <v>4471</v>
      </c>
      <c r="C453" s="401" t="s">
        <v>582</v>
      </c>
      <c r="D453" s="369">
        <f t="shared" si="144"/>
        <v>1232.5999999999999</v>
      </c>
      <c r="E453" s="373">
        <v>1232.5999999999999</v>
      </c>
      <c r="F453" s="400">
        <v>1004.9</v>
      </c>
      <c r="G453" s="373">
        <v>6.6</v>
      </c>
      <c r="H453" s="400"/>
      <c r="I453" s="369">
        <f t="shared" si="158"/>
        <v>648.79999999999995</v>
      </c>
      <c r="J453" s="400">
        <v>642.79999999999995</v>
      </c>
      <c r="K453" s="400">
        <v>215.8</v>
      </c>
      <c r="L453" s="400">
        <v>80.5</v>
      </c>
      <c r="M453" s="400">
        <v>6</v>
      </c>
      <c r="N453" s="369">
        <f t="shared" si="145"/>
        <v>1881.3999999999999</v>
      </c>
      <c r="O453" s="236"/>
      <c r="P453" s="267"/>
      <c r="Q453" s="267" t="s">
        <v>4471</v>
      </c>
      <c r="R453" s="272" t="s">
        <v>582</v>
      </c>
      <c r="S453" s="255">
        <f t="shared" si="146"/>
        <v>1466.4</v>
      </c>
      <c r="T453" s="255">
        <v>1466.4</v>
      </c>
      <c r="U453" s="255">
        <v>1076.3</v>
      </c>
      <c r="V453" s="255"/>
      <c r="W453" s="255"/>
      <c r="X453" s="255">
        <f t="shared" si="147"/>
        <v>347.3</v>
      </c>
      <c r="Y453" s="255">
        <v>347.3</v>
      </c>
      <c r="Z453" s="255">
        <v>83.5</v>
      </c>
      <c r="AA453" s="255">
        <v>25</v>
      </c>
      <c r="AB453" s="255"/>
      <c r="AC453" s="255">
        <f t="shared" si="148"/>
        <v>1813.7</v>
      </c>
      <c r="AE453" s="267"/>
      <c r="AF453" s="267" t="s">
        <v>4471</v>
      </c>
      <c r="AG453" s="272" t="s">
        <v>582</v>
      </c>
      <c r="AH453" s="255">
        <f t="shared" si="149"/>
        <v>1813.7</v>
      </c>
      <c r="AI453" s="254">
        <f t="shared" si="150"/>
        <v>1466.4</v>
      </c>
      <c r="AJ453" s="254">
        <f t="shared" si="151"/>
        <v>347.3</v>
      </c>
      <c r="AK453" s="254">
        <f t="shared" si="152"/>
        <v>1881.3999999999999</v>
      </c>
      <c r="AL453" s="254">
        <f t="shared" si="153"/>
        <v>1232.5999999999999</v>
      </c>
      <c r="AM453" s="255">
        <f t="shared" si="154"/>
        <v>648.79999999999995</v>
      </c>
      <c r="AN453" s="254">
        <f t="shared" si="155"/>
        <v>67.699999999999818</v>
      </c>
      <c r="AO453" s="254">
        <f t="shared" si="156"/>
        <v>-233.80000000000018</v>
      </c>
      <c r="AP453" s="254">
        <f t="shared" si="157"/>
        <v>301.49999999999994</v>
      </c>
      <c r="AQ453" s="249">
        <f t="shared" si="142"/>
        <v>20.100000000000001</v>
      </c>
      <c r="AR453" s="256">
        <f t="shared" si="143"/>
        <v>1252.6999999999998</v>
      </c>
    </row>
    <row r="454" spans="1:44" ht="31.5">
      <c r="A454" s="396"/>
      <c r="B454" s="396" t="s">
        <v>4471</v>
      </c>
      <c r="C454" s="401" t="s">
        <v>583</v>
      </c>
      <c r="D454" s="369">
        <f t="shared" si="144"/>
        <v>1730.8</v>
      </c>
      <c r="E454" s="373">
        <v>1730.8</v>
      </c>
      <c r="F454" s="400">
        <v>1411.5</v>
      </c>
      <c r="G454" s="373">
        <v>8.8000000000000007</v>
      </c>
      <c r="H454" s="400"/>
      <c r="I454" s="369">
        <f t="shared" si="158"/>
        <v>816.80000000000007</v>
      </c>
      <c r="J454" s="400">
        <v>810.80000000000007</v>
      </c>
      <c r="K454" s="400">
        <v>303</v>
      </c>
      <c r="L454" s="400">
        <v>84.1</v>
      </c>
      <c r="M454" s="400">
        <v>6</v>
      </c>
      <c r="N454" s="369">
        <f t="shared" si="145"/>
        <v>2547.6</v>
      </c>
      <c r="O454" s="236"/>
      <c r="P454" s="267"/>
      <c r="Q454" s="267" t="s">
        <v>4471</v>
      </c>
      <c r="R454" s="272" t="s">
        <v>583</v>
      </c>
      <c r="S454" s="255">
        <f t="shared" si="146"/>
        <v>1927.1999999999998</v>
      </c>
      <c r="T454" s="255">
        <v>1927.1999999999998</v>
      </c>
      <c r="U454" s="255">
        <v>1414.4</v>
      </c>
      <c r="V454" s="255"/>
      <c r="W454" s="255"/>
      <c r="X454" s="255">
        <f t="shared" si="147"/>
        <v>681.09999999999991</v>
      </c>
      <c r="Y454" s="255">
        <v>681.09999999999991</v>
      </c>
      <c r="Z454" s="255">
        <v>109.8</v>
      </c>
      <c r="AA454" s="255">
        <v>49.1</v>
      </c>
      <c r="AB454" s="255"/>
      <c r="AC454" s="255">
        <f t="shared" si="148"/>
        <v>2608.2999999999997</v>
      </c>
      <c r="AE454" s="267"/>
      <c r="AF454" s="267" t="s">
        <v>4471</v>
      </c>
      <c r="AG454" s="272" t="s">
        <v>583</v>
      </c>
      <c r="AH454" s="255">
        <f t="shared" si="149"/>
        <v>2608.2999999999997</v>
      </c>
      <c r="AI454" s="254">
        <f t="shared" si="150"/>
        <v>1927.1999999999998</v>
      </c>
      <c r="AJ454" s="254">
        <f t="shared" si="151"/>
        <v>681.09999999999991</v>
      </c>
      <c r="AK454" s="254">
        <f t="shared" si="152"/>
        <v>2547.6</v>
      </c>
      <c r="AL454" s="254">
        <f t="shared" si="153"/>
        <v>1730.8</v>
      </c>
      <c r="AM454" s="255">
        <f t="shared" si="154"/>
        <v>816.80000000000007</v>
      </c>
      <c r="AN454" s="254">
        <f t="shared" si="155"/>
        <v>-60.699999999999818</v>
      </c>
      <c r="AO454" s="254">
        <f t="shared" si="156"/>
        <v>-196.39999999999986</v>
      </c>
      <c r="AP454" s="254">
        <f t="shared" si="157"/>
        <v>135.70000000000016</v>
      </c>
      <c r="AQ454" s="249">
        <f t="shared" si="142"/>
        <v>28.2</v>
      </c>
      <c r="AR454" s="256">
        <f t="shared" si="143"/>
        <v>1759</v>
      </c>
    </row>
    <row r="455" spans="1:44" ht="31.5">
      <c r="A455" s="396"/>
      <c r="B455" s="396" t="s">
        <v>4471</v>
      </c>
      <c r="C455" s="401" t="s">
        <v>584</v>
      </c>
      <c r="D455" s="369">
        <f t="shared" si="144"/>
        <v>1881</v>
      </c>
      <c r="E455" s="373">
        <v>1881</v>
      </c>
      <c r="F455" s="400">
        <v>1535.3</v>
      </c>
      <c r="G455" s="373">
        <v>8</v>
      </c>
      <c r="H455" s="400"/>
      <c r="I455" s="369">
        <f t="shared" si="158"/>
        <v>780.5</v>
      </c>
      <c r="J455" s="400">
        <v>774.5</v>
      </c>
      <c r="K455" s="400">
        <v>329.5</v>
      </c>
      <c r="L455" s="400">
        <v>14.8</v>
      </c>
      <c r="M455" s="400">
        <v>6</v>
      </c>
      <c r="N455" s="369">
        <f t="shared" si="145"/>
        <v>2661.5</v>
      </c>
      <c r="O455" s="236"/>
      <c r="P455" s="267"/>
      <c r="Q455" s="267" t="s">
        <v>4471</v>
      </c>
      <c r="R455" s="272" t="s">
        <v>584</v>
      </c>
      <c r="S455" s="255">
        <f t="shared" si="146"/>
        <v>1750.1000000000001</v>
      </c>
      <c r="T455" s="255">
        <v>1750.1000000000001</v>
      </c>
      <c r="U455" s="255">
        <v>1284.5</v>
      </c>
      <c r="V455" s="255"/>
      <c r="W455" s="255"/>
      <c r="X455" s="255">
        <f t="shared" si="147"/>
        <v>428.1</v>
      </c>
      <c r="Y455" s="255">
        <v>428.1</v>
      </c>
      <c r="Z455" s="255">
        <v>99.7</v>
      </c>
      <c r="AA455" s="255">
        <v>87.3</v>
      </c>
      <c r="AB455" s="255"/>
      <c r="AC455" s="255">
        <f t="shared" si="148"/>
        <v>2178.2000000000003</v>
      </c>
      <c r="AE455" s="267"/>
      <c r="AF455" s="267" t="s">
        <v>4471</v>
      </c>
      <c r="AG455" s="272" t="s">
        <v>584</v>
      </c>
      <c r="AH455" s="255">
        <f t="shared" si="149"/>
        <v>2178.2000000000003</v>
      </c>
      <c r="AI455" s="254">
        <f t="shared" si="150"/>
        <v>1750.1000000000001</v>
      </c>
      <c r="AJ455" s="254">
        <f t="shared" si="151"/>
        <v>428.1</v>
      </c>
      <c r="AK455" s="254">
        <f t="shared" si="152"/>
        <v>2661.5</v>
      </c>
      <c r="AL455" s="254">
        <f t="shared" si="153"/>
        <v>1881</v>
      </c>
      <c r="AM455" s="255">
        <f t="shared" si="154"/>
        <v>780.5</v>
      </c>
      <c r="AN455" s="254">
        <f t="shared" si="155"/>
        <v>483.29999999999973</v>
      </c>
      <c r="AO455" s="254">
        <f t="shared" si="156"/>
        <v>130.89999999999986</v>
      </c>
      <c r="AP455" s="254">
        <f t="shared" si="157"/>
        <v>352.4</v>
      </c>
      <c r="AQ455" s="249">
        <f t="shared" si="142"/>
        <v>30.7</v>
      </c>
      <c r="AR455" s="256">
        <f t="shared" si="143"/>
        <v>1911.7</v>
      </c>
    </row>
    <row r="456" spans="1:44" ht="31.5">
      <c r="A456" s="396"/>
      <c r="B456" s="396" t="s">
        <v>4471</v>
      </c>
      <c r="C456" s="401" t="s">
        <v>585</v>
      </c>
      <c r="D456" s="369">
        <f t="shared" si="144"/>
        <v>2817.7999999999997</v>
      </c>
      <c r="E456" s="373">
        <v>2817.7999999999997</v>
      </c>
      <c r="F456" s="400">
        <v>2303.1</v>
      </c>
      <c r="G456" s="373">
        <v>8</v>
      </c>
      <c r="H456" s="400"/>
      <c r="I456" s="369">
        <f t="shared" si="158"/>
        <v>1301.9000000000001</v>
      </c>
      <c r="J456" s="400">
        <v>1295.9000000000001</v>
      </c>
      <c r="K456" s="400">
        <v>492.7</v>
      </c>
      <c r="L456" s="400">
        <v>193.8</v>
      </c>
      <c r="M456" s="400">
        <v>6</v>
      </c>
      <c r="N456" s="369">
        <f t="shared" si="145"/>
        <v>4119.7</v>
      </c>
      <c r="O456" s="236"/>
      <c r="P456" s="267"/>
      <c r="Q456" s="267" t="s">
        <v>4471</v>
      </c>
      <c r="R456" s="272" t="s">
        <v>585</v>
      </c>
      <c r="S456" s="255">
        <f t="shared" si="146"/>
        <v>2246.7999999999997</v>
      </c>
      <c r="T456" s="255">
        <v>2246.7999999999997</v>
      </c>
      <c r="U456" s="255">
        <v>1649</v>
      </c>
      <c r="V456" s="255"/>
      <c r="W456" s="255"/>
      <c r="X456" s="255">
        <f t="shared" si="147"/>
        <v>644.70000000000005</v>
      </c>
      <c r="Y456" s="255">
        <v>644.70000000000005</v>
      </c>
      <c r="Z456" s="255">
        <v>128.1</v>
      </c>
      <c r="AA456" s="255">
        <v>62.4</v>
      </c>
      <c r="AB456" s="255"/>
      <c r="AC456" s="255">
        <f t="shared" si="148"/>
        <v>2891.5</v>
      </c>
      <c r="AE456" s="267"/>
      <c r="AF456" s="267" t="s">
        <v>4471</v>
      </c>
      <c r="AG456" s="272" t="s">
        <v>585</v>
      </c>
      <c r="AH456" s="255">
        <f t="shared" si="149"/>
        <v>2891.5</v>
      </c>
      <c r="AI456" s="254">
        <f t="shared" si="150"/>
        <v>2246.7999999999997</v>
      </c>
      <c r="AJ456" s="254">
        <f t="shared" si="151"/>
        <v>644.70000000000005</v>
      </c>
      <c r="AK456" s="254">
        <f t="shared" si="152"/>
        <v>4119.7</v>
      </c>
      <c r="AL456" s="254">
        <f t="shared" si="153"/>
        <v>2817.7999999999997</v>
      </c>
      <c r="AM456" s="255">
        <f t="shared" si="154"/>
        <v>1301.9000000000001</v>
      </c>
      <c r="AN456" s="254">
        <f t="shared" si="155"/>
        <v>1228.1999999999998</v>
      </c>
      <c r="AO456" s="254">
        <f t="shared" si="156"/>
        <v>571</v>
      </c>
      <c r="AP456" s="254">
        <f t="shared" si="157"/>
        <v>657.2</v>
      </c>
      <c r="AQ456" s="249">
        <f t="shared" si="142"/>
        <v>46.1</v>
      </c>
      <c r="AR456" s="256">
        <f t="shared" si="143"/>
        <v>2863.8999999999996</v>
      </c>
    </row>
    <row r="457" spans="1:44" ht="31.5">
      <c r="A457" s="396"/>
      <c r="B457" s="396" t="s">
        <v>4471</v>
      </c>
      <c r="C457" s="401" t="s">
        <v>586</v>
      </c>
      <c r="D457" s="369">
        <f t="shared" si="144"/>
        <v>1597</v>
      </c>
      <c r="E457" s="373">
        <v>1597</v>
      </c>
      <c r="F457" s="400">
        <v>1177.9000000000001</v>
      </c>
      <c r="G457" s="373">
        <v>159.9</v>
      </c>
      <c r="H457" s="400"/>
      <c r="I457" s="369">
        <f t="shared" si="158"/>
        <v>462.20000000000005</v>
      </c>
      <c r="J457" s="400">
        <v>462.20000000000005</v>
      </c>
      <c r="K457" s="400">
        <v>252.8</v>
      </c>
      <c r="L457" s="400">
        <v>18</v>
      </c>
      <c r="M457" s="400"/>
      <c r="N457" s="369">
        <f t="shared" si="145"/>
        <v>2059.1999999999998</v>
      </c>
      <c r="O457" s="236"/>
      <c r="P457" s="267"/>
      <c r="Q457" s="267" t="s">
        <v>4471</v>
      </c>
      <c r="R457" s="272" t="s">
        <v>586</v>
      </c>
      <c r="S457" s="255">
        <f t="shared" si="146"/>
        <v>1631.3</v>
      </c>
      <c r="T457" s="255">
        <v>1631.3</v>
      </c>
      <c r="U457" s="255">
        <v>1197.3000000000002</v>
      </c>
      <c r="V457" s="255"/>
      <c r="W457" s="255"/>
      <c r="X457" s="255">
        <f t="shared" si="147"/>
        <v>279.5</v>
      </c>
      <c r="Y457" s="255">
        <v>279.5</v>
      </c>
      <c r="Z457" s="255">
        <v>93</v>
      </c>
      <c r="AA457" s="255">
        <v>81</v>
      </c>
      <c r="AB457" s="255"/>
      <c r="AC457" s="255">
        <f t="shared" si="148"/>
        <v>1910.8</v>
      </c>
      <c r="AE457" s="267"/>
      <c r="AF457" s="267" t="s">
        <v>4471</v>
      </c>
      <c r="AG457" s="272" t="s">
        <v>586</v>
      </c>
      <c r="AH457" s="255">
        <f t="shared" si="149"/>
        <v>1910.8</v>
      </c>
      <c r="AI457" s="254">
        <f t="shared" si="150"/>
        <v>1631.3</v>
      </c>
      <c r="AJ457" s="254">
        <f t="shared" si="151"/>
        <v>279.5</v>
      </c>
      <c r="AK457" s="254">
        <f t="shared" si="152"/>
        <v>2059.1999999999998</v>
      </c>
      <c r="AL457" s="254">
        <f t="shared" si="153"/>
        <v>1597</v>
      </c>
      <c r="AM457" s="255">
        <f t="shared" si="154"/>
        <v>462.20000000000005</v>
      </c>
      <c r="AN457" s="254">
        <f t="shared" si="155"/>
        <v>148.39999999999986</v>
      </c>
      <c r="AO457" s="254">
        <f t="shared" si="156"/>
        <v>-34.299999999999955</v>
      </c>
      <c r="AP457" s="254">
        <f t="shared" si="157"/>
        <v>182.70000000000005</v>
      </c>
      <c r="AQ457" s="249">
        <f t="shared" si="142"/>
        <v>23.6</v>
      </c>
      <c r="AR457" s="256">
        <f t="shared" si="143"/>
        <v>1620.6</v>
      </c>
    </row>
    <row r="458" spans="1:44" ht="31.5">
      <c r="A458" s="396"/>
      <c r="B458" s="396" t="s">
        <v>4471</v>
      </c>
      <c r="C458" s="401" t="s">
        <v>587</v>
      </c>
      <c r="D458" s="369">
        <f t="shared" si="144"/>
        <v>1333.6000000000001</v>
      </c>
      <c r="E458" s="373">
        <v>1333.6000000000001</v>
      </c>
      <c r="F458" s="400">
        <v>1089.5</v>
      </c>
      <c r="G458" s="373">
        <v>4.4000000000000004</v>
      </c>
      <c r="H458" s="400"/>
      <c r="I458" s="369">
        <f t="shared" si="158"/>
        <v>594.9</v>
      </c>
      <c r="J458" s="400">
        <v>594.9</v>
      </c>
      <c r="K458" s="400">
        <v>233.9</v>
      </c>
      <c r="L458" s="400">
        <v>6.8</v>
      </c>
      <c r="M458" s="400"/>
      <c r="N458" s="369">
        <f t="shared" si="145"/>
        <v>1928.5</v>
      </c>
      <c r="O458" s="236"/>
      <c r="P458" s="267"/>
      <c r="Q458" s="267" t="s">
        <v>4471</v>
      </c>
      <c r="R458" s="272" t="s">
        <v>587</v>
      </c>
      <c r="S458" s="255">
        <f t="shared" si="146"/>
        <v>2045.8</v>
      </c>
      <c r="T458" s="255">
        <v>2045.8</v>
      </c>
      <c r="U458" s="255">
        <v>1501.5</v>
      </c>
      <c r="V458" s="255"/>
      <c r="W458" s="255"/>
      <c r="X458" s="255">
        <f t="shared" si="147"/>
        <v>409.8</v>
      </c>
      <c r="Y458" s="255">
        <v>409.8</v>
      </c>
      <c r="Z458" s="255">
        <v>116.60000000000001</v>
      </c>
      <c r="AA458" s="255">
        <v>64.8</v>
      </c>
      <c r="AB458" s="255"/>
      <c r="AC458" s="255">
        <f t="shared" si="148"/>
        <v>2455.6</v>
      </c>
      <c r="AE458" s="267"/>
      <c r="AF458" s="267" t="s">
        <v>4471</v>
      </c>
      <c r="AG458" s="272" t="s">
        <v>587</v>
      </c>
      <c r="AH458" s="255">
        <f t="shared" si="149"/>
        <v>2455.6</v>
      </c>
      <c r="AI458" s="254">
        <f t="shared" si="150"/>
        <v>2045.8</v>
      </c>
      <c r="AJ458" s="254">
        <f t="shared" si="151"/>
        <v>409.8</v>
      </c>
      <c r="AK458" s="254">
        <f t="shared" si="152"/>
        <v>1928.5</v>
      </c>
      <c r="AL458" s="254">
        <f t="shared" si="153"/>
        <v>1333.6000000000001</v>
      </c>
      <c r="AM458" s="255">
        <f t="shared" si="154"/>
        <v>594.9</v>
      </c>
      <c r="AN458" s="254">
        <f t="shared" si="155"/>
        <v>-527.09999999999991</v>
      </c>
      <c r="AO458" s="254">
        <f t="shared" si="156"/>
        <v>-712.19999999999982</v>
      </c>
      <c r="AP458" s="254">
        <f t="shared" si="157"/>
        <v>185.09999999999997</v>
      </c>
      <c r="AQ458" s="249">
        <f t="shared" si="142"/>
        <v>21.8</v>
      </c>
      <c r="AR458" s="256">
        <f t="shared" si="143"/>
        <v>1355.4</v>
      </c>
    </row>
    <row r="459" spans="1:44" ht="31.5">
      <c r="A459" s="396"/>
      <c r="B459" s="396" t="s">
        <v>4471</v>
      </c>
      <c r="C459" s="401" t="s">
        <v>588</v>
      </c>
      <c r="D459" s="369">
        <f t="shared" si="144"/>
        <v>1439.3000000000002</v>
      </c>
      <c r="E459" s="373">
        <v>1439.3000000000002</v>
      </c>
      <c r="F459" s="400">
        <v>1174.9000000000001</v>
      </c>
      <c r="G459" s="373">
        <v>5.9</v>
      </c>
      <c r="H459" s="400"/>
      <c r="I459" s="369">
        <f t="shared" si="158"/>
        <v>840.30000000000007</v>
      </c>
      <c r="J459" s="400">
        <v>834.30000000000007</v>
      </c>
      <c r="K459" s="400">
        <v>252.2</v>
      </c>
      <c r="L459" s="400">
        <v>146.30000000000001</v>
      </c>
      <c r="M459" s="400">
        <v>6</v>
      </c>
      <c r="N459" s="369">
        <f t="shared" si="145"/>
        <v>2279.6000000000004</v>
      </c>
      <c r="O459" s="236"/>
      <c r="P459" s="267"/>
      <c r="Q459" s="267" t="s">
        <v>4471</v>
      </c>
      <c r="R459" s="272" t="s">
        <v>588</v>
      </c>
      <c r="S459" s="255">
        <f t="shared" si="146"/>
        <v>2222.7999999999997</v>
      </c>
      <c r="T459" s="255">
        <v>2222.7999999999997</v>
      </c>
      <c r="U459" s="255">
        <v>1631.4</v>
      </c>
      <c r="V459" s="255"/>
      <c r="W459" s="255"/>
      <c r="X459" s="255">
        <f t="shared" si="147"/>
        <v>932.80000000000007</v>
      </c>
      <c r="Y459" s="255">
        <v>932.80000000000007</v>
      </c>
      <c r="Z459" s="255">
        <v>126.70000000000002</v>
      </c>
      <c r="AA459" s="255">
        <v>64.3</v>
      </c>
      <c r="AB459" s="255"/>
      <c r="AC459" s="255">
        <f t="shared" si="148"/>
        <v>3155.6</v>
      </c>
      <c r="AE459" s="267"/>
      <c r="AF459" s="267" t="s">
        <v>4471</v>
      </c>
      <c r="AG459" s="272" t="s">
        <v>588</v>
      </c>
      <c r="AH459" s="255">
        <f t="shared" si="149"/>
        <v>3155.6</v>
      </c>
      <c r="AI459" s="254">
        <f t="shared" si="150"/>
        <v>2222.7999999999997</v>
      </c>
      <c r="AJ459" s="254">
        <f t="shared" si="151"/>
        <v>932.80000000000007</v>
      </c>
      <c r="AK459" s="254">
        <f t="shared" si="152"/>
        <v>2279.6000000000004</v>
      </c>
      <c r="AL459" s="254">
        <f t="shared" si="153"/>
        <v>1439.3000000000002</v>
      </c>
      <c r="AM459" s="255">
        <f t="shared" si="154"/>
        <v>840.30000000000007</v>
      </c>
      <c r="AN459" s="254">
        <f t="shared" si="155"/>
        <v>-875.99999999999955</v>
      </c>
      <c r="AO459" s="254">
        <f t="shared" si="156"/>
        <v>-783.49999999999955</v>
      </c>
      <c r="AP459" s="254">
        <f t="shared" si="157"/>
        <v>-92.5</v>
      </c>
      <c r="AQ459" s="249">
        <f t="shared" si="142"/>
        <v>23.5</v>
      </c>
      <c r="AR459" s="256">
        <f t="shared" si="143"/>
        <v>1462.8000000000002</v>
      </c>
    </row>
    <row r="460" spans="1:44" ht="38.85" customHeight="1">
      <c r="A460" s="396"/>
      <c r="B460" s="396" t="s">
        <v>4471</v>
      </c>
      <c r="C460" s="401" t="s">
        <v>589</v>
      </c>
      <c r="D460" s="369">
        <f t="shared" si="144"/>
        <v>1476.8999999999999</v>
      </c>
      <c r="E460" s="373">
        <v>1476.8999999999999</v>
      </c>
      <c r="F460" s="400">
        <v>1189</v>
      </c>
      <c r="G460" s="373">
        <v>26.3</v>
      </c>
      <c r="H460" s="400"/>
      <c r="I460" s="369">
        <f t="shared" si="158"/>
        <v>707.8</v>
      </c>
      <c r="J460" s="400">
        <v>707.8</v>
      </c>
      <c r="K460" s="400">
        <v>255.2</v>
      </c>
      <c r="L460" s="400">
        <v>125</v>
      </c>
      <c r="M460" s="400"/>
      <c r="N460" s="369">
        <f t="shared" si="145"/>
        <v>2184.6999999999998</v>
      </c>
      <c r="O460" s="236"/>
      <c r="P460" s="267"/>
      <c r="Q460" s="267" t="s">
        <v>4471</v>
      </c>
      <c r="R460" s="272" t="s">
        <v>589</v>
      </c>
      <c r="S460" s="255">
        <f t="shared" si="146"/>
        <v>1594.9</v>
      </c>
      <c r="T460" s="255">
        <v>1594.9</v>
      </c>
      <c r="U460" s="255">
        <v>1170.7</v>
      </c>
      <c r="V460" s="255"/>
      <c r="W460" s="255"/>
      <c r="X460" s="255">
        <f t="shared" si="147"/>
        <v>356.8</v>
      </c>
      <c r="Y460" s="255">
        <v>356.8</v>
      </c>
      <c r="Z460" s="255">
        <v>90.9</v>
      </c>
      <c r="AA460" s="255">
        <v>6.5</v>
      </c>
      <c r="AB460" s="255"/>
      <c r="AC460" s="255">
        <f t="shared" si="148"/>
        <v>1951.7</v>
      </c>
      <c r="AE460" s="267"/>
      <c r="AF460" s="267" t="s">
        <v>4471</v>
      </c>
      <c r="AG460" s="272" t="s">
        <v>589</v>
      </c>
      <c r="AH460" s="255">
        <f t="shared" si="149"/>
        <v>1951.7</v>
      </c>
      <c r="AI460" s="254">
        <f t="shared" si="150"/>
        <v>1594.9</v>
      </c>
      <c r="AJ460" s="254">
        <f t="shared" si="151"/>
        <v>356.8</v>
      </c>
      <c r="AK460" s="254">
        <f t="shared" si="152"/>
        <v>2184.6999999999998</v>
      </c>
      <c r="AL460" s="254">
        <f t="shared" si="153"/>
        <v>1476.8999999999999</v>
      </c>
      <c r="AM460" s="255">
        <f t="shared" si="154"/>
        <v>707.8</v>
      </c>
      <c r="AN460" s="254">
        <f t="shared" si="155"/>
        <v>232.99999999999977</v>
      </c>
      <c r="AO460" s="254">
        <f t="shared" si="156"/>
        <v>-118.00000000000023</v>
      </c>
      <c r="AP460" s="254">
        <f t="shared" si="157"/>
        <v>350.99999999999994</v>
      </c>
      <c r="AQ460" s="249">
        <f t="shared" si="142"/>
        <v>23.8</v>
      </c>
      <c r="AR460" s="256">
        <f t="shared" si="143"/>
        <v>1500.6999999999998</v>
      </c>
    </row>
    <row r="461" spans="1:44" ht="31.5">
      <c r="A461" s="396"/>
      <c r="B461" s="396" t="s">
        <v>4471</v>
      </c>
      <c r="C461" s="401" t="s">
        <v>590</v>
      </c>
      <c r="D461" s="369">
        <f t="shared" si="144"/>
        <v>11815.6</v>
      </c>
      <c r="E461" s="373">
        <v>11815.6</v>
      </c>
      <c r="F461" s="400">
        <v>9618.6</v>
      </c>
      <c r="G461" s="373">
        <v>81</v>
      </c>
      <c r="H461" s="400"/>
      <c r="I461" s="369">
        <f t="shared" si="158"/>
        <v>5540.7</v>
      </c>
      <c r="J461" s="400">
        <v>4721.7</v>
      </c>
      <c r="K461" s="400">
        <v>2064.5</v>
      </c>
      <c r="L461" s="400">
        <v>193.4</v>
      </c>
      <c r="M461" s="400">
        <v>819</v>
      </c>
      <c r="N461" s="369">
        <f t="shared" si="145"/>
        <v>17356.3</v>
      </c>
      <c r="O461" s="236"/>
      <c r="P461" s="267"/>
      <c r="Q461" s="267" t="s">
        <v>4471</v>
      </c>
      <c r="R461" s="272" t="s">
        <v>590</v>
      </c>
      <c r="S461" s="255">
        <f t="shared" si="146"/>
        <v>11174.3</v>
      </c>
      <c r="T461" s="255">
        <v>11174.3</v>
      </c>
      <c r="U461" s="255">
        <v>8201.2000000000007</v>
      </c>
      <c r="V461" s="255"/>
      <c r="W461" s="255"/>
      <c r="X461" s="255">
        <f t="shared" si="147"/>
        <v>2218.5</v>
      </c>
      <c r="Y461" s="255">
        <v>2218.5</v>
      </c>
      <c r="Z461" s="255">
        <v>636.79999999999995</v>
      </c>
      <c r="AA461" s="255">
        <v>863.4</v>
      </c>
      <c r="AB461" s="255"/>
      <c r="AC461" s="255">
        <f t="shared" si="148"/>
        <v>13392.8</v>
      </c>
      <c r="AE461" s="267"/>
      <c r="AF461" s="267" t="s">
        <v>4471</v>
      </c>
      <c r="AG461" s="272" t="s">
        <v>590</v>
      </c>
      <c r="AH461" s="255">
        <f t="shared" si="149"/>
        <v>13392.8</v>
      </c>
      <c r="AI461" s="254">
        <f t="shared" si="150"/>
        <v>11174.3</v>
      </c>
      <c r="AJ461" s="254">
        <f t="shared" si="151"/>
        <v>2218.5</v>
      </c>
      <c r="AK461" s="254">
        <f t="shared" si="152"/>
        <v>17356.3</v>
      </c>
      <c r="AL461" s="254">
        <f t="shared" si="153"/>
        <v>11815.6</v>
      </c>
      <c r="AM461" s="255">
        <f t="shared" si="154"/>
        <v>5540.7</v>
      </c>
      <c r="AN461" s="254">
        <f t="shared" si="155"/>
        <v>3963.5</v>
      </c>
      <c r="AO461" s="254">
        <f t="shared" si="156"/>
        <v>641.30000000000109</v>
      </c>
      <c r="AP461" s="254">
        <f t="shared" si="157"/>
        <v>3322.2</v>
      </c>
      <c r="AQ461" s="249">
        <f t="shared" ref="AQ461:AQ524" si="159">ROUND(F461*0.02,1)</f>
        <v>192.4</v>
      </c>
      <c r="AR461" s="256">
        <f t="shared" ref="AR461:AR524" si="160">E461+AQ461</f>
        <v>12008</v>
      </c>
    </row>
    <row r="462" spans="1:44" ht="31.5">
      <c r="A462" s="396"/>
      <c r="B462" s="396" t="s">
        <v>4471</v>
      </c>
      <c r="C462" s="401" t="s">
        <v>348</v>
      </c>
      <c r="D462" s="369">
        <f t="shared" si="144"/>
        <v>14832.9</v>
      </c>
      <c r="E462" s="373">
        <v>14832.9</v>
      </c>
      <c r="F462" s="400">
        <v>11123.1</v>
      </c>
      <c r="G462" s="373">
        <v>1262.8</v>
      </c>
      <c r="H462" s="400"/>
      <c r="I462" s="369">
        <f t="shared" si="158"/>
        <v>5763.0999999999995</v>
      </c>
      <c r="J462" s="400">
        <v>5288.0999999999995</v>
      </c>
      <c r="K462" s="400">
        <v>2387.4</v>
      </c>
      <c r="L462" s="400">
        <v>748.3</v>
      </c>
      <c r="M462" s="400">
        <v>475</v>
      </c>
      <c r="N462" s="369">
        <f t="shared" si="145"/>
        <v>20596</v>
      </c>
      <c r="O462" s="236"/>
      <c r="P462" s="267"/>
      <c r="Q462" s="267" t="s">
        <v>4471</v>
      </c>
      <c r="R462" s="272" t="s">
        <v>591</v>
      </c>
      <c r="S462" s="255">
        <f t="shared" si="146"/>
        <v>11244.599999999999</v>
      </c>
      <c r="T462" s="255">
        <v>11244.599999999999</v>
      </c>
      <c r="U462" s="255">
        <v>8252.8000000000011</v>
      </c>
      <c r="V462" s="255"/>
      <c r="W462" s="255"/>
      <c r="X462" s="255">
        <f t="shared" si="147"/>
        <v>2473.6</v>
      </c>
      <c r="Y462" s="255">
        <v>2473.6</v>
      </c>
      <c r="Z462" s="255">
        <v>640.80000000000007</v>
      </c>
      <c r="AA462" s="255">
        <v>781.1</v>
      </c>
      <c r="AB462" s="255"/>
      <c r="AC462" s="255">
        <f t="shared" si="148"/>
        <v>13718.199999999999</v>
      </c>
      <c r="AE462" s="267"/>
      <c r="AF462" s="267" t="s">
        <v>4471</v>
      </c>
      <c r="AG462" s="272" t="s">
        <v>591</v>
      </c>
      <c r="AH462" s="255">
        <f t="shared" si="149"/>
        <v>13718.199999999999</v>
      </c>
      <c r="AI462" s="254">
        <f t="shared" si="150"/>
        <v>11244.599999999999</v>
      </c>
      <c r="AJ462" s="254">
        <f t="shared" si="151"/>
        <v>2473.6</v>
      </c>
      <c r="AK462" s="254">
        <f t="shared" si="152"/>
        <v>20596</v>
      </c>
      <c r="AL462" s="254">
        <f t="shared" si="153"/>
        <v>14832.9</v>
      </c>
      <c r="AM462" s="255">
        <f t="shared" si="154"/>
        <v>5763.0999999999995</v>
      </c>
      <c r="AN462" s="254">
        <f t="shared" si="155"/>
        <v>6877.8000000000011</v>
      </c>
      <c r="AO462" s="254">
        <f t="shared" si="156"/>
        <v>3588.3000000000011</v>
      </c>
      <c r="AP462" s="254">
        <f t="shared" si="157"/>
        <v>3289.4999999999995</v>
      </c>
      <c r="AQ462" s="249">
        <f t="shared" si="159"/>
        <v>222.5</v>
      </c>
      <c r="AR462" s="256">
        <f t="shared" si="160"/>
        <v>15055.4</v>
      </c>
    </row>
    <row r="463" spans="1:44" ht="31.5">
      <c r="A463" s="396"/>
      <c r="B463" s="396" t="s">
        <v>4471</v>
      </c>
      <c r="C463" s="401" t="s">
        <v>349</v>
      </c>
      <c r="D463" s="369">
        <f t="shared" si="144"/>
        <v>16667.099999999999</v>
      </c>
      <c r="E463" s="373">
        <v>16667.099999999999</v>
      </c>
      <c r="F463" s="400">
        <v>12799.5</v>
      </c>
      <c r="G463" s="373">
        <v>1051.8</v>
      </c>
      <c r="H463" s="400"/>
      <c r="I463" s="369">
        <f t="shared" si="158"/>
        <v>5985</v>
      </c>
      <c r="J463" s="400">
        <v>5321</v>
      </c>
      <c r="K463" s="400">
        <v>2747.3</v>
      </c>
      <c r="L463" s="400">
        <v>290.5</v>
      </c>
      <c r="M463" s="400">
        <v>664</v>
      </c>
      <c r="N463" s="369">
        <f t="shared" si="145"/>
        <v>22652.1</v>
      </c>
      <c r="O463" s="236"/>
      <c r="P463" s="267"/>
      <c r="Q463" s="267" t="s">
        <v>4471</v>
      </c>
      <c r="R463" s="272" t="s">
        <v>592</v>
      </c>
      <c r="S463" s="255">
        <f t="shared" si="146"/>
        <v>13940.1</v>
      </c>
      <c r="T463" s="255">
        <v>13940.1</v>
      </c>
      <c r="U463" s="255">
        <v>10231.200000000001</v>
      </c>
      <c r="V463" s="255"/>
      <c r="W463" s="255"/>
      <c r="X463" s="255">
        <f t="shared" si="147"/>
        <v>2824.1</v>
      </c>
      <c r="Y463" s="255">
        <v>2824.1</v>
      </c>
      <c r="Z463" s="255">
        <v>794.50000000000011</v>
      </c>
      <c r="AA463" s="255">
        <v>828.8</v>
      </c>
      <c r="AB463" s="255"/>
      <c r="AC463" s="255">
        <f t="shared" si="148"/>
        <v>16764.2</v>
      </c>
      <c r="AE463" s="267"/>
      <c r="AF463" s="267" t="s">
        <v>4471</v>
      </c>
      <c r="AG463" s="272" t="s">
        <v>592</v>
      </c>
      <c r="AH463" s="255">
        <f t="shared" si="149"/>
        <v>16764.2</v>
      </c>
      <c r="AI463" s="254">
        <f t="shared" si="150"/>
        <v>13940.1</v>
      </c>
      <c r="AJ463" s="254">
        <f t="shared" si="151"/>
        <v>2824.1</v>
      </c>
      <c r="AK463" s="254">
        <f t="shared" si="152"/>
        <v>22652.1</v>
      </c>
      <c r="AL463" s="254">
        <f t="shared" si="153"/>
        <v>16667.099999999999</v>
      </c>
      <c r="AM463" s="255">
        <f t="shared" si="154"/>
        <v>5985</v>
      </c>
      <c r="AN463" s="254">
        <f t="shared" si="155"/>
        <v>5887.8999999999978</v>
      </c>
      <c r="AO463" s="254">
        <f t="shared" si="156"/>
        <v>2726.9999999999982</v>
      </c>
      <c r="AP463" s="254">
        <f t="shared" si="157"/>
        <v>3160.9</v>
      </c>
      <c r="AQ463" s="249">
        <f t="shared" si="159"/>
        <v>256</v>
      </c>
      <c r="AR463" s="256">
        <f t="shared" si="160"/>
        <v>16923.099999999999</v>
      </c>
    </row>
    <row r="464" spans="1:44" ht="31.5">
      <c r="A464" s="396"/>
      <c r="B464" s="396" t="s">
        <v>4471</v>
      </c>
      <c r="C464" s="401" t="s">
        <v>350</v>
      </c>
      <c r="D464" s="369">
        <f t="shared" si="144"/>
        <v>12314.2</v>
      </c>
      <c r="E464" s="373">
        <v>12314.2</v>
      </c>
      <c r="F464" s="400">
        <v>9190.7000000000007</v>
      </c>
      <c r="G464" s="373">
        <v>1101.5999999999999</v>
      </c>
      <c r="H464" s="400"/>
      <c r="I464" s="369">
        <f t="shared" si="158"/>
        <v>4154.6000000000004</v>
      </c>
      <c r="J464" s="400">
        <v>3679.6000000000008</v>
      </c>
      <c r="K464" s="400">
        <v>1972.7</v>
      </c>
      <c r="L464" s="400">
        <v>202.6</v>
      </c>
      <c r="M464" s="400">
        <v>475</v>
      </c>
      <c r="N464" s="369">
        <f t="shared" si="145"/>
        <v>16468.800000000003</v>
      </c>
      <c r="O464" s="236"/>
      <c r="P464" s="267"/>
      <c r="Q464" s="267" t="s">
        <v>4471</v>
      </c>
      <c r="R464" s="272" t="s">
        <v>593</v>
      </c>
      <c r="S464" s="255">
        <f t="shared" si="146"/>
        <v>10721.6</v>
      </c>
      <c r="T464" s="255">
        <v>10721.6</v>
      </c>
      <c r="U464" s="255">
        <v>7869</v>
      </c>
      <c r="V464" s="255"/>
      <c r="W464" s="255"/>
      <c r="X464" s="255">
        <f t="shared" si="147"/>
        <v>2365.3000000000002</v>
      </c>
      <c r="Y464" s="255">
        <v>2365.3000000000002</v>
      </c>
      <c r="Z464" s="255">
        <v>611</v>
      </c>
      <c r="AA464" s="255">
        <v>792.8</v>
      </c>
      <c r="AB464" s="255"/>
      <c r="AC464" s="255">
        <f t="shared" si="148"/>
        <v>13086.900000000001</v>
      </c>
      <c r="AE464" s="267"/>
      <c r="AF464" s="267" t="s">
        <v>4471</v>
      </c>
      <c r="AG464" s="272" t="s">
        <v>593</v>
      </c>
      <c r="AH464" s="255">
        <f t="shared" si="149"/>
        <v>13086.900000000001</v>
      </c>
      <c r="AI464" s="254">
        <f t="shared" si="150"/>
        <v>10721.6</v>
      </c>
      <c r="AJ464" s="254">
        <f t="shared" si="151"/>
        <v>2365.3000000000002</v>
      </c>
      <c r="AK464" s="254">
        <f t="shared" si="152"/>
        <v>16468.800000000003</v>
      </c>
      <c r="AL464" s="254">
        <f t="shared" si="153"/>
        <v>12314.2</v>
      </c>
      <c r="AM464" s="255">
        <f t="shared" si="154"/>
        <v>4154.6000000000004</v>
      </c>
      <c r="AN464" s="254">
        <f t="shared" si="155"/>
        <v>3381.9000000000015</v>
      </c>
      <c r="AO464" s="254">
        <f t="shared" si="156"/>
        <v>1592.6000000000004</v>
      </c>
      <c r="AP464" s="254">
        <f t="shared" si="157"/>
        <v>1789.3000000000002</v>
      </c>
      <c r="AQ464" s="249">
        <f t="shared" si="159"/>
        <v>183.8</v>
      </c>
      <c r="AR464" s="256">
        <f t="shared" si="160"/>
        <v>12498</v>
      </c>
    </row>
    <row r="465" spans="1:44" ht="31.5">
      <c r="A465" s="396"/>
      <c r="B465" s="396" t="s">
        <v>4471</v>
      </c>
      <c r="C465" s="401" t="s">
        <v>351</v>
      </c>
      <c r="D465" s="369">
        <f t="shared" si="144"/>
        <v>7483.6</v>
      </c>
      <c r="E465" s="373">
        <v>7483.6</v>
      </c>
      <c r="F465" s="400">
        <v>5832.8</v>
      </c>
      <c r="G465" s="373">
        <v>367.6</v>
      </c>
      <c r="H465" s="400"/>
      <c r="I465" s="369">
        <f t="shared" si="158"/>
        <v>3166.9</v>
      </c>
      <c r="J465" s="400">
        <v>2703.1</v>
      </c>
      <c r="K465" s="400">
        <v>1251.8</v>
      </c>
      <c r="L465" s="400">
        <v>367.7</v>
      </c>
      <c r="M465" s="400">
        <v>463.8</v>
      </c>
      <c r="N465" s="369">
        <f t="shared" si="145"/>
        <v>10650.5</v>
      </c>
      <c r="O465" s="236"/>
      <c r="P465" s="267"/>
      <c r="Q465" s="267" t="s">
        <v>4471</v>
      </c>
      <c r="R465" s="272" t="s">
        <v>594</v>
      </c>
      <c r="S465" s="255">
        <f t="shared" si="146"/>
        <v>5584.5999999999995</v>
      </c>
      <c r="T465" s="255">
        <v>5584.5999999999995</v>
      </c>
      <c r="U465" s="255">
        <v>4080.4</v>
      </c>
      <c r="V465" s="255"/>
      <c r="W465" s="255"/>
      <c r="X465" s="255">
        <f t="shared" si="147"/>
        <v>1711.1</v>
      </c>
      <c r="Y465" s="255">
        <v>1711.1</v>
      </c>
      <c r="Z465" s="255">
        <v>316.8</v>
      </c>
      <c r="AA465" s="255">
        <v>286.39999999999998</v>
      </c>
      <c r="AB465" s="255"/>
      <c r="AC465" s="255">
        <f t="shared" si="148"/>
        <v>7295.6999999999989</v>
      </c>
      <c r="AE465" s="267"/>
      <c r="AF465" s="267" t="s">
        <v>4471</v>
      </c>
      <c r="AG465" s="272" t="s">
        <v>594</v>
      </c>
      <c r="AH465" s="255">
        <f t="shared" si="149"/>
        <v>7295.6999999999989</v>
      </c>
      <c r="AI465" s="254">
        <f t="shared" si="150"/>
        <v>5584.5999999999995</v>
      </c>
      <c r="AJ465" s="254">
        <f t="shared" si="151"/>
        <v>1711.1</v>
      </c>
      <c r="AK465" s="254">
        <f t="shared" si="152"/>
        <v>10650.5</v>
      </c>
      <c r="AL465" s="254">
        <f t="shared" si="153"/>
        <v>7483.6</v>
      </c>
      <c r="AM465" s="255">
        <f t="shared" si="154"/>
        <v>3166.9</v>
      </c>
      <c r="AN465" s="254">
        <f t="shared" si="155"/>
        <v>3354.8000000000011</v>
      </c>
      <c r="AO465" s="254">
        <f t="shared" si="156"/>
        <v>1899.0000000000009</v>
      </c>
      <c r="AP465" s="254">
        <f t="shared" si="157"/>
        <v>1455.8000000000002</v>
      </c>
      <c r="AQ465" s="249">
        <f t="shared" si="159"/>
        <v>116.7</v>
      </c>
      <c r="AR465" s="256">
        <f t="shared" si="160"/>
        <v>7600.3</v>
      </c>
    </row>
    <row r="466" spans="1:44" ht="31.5">
      <c r="A466" s="396"/>
      <c r="B466" s="396" t="s">
        <v>4471</v>
      </c>
      <c r="C466" s="401" t="s">
        <v>595</v>
      </c>
      <c r="D466" s="369">
        <f t="shared" si="144"/>
        <v>3021.7999999999997</v>
      </c>
      <c r="E466" s="373">
        <v>3021.7999999999997</v>
      </c>
      <c r="F466" s="400">
        <v>2405.6</v>
      </c>
      <c r="G466" s="373">
        <v>87</v>
      </c>
      <c r="H466" s="400"/>
      <c r="I466" s="369">
        <f t="shared" si="158"/>
        <v>1204.2000000000003</v>
      </c>
      <c r="J466" s="400">
        <v>1094.3000000000002</v>
      </c>
      <c r="K466" s="400">
        <v>516.20000000000005</v>
      </c>
      <c r="L466" s="400">
        <v>87</v>
      </c>
      <c r="M466" s="400">
        <v>109.9</v>
      </c>
      <c r="N466" s="369">
        <f t="shared" si="145"/>
        <v>4226</v>
      </c>
      <c r="O466" s="236"/>
      <c r="P466" s="267"/>
      <c r="Q466" s="267" t="s">
        <v>4471</v>
      </c>
      <c r="R466" s="272" t="s">
        <v>595</v>
      </c>
      <c r="S466" s="255">
        <f t="shared" si="146"/>
        <v>1323.4</v>
      </c>
      <c r="T466" s="255">
        <v>1323.4</v>
      </c>
      <c r="U466" s="255">
        <v>967.40000000000009</v>
      </c>
      <c r="V466" s="255"/>
      <c r="W466" s="255"/>
      <c r="X466" s="255">
        <f t="shared" si="147"/>
        <v>405.4</v>
      </c>
      <c r="Y466" s="255">
        <v>405.4</v>
      </c>
      <c r="Z466" s="255">
        <v>75.100000000000009</v>
      </c>
      <c r="AA466" s="255">
        <v>78.599999999999994</v>
      </c>
      <c r="AB466" s="255"/>
      <c r="AC466" s="255">
        <f t="shared" si="148"/>
        <v>1728.8000000000002</v>
      </c>
      <c r="AE466" s="267"/>
      <c r="AF466" s="267" t="s">
        <v>4471</v>
      </c>
      <c r="AG466" s="272" t="s">
        <v>595</v>
      </c>
      <c r="AH466" s="255">
        <f t="shared" si="149"/>
        <v>1728.8000000000002</v>
      </c>
      <c r="AI466" s="254">
        <f t="shared" si="150"/>
        <v>1323.4</v>
      </c>
      <c r="AJ466" s="254">
        <f t="shared" si="151"/>
        <v>405.4</v>
      </c>
      <c r="AK466" s="254">
        <f t="shared" si="152"/>
        <v>4226</v>
      </c>
      <c r="AL466" s="254">
        <f t="shared" si="153"/>
        <v>3021.7999999999997</v>
      </c>
      <c r="AM466" s="255">
        <f t="shared" si="154"/>
        <v>1204.2000000000003</v>
      </c>
      <c r="AN466" s="254">
        <f t="shared" si="155"/>
        <v>2497.1999999999998</v>
      </c>
      <c r="AO466" s="254">
        <f t="shared" si="156"/>
        <v>1698.3999999999996</v>
      </c>
      <c r="AP466" s="254">
        <f t="shared" si="157"/>
        <v>798.8000000000003</v>
      </c>
      <c r="AQ466" s="249">
        <f t="shared" si="159"/>
        <v>48.1</v>
      </c>
      <c r="AR466" s="256">
        <f t="shared" si="160"/>
        <v>3069.8999999999996</v>
      </c>
    </row>
    <row r="467" spans="1:44" ht="31.5">
      <c r="A467" s="396"/>
      <c r="B467" s="396" t="s">
        <v>4471</v>
      </c>
      <c r="C467" s="401" t="s">
        <v>596</v>
      </c>
      <c r="D467" s="369">
        <f t="shared" si="144"/>
        <v>4836.8999999999996</v>
      </c>
      <c r="E467" s="373">
        <v>4836.8999999999996</v>
      </c>
      <c r="F467" s="400">
        <v>3889.1</v>
      </c>
      <c r="G467" s="373">
        <v>92.2</v>
      </c>
      <c r="H467" s="400"/>
      <c r="I467" s="369">
        <f t="shared" si="158"/>
        <v>1874.3999999999999</v>
      </c>
      <c r="J467" s="400">
        <v>1763.1</v>
      </c>
      <c r="K467" s="400">
        <v>834.5</v>
      </c>
      <c r="L467" s="400">
        <v>92.2</v>
      </c>
      <c r="M467" s="400">
        <v>111.3</v>
      </c>
      <c r="N467" s="369">
        <f t="shared" si="145"/>
        <v>6711.2999999999993</v>
      </c>
      <c r="O467" s="236"/>
      <c r="P467" s="267"/>
      <c r="Q467" s="267" t="s">
        <v>4471</v>
      </c>
      <c r="R467" s="272" t="s">
        <v>596</v>
      </c>
      <c r="S467" s="255">
        <f t="shared" si="146"/>
        <v>2498.9</v>
      </c>
      <c r="T467" s="255">
        <v>2498.9</v>
      </c>
      <c r="U467" s="255">
        <v>1853.9</v>
      </c>
      <c r="V467" s="255"/>
      <c r="W467" s="255"/>
      <c r="X467" s="255">
        <f t="shared" si="147"/>
        <v>764.4</v>
      </c>
      <c r="Y467" s="255">
        <v>764.4</v>
      </c>
      <c r="Z467" s="255">
        <v>144</v>
      </c>
      <c r="AA467" s="255">
        <v>131.1</v>
      </c>
      <c r="AB467" s="255"/>
      <c r="AC467" s="255">
        <f t="shared" si="148"/>
        <v>3263.3</v>
      </c>
      <c r="AE467" s="267"/>
      <c r="AF467" s="267" t="s">
        <v>4471</v>
      </c>
      <c r="AG467" s="272" t="s">
        <v>596</v>
      </c>
      <c r="AH467" s="255">
        <f t="shared" si="149"/>
        <v>3263.3</v>
      </c>
      <c r="AI467" s="254">
        <f t="shared" si="150"/>
        <v>2498.9</v>
      </c>
      <c r="AJ467" s="254">
        <f t="shared" si="151"/>
        <v>764.4</v>
      </c>
      <c r="AK467" s="254">
        <f t="shared" si="152"/>
        <v>6711.2999999999993</v>
      </c>
      <c r="AL467" s="254">
        <f t="shared" si="153"/>
        <v>4836.8999999999996</v>
      </c>
      <c r="AM467" s="255">
        <f t="shared" si="154"/>
        <v>1874.3999999999999</v>
      </c>
      <c r="AN467" s="254">
        <f t="shared" si="155"/>
        <v>3447.9999999999991</v>
      </c>
      <c r="AO467" s="254">
        <f t="shared" si="156"/>
        <v>2337.9999999999995</v>
      </c>
      <c r="AP467" s="254">
        <f t="shared" si="157"/>
        <v>1110</v>
      </c>
      <c r="AQ467" s="249">
        <f t="shared" si="159"/>
        <v>77.8</v>
      </c>
      <c r="AR467" s="256">
        <f t="shared" si="160"/>
        <v>4914.7</v>
      </c>
    </row>
    <row r="468" spans="1:44" ht="31.5">
      <c r="A468" s="396"/>
      <c r="B468" s="396" t="s">
        <v>4471</v>
      </c>
      <c r="C468" s="401" t="s">
        <v>597</v>
      </c>
      <c r="D468" s="369">
        <f t="shared" si="144"/>
        <v>1974.1</v>
      </c>
      <c r="E468" s="373">
        <v>1974.1</v>
      </c>
      <c r="F468" s="400">
        <v>1567.1</v>
      </c>
      <c r="G468" s="373">
        <v>62.2</v>
      </c>
      <c r="H468" s="400"/>
      <c r="I468" s="369">
        <f t="shared" si="158"/>
        <v>845.59999999999991</v>
      </c>
      <c r="J468" s="400">
        <v>795.8</v>
      </c>
      <c r="K468" s="400">
        <v>336.40000000000003</v>
      </c>
      <c r="L468" s="400">
        <v>62.2</v>
      </c>
      <c r="M468" s="400">
        <v>49.8</v>
      </c>
      <c r="N468" s="369">
        <f t="shared" si="145"/>
        <v>2819.7</v>
      </c>
      <c r="O468" s="236"/>
      <c r="P468" s="267"/>
      <c r="Q468" s="267" t="s">
        <v>4471</v>
      </c>
      <c r="R468" s="272" t="s">
        <v>597</v>
      </c>
      <c r="S468" s="255">
        <f t="shared" si="146"/>
        <v>1795.3</v>
      </c>
      <c r="T468" s="255">
        <v>1795.3</v>
      </c>
      <c r="U468" s="255">
        <v>1271</v>
      </c>
      <c r="V468" s="255"/>
      <c r="W468" s="255"/>
      <c r="X468" s="255">
        <f t="shared" si="147"/>
        <v>552.29999999999995</v>
      </c>
      <c r="Y468" s="255">
        <v>552.29999999999995</v>
      </c>
      <c r="Z468" s="255">
        <v>98.7</v>
      </c>
      <c r="AA468" s="255">
        <v>93.6</v>
      </c>
      <c r="AB468" s="255"/>
      <c r="AC468" s="255">
        <f t="shared" si="148"/>
        <v>2347.6</v>
      </c>
      <c r="AE468" s="267"/>
      <c r="AF468" s="267" t="s">
        <v>4471</v>
      </c>
      <c r="AG468" s="272" t="s">
        <v>597</v>
      </c>
      <c r="AH468" s="255">
        <f t="shared" si="149"/>
        <v>2347.6</v>
      </c>
      <c r="AI468" s="254">
        <f t="shared" si="150"/>
        <v>1795.3</v>
      </c>
      <c r="AJ468" s="254">
        <f t="shared" si="151"/>
        <v>552.29999999999995</v>
      </c>
      <c r="AK468" s="254">
        <f t="shared" si="152"/>
        <v>2819.7</v>
      </c>
      <c r="AL468" s="254">
        <f t="shared" si="153"/>
        <v>1974.1</v>
      </c>
      <c r="AM468" s="255">
        <f t="shared" si="154"/>
        <v>845.59999999999991</v>
      </c>
      <c r="AN468" s="254">
        <f t="shared" si="155"/>
        <v>472.09999999999991</v>
      </c>
      <c r="AO468" s="254">
        <f t="shared" si="156"/>
        <v>178.79999999999995</v>
      </c>
      <c r="AP468" s="254">
        <f t="shared" si="157"/>
        <v>293.29999999999995</v>
      </c>
      <c r="AQ468" s="249">
        <f t="shared" si="159"/>
        <v>31.3</v>
      </c>
      <c r="AR468" s="256">
        <f t="shared" si="160"/>
        <v>2005.3999999999999</v>
      </c>
    </row>
    <row r="469" spans="1:44" ht="31.5">
      <c r="A469" s="396"/>
      <c r="B469" s="396" t="s">
        <v>4471</v>
      </c>
      <c r="C469" s="401" t="s">
        <v>598</v>
      </c>
      <c r="D469" s="369">
        <f t="shared" si="144"/>
        <v>2811.4999999999995</v>
      </c>
      <c r="E469" s="373">
        <v>2811.4999999999995</v>
      </c>
      <c r="F469" s="400">
        <v>2230.5</v>
      </c>
      <c r="G469" s="373">
        <v>90.2</v>
      </c>
      <c r="H469" s="400"/>
      <c r="I469" s="369">
        <f t="shared" si="158"/>
        <v>1121.8</v>
      </c>
      <c r="J469" s="400">
        <v>1029.8</v>
      </c>
      <c r="K469" s="400">
        <v>478.8</v>
      </c>
      <c r="L469" s="400">
        <v>90.2</v>
      </c>
      <c r="M469" s="400">
        <v>92</v>
      </c>
      <c r="N469" s="369">
        <f t="shared" si="145"/>
        <v>3933.2999999999993</v>
      </c>
      <c r="O469" s="236"/>
      <c r="P469" s="267"/>
      <c r="Q469" s="267" t="s">
        <v>4471</v>
      </c>
      <c r="R469" s="272" t="s">
        <v>598</v>
      </c>
      <c r="S469" s="255">
        <f t="shared" si="146"/>
        <v>1288.8999999999999</v>
      </c>
      <c r="T469" s="255">
        <v>1288.8999999999999</v>
      </c>
      <c r="U469" s="255">
        <v>962.3</v>
      </c>
      <c r="V469" s="255"/>
      <c r="W469" s="255"/>
      <c r="X469" s="255">
        <f t="shared" si="147"/>
        <v>393.9</v>
      </c>
      <c r="Y469" s="255">
        <v>393.9</v>
      </c>
      <c r="Z469" s="255">
        <v>74.7</v>
      </c>
      <c r="AA469" s="255">
        <v>78.400000000000006</v>
      </c>
      <c r="AB469" s="255"/>
      <c r="AC469" s="255">
        <f t="shared" si="148"/>
        <v>1682.7999999999997</v>
      </c>
      <c r="AE469" s="267"/>
      <c r="AF469" s="267" t="s">
        <v>4471</v>
      </c>
      <c r="AG469" s="272" t="s">
        <v>598</v>
      </c>
      <c r="AH469" s="255">
        <f t="shared" si="149"/>
        <v>1682.7999999999997</v>
      </c>
      <c r="AI469" s="254">
        <f t="shared" si="150"/>
        <v>1288.8999999999999</v>
      </c>
      <c r="AJ469" s="254">
        <f t="shared" si="151"/>
        <v>393.9</v>
      </c>
      <c r="AK469" s="254">
        <f t="shared" si="152"/>
        <v>3933.2999999999993</v>
      </c>
      <c r="AL469" s="254">
        <f t="shared" si="153"/>
        <v>2811.4999999999995</v>
      </c>
      <c r="AM469" s="255">
        <f t="shared" si="154"/>
        <v>1121.8</v>
      </c>
      <c r="AN469" s="254">
        <f t="shared" si="155"/>
        <v>2250.4999999999995</v>
      </c>
      <c r="AO469" s="254">
        <f t="shared" si="156"/>
        <v>1522.5999999999997</v>
      </c>
      <c r="AP469" s="254">
        <f t="shared" si="157"/>
        <v>727.9</v>
      </c>
      <c r="AQ469" s="249">
        <f t="shared" si="159"/>
        <v>44.6</v>
      </c>
      <c r="AR469" s="256">
        <f t="shared" si="160"/>
        <v>2856.0999999999995</v>
      </c>
    </row>
    <row r="470" spans="1:44" ht="31.5">
      <c r="A470" s="396"/>
      <c r="B470" s="396" t="s">
        <v>4471</v>
      </c>
      <c r="C470" s="401" t="s">
        <v>599</v>
      </c>
      <c r="D470" s="369">
        <f t="shared" si="144"/>
        <v>2376.2999999999997</v>
      </c>
      <c r="E470" s="373">
        <v>2376.2999999999997</v>
      </c>
      <c r="F470" s="400">
        <v>1905.5</v>
      </c>
      <c r="G470" s="373">
        <v>51.5</v>
      </c>
      <c r="H470" s="400"/>
      <c r="I470" s="369">
        <f t="shared" si="158"/>
        <v>984.69999999999993</v>
      </c>
      <c r="J470" s="400">
        <v>921.8</v>
      </c>
      <c r="K470" s="400">
        <v>408.8</v>
      </c>
      <c r="L470" s="400">
        <v>51.5</v>
      </c>
      <c r="M470" s="400">
        <v>62.9</v>
      </c>
      <c r="N470" s="369">
        <f t="shared" si="145"/>
        <v>3360.9999999999995</v>
      </c>
      <c r="O470" s="236"/>
      <c r="P470" s="267"/>
      <c r="Q470" s="267" t="s">
        <v>4471</v>
      </c>
      <c r="R470" s="272" t="s">
        <v>599</v>
      </c>
      <c r="S470" s="255">
        <f t="shared" si="146"/>
        <v>1340.1999999999998</v>
      </c>
      <c r="T470" s="255">
        <v>1340.1999999999998</v>
      </c>
      <c r="U470" s="255">
        <v>1009.8</v>
      </c>
      <c r="V470" s="255"/>
      <c r="W470" s="255"/>
      <c r="X470" s="255">
        <f t="shared" si="147"/>
        <v>409.1</v>
      </c>
      <c r="Y470" s="255">
        <v>409.1</v>
      </c>
      <c r="Z470" s="255">
        <v>78.399999999999991</v>
      </c>
      <c r="AA470" s="255">
        <v>69.400000000000006</v>
      </c>
      <c r="AB470" s="255"/>
      <c r="AC470" s="255">
        <f t="shared" si="148"/>
        <v>1749.2999999999997</v>
      </c>
      <c r="AE470" s="267"/>
      <c r="AF470" s="267" t="s">
        <v>4471</v>
      </c>
      <c r="AG470" s="272" t="s">
        <v>599</v>
      </c>
      <c r="AH470" s="255">
        <f t="shared" si="149"/>
        <v>1749.2999999999997</v>
      </c>
      <c r="AI470" s="254">
        <f t="shared" si="150"/>
        <v>1340.1999999999998</v>
      </c>
      <c r="AJ470" s="254">
        <f t="shared" si="151"/>
        <v>409.1</v>
      </c>
      <c r="AK470" s="254">
        <f t="shared" si="152"/>
        <v>3360.9999999999995</v>
      </c>
      <c r="AL470" s="254">
        <f t="shared" si="153"/>
        <v>2376.2999999999997</v>
      </c>
      <c r="AM470" s="255">
        <f t="shared" si="154"/>
        <v>984.69999999999993</v>
      </c>
      <c r="AN470" s="254">
        <f t="shared" si="155"/>
        <v>1611.6999999999998</v>
      </c>
      <c r="AO470" s="254">
        <f t="shared" si="156"/>
        <v>1036.0999999999999</v>
      </c>
      <c r="AP470" s="254">
        <f t="shared" si="157"/>
        <v>575.59999999999991</v>
      </c>
      <c r="AQ470" s="249">
        <f t="shared" si="159"/>
        <v>38.1</v>
      </c>
      <c r="AR470" s="256">
        <f t="shared" si="160"/>
        <v>2414.3999999999996</v>
      </c>
    </row>
    <row r="471" spans="1:44" ht="31.5">
      <c r="A471" s="396"/>
      <c r="B471" s="396" t="s">
        <v>4471</v>
      </c>
      <c r="C471" s="401" t="s">
        <v>600</v>
      </c>
      <c r="D471" s="369">
        <f t="shared" si="144"/>
        <v>2129.5</v>
      </c>
      <c r="E471" s="373">
        <v>2129.5</v>
      </c>
      <c r="F471" s="400">
        <v>1653.8</v>
      </c>
      <c r="G471" s="373">
        <v>111.9</v>
      </c>
      <c r="H471" s="400"/>
      <c r="I471" s="369">
        <f t="shared" si="158"/>
        <v>952</v>
      </c>
      <c r="J471" s="400">
        <v>799.1</v>
      </c>
      <c r="K471" s="400">
        <v>355.4</v>
      </c>
      <c r="L471" s="400">
        <v>111.9</v>
      </c>
      <c r="M471" s="400">
        <v>152.9</v>
      </c>
      <c r="N471" s="369">
        <f t="shared" si="145"/>
        <v>3081.5</v>
      </c>
      <c r="O471" s="236"/>
      <c r="P471" s="267"/>
      <c r="Q471" s="267" t="s">
        <v>4471</v>
      </c>
      <c r="R471" s="272" t="s">
        <v>600</v>
      </c>
      <c r="S471" s="255">
        <f t="shared" si="146"/>
        <v>1643.9</v>
      </c>
      <c r="T471" s="255">
        <v>1643.9</v>
      </c>
      <c r="U471" s="255">
        <v>1202.0000000000002</v>
      </c>
      <c r="V471" s="255"/>
      <c r="W471" s="255"/>
      <c r="X471" s="255">
        <f t="shared" si="147"/>
        <v>503.7</v>
      </c>
      <c r="Y471" s="255">
        <v>503.7</v>
      </c>
      <c r="Z471" s="255">
        <v>93.3</v>
      </c>
      <c r="AA471" s="255">
        <v>102.2</v>
      </c>
      <c r="AB471" s="255"/>
      <c r="AC471" s="255">
        <f t="shared" si="148"/>
        <v>2147.6</v>
      </c>
      <c r="AE471" s="267"/>
      <c r="AF471" s="267" t="s">
        <v>4471</v>
      </c>
      <c r="AG471" s="272" t="s">
        <v>600</v>
      </c>
      <c r="AH471" s="255">
        <f t="shared" si="149"/>
        <v>2147.6</v>
      </c>
      <c r="AI471" s="254">
        <f t="shared" si="150"/>
        <v>1643.9</v>
      </c>
      <c r="AJ471" s="254">
        <f t="shared" si="151"/>
        <v>503.7</v>
      </c>
      <c r="AK471" s="254">
        <f t="shared" si="152"/>
        <v>3081.5</v>
      </c>
      <c r="AL471" s="254">
        <f t="shared" si="153"/>
        <v>2129.5</v>
      </c>
      <c r="AM471" s="255">
        <f t="shared" si="154"/>
        <v>952</v>
      </c>
      <c r="AN471" s="254">
        <f t="shared" si="155"/>
        <v>933.90000000000009</v>
      </c>
      <c r="AO471" s="254">
        <f t="shared" si="156"/>
        <v>485.59999999999991</v>
      </c>
      <c r="AP471" s="254">
        <f t="shared" si="157"/>
        <v>448.3</v>
      </c>
      <c r="AQ471" s="249">
        <f t="shared" si="159"/>
        <v>33.1</v>
      </c>
      <c r="AR471" s="256">
        <f t="shared" si="160"/>
        <v>2162.6</v>
      </c>
    </row>
    <row r="472" spans="1:44" ht="31.5">
      <c r="A472" s="396"/>
      <c r="B472" s="396" t="s">
        <v>4471</v>
      </c>
      <c r="C472" s="401" t="s">
        <v>601</v>
      </c>
      <c r="D472" s="369">
        <f t="shared" si="144"/>
        <v>1838.4</v>
      </c>
      <c r="E472" s="373">
        <v>1838.4</v>
      </c>
      <c r="F472" s="400">
        <v>1423.8</v>
      </c>
      <c r="G472" s="373">
        <v>101.4</v>
      </c>
      <c r="H472" s="400"/>
      <c r="I472" s="369">
        <f t="shared" si="158"/>
        <v>768.5</v>
      </c>
      <c r="J472" s="400">
        <v>703.7</v>
      </c>
      <c r="K472" s="400">
        <v>305.5</v>
      </c>
      <c r="L472" s="400">
        <v>101.4</v>
      </c>
      <c r="M472" s="400">
        <v>64.8</v>
      </c>
      <c r="N472" s="369">
        <f t="shared" si="145"/>
        <v>2606.9</v>
      </c>
      <c r="O472" s="236"/>
      <c r="P472" s="267"/>
      <c r="Q472" s="267" t="s">
        <v>4471</v>
      </c>
      <c r="R472" s="272" t="s">
        <v>601</v>
      </c>
      <c r="S472" s="255">
        <f t="shared" si="146"/>
        <v>1657.3999999999999</v>
      </c>
      <c r="T472" s="255">
        <v>1657.3999999999999</v>
      </c>
      <c r="U472" s="255">
        <v>1221.7</v>
      </c>
      <c r="V472" s="255"/>
      <c r="W472" s="255"/>
      <c r="X472" s="255">
        <f t="shared" si="147"/>
        <v>507.20000000000005</v>
      </c>
      <c r="Y472" s="255">
        <v>507.20000000000005</v>
      </c>
      <c r="Z472" s="255">
        <v>94.800000000000011</v>
      </c>
      <c r="AA472" s="255">
        <v>112.4</v>
      </c>
      <c r="AB472" s="255"/>
      <c r="AC472" s="255">
        <f t="shared" si="148"/>
        <v>2164.6</v>
      </c>
      <c r="AE472" s="267"/>
      <c r="AF472" s="267" t="s">
        <v>4471</v>
      </c>
      <c r="AG472" s="272" t="s">
        <v>601</v>
      </c>
      <c r="AH472" s="255">
        <f t="shared" si="149"/>
        <v>2164.6</v>
      </c>
      <c r="AI472" s="254">
        <f t="shared" si="150"/>
        <v>1657.3999999999999</v>
      </c>
      <c r="AJ472" s="254">
        <f t="shared" si="151"/>
        <v>507.20000000000005</v>
      </c>
      <c r="AK472" s="254">
        <f t="shared" si="152"/>
        <v>2606.9</v>
      </c>
      <c r="AL472" s="254">
        <f t="shared" si="153"/>
        <v>1838.4</v>
      </c>
      <c r="AM472" s="255">
        <f t="shared" si="154"/>
        <v>768.5</v>
      </c>
      <c r="AN472" s="254">
        <f t="shared" si="155"/>
        <v>442.30000000000018</v>
      </c>
      <c r="AO472" s="254">
        <f t="shared" si="156"/>
        <v>181.00000000000023</v>
      </c>
      <c r="AP472" s="254">
        <f t="shared" si="157"/>
        <v>261.29999999999995</v>
      </c>
      <c r="AQ472" s="249">
        <f t="shared" si="159"/>
        <v>28.5</v>
      </c>
      <c r="AR472" s="256">
        <f t="shared" si="160"/>
        <v>1866.9</v>
      </c>
    </row>
    <row r="473" spans="1:44" ht="31.5">
      <c r="A473" s="396"/>
      <c r="B473" s="396" t="s">
        <v>4471</v>
      </c>
      <c r="C473" s="401" t="s">
        <v>4330</v>
      </c>
      <c r="D473" s="369">
        <f t="shared" si="144"/>
        <v>2502.6</v>
      </c>
      <c r="E473" s="373">
        <v>2502.6</v>
      </c>
      <c r="F473" s="400">
        <v>1752.7</v>
      </c>
      <c r="G473" s="373">
        <v>364.3</v>
      </c>
      <c r="H473" s="400"/>
      <c r="I473" s="369">
        <f t="shared" si="158"/>
        <v>1072.5</v>
      </c>
      <c r="J473" s="400">
        <v>855.8</v>
      </c>
      <c r="K473" s="400">
        <v>376.1</v>
      </c>
      <c r="L473" s="400">
        <v>364.3</v>
      </c>
      <c r="M473" s="400">
        <v>216.7</v>
      </c>
      <c r="N473" s="369">
        <f t="shared" si="145"/>
        <v>3575.1</v>
      </c>
      <c r="O473" s="236"/>
      <c r="P473" s="267"/>
      <c r="Q473" s="267" t="s">
        <v>4471</v>
      </c>
      <c r="R473" s="272" t="s">
        <v>602</v>
      </c>
      <c r="S473" s="255">
        <f t="shared" si="146"/>
        <v>4795.3</v>
      </c>
      <c r="T473" s="255">
        <v>4795.3</v>
      </c>
      <c r="U473" s="255">
        <v>3540.4</v>
      </c>
      <c r="V473" s="255"/>
      <c r="W473" s="255"/>
      <c r="X473" s="255">
        <f t="shared" si="147"/>
        <v>1467.6000000000001</v>
      </c>
      <c r="Y473" s="255">
        <v>1467.6000000000001</v>
      </c>
      <c r="Z473" s="255">
        <v>274.90000000000003</v>
      </c>
      <c r="AA473" s="255">
        <v>512.29999999999995</v>
      </c>
      <c r="AB473" s="255"/>
      <c r="AC473" s="255">
        <f t="shared" si="148"/>
        <v>6262.9000000000005</v>
      </c>
      <c r="AE473" s="267"/>
      <c r="AF473" s="267" t="s">
        <v>4471</v>
      </c>
      <c r="AG473" s="272" t="s">
        <v>602</v>
      </c>
      <c r="AH473" s="255">
        <f t="shared" si="149"/>
        <v>6262.9000000000005</v>
      </c>
      <c r="AI473" s="254">
        <f t="shared" si="150"/>
        <v>4795.3</v>
      </c>
      <c r="AJ473" s="254">
        <f t="shared" si="151"/>
        <v>1467.6000000000001</v>
      </c>
      <c r="AK473" s="254">
        <f t="shared" si="152"/>
        <v>3575.1</v>
      </c>
      <c r="AL473" s="254">
        <f t="shared" si="153"/>
        <v>2502.6</v>
      </c>
      <c r="AM473" s="255">
        <f t="shared" si="154"/>
        <v>1072.5</v>
      </c>
      <c r="AN473" s="254">
        <f t="shared" si="155"/>
        <v>-2687.8000000000006</v>
      </c>
      <c r="AO473" s="254">
        <f t="shared" si="156"/>
        <v>-2292.7000000000003</v>
      </c>
      <c r="AP473" s="254">
        <f t="shared" si="157"/>
        <v>-395.10000000000014</v>
      </c>
      <c r="AQ473" s="249">
        <f t="shared" si="159"/>
        <v>35.1</v>
      </c>
      <c r="AR473" s="256">
        <f t="shared" si="160"/>
        <v>2537.6999999999998</v>
      </c>
    </row>
    <row r="474" spans="1:44" ht="31.5">
      <c r="A474" s="396"/>
      <c r="B474" s="396" t="s">
        <v>4471</v>
      </c>
      <c r="C474" s="401" t="s">
        <v>603</v>
      </c>
      <c r="D474" s="369">
        <f t="shared" si="144"/>
        <v>1641.9</v>
      </c>
      <c r="E474" s="373">
        <v>1641.9</v>
      </c>
      <c r="F474" s="400">
        <v>1269</v>
      </c>
      <c r="G474" s="373">
        <v>93.7</v>
      </c>
      <c r="H474" s="400"/>
      <c r="I474" s="369">
        <f t="shared" si="158"/>
        <v>771.19999999999993</v>
      </c>
      <c r="J474" s="400">
        <v>650.69999999999993</v>
      </c>
      <c r="K474" s="400">
        <v>272.3</v>
      </c>
      <c r="L474" s="400">
        <v>93.7</v>
      </c>
      <c r="M474" s="400">
        <v>120.5</v>
      </c>
      <c r="N474" s="369">
        <f t="shared" si="145"/>
        <v>2413.1</v>
      </c>
      <c r="O474" s="236"/>
      <c r="P474" s="267"/>
      <c r="Q474" s="267" t="s">
        <v>4471</v>
      </c>
      <c r="R474" s="272" t="s">
        <v>603</v>
      </c>
      <c r="S474" s="255">
        <f t="shared" si="146"/>
        <v>1910.2</v>
      </c>
      <c r="T474" s="255">
        <v>1910.2</v>
      </c>
      <c r="U474" s="255">
        <v>1307.8999999999999</v>
      </c>
      <c r="V474" s="255"/>
      <c r="W474" s="255"/>
      <c r="X474" s="255">
        <f t="shared" si="147"/>
        <v>589.70000000000005</v>
      </c>
      <c r="Y474" s="255">
        <v>589.70000000000005</v>
      </c>
      <c r="Z474" s="255">
        <v>101.5</v>
      </c>
      <c r="AA474" s="255">
        <v>88.9</v>
      </c>
      <c r="AB474" s="255"/>
      <c r="AC474" s="255">
        <f t="shared" si="148"/>
        <v>2499.9</v>
      </c>
      <c r="AE474" s="267"/>
      <c r="AF474" s="267" t="s">
        <v>4471</v>
      </c>
      <c r="AG474" s="272" t="s">
        <v>603</v>
      </c>
      <c r="AH474" s="255">
        <f t="shared" si="149"/>
        <v>2499.9</v>
      </c>
      <c r="AI474" s="254">
        <f t="shared" si="150"/>
        <v>1910.2</v>
      </c>
      <c r="AJ474" s="254">
        <f t="shared" si="151"/>
        <v>589.70000000000005</v>
      </c>
      <c r="AK474" s="254">
        <f t="shared" si="152"/>
        <v>2413.1</v>
      </c>
      <c r="AL474" s="254">
        <f t="shared" si="153"/>
        <v>1641.9</v>
      </c>
      <c r="AM474" s="255">
        <f t="shared" si="154"/>
        <v>771.19999999999993</v>
      </c>
      <c r="AN474" s="254">
        <f t="shared" si="155"/>
        <v>-86.800000000000182</v>
      </c>
      <c r="AO474" s="254">
        <f t="shared" si="156"/>
        <v>-268.29999999999995</v>
      </c>
      <c r="AP474" s="254">
        <f t="shared" si="157"/>
        <v>181.49999999999989</v>
      </c>
      <c r="AQ474" s="249">
        <f t="shared" si="159"/>
        <v>25.4</v>
      </c>
      <c r="AR474" s="256">
        <f t="shared" si="160"/>
        <v>1667.3000000000002</v>
      </c>
    </row>
    <row r="475" spans="1:44" ht="31.5">
      <c r="A475" s="396"/>
      <c r="B475" s="396" t="s">
        <v>4471</v>
      </c>
      <c r="C475" s="401" t="s">
        <v>604</v>
      </c>
      <c r="D475" s="369">
        <f t="shared" si="144"/>
        <v>2659.7</v>
      </c>
      <c r="E475" s="373">
        <v>2659.7</v>
      </c>
      <c r="F475" s="400">
        <v>2105.1999999999998</v>
      </c>
      <c r="G475" s="373">
        <v>91.4</v>
      </c>
      <c r="H475" s="400"/>
      <c r="I475" s="369">
        <f t="shared" si="158"/>
        <v>1050.0999999999999</v>
      </c>
      <c r="J475" s="400">
        <v>966.1</v>
      </c>
      <c r="K475" s="400">
        <v>451.7</v>
      </c>
      <c r="L475" s="400">
        <v>91.4</v>
      </c>
      <c r="M475" s="400">
        <v>84</v>
      </c>
      <c r="N475" s="369">
        <f t="shared" si="145"/>
        <v>3709.7999999999997</v>
      </c>
      <c r="O475" s="236"/>
      <c r="P475" s="267"/>
      <c r="Q475" s="267" t="s">
        <v>4471</v>
      </c>
      <c r="R475" s="272" t="s">
        <v>604</v>
      </c>
      <c r="S475" s="255">
        <f t="shared" si="146"/>
        <v>1411</v>
      </c>
      <c r="T475" s="255">
        <v>1411</v>
      </c>
      <c r="U475" s="255">
        <v>1003.9</v>
      </c>
      <c r="V475" s="255"/>
      <c r="W475" s="255"/>
      <c r="X475" s="255">
        <f t="shared" si="147"/>
        <v>433.70000000000005</v>
      </c>
      <c r="Y475" s="255">
        <v>433.70000000000005</v>
      </c>
      <c r="Z475" s="255">
        <v>77.899999999999991</v>
      </c>
      <c r="AA475" s="255">
        <v>163.1</v>
      </c>
      <c r="AB475" s="255"/>
      <c r="AC475" s="255">
        <f t="shared" si="148"/>
        <v>1844.7</v>
      </c>
      <c r="AE475" s="267"/>
      <c r="AF475" s="267" t="s">
        <v>4471</v>
      </c>
      <c r="AG475" s="272" t="s">
        <v>604</v>
      </c>
      <c r="AH475" s="255">
        <f t="shared" si="149"/>
        <v>1844.7</v>
      </c>
      <c r="AI475" s="254">
        <f t="shared" si="150"/>
        <v>1411</v>
      </c>
      <c r="AJ475" s="254">
        <f t="shared" si="151"/>
        <v>433.70000000000005</v>
      </c>
      <c r="AK475" s="254">
        <f t="shared" si="152"/>
        <v>3709.7999999999997</v>
      </c>
      <c r="AL475" s="254">
        <f t="shared" si="153"/>
        <v>2659.7</v>
      </c>
      <c r="AM475" s="255">
        <f t="shared" si="154"/>
        <v>1050.0999999999999</v>
      </c>
      <c r="AN475" s="254">
        <f t="shared" si="155"/>
        <v>1865.0999999999997</v>
      </c>
      <c r="AO475" s="254">
        <f t="shared" si="156"/>
        <v>1248.6999999999998</v>
      </c>
      <c r="AP475" s="254">
        <f t="shared" si="157"/>
        <v>616.39999999999986</v>
      </c>
      <c r="AQ475" s="249">
        <f t="shared" si="159"/>
        <v>42.1</v>
      </c>
      <c r="AR475" s="256">
        <f t="shared" si="160"/>
        <v>2701.7999999999997</v>
      </c>
    </row>
    <row r="476" spans="1:44" ht="31.5">
      <c r="A476" s="396"/>
      <c r="B476" s="396" t="s">
        <v>4471</v>
      </c>
      <c r="C476" s="401" t="s">
        <v>3225</v>
      </c>
      <c r="D476" s="369">
        <f t="shared" si="144"/>
        <v>2114</v>
      </c>
      <c r="E476" s="373">
        <v>2114</v>
      </c>
      <c r="F476" s="400">
        <v>1661.3</v>
      </c>
      <c r="G476" s="373">
        <v>87.3</v>
      </c>
      <c r="H476" s="400"/>
      <c r="I476" s="369">
        <f t="shared" si="158"/>
        <v>896.7</v>
      </c>
      <c r="J476" s="400">
        <v>829.2</v>
      </c>
      <c r="K476" s="400">
        <v>356.4</v>
      </c>
      <c r="L476" s="400">
        <v>87.3</v>
      </c>
      <c r="M476" s="400">
        <v>67.5</v>
      </c>
      <c r="N476" s="369">
        <f t="shared" si="145"/>
        <v>3010.7</v>
      </c>
      <c r="O476" s="236"/>
      <c r="P476" s="267"/>
      <c r="Q476" s="267" t="s">
        <v>4471</v>
      </c>
      <c r="R476" s="272" t="s">
        <v>3225</v>
      </c>
      <c r="S476" s="255">
        <f t="shared" si="146"/>
        <v>2282.8999999999996</v>
      </c>
      <c r="T476" s="255">
        <v>2282.8999999999996</v>
      </c>
      <c r="U476" s="255">
        <v>1707.5</v>
      </c>
      <c r="V476" s="255"/>
      <c r="W476" s="255"/>
      <c r="X476" s="255">
        <f t="shared" si="147"/>
        <v>697.7</v>
      </c>
      <c r="Y476" s="255">
        <v>697.7</v>
      </c>
      <c r="Z476" s="255">
        <v>132.6</v>
      </c>
      <c r="AA476" s="255">
        <v>120</v>
      </c>
      <c r="AB476" s="255"/>
      <c r="AC476" s="255">
        <f t="shared" si="148"/>
        <v>2980.5999999999995</v>
      </c>
      <c r="AE476" s="267"/>
      <c r="AF476" s="267" t="s">
        <v>4471</v>
      </c>
      <c r="AG476" s="272" t="s">
        <v>3225</v>
      </c>
      <c r="AH476" s="255">
        <f t="shared" si="149"/>
        <v>2980.5999999999995</v>
      </c>
      <c r="AI476" s="254">
        <f t="shared" si="150"/>
        <v>2282.8999999999996</v>
      </c>
      <c r="AJ476" s="254">
        <f t="shared" si="151"/>
        <v>697.7</v>
      </c>
      <c r="AK476" s="254">
        <f t="shared" si="152"/>
        <v>3010.7</v>
      </c>
      <c r="AL476" s="254">
        <f t="shared" si="153"/>
        <v>2114</v>
      </c>
      <c r="AM476" s="255">
        <f t="shared" si="154"/>
        <v>896.7</v>
      </c>
      <c r="AN476" s="254">
        <f t="shared" si="155"/>
        <v>30.100000000000364</v>
      </c>
      <c r="AO476" s="254">
        <f t="shared" si="156"/>
        <v>-168.89999999999964</v>
      </c>
      <c r="AP476" s="254">
        <f t="shared" si="157"/>
        <v>199</v>
      </c>
      <c r="AQ476" s="249">
        <f t="shared" si="159"/>
        <v>33.200000000000003</v>
      </c>
      <c r="AR476" s="256">
        <f t="shared" si="160"/>
        <v>2147.1999999999998</v>
      </c>
    </row>
    <row r="477" spans="1:44" ht="31.5">
      <c r="A477" s="396"/>
      <c r="B477" s="396" t="s">
        <v>4471</v>
      </c>
      <c r="C477" s="401" t="s">
        <v>3226</v>
      </c>
      <c r="D477" s="369">
        <f t="shared" si="144"/>
        <v>2701.5</v>
      </c>
      <c r="E477" s="373">
        <v>2701.5</v>
      </c>
      <c r="F477" s="400">
        <v>2127.1</v>
      </c>
      <c r="G477" s="373">
        <v>106.5</v>
      </c>
      <c r="H477" s="400"/>
      <c r="I477" s="369">
        <f t="shared" si="158"/>
        <v>1082.8</v>
      </c>
      <c r="J477" s="400">
        <v>976.59999999999991</v>
      </c>
      <c r="K477" s="400">
        <v>456.4</v>
      </c>
      <c r="L477" s="400">
        <v>106.5</v>
      </c>
      <c r="M477" s="400">
        <v>106.2</v>
      </c>
      <c r="N477" s="369">
        <f t="shared" si="145"/>
        <v>3784.3</v>
      </c>
      <c r="O477" s="236"/>
      <c r="P477" s="267"/>
      <c r="Q477" s="267" t="s">
        <v>4471</v>
      </c>
      <c r="R477" s="272" t="s">
        <v>3226</v>
      </c>
      <c r="S477" s="255">
        <f t="shared" si="146"/>
        <v>1550.2</v>
      </c>
      <c r="T477" s="255">
        <v>1550.2</v>
      </c>
      <c r="U477" s="255">
        <v>1091.3</v>
      </c>
      <c r="V477" s="255"/>
      <c r="W477" s="255"/>
      <c r="X477" s="255">
        <f t="shared" si="147"/>
        <v>477.2</v>
      </c>
      <c r="Y477" s="255">
        <v>477.2</v>
      </c>
      <c r="Z477" s="255">
        <v>84.800000000000011</v>
      </c>
      <c r="AA477" s="255">
        <v>276.10000000000002</v>
      </c>
      <c r="AB477" s="255"/>
      <c r="AC477" s="255">
        <f t="shared" si="148"/>
        <v>2027.4</v>
      </c>
      <c r="AE477" s="267"/>
      <c r="AF477" s="267" t="s">
        <v>4471</v>
      </c>
      <c r="AG477" s="272" t="s">
        <v>3226</v>
      </c>
      <c r="AH477" s="255">
        <f t="shared" si="149"/>
        <v>2027.4</v>
      </c>
      <c r="AI477" s="254">
        <f t="shared" si="150"/>
        <v>1550.2</v>
      </c>
      <c r="AJ477" s="254">
        <f t="shared" si="151"/>
        <v>477.2</v>
      </c>
      <c r="AK477" s="254">
        <f t="shared" si="152"/>
        <v>3784.3</v>
      </c>
      <c r="AL477" s="254">
        <f t="shared" si="153"/>
        <v>2701.5</v>
      </c>
      <c r="AM477" s="255">
        <f t="shared" si="154"/>
        <v>1082.8</v>
      </c>
      <c r="AN477" s="254">
        <f t="shared" si="155"/>
        <v>1756.9</v>
      </c>
      <c r="AO477" s="254">
        <f t="shared" si="156"/>
        <v>1151.3</v>
      </c>
      <c r="AP477" s="254">
        <f t="shared" si="157"/>
        <v>605.59999999999991</v>
      </c>
      <c r="AQ477" s="249">
        <f t="shared" si="159"/>
        <v>42.5</v>
      </c>
      <c r="AR477" s="256">
        <f t="shared" si="160"/>
        <v>2744</v>
      </c>
    </row>
    <row r="478" spans="1:44" ht="31.5">
      <c r="A478" s="396"/>
      <c r="B478" s="396" t="s">
        <v>4471</v>
      </c>
      <c r="C478" s="401" t="s">
        <v>3227</v>
      </c>
      <c r="D478" s="369">
        <f t="shared" si="144"/>
        <v>2238.2999999999997</v>
      </c>
      <c r="E478" s="373">
        <v>2238.2999999999997</v>
      </c>
      <c r="F478" s="400">
        <v>1754.6</v>
      </c>
      <c r="G478" s="373">
        <v>97.7</v>
      </c>
      <c r="H478" s="400"/>
      <c r="I478" s="369">
        <f t="shared" si="158"/>
        <v>932.8</v>
      </c>
      <c r="J478" s="400">
        <v>877</v>
      </c>
      <c r="K478" s="400">
        <v>376.5</v>
      </c>
      <c r="L478" s="400">
        <v>97.7</v>
      </c>
      <c r="M478" s="400">
        <v>55.8</v>
      </c>
      <c r="N478" s="369">
        <f t="shared" si="145"/>
        <v>3171.0999999999995</v>
      </c>
      <c r="O478" s="236"/>
      <c r="P478" s="267"/>
      <c r="Q478" s="267" t="s">
        <v>4471</v>
      </c>
      <c r="R478" s="272" t="s">
        <v>3227</v>
      </c>
      <c r="S478" s="255">
        <f t="shared" si="146"/>
        <v>1822.4</v>
      </c>
      <c r="T478" s="255">
        <v>1822.4</v>
      </c>
      <c r="U478" s="255">
        <v>1288.3999999999999</v>
      </c>
      <c r="V478" s="255"/>
      <c r="W478" s="255"/>
      <c r="X478" s="255">
        <f t="shared" si="147"/>
        <v>560.6</v>
      </c>
      <c r="Y478" s="255">
        <v>560.6</v>
      </c>
      <c r="Z478" s="255">
        <v>100.10000000000001</v>
      </c>
      <c r="AA478" s="255">
        <v>108.8</v>
      </c>
      <c r="AB478" s="255"/>
      <c r="AC478" s="255">
        <f t="shared" si="148"/>
        <v>2383</v>
      </c>
      <c r="AE478" s="267"/>
      <c r="AF478" s="267" t="s">
        <v>4471</v>
      </c>
      <c r="AG478" s="272" t="s">
        <v>3227</v>
      </c>
      <c r="AH478" s="255">
        <f t="shared" si="149"/>
        <v>2383</v>
      </c>
      <c r="AI478" s="254">
        <f t="shared" si="150"/>
        <v>1822.4</v>
      </c>
      <c r="AJ478" s="254">
        <f t="shared" si="151"/>
        <v>560.6</v>
      </c>
      <c r="AK478" s="254">
        <f t="shared" si="152"/>
        <v>3171.0999999999995</v>
      </c>
      <c r="AL478" s="254">
        <f t="shared" si="153"/>
        <v>2238.2999999999997</v>
      </c>
      <c r="AM478" s="255">
        <f t="shared" si="154"/>
        <v>932.8</v>
      </c>
      <c r="AN478" s="254">
        <f t="shared" si="155"/>
        <v>788.09999999999945</v>
      </c>
      <c r="AO478" s="254">
        <f t="shared" si="156"/>
        <v>415.89999999999964</v>
      </c>
      <c r="AP478" s="254">
        <f t="shared" si="157"/>
        <v>372.19999999999993</v>
      </c>
      <c r="AQ478" s="249">
        <f t="shared" si="159"/>
        <v>35.1</v>
      </c>
      <c r="AR478" s="256">
        <f t="shared" si="160"/>
        <v>2273.3999999999996</v>
      </c>
    </row>
    <row r="479" spans="1:44" ht="31.5">
      <c r="A479" s="396"/>
      <c r="B479" s="396" t="s">
        <v>4471</v>
      </c>
      <c r="C479" s="401" t="s">
        <v>352</v>
      </c>
      <c r="D479" s="369">
        <f t="shared" si="144"/>
        <v>2552.4</v>
      </c>
      <c r="E479" s="373">
        <v>2552.4</v>
      </c>
      <c r="F479" s="400">
        <v>1874.3</v>
      </c>
      <c r="G479" s="373">
        <v>265.8</v>
      </c>
      <c r="H479" s="400"/>
      <c r="I479" s="369">
        <f t="shared" si="158"/>
        <v>1158.8</v>
      </c>
      <c r="J479" s="400">
        <v>898.3</v>
      </c>
      <c r="K479" s="400">
        <v>402.1</v>
      </c>
      <c r="L479" s="400">
        <v>265.8</v>
      </c>
      <c r="M479" s="400">
        <v>260.5</v>
      </c>
      <c r="N479" s="369">
        <f t="shared" si="145"/>
        <v>3711.2</v>
      </c>
      <c r="O479" s="236"/>
      <c r="P479" s="267"/>
      <c r="Q479" s="267" t="s">
        <v>4471</v>
      </c>
      <c r="R479" s="272" t="s">
        <v>3228</v>
      </c>
      <c r="S479" s="255">
        <f t="shared" si="146"/>
        <v>3423.1</v>
      </c>
      <c r="T479" s="255">
        <v>3423.1</v>
      </c>
      <c r="U479" s="255">
        <v>2511.8000000000002</v>
      </c>
      <c r="V479" s="255"/>
      <c r="W479" s="255"/>
      <c r="X479" s="255">
        <f t="shared" si="147"/>
        <v>1048.5</v>
      </c>
      <c r="Y479" s="255">
        <v>1048.5</v>
      </c>
      <c r="Z479" s="255">
        <v>195.1</v>
      </c>
      <c r="AA479" s="255">
        <v>130.80000000000001</v>
      </c>
      <c r="AB479" s="255"/>
      <c r="AC479" s="255">
        <f t="shared" si="148"/>
        <v>4471.6000000000004</v>
      </c>
      <c r="AE479" s="267"/>
      <c r="AF479" s="267" t="s">
        <v>4471</v>
      </c>
      <c r="AG479" s="272" t="s">
        <v>3228</v>
      </c>
      <c r="AH479" s="255">
        <f t="shared" si="149"/>
        <v>4471.6000000000004</v>
      </c>
      <c r="AI479" s="254">
        <f t="shared" si="150"/>
        <v>3423.1</v>
      </c>
      <c r="AJ479" s="254">
        <f t="shared" si="151"/>
        <v>1048.5</v>
      </c>
      <c r="AK479" s="254">
        <f t="shared" si="152"/>
        <v>3711.2</v>
      </c>
      <c r="AL479" s="254">
        <f t="shared" si="153"/>
        <v>2552.4</v>
      </c>
      <c r="AM479" s="255">
        <f t="shared" si="154"/>
        <v>1158.8</v>
      </c>
      <c r="AN479" s="254">
        <f t="shared" si="155"/>
        <v>-760.40000000000055</v>
      </c>
      <c r="AO479" s="254">
        <f t="shared" si="156"/>
        <v>-870.69999999999982</v>
      </c>
      <c r="AP479" s="254">
        <f t="shared" si="157"/>
        <v>110.29999999999995</v>
      </c>
      <c r="AQ479" s="249">
        <f t="shared" si="159"/>
        <v>37.5</v>
      </c>
      <c r="AR479" s="256">
        <f t="shared" si="160"/>
        <v>2589.9</v>
      </c>
    </row>
    <row r="480" spans="1:44" ht="31.5">
      <c r="A480" s="396"/>
      <c r="B480" s="396" t="s">
        <v>4471</v>
      </c>
      <c r="C480" s="401" t="s">
        <v>353</v>
      </c>
      <c r="D480" s="369">
        <f t="shared" si="144"/>
        <v>4467.6000000000004</v>
      </c>
      <c r="E480" s="373">
        <v>4467.6000000000004</v>
      </c>
      <c r="F480" s="400">
        <v>3448.8</v>
      </c>
      <c r="G480" s="373">
        <v>260.10000000000002</v>
      </c>
      <c r="H480" s="400"/>
      <c r="I480" s="369">
        <f t="shared" si="158"/>
        <v>1682.1000000000001</v>
      </c>
      <c r="J480" s="400">
        <v>1562.9</v>
      </c>
      <c r="K480" s="400">
        <v>740.1</v>
      </c>
      <c r="L480" s="400">
        <v>260.10000000000002</v>
      </c>
      <c r="M480" s="400">
        <v>119.2</v>
      </c>
      <c r="N480" s="369">
        <f t="shared" si="145"/>
        <v>6149.7000000000007</v>
      </c>
      <c r="O480" s="236"/>
      <c r="P480" s="267"/>
      <c r="Q480" s="267" t="s">
        <v>4471</v>
      </c>
      <c r="R480" s="272" t="s">
        <v>3229</v>
      </c>
      <c r="S480" s="255">
        <f t="shared" si="146"/>
        <v>3224.4</v>
      </c>
      <c r="T480" s="255">
        <v>3224.4</v>
      </c>
      <c r="U480" s="255">
        <v>2409.1000000000004</v>
      </c>
      <c r="V480" s="255"/>
      <c r="W480" s="255"/>
      <c r="X480" s="255">
        <f t="shared" si="147"/>
        <v>985.30000000000007</v>
      </c>
      <c r="Y480" s="255">
        <v>985.30000000000007</v>
      </c>
      <c r="Z480" s="255">
        <v>187</v>
      </c>
      <c r="AA480" s="255">
        <v>273.7</v>
      </c>
      <c r="AB480" s="255"/>
      <c r="AC480" s="255">
        <f t="shared" si="148"/>
        <v>4209.7</v>
      </c>
      <c r="AE480" s="267"/>
      <c r="AF480" s="267" t="s">
        <v>4471</v>
      </c>
      <c r="AG480" s="272" t="s">
        <v>3229</v>
      </c>
      <c r="AH480" s="255">
        <f t="shared" si="149"/>
        <v>4209.7</v>
      </c>
      <c r="AI480" s="254">
        <f t="shared" si="150"/>
        <v>3224.4</v>
      </c>
      <c r="AJ480" s="254">
        <f t="shared" si="151"/>
        <v>985.30000000000007</v>
      </c>
      <c r="AK480" s="254">
        <f t="shared" si="152"/>
        <v>6149.7000000000007</v>
      </c>
      <c r="AL480" s="254">
        <f t="shared" si="153"/>
        <v>4467.6000000000004</v>
      </c>
      <c r="AM480" s="255">
        <f t="shared" si="154"/>
        <v>1682.1000000000001</v>
      </c>
      <c r="AN480" s="254">
        <f t="shared" si="155"/>
        <v>1940.0000000000009</v>
      </c>
      <c r="AO480" s="254">
        <f t="shared" si="156"/>
        <v>1243.2000000000003</v>
      </c>
      <c r="AP480" s="254">
        <f t="shared" si="157"/>
        <v>696.80000000000007</v>
      </c>
      <c r="AQ480" s="249">
        <f t="shared" si="159"/>
        <v>69</v>
      </c>
      <c r="AR480" s="256">
        <f t="shared" si="160"/>
        <v>4536.6000000000004</v>
      </c>
    </row>
    <row r="481" spans="1:44" ht="31.5">
      <c r="A481" s="396"/>
      <c r="B481" s="396" t="s">
        <v>4471</v>
      </c>
      <c r="C481" s="401" t="s">
        <v>3230</v>
      </c>
      <c r="D481" s="369">
        <f t="shared" si="144"/>
        <v>2051.8000000000002</v>
      </c>
      <c r="E481" s="373">
        <v>2051.8000000000002</v>
      </c>
      <c r="F481" s="400">
        <v>1606.9</v>
      </c>
      <c r="G481" s="373">
        <v>91.4</v>
      </c>
      <c r="H481" s="400"/>
      <c r="I481" s="369">
        <f t="shared" si="158"/>
        <v>857.9</v>
      </c>
      <c r="J481" s="400">
        <v>792.4</v>
      </c>
      <c r="K481" s="400">
        <v>344.8</v>
      </c>
      <c r="L481" s="400">
        <v>91.4</v>
      </c>
      <c r="M481" s="400">
        <v>65.5</v>
      </c>
      <c r="N481" s="369">
        <f t="shared" si="145"/>
        <v>2909.7000000000003</v>
      </c>
      <c r="O481" s="236"/>
      <c r="P481" s="267"/>
      <c r="Q481" s="267" t="s">
        <v>4471</v>
      </c>
      <c r="R481" s="272" t="s">
        <v>3230</v>
      </c>
      <c r="S481" s="255">
        <f t="shared" si="146"/>
        <v>2077.6999999999998</v>
      </c>
      <c r="T481" s="255">
        <v>2077.6999999999998</v>
      </c>
      <c r="U481" s="255">
        <v>1518.7</v>
      </c>
      <c r="V481" s="255"/>
      <c r="W481" s="255"/>
      <c r="X481" s="255">
        <f t="shared" si="147"/>
        <v>636.59999999999991</v>
      </c>
      <c r="Y481" s="255">
        <v>636.59999999999991</v>
      </c>
      <c r="Z481" s="255">
        <v>117.9</v>
      </c>
      <c r="AA481" s="255">
        <v>145.4</v>
      </c>
      <c r="AB481" s="255"/>
      <c r="AC481" s="255">
        <f t="shared" si="148"/>
        <v>2714.2999999999997</v>
      </c>
      <c r="AE481" s="267"/>
      <c r="AF481" s="267" t="s">
        <v>4471</v>
      </c>
      <c r="AG481" s="272" t="s">
        <v>3230</v>
      </c>
      <c r="AH481" s="255">
        <f t="shared" si="149"/>
        <v>2714.2999999999997</v>
      </c>
      <c r="AI481" s="254">
        <f t="shared" si="150"/>
        <v>2077.6999999999998</v>
      </c>
      <c r="AJ481" s="254">
        <f t="shared" si="151"/>
        <v>636.59999999999991</v>
      </c>
      <c r="AK481" s="254">
        <f t="shared" si="152"/>
        <v>2909.7000000000003</v>
      </c>
      <c r="AL481" s="254">
        <f t="shared" si="153"/>
        <v>2051.8000000000002</v>
      </c>
      <c r="AM481" s="255">
        <f t="shared" si="154"/>
        <v>857.9</v>
      </c>
      <c r="AN481" s="254">
        <f t="shared" si="155"/>
        <v>195.40000000000055</v>
      </c>
      <c r="AO481" s="254">
        <f t="shared" si="156"/>
        <v>-25.899999999999636</v>
      </c>
      <c r="AP481" s="254">
        <f t="shared" si="157"/>
        <v>221.30000000000007</v>
      </c>
      <c r="AQ481" s="249">
        <f t="shared" si="159"/>
        <v>32.1</v>
      </c>
      <c r="AR481" s="256">
        <f t="shared" si="160"/>
        <v>2083.9</v>
      </c>
    </row>
    <row r="482" spans="1:44" ht="31.5">
      <c r="A482" s="396"/>
      <c r="B482" s="396" t="s">
        <v>4471</v>
      </c>
      <c r="C482" s="401" t="s">
        <v>3231</v>
      </c>
      <c r="D482" s="369">
        <f t="shared" si="144"/>
        <v>3791.2</v>
      </c>
      <c r="E482" s="373">
        <v>3791.2</v>
      </c>
      <c r="F482" s="400">
        <v>2933</v>
      </c>
      <c r="G482" s="373">
        <v>212.9</v>
      </c>
      <c r="H482" s="400"/>
      <c r="I482" s="369">
        <f t="shared" si="158"/>
        <v>1416.1</v>
      </c>
      <c r="J482" s="400">
        <v>1361.3999999999999</v>
      </c>
      <c r="K482" s="400">
        <v>629.4</v>
      </c>
      <c r="L482" s="400">
        <v>212.9</v>
      </c>
      <c r="M482" s="400">
        <v>54.7</v>
      </c>
      <c r="N482" s="369">
        <f t="shared" si="145"/>
        <v>5207.2999999999993</v>
      </c>
      <c r="O482" s="236"/>
      <c r="P482" s="267"/>
      <c r="Q482" s="267" t="s">
        <v>4471</v>
      </c>
      <c r="R482" s="272" t="s">
        <v>3231</v>
      </c>
      <c r="S482" s="255">
        <f t="shared" si="146"/>
        <v>3453.1</v>
      </c>
      <c r="T482" s="255">
        <v>3453.1</v>
      </c>
      <c r="U482" s="255">
        <v>2595</v>
      </c>
      <c r="V482" s="255"/>
      <c r="W482" s="255"/>
      <c r="X482" s="255">
        <f t="shared" si="147"/>
        <v>1054.5</v>
      </c>
      <c r="Y482" s="255">
        <v>1054.5</v>
      </c>
      <c r="Z482" s="255">
        <v>201.5</v>
      </c>
      <c r="AA482" s="255">
        <v>289.10000000000002</v>
      </c>
      <c r="AB482" s="255"/>
      <c r="AC482" s="255">
        <f t="shared" si="148"/>
        <v>4507.6000000000004</v>
      </c>
      <c r="AE482" s="267"/>
      <c r="AF482" s="267" t="s">
        <v>4471</v>
      </c>
      <c r="AG482" s="272" t="s">
        <v>3231</v>
      </c>
      <c r="AH482" s="255">
        <f t="shared" si="149"/>
        <v>4507.6000000000004</v>
      </c>
      <c r="AI482" s="254">
        <f t="shared" si="150"/>
        <v>3453.1</v>
      </c>
      <c r="AJ482" s="254">
        <f t="shared" si="151"/>
        <v>1054.5</v>
      </c>
      <c r="AK482" s="254">
        <f t="shared" si="152"/>
        <v>5207.2999999999993</v>
      </c>
      <c r="AL482" s="254">
        <f t="shared" si="153"/>
        <v>3791.2</v>
      </c>
      <c r="AM482" s="255">
        <f t="shared" si="154"/>
        <v>1416.1</v>
      </c>
      <c r="AN482" s="254">
        <f t="shared" si="155"/>
        <v>699.69999999999891</v>
      </c>
      <c r="AO482" s="254">
        <f t="shared" si="156"/>
        <v>338.09999999999991</v>
      </c>
      <c r="AP482" s="254">
        <f t="shared" si="157"/>
        <v>361.59999999999991</v>
      </c>
      <c r="AQ482" s="249">
        <f t="shared" si="159"/>
        <v>58.7</v>
      </c>
      <c r="AR482" s="256">
        <f t="shared" si="160"/>
        <v>3849.8999999999996</v>
      </c>
    </row>
    <row r="483" spans="1:44" ht="31.5">
      <c r="A483" s="396"/>
      <c r="B483" s="396" t="s">
        <v>4471</v>
      </c>
      <c r="C483" s="401" t="s">
        <v>3232</v>
      </c>
      <c r="D483" s="369">
        <f t="shared" si="144"/>
        <v>2057.4</v>
      </c>
      <c r="E483" s="373">
        <v>2057.4</v>
      </c>
      <c r="F483" s="400">
        <v>1617.1</v>
      </c>
      <c r="G483" s="373">
        <v>84.6</v>
      </c>
      <c r="H483" s="400"/>
      <c r="I483" s="369">
        <f t="shared" si="158"/>
        <v>839.09999999999991</v>
      </c>
      <c r="J483" s="400">
        <v>773.19999999999993</v>
      </c>
      <c r="K483" s="400">
        <v>347</v>
      </c>
      <c r="L483" s="400">
        <v>84.6</v>
      </c>
      <c r="M483" s="400">
        <v>65.900000000000006</v>
      </c>
      <c r="N483" s="369">
        <f t="shared" si="145"/>
        <v>2896.5</v>
      </c>
      <c r="O483" s="236"/>
      <c r="P483" s="267"/>
      <c r="Q483" s="267" t="s">
        <v>4471</v>
      </c>
      <c r="R483" s="272" t="s">
        <v>3232</v>
      </c>
      <c r="S483" s="255">
        <f t="shared" si="146"/>
        <v>1396.6999999999998</v>
      </c>
      <c r="T483" s="255">
        <v>1396.6999999999998</v>
      </c>
      <c r="U483" s="255">
        <v>1038.3999999999999</v>
      </c>
      <c r="V483" s="255"/>
      <c r="W483" s="255"/>
      <c r="X483" s="255">
        <f t="shared" si="147"/>
        <v>427.1</v>
      </c>
      <c r="Y483" s="255">
        <v>427.1</v>
      </c>
      <c r="Z483" s="255">
        <v>80.600000000000009</v>
      </c>
      <c r="AA483" s="255">
        <v>118.3</v>
      </c>
      <c r="AB483" s="255"/>
      <c r="AC483" s="255">
        <f t="shared" si="148"/>
        <v>1823.7999999999997</v>
      </c>
      <c r="AE483" s="267"/>
      <c r="AF483" s="267" t="s">
        <v>4471</v>
      </c>
      <c r="AG483" s="272" t="s">
        <v>3232</v>
      </c>
      <c r="AH483" s="255">
        <f t="shared" si="149"/>
        <v>1823.7999999999997</v>
      </c>
      <c r="AI483" s="254">
        <f t="shared" si="150"/>
        <v>1396.6999999999998</v>
      </c>
      <c r="AJ483" s="254">
        <f t="shared" si="151"/>
        <v>427.1</v>
      </c>
      <c r="AK483" s="254">
        <f t="shared" si="152"/>
        <v>2896.5</v>
      </c>
      <c r="AL483" s="254">
        <f t="shared" si="153"/>
        <v>2057.4</v>
      </c>
      <c r="AM483" s="255">
        <f t="shared" si="154"/>
        <v>839.09999999999991</v>
      </c>
      <c r="AN483" s="254">
        <f t="shared" si="155"/>
        <v>1072.7000000000003</v>
      </c>
      <c r="AO483" s="254">
        <f t="shared" si="156"/>
        <v>660.70000000000027</v>
      </c>
      <c r="AP483" s="254">
        <f t="shared" si="157"/>
        <v>411.99999999999989</v>
      </c>
      <c r="AQ483" s="249">
        <f t="shared" si="159"/>
        <v>32.299999999999997</v>
      </c>
      <c r="AR483" s="256">
        <f t="shared" si="160"/>
        <v>2089.7000000000003</v>
      </c>
    </row>
    <row r="484" spans="1:44" ht="31.5">
      <c r="A484" s="396"/>
      <c r="B484" s="396" t="s">
        <v>4471</v>
      </c>
      <c r="C484" s="401" t="s">
        <v>3233</v>
      </c>
      <c r="D484" s="369">
        <f t="shared" si="144"/>
        <v>1692.2</v>
      </c>
      <c r="E484" s="373">
        <v>1692.2</v>
      </c>
      <c r="F484" s="400">
        <v>1286</v>
      </c>
      <c r="G484" s="373">
        <v>123.3</v>
      </c>
      <c r="H484" s="400"/>
      <c r="I484" s="369">
        <f t="shared" si="158"/>
        <v>722.19999999999993</v>
      </c>
      <c r="J484" s="400">
        <v>669.8</v>
      </c>
      <c r="K484" s="400">
        <v>276</v>
      </c>
      <c r="L484" s="400">
        <v>123.3</v>
      </c>
      <c r="M484" s="400">
        <v>52.4</v>
      </c>
      <c r="N484" s="369">
        <f t="shared" si="145"/>
        <v>2414.4</v>
      </c>
      <c r="O484" s="236"/>
      <c r="P484" s="267"/>
      <c r="Q484" s="267" t="s">
        <v>4471</v>
      </c>
      <c r="R484" s="272" t="s">
        <v>3233</v>
      </c>
      <c r="S484" s="255">
        <f t="shared" si="146"/>
        <v>2658.8</v>
      </c>
      <c r="T484" s="255">
        <v>2658.8</v>
      </c>
      <c r="U484" s="255">
        <v>1898.5</v>
      </c>
      <c r="V484" s="255"/>
      <c r="W484" s="255"/>
      <c r="X484" s="255">
        <f t="shared" si="147"/>
        <v>817</v>
      </c>
      <c r="Y484" s="255">
        <v>817</v>
      </c>
      <c r="Z484" s="255">
        <v>147.4</v>
      </c>
      <c r="AA484" s="255">
        <v>167.8</v>
      </c>
      <c r="AB484" s="255"/>
      <c r="AC484" s="255">
        <f t="shared" si="148"/>
        <v>3475.8</v>
      </c>
      <c r="AE484" s="267"/>
      <c r="AF484" s="267" t="s">
        <v>4471</v>
      </c>
      <c r="AG484" s="272" t="s">
        <v>3233</v>
      </c>
      <c r="AH484" s="255">
        <f t="shared" si="149"/>
        <v>3475.8</v>
      </c>
      <c r="AI484" s="254">
        <f t="shared" si="150"/>
        <v>2658.8</v>
      </c>
      <c r="AJ484" s="254">
        <f t="shared" si="151"/>
        <v>817</v>
      </c>
      <c r="AK484" s="254">
        <f t="shared" si="152"/>
        <v>2414.4</v>
      </c>
      <c r="AL484" s="254">
        <f t="shared" si="153"/>
        <v>1692.2</v>
      </c>
      <c r="AM484" s="255">
        <f t="shared" si="154"/>
        <v>722.19999999999993</v>
      </c>
      <c r="AN484" s="254">
        <f t="shared" si="155"/>
        <v>-1061.4000000000001</v>
      </c>
      <c r="AO484" s="254">
        <f t="shared" si="156"/>
        <v>-966.60000000000014</v>
      </c>
      <c r="AP484" s="254">
        <f t="shared" si="157"/>
        <v>-94.800000000000068</v>
      </c>
      <c r="AQ484" s="249">
        <f t="shared" si="159"/>
        <v>25.7</v>
      </c>
      <c r="AR484" s="256">
        <f t="shared" si="160"/>
        <v>1717.9</v>
      </c>
    </row>
    <row r="485" spans="1:44" ht="31.5">
      <c r="A485" s="396"/>
      <c r="B485" s="396" t="s">
        <v>4471</v>
      </c>
      <c r="C485" s="401" t="s">
        <v>3234</v>
      </c>
      <c r="D485" s="369">
        <f t="shared" si="144"/>
        <v>1943.5000000000002</v>
      </c>
      <c r="E485" s="373">
        <v>1943.5000000000002</v>
      </c>
      <c r="F485" s="400">
        <v>1540.7</v>
      </c>
      <c r="G485" s="373">
        <v>63.9</v>
      </c>
      <c r="H485" s="400"/>
      <c r="I485" s="369">
        <f t="shared" si="158"/>
        <v>864.7</v>
      </c>
      <c r="J485" s="400">
        <v>793.30000000000007</v>
      </c>
      <c r="K485" s="400">
        <v>330.6</v>
      </c>
      <c r="L485" s="400">
        <v>63.9</v>
      </c>
      <c r="M485" s="400">
        <v>71.400000000000006</v>
      </c>
      <c r="N485" s="369">
        <f t="shared" si="145"/>
        <v>2808.2000000000003</v>
      </c>
      <c r="O485" s="236"/>
      <c r="P485" s="267"/>
      <c r="Q485" s="267" t="s">
        <v>4471</v>
      </c>
      <c r="R485" s="272" t="s">
        <v>3234</v>
      </c>
      <c r="S485" s="255">
        <f t="shared" si="146"/>
        <v>1358.1999999999998</v>
      </c>
      <c r="T485" s="255">
        <v>1358.1999999999998</v>
      </c>
      <c r="U485" s="255">
        <v>965.19999999999993</v>
      </c>
      <c r="V485" s="255"/>
      <c r="W485" s="255"/>
      <c r="X485" s="255">
        <f t="shared" si="147"/>
        <v>417.59999999999997</v>
      </c>
      <c r="Y485" s="255">
        <v>417.59999999999997</v>
      </c>
      <c r="Z485" s="255">
        <v>75</v>
      </c>
      <c r="AA485" s="255">
        <v>109.3</v>
      </c>
      <c r="AB485" s="255"/>
      <c r="AC485" s="255">
        <f t="shared" si="148"/>
        <v>1775.7999999999997</v>
      </c>
      <c r="AE485" s="267"/>
      <c r="AF485" s="267" t="s">
        <v>4471</v>
      </c>
      <c r="AG485" s="272" t="s">
        <v>3234</v>
      </c>
      <c r="AH485" s="255">
        <f t="shared" si="149"/>
        <v>1775.7999999999997</v>
      </c>
      <c r="AI485" s="254">
        <f t="shared" si="150"/>
        <v>1358.1999999999998</v>
      </c>
      <c r="AJ485" s="254">
        <f t="shared" si="151"/>
        <v>417.59999999999997</v>
      </c>
      <c r="AK485" s="254">
        <f t="shared" si="152"/>
        <v>2808.2000000000003</v>
      </c>
      <c r="AL485" s="254">
        <f t="shared" si="153"/>
        <v>1943.5000000000002</v>
      </c>
      <c r="AM485" s="255">
        <f t="shared" si="154"/>
        <v>864.7</v>
      </c>
      <c r="AN485" s="254">
        <f t="shared" si="155"/>
        <v>1032.4000000000005</v>
      </c>
      <c r="AO485" s="254">
        <f t="shared" si="156"/>
        <v>585.30000000000041</v>
      </c>
      <c r="AP485" s="254">
        <f t="shared" si="157"/>
        <v>447.10000000000008</v>
      </c>
      <c r="AQ485" s="249">
        <f t="shared" si="159"/>
        <v>30.8</v>
      </c>
      <c r="AR485" s="256">
        <f t="shared" si="160"/>
        <v>1974.3000000000002</v>
      </c>
    </row>
    <row r="486" spans="1:44" ht="39.4" customHeight="1">
      <c r="A486" s="396"/>
      <c r="B486" s="396" t="s">
        <v>4471</v>
      </c>
      <c r="C486" s="401" t="s">
        <v>4331</v>
      </c>
      <c r="D486" s="369">
        <f t="shared" si="144"/>
        <v>2144.1</v>
      </c>
      <c r="E486" s="373">
        <v>2144.1</v>
      </c>
      <c r="F486" s="400">
        <v>1355.8</v>
      </c>
      <c r="G486" s="373">
        <v>490.1</v>
      </c>
      <c r="H486" s="400"/>
      <c r="I486" s="369">
        <f t="shared" si="158"/>
        <v>930.99999999999977</v>
      </c>
      <c r="J486" s="400">
        <v>782.0999999999998</v>
      </c>
      <c r="K486" s="400">
        <v>290.89999999999998</v>
      </c>
      <c r="L486" s="400">
        <v>490.1</v>
      </c>
      <c r="M486" s="400">
        <v>148.9</v>
      </c>
      <c r="N486" s="369">
        <f t="shared" si="145"/>
        <v>3075.0999999999995</v>
      </c>
      <c r="O486" s="236"/>
      <c r="P486" s="267"/>
      <c r="Q486" s="267" t="s">
        <v>4471</v>
      </c>
      <c r="R486" s="272" t="s">
        <v>3235</v>
      </c>
      <c r="S486" s="255">
        <f t="shared" si="146"/>
        <v>5982.2</v>
      </c>
      <c r="T486" s="255">
        <v>5982.2</v>
      </c>
      <c r="U486" s="255">
        <v>4477.3999999999996</v>
      </c>
      <c r="V486" s="255"/>
      <c r="W486" s="255"/>
      <c r="X486" s="255">
        <f t="shared" si="147"/>
        <v>1827.6</v>
      </c>
      <c r="Y486" s="255">
        <v>1827.6</v>
      </c>
      <c r="Z486" s="255">
        <v>347.59999999999997</v>
      </c>
      <c r="AA486" s="255">
        <v>520.6</v>
      </c>
      <c r="AB486" s="255"/>
      <c r="AC486" s="255">
        <f t="shared" si="148"/>
        <v>7809.7999999999993</v>
      </c>
      <c r="AE486" s="267"/>
      <c r="AF486" s="267" t="s">
        <v>4471</v>
      </c>
      <c r="AG486" s="272" t="s">
        <v>3235</v>
      </c>
      <c r="AH486" s="255">
        <f t="shared" si="149"/>
        <v>7809.7999999999993</v>
      </c>
      <c r="AI486" s="254">
        <f t="shared" si="150"/>
        <v>5982.2</v>
      </c>
      <c r="AJ486" s="254">
        <f t="shared" si="151"/>
        <v>1827.6</v>
      </c>
      <c r="AK486" s="254">
        <f t="shared" si="152"/>
        <v>3075.0999999999995</v>
      </c>
      <c r="AL486" s="254">
        <f t="shared" si="153"/>
        <v>2144.1</v>
      </c>
      <c r="AM486" s="255">
        <f t="shared" si="154"/>
        <v>930.99999999999977</v>
      </c>
      <c r="AN486" s="254">
        <f t="shared" si="155"/>
        <v>-4734.7</v>
      </c>
      <c r="AO486" s="254">
        <f t="shared" si="156"/>
        <v>-3838.1</v>
      </c>
      <c r="AP486" s="254">
        <f t="shared" si="157"/>
        <v>-896.60000000000014</v>
      </c>
      <c r="AQ486" s="249">
        <f t="shared" si="159"/>
        <v>27.1</v>
      </c>
      <c r="AR486" s="256">
        <f t="shared" si="160"/>
        <v>2171.1999999999998</v>
      </c>
    </row>
    <row r="487" spans="1:44" ht="31.5">
      <c r="A487" s="396"/>
      <c r="B487" s="396" t="s">
        <v>4471</v>
      </c>
      <c r="C487" s="401" t="s">
        <v>3236</v>
      </c>
      <c r="D487" s="369">
        <f t="shared" si="144"/>
        <v>2008.3000000000002</v>
      </c>
      <c r="E487" s="373">
        <v>2008.3000000000002</v>
      </c>
      <c r="F487" s="400">
        <v>1592.9</v>
      </c>
      <c r="G487" s="373">
        <v>64.900000000000006</v>
      </c>
      <c r="H487" s="400"/>
      <c r="I487" s="369">
        <f t="shared" si="158"/>
        <v>934.30000000000018</v>
      </c>
      <c r="J487" s="400">
        <v>796.20000000000016</v>
      </c>
      <c r="K487" s="400">
        <v>341.8</v>
      </c>
      <c r="L487" s="400">
        <v>64.900000000000006</v>
      </c>
      <c r="M487" s="400">
        <v>138.1</v>
      </c>
      <c r="N487" s="369">
        <f t="shared" si="145"/>
        <v>2942.6000000000004</v>
      </c>
      <c r="O487" s="236"/>
      <c r="P487" s="267"/>
      <c r="Q487" s="267" t="s">
        <v>4471</v>
      </c>
      <c r="R487" s="272" t="s">
        <v>3236</v>
      </c>
      <c r="S487" s="255">
        <f t="shared" si="146"/>
        <v>1429.6</v>
      </c>
      <c r="T487" s="255">
        <v>1429.6</v>
      </c>
      <c r="U487" s="255">
        <v>1026.9000000000001</v>
      </c>
      <c r="V487" s="255"/>
      <c r="W487" s="255"/>
      <c r="X487" s="255">
        <f t="shared" si="147"/>
        <v>439</v>
      </c>
      <c r="Y487" s="255">
        <v>439</v>
      </c>
      <c r="Z487" s="255">
        <v>79.8</v>
      </c>
      <c r="AA487" s="255">
        <v>92</v>
      </c>
      <c r="AB487" s="255"/>
      <c r="AC487" s="255">
        <f t="shared" si="148"/>
        <v>1868.6</v>
      </c>
      <c r="AE487" s="267"/>
      <c r="AF487" s="267" t="s">
        <v>4471</v>
      </c>
      <c r="AG487" s="272" t="s">
        <v>3236</v>
      </c>
      <c r="AH487" s="255">
        <f t="shared" si="149"/>
        <v>1868.6</v>
      </c>
      <c r="AI487" s="254">
        <f t="shared" si="150"/>
        <v>1429.6</v>
      </c>
      <c r="AJ487" s="254">
        <f t="shared" si="151"/>
        <v>439</v>
      </c>
      <c r="AK487" s="254">
        <f t="shared" si="152"/>
        <v>2942.6000000000004</v>
      </c>
      <c r="AL487" s="254">
        <f t="shared" si="153"/>
        <v>2008.3000000000002</v>
      </c>
      <c r="AM487" s="255">
        <f t="shared" si="154"/>
        <v>934.30000000000018</v>
      </c>
      <c r="AN487" s="254">
        <f t="shared" si="155"/>
        <v>1074.0000000000005</v>
      </c>
      <c r="AO487" s="254">
        <f t="shared" si="156"/>
        <v>578.70000000000027</v>
      </c>
      <c r="AP487" s="254">
        <f t="shared" si="157"/>
        <v>495.30000000000018</v>
      </c>
      <c r="AQ487" s="249">
        <f t="shared" si="159"/>
        <v>31.9</v>
      </c>
      <c r="AR487" s="256">
        <f t="shared" si="160"/>
        <v>2040.2000000000003</v>
      </c>
    </row>
    <row r="488" spans="1:44" ht="31.5">
      <c r="A488" s="396"/>
      <c r="B488" s="396" t="s">
        <v>4471</v>
      </c>
      <c r="C488" s="401" t="s">
        <v>3237</v>
      </c>
      <c r="D488" s="369">
        <f t="shared" si="144"/>
        <v>2068.8000000000002</v>
      </c>
      <c r="E488" s="373">
        <v>2068.8000000000002</v>
      </c>
      <c r="F488" s="400">
        <v>1617.4</v>
      </c>
      <c r="G488" s="373">
        <v>95.6</v>
      </c>
      <c r="H488" s="400"/>
      <c r="I488" s="369">
        <f t="shared" si="158"/>
        <v>928.9</v>
      </c>
      <c r="J488" s="400">
        <v>819.4</v>
      </c>
      <c r="K488" s="400">
        <v>347</v>
      </c>
      <c r="L488" s="400">
        <v>95.6</v>
      </c>
      <c r="M488" s="400">
        <v>109.5</v>
      </c>
      <c r="N488" s="369">
        <f t="shared" si="145"/>
        <v>2997.7000000000003</v>
      </c>
      <c r="O488" s="236"/>
      <c r="P488" s="267"/>
      <c r="Q488" s="267" t="s">
        <v>4471</v>
      </c>
      <c r="R488" s="272" t="s">
        <v>3237</v>
      </c>
      <c r="S488" s="255">
        <f t="shared" si="146"/>
        <v>1588.2</v>
      </c>
      <c r="T488" s="255">
        <v>1588.2</v>
      </c>
      <c r="U488" s="255">
        <v>1142</v>
      </c>
      <c r="V488" s="255"/>
      <c r="W488" s="255"/>
      <c r="X488" s="255">
        <f t="shared" si="147"/>
        <v>487.7</v>
      </c>
      <c r="Y488" s="255">
        <v>487.7</v>
      </c>
      <c r="Z488" s="255">
        <v>88.7</v>
      </c>
      <c r="AA488" s="255">
        <v>123.6</v>
      </c>
      <c r="AB488" s="255"/>
      <c r="AC488" s="255">
        <f t="shared" si="148"/>
        <v>2075.9</v>
      </c>
      <c r="AE488" s="267"/>
      <c r="AF488" s="267" t="s">
        <v>4471</v>
      </c>
      <c r="AG488" s="272" t="s">
        <v>3237</v>
      </c>
      <c r="AH488" s="255">
        <f t="shared" si="149"/>
        <v>2075.9</v>
      </c>
      <c r="AI488" s="254">
        <f t="shared" si="150"/>
        <v>1588.2</v>
      </c>
      <c r="AJ488" s="254">
        <f t="shared" si="151"/>
        <v>487.7</v>
      </c>
      <c r="AK488" s="254">
        <f t="shared" si="152"/>
        <v>2997.7000000000003</v>
      </c>
      <c r="AL488" s="254">
        <f t="shared" si="153"/>
        <v>2068.8000000000002</v>
      </c>
      <c r="AM488" s="255">
        <f t="shared" si="154"/>
        <v>928.9</v>
      </c>
      <c r="AN488" s="254">
        <f t="shared" si="155"/>
        <v>921.80000000000018</v>
      </c>
      <c r="AO488" s="254">
        <f t="shared" si="156"/>
        <v>480.60000000000014</v>
      </c>
      <c r="AP488" s="254">
        <f t="shared" si="157"/>
        <v>441.2</v>
      </c>
      <c r="AQ488" s="249">
        <f t="shared" si="159"/>
        <v>32.299999999999997</v>
      </c>
      <c r="AR488" s="256">
        <f t="shared" si="160"/>
        <v>2101.1000000000004</v>
      </c>
    </row>
    <row r="489" spans="1:44" ht="31.5">
      <c r="A489" s="396"/>
      <c r="B489" s="396" t="s">
        <v>4471</v>
      </c>
      <c r="C489" s="401" t="s">
        <v>3238</v>
      </c>
      <c r="D489" s="369">
        <f t="shared" si="144"/>
        <v>1703.3</v>
      </c>
      <c r="E489" s="373">
        <v>1703.3</v>
      </c>
      <c r="F489" s="400">
        <v>1301.8</v>
      </c>
      <c r="G489" s="373">
        <v>115.2</v>
      </c>
      <c r="H489" s="400"/>
      <c r="I489" s="369">
        <f t="shared" si="158"/>
        <v>944.09999999999991</v>
      </c>
      <c r="J489" s="400">
        <v>745.39999999999986</v>
      </c>
      <c r="K489" s="400">
        <v>279.39999999999998</v>
      </c>
      <c r="L489" s="400">
        <v>115.2</v>
      </c>
      <c r="M489" s="400">
        <v>198.7</v>
      </c>
      <c r="N489" s="369">
        <f t="shared" si="145"/>
        <v>2647.3999999999996</v>
      </c>
      <c r="O489" s="236"/>
      <c r="P489" s="267"/>
      <c r="Q489" s="267" t="s">
        <v>4471</v>
      </c>
      <c r="R489" s="272" t="s">
        <v>3238</v>
      </c>
      <c r="S489" s="255">
        <f t="shared" si="146"/>
        <v>2770.6</v>
      </c>
      <c r="T489" s="255">
        <v>2770.6</v>
      </c>
      <c r="U489" s="255">
        <v>2041.5</v>
      </c>
      <c r="V489" s="255"/>
      <c r="W489" s="255"/>
      <c r="X489" s="255">
        <f t="shared" si="147"/>
        <v>848.09999999999991</v>
      </c>
      <c r="Y489" s="255">
        <v>848.09999999999991</v>
      </c>
      <c r="Z489" s="255">
        <v>158.5</v>
      </c>
      <c r="AA489" s="255">
        <v>163.1</v>
      </c>
      <c r="AB489" s="255"/>
      <c r="AC489" s="255">
        <f t="shared" si="148"/>
        <v>3618.7</v>
      </c>
      <c r="AE489" s="267"/>
      <c r="AF489" s="267" t="s">
        <v>4471</v>
      </c>
      <c r="AG489" s="272" t="s">
        <v>3238</v>
      </c>
      <c r="AH489" s="255">
        <f t="shared" si="149"/>
        <v>3618.7</v>
      </c>
      <c r="AI489" s="254">
        <f t="shared" si="150"/>
        <v>2770.6</v>
      </c>
      <c r="AJ489" s="254">
        <f t="shared" si="151"/>
        <v>848.09999999999991</v>
      </c>
      <c r="AK489" s="254">
        <f t="shared" si="152"/>
        <v>2647.3999999999996</v>
      </c>
      <c r="AL489" s="254">
        <f t="shared" si="153"/>
        <v>1703.3</v>
      </c>
      <c r="AM489" s="255">
        <f t="shared" si="154"/>
        <v>944.09999999999991</v>
      </c>
      <c r="AN489" s="254">
        <f t="shared" si="155"/>
        <v>-971.30000000000018</v>
      </c>
      <c r="AO489" s="254">
        <f t="shared" si="156"/>
        <v>-1067.3</v>
      </c>
      <c r="AP489" s="254">
        <f t="shared" si="157"/>
        <v>96</v>
      </c>
      <c r="AQ489" s="249">
        <f t="shared" si="159"/>
        <v>26</v>
      </c>
      <c r="AR489" s="256">
        <f t="shared" si="160"/>
        <v>1729.3</v>
      </c>
    </row>
    <row r="490" spans="1:44" ht="31.5">
      <c r="A490" s="396"/>
      <c r="B490" s="396" t="s">
        <v>4471</v>
      </c>
      <c r="C490" s="401" t="s">
        <v>3239</v>
      </c>
      <c r="D490" s="369">
        <f t="shared" ref="D490:D553" si="161">E490+H490</f>
        <v>1993.8999999999999</v>
      </c>
      <c r="E490" s="373">
        <v>1993.8999999999999</v>
      </c>
      <c r="F490" s="400">
        <v>1567.3</v>
      </c>
      <c r="G490" s="373">
        <v>81.900000000000006</v>
      </c>
      <c r="H490" s="400"/>
      <c r="I490" s="369">
        <f t="shared" si="158"/>
        <v>817.69999999999993</v>
      </c>
      <c r="J490" s="400">
        <v>755.19999999999993</v>
      </c>
      <c r="K490" s="400">
        <v>336.3</v>
      </c>
      <c r="L490" s="400">
        <v>81.900000000000006</v>
      </c>
      <c r="M490" s="400">
        <v>62.5</v>
      </c>
      <c r="N490" s="369">
        <f t="shared" ref="N490:N553" si="162">D490+I490</f>
        <v>2811.6</v>
      </c>
      <c r="O490" s="236"/>
      <c r="P490" s="267"/>
      <c r="Q490" s="267" t="s">
        <v>4471</v>
      </c>
      <c r="R490" s="272" t="s">
        <v>3239</v>
      </c>
      <c r="S490" s="255">
        <f t="shared" ref="S490:S553" si="163">T490+W490</f>
        <v>1502.9</v>
      </c>
      <c r="T490" s="255">
        <v>1502.9</v>
      </c>
      <c r="U490" s="255">
        <v>1143.0999999999999</v>
      </c>
      <c r="V490" s="255"/>
      <c r="W490" s="255"/>
      <c r="X490" s="255">
        <f t="shared" ref="X490:X553" si="164">Y490+AB490</f>
        <v>458.4</v>
      </c>
      <c r="Y490" s="255">
        <v>458.4</v>
      </c>
      <c r="Z490" s="255">
        <v>88.8</v>
      </c>
      <c r="AA490" s="255">
        <v>123.5</v>
      </c>
      <c r="AB490" s="255"/>
      <c r="AC490" s="255">
        <f t="shared" ref="AC490:AC553" si="165">S490+X490</f>
        <v>1961.3000000000002</v>
      </c>
      <c r="AE490" s="267"/>
      <c r="AF490" s="267" t="s">
        <v>4471</v>
      </c>
      <c r="AG490" s="272" t="s">
        <v>3239</v>
      </c>
      <c r="AH490" s="255">
        <f t="shared" ref="AH490:AH553" si="166">AC490</f>
        <v>1961.3000000000002</v>
      </c>
      <c r="AI490" s="254">
        <f t="shared" ref="AI490:AI553" si="167">S490</f>
        <v>1502.9</v>
      </c>
      <c r="AJ490" s="254">
        <f t="shared" ref="AJ490:AJ553" si="168">X490</f>
        <v>458.4</v>
      </c>
      <c r="AK490" s="254">
        <f t="shared" ref="AK490:AK553" si="169">N490</f>
        <v>2811.6</v>
      </c>
      <c r="AL490" s="254">
        <f t="shared" ref="AL490:AL553" si="170">D490</f>
        <v>1993.8999999999999</v>
      </c>
      <c r="AM490" s="255">
        <f t="shared" ref="AM490:AM553" si="171">I490</f>
        <v>817.69999999999993</v>
      </c>
      <c r="AN490" s="254">
        <f t="shared" ref="AN490:AN553" si="172">AK490-AH490</f>
        <v>850.29999999999973</v>
      </c>
      <c r="AO490" s="254">
        <f t="shared" ref="AO490:AO553" si="173">AL490-AI490</f>
        <v>490.99999999999977</v>
      </c>
      <c r="AP490" s="254">
        <f t="shared" ref="AP490:AP553" si="174">AM490-AJ490</f>
        <v>359.29999999999995</v>
      </c>
      <c r="AQ490" s="249">
        <f t="shared" si="159"/>
        <v>31.3</v>
      </c>
      <c r="AR490" s="256">
        <f t="shared" si="160"/>
        <v>2025.1999999999998</v>
      </c>
    </row>
    <row r="491" spans="1:44" ht="31.5">
      <c r="A491" s="396"/>
      <c r="B491" s="396" t="s">
        <v>4471</v>
      </c>
      <c r="C491" s="401" t="s">
        <v>3240</v>
      </c>
      <c r="D491" s="369">
        <f t="shared" si="161"/>
        <v>1862.6000000000001</v>
      </c>
      <c r="E491" s="373">
        <v>1862.6000000000001</v>
      </c>
      <c r="F491" s="400">
        <v>1484.5</v>
      </c>
      <c r="G491" s="373">
        <v>51.5</v>
      </c>
      <c r="H491" s="400"/>
      <c r="I491" s="369">
        <f t="shared" si="158"/>
        <v>818.09999999999991</v>
      </c>
      <c r="J491" s="400">
        <v>753.3</v>
      </c>
      <c r="K491" s="400">
        <v>318.60000000000002</v>
      </c>
      <c r="L491" s="400">
        <v>51.5</v>
      </c>
      <c r="M491" s="400">
        <v>64.8</v>
      </c>
      <c r="N491" s="369">
        <f t="shared" si="162"/>
        <v>2680.7</v>
      </c>
      <c r="O491" s="236"/>
      <c r="P491" s="267"/>
      <c r="Q491" s="267" t="s">
        <v>4471</v>
      </c>
      <c r="R491" s="272" t="s">
        <v>3240</v>
      </c>
      <c r="S491" s="255">
        <f t="shared" si="163"/>
        <v>1382.1</v>
      </c>
      <c r="T491" s="255">
        <v>1382.1</v>
      </c>
      <c r="U491" s="255">
        <v>965.5</v>
      </c>
      <c r="V491" s="255"/>
      <c r="W491" s="255"/>
      <c r="X491" s="255">
        <f t="shared" si="164"/>
        <v>425.79999999999995</v>
      </c>
      <c r="Y491" s="255">
        <v>425.79999999999995</v>
      </c>
      <c r="Z491" s="255">
        <v>75</v>
      </c>
      <c r="AA491" s="255">
        <v>69.599999999999994</v>
      </c>
      <c r="AB491" s="255"/>
      <c r="AC491" s="255">
        <f t="shared" si="165"/>
        <v>1807.8999999999999</v>
      </c>
      <c r="AE491" s="267"/>
      <c r="AF491" s="267" t="s">
        <v>4471</v>
      </c>
      <c r="AG491" s="272" t="s">
        <v>3240</v>
      </c>
      <c r="AH491" s="255">
        <f t="shared" si="166"/>
        <v>1807.8999999999999</v>
      </c>
      <c r="AI491" s="254">
        <f t="shared" si="167"/>
        <v>1382.1</v>
      </c>
      <c r="AJ491" s="254">
        <f t="shared" si="168"/>
        <v>425.79999999999995</v>
      </c>
      <c r="AK491" s="254">
        <f t="shared" si="169"/>
        <v>2680.7</v>
      </c>
      <c r="AL491" s="254">
        <f t="shared" si="170"/>
        <v>1862.6000000000001</v>
      </c>
      <c r="AM491" s="255">
        <f t="shared" si="171"/>
        <v>818.09999999999991</v>
      </c>
      <c r="AN491" s="254">
        <f t="shared" si="172"/>
        <v>872.8</v>
      </c>
      <c r="AO491" s="254">
        <f t="shared" si="173"/>
        <v>480.50000000000023</v>
      </c>
      <c r="AP491" s="254">
        <f t="shared" si="174"/>
        <v>392.29999999999995</v>
      </c>
      <c r="AQ491" s="249">
        <f t="shared" si="159"/>
        <v>29.7</v>
      </c>
      <c r="AR491" s="256">
        <f t="shared" si="160"/>
        <v>1892.3000000000002</v>
      </c>
    </row>
    <row r="492" spans="1:44" ht="31.5">
      <c r="A492" s="396"/>
      <c r="B492" s="396" t="s">
        <v>4471</v>
      </c>
      <c r="C492" s="401" t="s">
        <v>3241</v>
      </c>
      <c r="D492" s="369">
        <f t="shared" si="161"/>
        <v>5651.6</v>
      </c>
      <c r="E492" s="373">
        <v>5651.6</v>
      </c>
      <c r="F492" s="400">
        <v>4568.1000000000004</v>
      </c>
      <c r="G492" s="373">
        <v>78.5</v>
      </c>
      <c r="H492" s="400"/>
      <c r="I492" s="369">
        <f t="shared" si="158"/>
        <v>2172.5</v>
      </c>
      <c r="J492" s="400">
        <v>2047.6999999999998</v>
      </c>
      <c r="K492" s="400">
        <v>980.2</v>
      </c>
      <c r="L492" s="400">
        <v>78.5</v>
      </c>
      <c r="M492" s="400">
        <v>124.8</v>
      </c>
      <c r="N492" s="369">
        <f t="shared" si="162"/>
        <v>7824.1</v>
      </c>
      <c r="O492" s="236"/>
      <c r="P492" s="267"/>
      <c r="Q492" s="267" t="s">
        <v>4471</v>
      </c>
      <c r="R492" s="272" t="s">
        <v>3241</v>
      </c>
      <c r="S492" s="255">
        <f t="shared" si="163"/>
        <v>1885.8999999999999</v>
      </c>
      <c r="T492" s="255">
        <v>1885.8999999999999</v>
      </c>
      <c r="U492" s="255">
        <v>1455.1</v>
      </c>
      <c r="V492" s="255"/>
      <c r="W492" s="255"/>
      <c r="X492" s="255">
        <f t="shared" si="164"/>
        <v>574</v>
      </c>
      <c r="Y492" s="255">
        <v>574</v>
      </c>
      <c r="Z492" s="255">
        <v>112.99999999999999</v>
      </c>
      <c r="AA492" s="255">
        <v>88.8</v>
      </c>
      <c r="AB492" s="255"/>
      <c r="AC492" s="255">
        <f t="shared" si="165"/>
        <v>2459.8999999999996</v>
      </c>
      <c r="AE492" s="267"/>
      <c r="AF492" s="267" t="s">
        <v>4471</v>
      </c>
      <c r="AG492" s="272" t="s">
        <v>3241</v>
      </c>
      <c r="AH492" s="255">
        <f t="shared" si="166"/>
        <v>2459.8999999999996</v>
      </c>
      <c r="AI492" s="254">
        <f t="shared" si="167"/>
        <v>1885.8999999999999</v>
      </c>
      <c r="AJ492" s="254">
        <f t="shared" si="168"/>
        <v>574</v>
      </c>
      <c r="AK492" s="254">
        <f t="shared" si="169"/>
        <v>7824.1</v>
      </c>
      <c r="AL492" s="254">
        <f t="shared" si="170"/>
        <v>5651.6</v>
      </c>
      <c r="AM492" s="255">
        <f t="shared" si="171"/>
        <v>2172.5</v>
      </c>
      <c r="AN492" s="254">
        <f t="shared" si="172"/>
        <v>5364.2000000000007</v>
      </c>
      <c r="AO492" s="254">
        <f t="shared" si="173"/>
        <v>3765.7000000000007</v>
      </c>
      <c r="AP492" s="254">
        <f t="shared" si="174"/>
        <v>1598.5</v>
      </c>
      <c r="AQ492" s="249">
        <f t="shared" si="159"/>
        <v>91.4</v>
      </c>
      <c r="AR492" s="256">
        <f t="shared" si="160"/>
        <v>5743</v>
      </c>
    </row>
    <row r="493" spans="1:44" ht="31.5">
      <c r="A493" s="396"/>
      <c r="B493" s="396" t="s">
        <v>4471</v>
      </c>
      <c r="C493" s="401" t="s">
        <v>3242</v>
      </c>
      <c r="D493" s="369">
        <f t="shared" si="161"/>
        <v>4245.3999999999996</v>
      </c>
      <c r="E493" s="373">
        <v>4245.3999999999996</v>
      </c>
      <c r="F493" s="400">
        <v>3445.9</v>
      </c>
      <c r="G493" s="373">
        <v>41.5</v>
      </c>
      <c r="H493" s="400"/>
      <c r="I493" s="369">
        <f t="shared" si="158"/>
        <v>1663</v>
      </c>
      <c r="J493" s="400">
        <v>1571.8</v>
      </c>
      <c r="K493" s="400">
        <v>739.3</v>
      </c>
      <c r="L493" s="400">
        <v>41.5</v>
      </c>
      <c r="M493" s="400">
        <v>91.2</v>
      </c>
      <c r="N493" s="369">
        <f t="shared" si="162"/>
        <v>5908.4</v>
      </c>
      <c r="O493" s="236"/>
      <c r="P493" s="267"/>
      <c r="Q493" s="267" t="s">
        <v>4471</v>
      </c>
      <c r="R493" s="272" t="s">
        <v>3242</v>
      </c>
      <c r="S493" s="255">
        <f t="shared" si="163"/>
        <v>1449.3999999999999</v>
      </c>
      <c r="T493" s="255">
        <v>1449.3999999999999</v>
      </c>
      <c r="U493" s="255">
        <v>1146.8999999999999</v>
      </c>
      <c r="V493" s="255"/>
      <c r="W493" s="255"/>
      <c r="X493" s="255">
        <f t="shared" si="164"/>
        <v>439.5</v>
      </c>
      <c r="Y493" s="255">
        <v>439.5</v>
      </c>
      <c r="Z493" s="255">
        <v>89</v>
      </c>
      <c r="AA493" s="255">
        <v>46.5</v>
      </c>
      <c r="AB493" s="255"/>
      <c r="AC493" s="255">
        <f t="shared" si="165"/>
        <v>1888.8999999999999</v>
      </c>
      <c r="AE493" s="267"/>
      <c r="AF493" s="267" t="s">
        <v>4471</v>
      </c>
      <c r="AG493" s="272" t="s">
        <v>3242</v>
      </c>
      <c r="AH493" s="255">
        <f t="shared" si="166"/>
        <v>1888.8999999999999</v>
      </c>
      <c r="AI493" s="254">
        <f t="shared" si="167"/>
        <v>1449.3999999999999</v>
      </c>
      <c r="AJ493" s="254">
        <f t="shared" si="168"/>
        <v>439.5</v>
      </c>
      <c r="AK493" s="254">
        <f t="shared" si="169"/>
        <v>5908.4</v>
      </c>
      <c r="AL493" s="254">
        <f t="shared" si="170"/>
        <v>4245.3999999999996</v>
      </c>
      <c r="AM493" s="255">
        <f t="shared" si="171"/>
        <v>1663</v>
      </c>
      <c r="AN493" s="254">
        <f t="shared" si="172"/>
        <v>4019.5</v>
      </c>
      <c r="AO493" s="254">
        <f t="shared" si="173"/>
        <v>2796</v>
      </c>
      <c r="AP493" s="254">
        <f t="shared" si="174"/>
        <v>1223.5</v>
      </c>
      <c r="AQ493" s="249">
        <f t="shared" si="159"/>
        <v>68.900000000000006</v>
      </c>
      <c r="AR493" s="256">
        <f t="shared" si="160"/>
        <v>4314.2999999999993</v>
      </c>
    </row>
    <row r="494" spans="1:44" ht="31.5">
      <c r="A494" s="396"/>
      <c r="B494" s="396" t="s">
        <v>4471</v>
      </c>
      <c r="C494" s="401" t="s">
        <v>3243</v>
      </c>
      <c r="D494" s="369">
        <f t="shared" si="161"/>
        <v>6895.3999999999987</v>
      </c>
      <c r="E494" s="373">
        <v>6895.3999999999987</v>
      </c>
      <c r="F494" s="400">
        <v>5597.4</v>
      </c>
      <c r="G494" s="373">
        <v>66.7</v>
      </c>
      <c r="H494" s="400"/>
      <c r="I494" s="369">
        <f t="shared" si="158"/>
        <v>2520.9000000000005</v>
      </c>
      <c r="J494" s="400">
        <v>2456.1000000000004</v>
      </c>
      <c r="K494" s="400">
        <v>1201.0999999999999</v>
      </c>
      <c r="L494" s="400">
        <v>66.7</v>
      </c>
      <c r="M494" s="400">
        <v>64.8</v>
      </c>
      <c r="N494" s="369">
        <f t="shared" si="162"/>
        <v>9416.2999999999993</v>
      </c>
      <c r="O494" s="236"/>
      <c r="P494" s="267"/>
      <c r="Q494" s="267" t="s">
        <v>4471</v>
      </c>
      <c r="R494" s="272" t="s">
        <v>3243</v>
      </c>
      <c r="S494" s="255">
        <f t="shared" si="163"/>
        <v>1451.7</v>
      </c>
      <c r="T494" s="255">
        <v>1451.7</v>
      </c>
      <c r="U494" s="255">
        <v>1018.6999999999999</v>
      </c>
      <c r="V494" s="255"/>
      <c r="W494" s="255"/>
      <c r="X494" s="255">
        <f t="shared" si="164"/>
        <v>447</v>
      </c>
      <c r="Y494" s="255">
        <v>447</v>
      </c>
      <c r="Z494" s="255">
        <v>79.100000000000009</v>
      </c>
      <c r="AA494" s="255">
        <v>92.9</v>
      </c>
      <c r="AB494" s="255"/>
      <c r="AC494" s="255">
        <f t="shared" si="165"/>
        <v>1898.7</v>
      </c>
      <c r="AE494" s="267"/>
      <c r="AF494" s="267" t="s">
        <v>4471</v>
      </c>
      <c r="AG494" s="272" t="s">
        <v>3243</v>
      </c>
      <c r="AH494" s="255">
        <f t="shared" si="166"/>
        <v>1898.7</v>
      </c>
      <c r="AI494" s="254">
        <f t="shared" si="167"/>
        <v>1451.7</v>
      </c>
      <c r="AJ494" s="254">
        <f t="shared" si="168"/>
        <v>447</v>
      </c>
      <c r="AK494" s="254">
        <f t="shared" si="169"/>
        <v>9416.2999999999993</v>
      </c>
      <c r="AL494" s="254">
        <f t="shared" si="170"/>
        <v>6895.3999999999987</v>
      </c>
      <c r="AM494" s="255">
        <f t="shared" si="171"/>
        <v>2520.9000000000005</v>
      </c>
      <c r="AN494" s="254">
        <f t="shared" si="172"/>
        <v>7517.5999999999995</v>
      </c>
      <c r="AO494" s="254">
        <f t="shared" si="173"/>
        <v>5443.6999999999989</v>
      </c>
      <c r="AP494" s="254">
        <f t="shared" si="174"/>
        <v>2073.9000000000005</v>
      </c>
      <c r="AQ494" s="249">
        <f t="shared" si="159"/>
        <v>111.9</v>
      </c>
      <c r="AR494" s="256">
        <f t="shared" si="160"/>
        <v>7007.2999999999984</v>
      </c>
    </row>
    <row r="495" spans="1:44" ht="31.5">
      <c r="A495" s="396"/>
      <c r="B495" s="396" t="s">
        <v>4471</v>
      </c>
      <c r="C495" s="401" t="s">
        <v>3244</v>
      </c>
      <c r="D495" s="369">
        <f t="shared" si="161"/>
        <v>3850.6</v>
      </c>
      <c r="E495" s="373">
        <v>3850.6</v>
      </c>
      <c r="F495" s="400">
        <v>3121.7</v>
      </c>
      <c r="G495" s="373">
        <v>42.2</v>
      </c>
      <c r="H495" s="400"/>
      <c r="I495" s="369">
        <f t="shared" si="158"/>
        <v>1529.7</v>
      </c>
      <c r="J495" s="400">
        <v>1424.7</v>
      </c>
      <c r="K495" s="400">
        <v>669.8</v>
      </c>
      <c r="L495" s="400">
        <v>42.2</v>
      </c>
      <c r="M495" s="400">
        <v>105</v>
      </c>
      <c r="N495" s="369">
        <f t="shared" si="162"/>
        <v>5380.3</v>
      </c>
      <c r="O495" s="236"/>
      <c r="P495" s="267"/>
      <c r="Q495" s="267" t="s">
        <v>4471</v>
      </c>
      <c r="R495" s="272" t="s">
        <v>3244</v>
      </c>
      <c r="S495" s="255">
        <f t="shared" si="163"/>
        <v>1307.0999999999999</v>
      </c>
      <c r="T495" s="255">
        <v>1307.0999999999999</v>
      </c>
      <c r="U495" s="255">
        <v>961.6</v>
      </c>
      <c r="V495" s="255"/>
      <c r="W495" s="255"/>
      <c r="X495" s="255">
        <f t="shared" si="164"/>
        <v>401</v>
      </c>
      <c r="Y495" s="255">
        <v>401</v>
      </c>
      <c r="Z495" s="255">
        <v>74.7</v>
      </c>
      <c r="AA495" s="255">
        <v>49.1</v>
      </c>
      <c r="AB495" s="255"/>
      <c r="AC495" s="255">
        <f t="shared" si="165"/>
        <v>1708.1</v>
      </c>
      <c r="AE495" s="267"/>
      <c r="AF495" s="267" t="s">
        <v>4471</v>
      </c>
      <c r="AG495" s="272" t="s">
        <v>3244</v>
      </c>
      <c r="AH495" s="255">
        <f t="shared" si="166"/>
        <v>1708.1</v>
      </c>
      <c r="AI495" s="254">
        <f t="shared" si="167"/>
        <v>1307.0999999999999</v>
      </c>
      <c r="AJ495" s="254">
        <f t="shared" si="168"/>
        <v>401</v>
      </c>
      <c r="AK495" s="254">
        <f t="shared" si="169"/>
        <v>5380.3</v>
      </c>
      <c r="AL495" s="254">
        <f t="shared" si="170"/>
        <v>3850.6</v>
      </c>
      <c r="AM495" s="255">
        <f t="shared" si="171"/>
        <v>1529.7</v>
      </c>
      <c r="AN495" s="254">
        <f t="shared" si="172"/>
        <v>3672.2000000000003</v>
      </c>
      <c r="AO495" s="254">
        <f t="shared" si="173"/>
        <v>2543.5</v>
      </c>
      <c r="AP495" s="254">
        <f t="shared" si="174"/>
        <v>1128.7</v>
      </c>
      <c r="AQ495" s="249">
        <f t="shared" si="159"/>
        <v>62.4</v>
      </c>
      <c r="AR495" s="256">
        <f t="shared" si="160"/>
        <v>3913</v>
      </c>
    </row>
    <row r="496" spans="1:44" ht="31.5">
      <c r="A496" s="396"/>
      <c r="B496" s="396" t="s">
        <v>4471</v>
      </c>
      <c r="C496" s="401" t="s">
        <v>3245</v>
      </c>
      <c r="D496" s="369">
        <f t="shared" si="161"/>
        <v>2147.7999999999997</v>
      </c>
      <c r="E496" s="373">
        <v>2147.7999999999997</v>
      </c>
      <c r="F496" s="400">
        <v>1760.5</v>
      </c>
      <c r="G496" s="373"/>
      <c r="H496" s="400"/>
      <c r="I496" s="369">
        <f t="shared" si="158"/>
        <v>1443.6</v>
      </c>
      <c r="J496" s="400">
        <v>1403.6</v>
      </c>
      <c r="K496" s="400">
        <v>838.1</v>
      </c>
      <c r="L496" s="400">
        <v>126.5</v>
      </c>
      <c r="M496" s="400">
        <v>40</v>
      </c>
      <c r="N496" s="369">
        <f t="shared" si="162"/>
        <v>3591.3999999999996</v>
      </c>
      <c r="O496" s="236"/>
      <c r="P496" s="267"/>
      <c r="Q496" s="267" t="s">
        <v>4471</v>
      </c>
      <c r="R496" s="272" t="s">
        <v>3245</v>
      </c>
      <c r="S496" s="255">
        <f t="shared" si="163"/>
        <v>1736.1000000000001</v>
      </c>
      <c r="T496" s="255">
        <v>1736.1000000000001</v>
      </c>
      <c r="U496" s="255">
        <v>1190.5</v>
      </c>
      <c r="V496" s="255"/>
      <c r="W496" s="255"/>
      <c r="X496" s="255">
        <f t="shared" si="164"/>
        <v>493.70000000000005</v>
      </c>
      <c r="Y496" s="255">
        <v>493.70000000000005</v>
      </c>
      <c r="Z496" s="255">
        <v>92.5</v>
      </c>
      <c r="AA496" s="255">
        <v>74.8</v>
      </c>
      <c r="AB496" s="255"/>
      <c r="AC496" s="255">
        <f t="shared" si="165"/>
        <v>2229.8000000000002</v>
      </c>
      <c r="AE496" s="267"/>
      <c r="AF496" s="267" t="s">
        <v>4471</v>
      </c>
      <c r="AG496" s="272" t="s">
        <v>3245</v>
      </c>
      <c r="AH496" s="255">
        <f t="shared" si="166"/>
        <v>2229.8000000000002</v>
      </c>
      <c r="AI496" s="254">
        <f t="shared" si="167"/>
        <v>1736.1000000000001</v>
      </c>
      <c r="AJ496" s="254">
        <f t="shared" si="168"/>
        <v>493.70000000000005</v>
      </c>
      <c r="AK496" s="254">
        <f t="shared" si="169"/>
        <v>3591.3999999999996</v>
      </c>
      <c r="AL496" s="254">
        <f t="shared" si="170"/>
        <v>2147.7999999999997</v>
      </c>
      <c r="AM496" s="255">
        <f t="shared" si="171"/>
        <v>1443.6</v>
      </c>
      <c r="AN496" s="254">
        <f t="shared" si="172"/>
        <v>1361.5999999999995</v>
      </c>
      <c r="AO496" s="254">
        <f t="shared" si="173"/>
        <v>411.69999999999959</v>
      </c>
      <c r="AP496" s="254">
        <f t="shared" si="174"/>
        <v>949.89999999999986</v>
      </c>
      <c r="AQ496" s="249">
        <f t="shared" si="159"/>
        <v>35.200000000000003</v>
      </c>
      <c r="AR496" s="256">
        <f t="shared" si="160"/>
        <v>2182.9999999999995</v>
      </c>
    </row>
    <row r="497" spans="1:44" ht="31.5">
      <c r="A497" s="396"/>
      <c r="B497" s="396" t="s">
        <v>4471</v>
      </c>
      <c r="C497" s="401" t="s">
        <v>3246</v>
      </c>
      <c r="D497" s="369">
        <f t="shared" si="161"/>
        <v>1592.9</v>
      </c>
      <c r="E497" s="373">
        <v>1592.9</v>
      </c>
      <c r="F497" s="400">
        <v>1305.7</v>
      </c>
      <c r="G497" s="373"/>
      <c r="H497" s="400"/>
      <c r="I497" s="369">
        <f t="shared" si="158"/>
        <v>1422.1</v>
      </c>
      <c r="J497" s="400">
        <v>1395.3</v>
      </c>
      <c r="K497" s="400">
        <v>749.3</v>
      </c>
      <c r="L497" s="400">
        <v>148.69999999999999</v>
      </c>
      <c r="M497" s="400">
        <v>26.8</v>
      </c>
      <c r="N497" s="369">
        <f t="shared" si="162"/>
        <v>3015</v>
      </c>
      <c r="O497" s="236"/>
      <c r="P497" s="267"/>
      <c r="Q497" s="267" t="s">
        <v>4471</v>
      </c>
      <c r="R497" s="272" t="s">
        <v>3246</v>
      </c>
      <c r="S497" s="255">
        <f t="shared" si="163"/>
        <v>1928</v>
      </c>
      <c r="T497" s="255">
        <v>1928</v>
      </c>
      <c r="U497" s="255">
        <v>1241.8999999999999</v>
      </c>
      <c r="V497" s="255"/>
      <c r="W497" s="255"/>
      <c r="X497" s="255">
        <f t="shared" si="164"/>
        <v>510.09999999999997</v>
      </c>
      <c r="Y497" s="255">
        <v>510.09999999999997</v>
      </c>
      <c r="Z497" s="255">
        <v>96.4</v>
      </c>
      <c r="AA497" s="255">
        <v>86.2</v>
      </c>
      <c r="AB497" s="255"/>
      <c r="AC497" s="255">
        <f t="shared" si="165"/>
        <v>2438.1</v>
      </c>
      <c r="AE497" s="267"/>
      <c r="AF497" s="267" t="s">
        <v>4471</v>
      </c>
      <c r="AG497" s="272" t="s">
        <v>3246</v>
      </c>
      <c r="AH497" s="255">
        <f t="shared" si="166"/>
        <v>2438.1</v>
      </c>
      <c r="AI497" s="254">
        <f t="shared" si="167"/>
        <v>1928</v>
      </c>
      <c r="AJ497" s="254">
        <f t="shared" si="168"/>
        <v>510.09999999999997</v>
      </c>
      <c r="AK497" s="254">
        <f t="shared" si="169"/>
        <v>3015</v>
      </c>
      <c r="AL497" s="254">
        <f t="shared" si="170"/>
        <v>1592.9</v>
      </c>
      <c r="AM497" s="255">
        <f t="shared" si="171"/>
        <v>1422.1</v>
      </c>
      <c r="AN497" s="254">
        <f t="shared" si="172"/>
        <v>576.90000000000009</v>
      </c>
      <c r="AO497" s="254">
        <f t="shared" si="173"/>
        <v>-335.09999999999991</v>
      </c>
      <c r="AP497" s="254">
        <f t="shared" si="174"/>
        <v>912</v>
      </c>
      <c r="AQ497" s="249">
        <f t="shared" si="159"/>
        <v>26.1</v>
      </c>
      <c r="AR497" s="256">
        <f t="shared" si="160"/>
        <v>1619</v>
      </c>
    </row>
    <row r="498" spans="1:44" ht="31.5">
      <c r="A498" s="396"/>
      <c r="B498" s="396" t="s">
        <v>4471</v>
      </c>
      <c r="C498" s="401" t="s">
        <v>3247</v>
      </c>
      <c r="D498" s="369">
        <f t="shared" si="161"/>
        <v>1363.2</v>
      </c>
      <c r="E498" s="373">
        <v>1363.2</v>
      </c>
      <c r="F498" s="400">
        <v>1117.4000000000001</v>
      </c>
      <c r="G498" s="373"/>
      <c r="H498" s="400"/>
      <c r="I498" s="369">
        <f t="shared" si="158"/>
        <v>485.2</v>
      </c>
      <c r="J498" s="400">
        <v>458.4</v>
      </c>
      <c r="K498" s="400">
        <v>173</v>
      </c>
      <c r="L498" s="400">
        <v>91.8</v>
      </c>
      <c r="M498" s="400">
        <v>26.8</v>
      </c>
      <c r="N498" s="369">
        <f t="shared" si="162"/>
        <v>1848.4</v>
      </c>
      <c r="O498" s="236"/>
      <c r="P498" s="267"/>
      <c r="Q498" s="267" t="s">
        <v>4471</v>
      </c>
      <c r="R498" s="272" t="s">
        <v>3247</v>
      </c>
      <c r="S498" s="255">
        <f t="shared" si="163"/>
        <v>1275.7</v>
      </c>
      <c r="T498" s="255">
        <v>1275.7</v>
      </c>
      <c r="U498" s="255">
        <v>914.2</v>
      </c>
      <c r="V498" s="255"/>
      <c r="W498" s="255"/>
      <c r="X498" s="255">
        <f t="shared" si="164"/>
        <v>351.29999999999995</v>
      </c>
      <c r="Y498" s="255">
        <v>351.29999999999995</v>
      </c>
      <c r="Z498" s="255">
        <v>70.899999999999991</v>
      </c>
      <c r="AA498" s="255">
        <v>60.2</v>
      </c>
      <c r="AB498" s="255"/>
      <c r="AC498" s="255">
        <f t="shared" si="165"/>
        <v>1627</v>
      </c>
      <c r="AE498" s="267"/>
      <c r="AF498" s="267" t="s">
        <v>4471</v>
      </c>
      <c r="AG498" s="272" t="s">
        <v>3247</v>
      </c>
      <c r="AH498" s="255">
        <f t="shared" si="166"/>
        <v>1627</v>
      </c>
      <c r="AI498" s="254">
        <f t="shared" si="167"/>
        <v>1275.7</v>
      </c>
      <c r="AJ498" s="254">
        <f t="shared" si="168"/>
        <v>351.29999999999995</v>
      </c>
      <c r="AK498" s="254">
        <f t="shared" si="169"/>
        <v>1848.4</v>
      </c>
      <c r="AL498" s="254">
        <f t="shared" si="170"/>
        <v>1363.2</v>
      </c>
      <c r="AM498" s="255">
        <f t="shared" si="171"/>
        <v>485.2</v>
      </c>
      <c r="AN498" s="254">
        <f t="shared" si="172"/>
        <v>221.40000000000009</v>
      </c>
      <c r="AO498" s="254">
        <f t="shared" si="173"/>
        <v>87.5</v>
      </c>
      <c r="AP498" s="254">
        <f t="shared" si="174"/>
        <v>133.90000000000003</v>
      </c>
      <c r="AQ498" s="249">
        <f t="shared" si="159"/>
        <v>22.3</v>
      </c>
      <c r="AR498" s="256">
        <f t="shared" si="160"/>
        <v>1385.5</v>
      </c>
    </row>
    <row r="499" spans="1:44" ht="31.5">
      <c r="A499" s="396"/>
      <c r="B499" s="396" t="s">
        <v>4471</v>
      </c>
      <c r="C499" s="401" t="s">
        <v>3248</v>
      </c>
      <c r="D499" s="369">
        <f t="shared" si="161"/>
        <v>1402.1</v>
      </c>
      <c r="E499" s="373">
        <v>1402.1</v>
      </c>
      <c r="F499" s="400">
        <v>1149.3</v>
      </c>
      <c r="G499" s="373"/>
      <c r="H499" s="400"/>
      <c r="I499" s="369">
        <f t="shared" si="158"/>
        <v>476.59999999999997</v>
      </c>
      <c r="J499" s="400">
        <v>449.79999999999995</v>
      </c>
      <c r="K499" s="400">
        <v>128.6</v>
      </c>
      <c r="L499" s="400">
        <v>120.5</v>
      </c>
      <c r="M499" s="400">
        <v>26.8</v>
      </c>
      <c r="N499" s="369">
        <f t="shared" si="162"/>
        <v>1878.6999999999998</v>
      </c>
      <c r="O499" s="236"/>
      <c r="P499" s="267"/>
      <c r="Q499" s="267" t="s">
        <v>4471</v>
      </c>
      <c r="R499" s="272" t="s">
        <v>3248</v>
      </c>
      <c r="S499" s="255">
        <f t="shared" si="163"/>
        <v>1188.8999999999999</v>
      </c>
      <c r="T499" s="255">
        <v>1188.8999999999999</v>
      </c>
      <c r="U499" s="255">
        <v>914.2</v>
      </c>
      <c r="V499" s="255"/>
      <c r="W499" s="255"/>
      <c r="X499" s="255">
        <f t="shared" si="164"/>
        <v>254.9</v>
      </c>
      <c r="Y499" s="255">
        <v>254.9</v>
      </c>
      <c r="Z499" s="255">
        <v>70.899999999999991</v>
      </c>
      <c r="AA499" s="255">
        <v>63</v>
      </c>
      <c r="AB499" s="255"/>
      <c r="AC499" s="255">
        <f t="shared" si="165"/>
        <v>1443.8</v>
      </c>
      <c r="AE499" s="267"/>
      <c r="AF499" s="267" t="s">
        <v>4471</v>
      </c>
      <c r="AG499" s="272" t="s">
        <v>3248</v>
      </c>
      <c r="AH499" s="255">
        <f t="shared" si="166"/>
        <v>1443.8</v>
      </c>
      <c r="AI499" s="254">
        <f t="shared" si="167"/>
        <v>1188.8999999999999</v>
      </c>
      <c r="AJ499" s="254">
        <f t="shared" si="168"/>
        <v>254.9</v>
      </c>
      <c r="AK499" s="254">
        <f t="shared" si="169"/>
        <v>1878.6999999999998</v>
      </c>
      <c r="AL499" s="254">
        <f t="shared" si="170"/>
        <v>1402.1</v>
      </c>
      <c r="AM499" s="255">
        <f t="shared" si="171"/>
        <v>476.59999999999997</v>
      </c>
      <c r="AN499" s="254">
        <f t="shared" si="172"/>
        <v>434.89999999999986</v>
      </c>
      <c r="AO499" s="254">
        <f t="shared" si="173"/>
        <v>213.20000000000005</v>
      </c>
      <c r="AP499" s="254">
        <f t="shared" si="174"/>
        <v>221.69999999999996</v>
      </c>
      <c r="AQ499" s="249">
        <f t="shared" si="159"/>
        <v>23</v>
      </c>
      <c r="AR499" s="256">
        <f t="shared" si="160"/>
        <v>1425.1</v>
      </c>
    </row>
    <row r="500" spans="1:44" ht="31.5">
      <c r="A500" s="396"/>
      <c r="B500" s="396" t="s">
        <v>4471</v>
      </c>
      <c r="C500" s="401" t="s">
        <v>3249</v>
      </c>
      <c r="D500" s="369">
        <f t="shared" si="161"/>
        <v>1571.5999999999997</v>
      </c>
      <c r="E500" s="373">
        <v>1571.5999999999997</v>
      </c>
      <c r="F500" s="400">
        <v>1288.1999999999998</v>
      </c>
      <c r="G500" s="373"/>
      <c r="H500" s="400"/>
      <c r="I500" s="369">
        <f t="shared" si="158"/>
        <v>981.7</v>
      </c>
      <c r="J500" s="400">
        <v>484.9</v>
      </c>
      <c r="K500" s="400">
        <v>107.1</v>
      </c>
      <c r="L500" s="400">
        <v>120.9</v>
      </c>
      <c r="M500" s="400">
        <v>496.8</v>
      </c>
      <c r="N500" s="369">
        <f t="shared" si="162"/>
        <v>2553.2999999999997</v>
      </c>
      <c r="O500" s="236"/>
      <c r="P500" s="267"/>
      <c r="Q500" s="267" t="s">
        <v>4471</v>
      </c>
      <c r="R500" s="272" t="s">
        <v>3249</v>
      </c>
      <c r="S500" s="255">
        <f t="shared" si="163"/>
        <v>1481.4</v>
      </c>
      <c r="T500" s="255">
        <v>1481.4</v>
      </c>
      <c r="U500" s="255">
        <v>935.40000000000009</v>
      </c>
      <c r="V500" s="255"/>
      <c r="W500" s="255"/>
      <c r="X500" s="255">
        <f t="shared" si="164"/>
        <v>495.1</v>
      </c>
      <c r="Y500" s="255">
        <v>495.1</v>
      </c>
      <c r="Z500" s="255">
        <v>72.599999999999994</v>
      </c>
      <c r="AA500" s="255">
        <v>101.2</v>
      </c>
      <c r="AB500" s="255"/>
      <c r="AC500" s="255">
        <f t="shared" si="165"/>
        <v>1976.5</v>
      </c>
      <c r="AE500" s="267"/>
      <c r="AF500" s="267" t="s">
        <v>4471</v>
      </c>
      <c r="AG500" s="272" t="s">
        <v>3249</v>
      </c>
      <c r="AH500" s="255">
        <f t="shared" si="166"/>
        <v>1976.5</v>
      </c>
      <c r="AI500" s="254">
        <f t="shared" si="167"/>
        <v>1481.4</v>
      </c>
      <c r="AJ500" s="254">
        <f t="shared" si="168"/>
        <v>495.1</v>
      </c>
      <c r="AK500" s="254">
        <f t="shared" si="169"/>
        <v>2553.2999999999997</v>
      </c>
      <c r="AL500" s="254">
        <f t="shared" si="170"/>
        <v>1571.5999999999997</v>
      </c>
      <c r="AM500" s="255">
        <f t="shared" si="171"/>
        <v>981.7</v>
      </c>
      <c r="AN500" s="254">
        <f t="shared" si="172"/>
        <v>576.79999999999973</v>
      </c>
      <c r="AO500" s="254">
        <f t="shared" si="173"/>
        <v>90.199999999999591</v>
      </c>
      <c r="AP500" s="254">
        <f t="shared" si="174"/>
        <v>486.6</v>
      </c>
      <c r="AQ500" s="249">
        <f t="shared" si="159"/>
        <v>25.8</v>
      </c>
      <c r="AR500" s="256">
        <f t="shared" si="160"/>
        <v>1597.3999999999996</v>
      </c>
    </row>
    <row r="501" spans="1:44" ht="31.5">
      <c r="A501" s="396"/>
      <c r="B501" s="396" t="s">
        <v>4471</v>
      </c>
      <c r="C501" s="401" t="s">
        <v>3250</v>
      </c>
      <c r="D501" s="369">
        <f t="shared" si="161"/>
        <v>4389.7</v>
      </c>
      <c r="E501" s="373">
        <v>4389.7</v>
      </c>
      <c r="F501" s="400">
        <v>3598.2</v>
      </c>
      <c r="G501" s="373"/>
      <c r="H501" s="400"/>
      <c r="I501" s="369">
        <f t="shared" si="158"/>
        <v>1161.7999999999997</v>
      </c>
      <c r="J501" s="400">
        <v>1092.1999999999998</v>
      </c>
      <c r="K501" s="400">
        <v>410.3</v>
      </c>
      <c r="L501" s="400">
        <v>257.60000000000002</v>
      </c>
      <c r="M501" s="400">
        <v>69.599999999999994</v>
      </c>
      <c r="N501" s="369">
        <f t="shared" si="162"/>
        <v>5551.5</v>
      </c>
      <c r="O501" s="236"/>
      <c r="P501" s="267"/>
      <c r="Q501" s="267" t="s">
        <v>4471</v>
      </c>
      <c r="R501" s="272" t="s">
        <v>3250</v>
      </c>
      <c r="S501" s="255">
        <f t="shared" si="163"/>
        <v>3244.9</v>
      </c>
      <c r="T501" s="255">
        <v>3244.9</v>
      </c>
      <c r="U501" s="255">
        <v>2444.7999999999997</v>
      </c>
      <c r="V501" s="255"/>
      <c r="W501" s="255"/>
      <c r="X501" s="255">
        <f t="shared" si="164"/>
        <v>821.6</v>
      </c>
      <c r="Y501" s="255">
        <v>821.6</v>
      </c>
      <c r="Z501" s="255">
        <v>189.8</v>
      </c>
      <c r="AA501" s="255">
        <v>177.4</v>
      </c>
      <c r="AB501" s="255"/>
      <c r="AC501" s="255">
        <f t="shared" si="165"/>
        <v>4066.5</v>
      </c>
      <c r="AE501" s="267"/>
      <c r="AF501" s="267" t="s">
        <v>4471</v>
      </c>
      <c r="AG501" s="272" t="s">
        <v>3250</v>
      </c>
      <c r="AH501" s="255">
        <f t="shared" si="166"/>
        <v>4066.5</v>
      </c>
      <c r="AI501" s="254">
        <f t="shared" si="167"/>
        <v>3244.9</v>
      </c>
      <c r="AJ501" s="254">
        <f t="shared" si="168"/>
        <v>821.6</v>
      </c>
      <c r="AK501" s="254">
        <f t="shared" si="169"/>
        <v>5551.5</v>
      </c>
      <c r="AL501" s="254">
        <f t="shared" si="170"/>
        <v>4389.7</v>
      </c>
      <c r="AM501" s="255">
        <f t="shared" si="171"/>
        <v>1161.7999999999997</v>
      </c>
      <c r="AN501" s="254">
        <f t="shared" si="172"/>
        <v>1485</v>
      </c>
      <c r="AO501" s="254">
        <f t="shared" si="173"/>
        <v>1144.7999999999997</v>
      </c>
      <c r="AP501" s="254">
        <f t="shared" si="174"/>
        <v>340.1999999999997</v>
      </c>
      <c r="AQ501" s="249">
        <f t="shared" si="159"/>
        <v>72</v>
      </c>
      <c r="AR501" s="256">
        <f t="shared" si="160"/>
        <v>4461.7</v>
      </c>
    </row>
    <row r="502" spans="1:44" ht="31.5">
      <c r="A502" s="396"/>
      <c r="B502" s="396" t="s">
        <v>4471</v>
      </c>
      <c r="C502" s="401" t="s">
        <v>3251</v>
      </c>
      <c r="D502" s="369">
        <f t="shared" si="161"/>
        <v>1402.3000000000002</v>
      </c>
      <c r="E502" s="373">
        <v>1402.3000000000002</v>
      </c>
      <c r="F502" s="400">
        <v>1149.4000000000001</v>
      </c>
      <c r="G502" s="373"/>
      <c r="H502" s="400"/>
      <c r="I502" s="369">
        <f t="shared" si="158"/>
        <v>462.90000000000003</v>
      </c>
      <c r="J502" s="400">
        <v>443.3</v>
      </c>
      <c r="K502" s="400">
        <v>111.5</v>
      </c>
      <c r="L502" s="400">
        <v>151.4</v>
      </c>
      <c r="M502" s="400">
        <v>19.600000000000001</v>
      </c>
      <c r="N502" s="369">
        <f t="shared" si="162"/>
        <v>1865.2000000000003</v>
      </c>
      <c r="O502" s="236"/>
      <c r="P502" s="267"/>
      <c r="Q502" s="267" t="s">
        <v>4471</v>
      </c>
      <c r="R502" s="272" t="s">
        <v>3251</v>
      </c>
      <c r="S502" s="255">
        <f t="shared" si="163"/>
        <v>1621.1000000000001</v>
      </c>
      <c r="T502" s="255">
        <v>1621.1000000000001</v>
      </c>
      <c r="U502" s="255">
        <v>1233.3</v>
      </c>
      <c r="V502" s="255"/>
      <c r="W502" s="255"/>
      <c r="X502" s="255">
        <f t="shared" si="164"/>
        <v>372</v>
      </c>
      <c r="Y502" s="255">
        <v>372</v>
      </c>
      <c r="Z502" s="255">
        <v>95.8</v>
      </c>
      <c r="AA502" s="255">
        <v>48.6</v>
      </c>
      <c r="AB502" s="255"/>
      <c r="AC502" s="255">
        <f t="shared" si="165"/>
        <v>1993.1000000000001</v>
      </c>
      <c r="AE502" s="267"/>
      <c r="AF502" s="267" t="s">
        <v>4471</v>
      </c>
      <c r="AG502" s="272" t="s">
        <v>3251</v>
      </c>
      <c r="AH502" s="255">
        <f t="shared" si="166"/>
        <v>1993.1000000000001</v>
      </c>
      <c r="AI502" s="254">
        <f t="shared" si="167"/>
        <v>1621.1000000000001</v>
      </c>
      <c r="AJ502" s="254">
        <f t="shared" si="168"/>
        <v>372</v>
      </c>
      <c r="AK502" s="254">
        <f t="shared" si="169"/>
        <v>1865.2000000000003</v>
      </c>
      <c r="AL502" s="254">
        <f t="shared" si="170"/>
        <v>1402.3000000000002</v>
      </c>
      <c r="AM502" s="255">
        <f t="shared" si="171"/>
        <v>462.90000000000003</v>
      </c>
      <c r="AN502" s="254">
        <f t="shared" si="172"/>
        <v>-127.89999999999986</v>
      </c>
      <c r="AO502" s="254">
        <f t="shared" si="173"/>
        <v>-218.79999999999995</v>
      </c>
      <c r="AP502" s="254">
        <f t="shared" si="174"/>
        <v>90.900000000000034</v>
      </c>
      <c r="AQ502" s="249">
        <f t="shared" si="159"/>
        <v>23</v>
      </c>
      <c r="AR502" s="256">
        <f t="shared" si="160"/>
        <v>1425.3000000000002</v>
      </c>
    </row>
    <row r="503" spans="1:44" ht="31.5">
      <c r="A503" s="396"/>
      <c r="B503" s="396" t="s">
        <v>4471</v>
      </c>
      <c r="C503" s="401" t="s">
        <v>3252</v>
      </c>
      <c r="D503" s="369">
        <f t="shared" si="161"/>
        <v>3021.2000000000003</v>
      </c>
      <c r="E503" s="373">
        <v>3021.2000000000003</v>
      </c>
      <c r="F503" s="400">
        <v>2476.4</v>
      </c>
      <c r="G503" s="373"/>
      <c r="H503" s="400"/>
      <c r="I503" s="369">
        <f t="shared" si="158"/>
        <v>762.6</v>
      </c>
      <c r="J503" s="400">
        <v>729.80000000000007</v>
      </c>
      <c r="K503" s="400">
        <v>187.4</v>
      </c>
      <c r="L503" s="400">
        <v>302.10000000000002</v>
      </c>
      <c r="M503" s="400">
        <v>32.799999999999997</v>
      </c>
      <c r="N503" s="369">
        <f t="shared" si="162"/>
        <v>3783.8</v>
      </c>
      <c r="O503" s="236"/>
      <c r="P503" s="267"/>
      <c r="Q503" s="267" t="s">
        <v>4471</v>
      </c>
      <c r="R503" s="272" t="s">
        <v>3252</v>
      </c>
      <c r="S503" s="255">
        <f t="shared" si="163"/>
        <v>2744.1</v>
      </c>
      <c r="T503" s="255">
        <v>2744.1</v>
      </c>
      <c r="U503" s="255">
        <v>2062.1999999999998</v>
      </c>
      <c r="V503" s="255"/>
      <c r="W503" s="255"/>
      <c r="X503" s="255">
        <f t="shared" si="164"/>
        <v>697.7</v>
      </c>
      <c r="Y503" s="255">
        <v>697.7</v>
      </c>
      <c r="Z503" s="255">
        <v>160.19999999999999</v>
      </c>
      <c r="AA503" s="255">
        <v>191.8</v>
      </c>
      <c r="AB503" s="255"/>
      <c r="AC503" s="255">
        <f t="shared" si="165"/>
        <v>3441.8</v>
      </c>
      <c r="AE503" s="267"/>
      <c r="AF503" s="267" t="s">
        <v>4471</v>
      </c>
      <c r="AG503" s="272" t="s">
        <v>3252</v>
      </c>
      <c r="AH503" s="255">
        <f t="shared" si="166"/>
        <v>3441.8</v>
      </c>
      <c r="AI503" s="254">
        <f t="shared" si="167"/>
        <v>2744.1</v>
      </c>
      <c r="AJ503" s="254">
        <f t="shared" si="168"/>
        <v>697.7</v>
      </c>
      <c r="AK503" s="254">
        <f t="shared" si="169"/>
        <v>3783.8</v>
      </c>
      <c r="AL503" s="254">
        <f t="shared" si="170"/>
        <v>3021.2000000000003</v>
      </c>
      <c r="AM503" s="255">
        <f t="shared" si="171"/>
        <v>762.6</v>
      </c>
      <c r="AN503" s="254">
        <f t="shared" si="172"/>
        <v>342</v>
      </c>
      <c r="AO503" s="254">
        <f t="shared" si="173"/>
        <v>277.10000000000036</v>
      </c>
      <c r="AP503" s="254">
        <f t="shared" si="174"/>
        <v>64.899999999999977</v>
      </c>
      <c r="AQ503" s="249">
        <f t="shared" si="159"/>
        <v>49.5</v>
      </c>
      <c r="AR503" s="256">
        <f t="shared" si="160"/>
        <v>3070.7000000000003</v>
      </c>
    </row>
    <row r="504" spans="1:44" ht="31.5">
      <c r="A504" s="396"/>
      <c r="B504" s="396" t="s">
        <v>4471</v>
      </c>
      <c r="C504" s="401" t="s">
        <v>3253</v>
      </c>
      <c r="D504" s="369">
        <f t="shared" si="161"/>
        <v>1579.8000000000002</v>
      </c>
      <c r="E504" s="373">
        <v>1579.8000000000002</v>
      </c>
      <c r="F504" s="400">
        <v>1294.9000000000001</v>
      </c>
      <c r="G504" s="373"/>
      <c r="H504" s="400"/>
      <c r="I504" s="369">
        <f t="shared" si="158"/>
        <v>572.09999999999991</v>
      </c>
      <c r="J504" s="400">
        <v>545.29999999999995</v>
      </c>
      <c r="K504" s="400">
        <v>125.6</v>
      </c>
      <c r="L504" s="400">
        <v>115.7</v>
      </c>
      <c r="M504" s="400">
        <v>26.8</v>
      </c>
      <c r="N504" s="369">
        <f t="shared" si="162"/>
        <v>2151.9</v>
      </c>
      <c r="O504" s="236"/>
      <c r="P504" s="267"/>
      <c r="Q504" s="267" t="s">
        <v>4471</v>
      </c>
      <c r="R504" s="272" t="s">
        <v>3253</v>
      </c>
      <c r="S504" s="255">
        <f t="shared" si="163"/>
        <v>1574</v>
      </c>
      <c r="T504" s="255">
        <v>1574</v>
      </c>
      <c r="U504" s="255">
        <v>1211.8000000000002</v>
      </c>
      <c r="V504" s="255"/>
      <c r="W504" s="255"/>
      <c r="X504" s="255">
        <f t="shared" si="164"/>
        <v>388.9</v>
      </c>
      <c r="Y504" s="255">
        <v>388.9</v>
      </c>
      <c r="Z504" s="255">
        <v>94.1</v>
      </c>
      <c r="AA504" s="255">
        <v>68</v>
      </c>
      <c r="AB504" s="255"/>
      <c r="AC504" s="255">
        <f t="shared" si="165"/>
        <v>1962.9</v>
      </c>
      <c r="AE504" s="267"/>
      <c r="AF504" s="267" t="s">
        <v>4471</v>
      </c>
      <c r="AG504" s="272" t="s">
        <v>3253</v>
      </c>
      <c r="AH504" s="255">
        <f t="shared" si="166"/>
        <v>1962.9</v>
      </c>
      <c r="AI504" s="254">
        <f t="shared" si="167"/>
        <v>1574</v>
      </c>
      <c r="AJ504" s="254">
        <f t="shared" si="168"/>
        <v>388.9</v>
      </c>
      <c r="AK504" s="254">
        <f t="shared" si="169"/>
        <v>2151.9</v>
      </c>
      <c r="AL504" s="254">
        <f t="shared" si="170"/>
        <v>1579.8000000000002</v>
      </c>
      <c r="AM504" s="255">
        <f t="shared" si="171"/>
        <v>572.09999999999991</v>
      </c>
      <c r="AN504" s="254">
        <f t="shared" si="172"/>
        <v>189</v>
      </c>
      <c r="AO504" s="254">
        <f t="shared" si="173"/>
        <v>5.8000000000001819</v>
      </c>
      <c r="AP504" s="254">
        <f t="shared" si="174"/>
        <v>183.19999999999993</v>
      </c>
      <c r="AQ504" s="249">
        <f t="shared" si="159"/>
        <v>25.9</v>
      </c>
      <c r="AR504" s="256">
        <f t="shared" si="160"/>
        <v>1605.7000000000003</v>
      </c>
    </row>
    <row r="505" spans="1:44" ht="31.5">
      <c r="A505" s="396"/>
      <c r="B505" s="396" t="s">
        <v>4471</v>
      </c>
      <c r="C505" s="401" t="s">
        <v>3254</v>
      </c>
      <c r="D505" s="369">
        <f t="shared" si="161"/>
        <v>2245.9</v>
      </c>
      <c r="E505" s="373">
        <v>2245.9</v>
      </c>
      <c r="F505" s="400">
        <v>1840.9</v>
      </c>
      <c r="G505" s="373"/>
      <c r="H505" s="400"/>
      <c r="I505" s="369">
        <f t="shared" si="158"/>
        <v>847.4</v>
      </c>
      <c r="J505" s="400">
        <v>814.6</v>
      </c>
      <c r="K505" s="400">
        <v>326.8</v>
      </c>
      <c r="L505" s="400">
        <v>159.9</v>
      </c>
      <c r="M505" s="400">
        <v>32.799999999999997</v>
      </c>
      <c r="N505" s="369">
        <f t="shared" si="162"/>
        <v>3093.3</v>
      </c>
      <c r="O505" s="236"/>
      <c r="P505" s="267"/>
      <c r="Q505" s="267" t="s">
        <v>4471</v>
      </c>
      <c r="R505" s="272" t="s">
        <v>3254</v>
      </c>
      <c r="S505" s="255">
        <f t="shared" si="163"/>
        <v>2011.7</v>
      </c>
      <c r="T505" s="255">
        <v>2011.7</v>
      </c>
      <c r="U505" s="255">
        <v>1488.1000000000001</v>
      </c>
      <c r="V505" s="255"/>
      <c r="W505" s="255"/>
      <c r="X505" s="255">
        <f t="shared" si="164"/>
        <v>576.90000000000009</v>
      </c>
      <c r="Y505" s="255">
        <v>576.90000000000009</v>
      </c>
      <c r="Z505" s="255">
        <v>115.5</v>
      </c>
      <c r="AA505" s="255">
        <v>127.3</v>
      </c>
      <c r="AB505" s="255"/>
      <c r="AC505" s="255">
        <f t="shared" si="165"/>
        <v>2588.6000000000004</v>
      </c>
      <c r="AE505" s="267"/>
      <c r="AF505" s="267" t="s">
        <v>4471</v>
      </c>
      <c r="AG505" s="272" t="s">
        <v>3254</v>
      </c>
      <c r="AH505" s="255">
        <f t="shared" si="166"/>
        <v>2588.6000000000004</v>
      </c>
      <c r="AI505" s="254">
        <f t="shared" si="167"/>
        <v>2011.7</v>
      </c>
      <c r="AJ505" s="254">
        <f t="shared" si="168"/>
        <v>576.90000000000009</v>
      </c>
      <c r="AK505" s="254">
        <f t="shared" si="169"/>
        <v>3093.3</v>
      </c>
      <c r="AL505" s="254">
        <f t="shared" si="170"/>
        <v>2245.9</v>
      </c>
      <c r="AM505" s="255">
        <f t="shared" si="171"/>
        <v>847.4</v>
      </c>
      <c r="AN505" s="254">
        <f t="shared" si="172"/>
        <v>504.69999999999982</v>
      </c>
      <c r="AO505" s="254">
        <f t="shared" si="173"/>
        <v>234.20000000000005</v>
      </c>
      <c r="AP505" s="254">
        <f t="shared" si="174"/>
        <v>270.49999999999989</v>
      </c>
      <c r="AQ505" s="249">
        <f t="shared" si="159"/>
        <v>36.799999999999997</v>
      </c>
      <c r="AR505" s="256">
        <f t="shared" si="160"/>
        <v>2282.7000000000003</v>
      </c>
    </row>
    <row r="506" spans="1:44" ht="31.5">
      <c r="A506" s="396"/>
      <c r="B506" s="396" t="s">
        <v>4471</v>
      </c>
      <c r="C506" s="401" t="s">
        <v>3255</v>
      </c>
      <c r="D506" s="369">
        <f t="shared" si="161"/>
        <v>1647.6999999999998</v>
      </c>
      <c r="E506" s="373">
        <v>1647.6999999999998</v>
      </c>
      <c r="F506" s="400">
        <v>1350.6</v>
      </c>
      <c r="G506" s="373"/>
      <c r="H506" s="400"/>
      <c r="I506" s="369">
        <f t="shared" si="158"/>
        <v>562.99999999999989</v>
      </c>
      <c r="J506" s="400">
        <v>530.19999999999993</v>
      </c>
      <c r="K506" s="400">
        <v>147.19999999999999</v>
      </c>
      <c r="L506" s="400">
        <v>142.6</v>
      </c>
      <c r="M506" s="400">
        <v>32.799999999999997</v>
      </c>
      <c r="N506" s="369">
        <f t="shared" si="162"/>
        <v>2210.6999999999998</v>
      </c>
      <c r="O506" s="236"/>
      <c r="P506" s="267"/>
      <c r="Q506" s="267" t="s">
        <v>4471</v>
      </c>
      <c r="R506" s="272" t="s">
        <v>3255</v>
      </c>
      <c r="S506" s="255">
        <f t="shared" si="163"/>
        <v>1655.7</v>
      </c>
      <c r="T506" s="255">
        <v>1655.7</v>
      </c>
      <c r="U506" s="255">
        <v>1169.3</v>
      </c>
      <c r="V506" s="255"/>
      <c r="W506" s="255"/>
      <c r="X506" s="255">
        <f t="shared" si="164"/>
        <v>476.40000000000003</v>
      </c>
      <c r="Y506" s="255">
        <v>476.40000000000003</v>
      </c>
      <c r="Z506" s="255">
        <v>90.8</v>
      </c>
      <c r="AA506" s="255">
        <v>109.7</v>
      </c>
      <c r="AB506" s="255"/>
      <c r="AC506" s="255">
        <f t="shared" si="165"/>
        <v>2132.1</v>
      </c>
      <c r="AE506" s="267"/>
      <c r="AF506" s="267" t="s">
        <v>4471</v>
      </c>
      <c r="AG506" s="272" t="s">
        <v>3255</v>
      </c>
      <c r="AH506" s="255">
        <f t="shared" si="166"/>
        <v>2132.1</v>
      </c>
      <c r="AI506" s="254">
        <f t="shared" si="167"/>
        <v>1655.7</v>
      </c>
      <c r="AJ506" s="254">
        <f t="shared" si="168"/>
        <v>476.40000000000003</v>
      </c>
      <c r="AK506" s="254">
        <f t="shared" si="169"/>
        <v>2210.6999999999998</v>
      </c>
      <c r="AL506" s="254">
        <f t="shared" si="170"/>
        <v>1647.6999999999998</v>
      </c>
      <c r="AM506" s="255">
        <f t="shared" si="171"/>
        <v>562.99999999999989</v>
      </c>
      <c r="AN506" s="254">
        <f t="shared" si="172"/>
        <v>78.599999999999909</v>
      </c>
      <c r="AO506" s="254">
        <f t="shared" si="173"/>
        <v>-8.0000000000002274</v>
      </c>
      <c r="AP506" s="254">
        <f t="shared" si="174"/>
        <v>86.599999999999852</v>
      </c>
      <c r="AQ506" s="249">
        <f t="shared" si="159"/>
        <v>27</v>
      </c>
      <c r="AR506" s="256">
        <f t="shared" si="160"/>
        <v>1674.6999999999998</v>
      </c>
    </row>
    <row r="507" spans="1:44" ht="31.5">
      <c r="A507" s="396"/>
      <c r="B507" s="396" t="s">
        <v>4471</v>
      </c>
      <c r="C507" s="401" t="s">
        <v>3256</v>
      </c>
      <c r="D507" s="369">
        <f t="shared" si="161"/>
        <v>2744.5</v>
      </c>
      <c r="E507" s="373">
        <v>2744.5</v>
      </c>
      <c r="F507" s="400">
        <v>2249.6</v>
      </c>
      <c r="G507" s="373"/>
      <c r="H507" s="400"/>
      <c r="I507" s="369">
        <f t="shared" si="158"/>
        <v>637.29999999999995</v>
      </c>
      <c r="J507" s="400">
        <v>604.5</v>
      </c>
      <c r="K507" s="400">
        <v>165.6</v>
      </c>
      <c r="L507" s="400">
        <v>169.2</v>
      </c>
      <c r="M507" s="400">
        <v>32.799999999999997</v>
      </c>
      <c r="N507" s="369">
        <f t="shared" si="162"/>
        <v>3381.8</v>
      </c>
      <c r="O507" s="236"/>
      <c r="P507" s="267"/>
      <c r="Q507" s="267" t="s">
        <v>4471</v>
      </c>
      <c r="R507" s="272" t="s">
        <v>3256</v>
      </c>
      <c r="S507" s="255">
        <f t="shared" si="163"/>
        <v>1967.3</v>
      </c>
      <c r="T507" s="255">
        <v>1967.3</v>
      </c>
      <c r="U507" s="255">
        <v>1523.6</v>
      </c>
      <c r="V507" s="255"/>
      <c r="W507" s="255"/>
      <c r="X507" s="255">
        <f t="shared" si="164"/>
        <v>560.19999999999993</v>
      </c>
      <c r="Y507" s="255">
        <v>560.19999999999993</v>
      </c>
      <c r="Z507" s="255">
        <v>118.29999999999998</v>
      </c>
      <c r="AA507" s="255">
        <v>108</v>
      </c>
      <c r="AB507" s="255"/>
      <c r="AC507" s="255">
        <f t="shared" si="165"/>
        <v>2527.5</v>
      </c>
      <c r="AE507" s="267"/>
      <c r="AF507" s="267" t="s">
        <v>4471</v>
      </c>
      <c r="AG507" s="272" t="s">
        <v>3256</v>
      </c>
      <c r="AH507" s="255">
        <f t="shared" si="166"/>
        <v>2527.5</v>
      </c>
      <c r="AI507" s="254">
        <f t="shared" si="167"/>
        <v>1967.3</v>
      </c>
      <c r="AJ507" s="254">
        <f t="shared" si="168"/>
        <v>560.19999999999993</v>
      </c>
      <c r="AK507" s="254">
        <f t="shared" si="169"/>
        <v>3381.8</v>
      </c>
      <c r="AL507" s="254">
        <f t="shared" si="170"/>
        <v>2744.5</v>
      </c>
      <c r="AM507" s="255">
        <f t="shared" si="171"/>
        <v>637.29999999999995</v>
      </c>
      <c r="AN507" s="254">
        <f t="shared" si="172"/>
        <v>854.30000000000018</v>
      </c>
      <c r="AO507" s="254">
        <f t="shared" si="173"/>
        <v>777.2</v>
      </c>
      <c r="AP507" s="254">
        <f t="shared" si="174"/>
        <v>77.100000000000023</v>
      </c>
      <c r="AQ507" s="249">
        <f t="shared" si="159"/>
        <v>45</v>
      </c>
      <c r="AR507" s="256">
        <f t="shared" si="160"/>
        <v>2789.5</v>
      </c>
    </row>
    <row r="508" spans="1:44" ht="31.5">
      <c r="A508" s="396"/>
      <c r="B508" s="396" t="s">
        <v>4471</v>
      </c>
      <c r="C508" s="401" t="s">
        <v>3257</v>
      </c>
      <c r="D508" s="369">
        <f t="shared" si="161"/>
        <v>1837.9999999999998</v>
      </c>
      <c r="E508" s="373">
        <v>1837.9999999999998</v>
      </c>
      <c r="F508" s="400">
        <v>1506.6</v>
      </c>
      <c r="G508" s="373"/>
      <c r="H508" s="400"/>
      <c r="I508" s="369">
        <f t="shared" si="158"/>
        <v>747.3</v>
      </c>
      <c r="J508" s="400">
        <v>727.69999999999993</v>
      </c>
      <c r="K508" s="400">
        <v>143.69999999999999</v>
      </c>
      <c r="L508" s="400">
        <v>130.19999999999999</v>
      </c>
      <c r="M508" s="400">
        <v>19.600000000000001</v>
      </c>
      <c r="N508" s="369">
        <f t="shared" si="162"/>
        <v>2585.2999999999997</v>
      </c>
      <c r="O508" s="236"/>
      <c r="P508" s="267"/>
      <c r="Q508" s="267" t="s">
        <v>4471</v>
      </c>
      <c r="R508" s="272" t="s">
        <v>3257</v>
      </c>
      <c r="S508" s="255">
        <f t="shared" si="163"/>
        <v>1678.3000000000002</v>
      </c>
      <c r="T508" s="255">
        <v>1678.3000000000002</v>
      </c>
      <c r="U508" s="255">
        <v>1190.5</v>
      </c>
      <c r="V508" s="255"/>
      <c r="W508" s="255"/>
      <c r="X508" s="255">
        <f t="shared" si="164"/>
        <v>412.70000000000005</v>
      </c>
      <c r="Y508" s="255">
        <v>412.70000000000005</v>
      </c>
      <c r="Z508" s="255">
        <v>92.5</v>
      </c>
      <c r="AA508" s="255">
        <v>93.4</v>
      </c>
      <c r="AB508" s="255"/>
      <c r="AC508" s="255">
        <f t="shared" si="165"/>
        <v>2091</v>
      </c>
      <c r="AE508" s="267"/>
      <c r="AF508" s="267" t="s">
        <v>4471</v>
      </c>
      <c r="AG508" s="272" t="s">
        <v>3257</v>
      </c>
      <c r="AH508" s="255">
        <f t="shared" si="166"/>
        <v>2091</v>
      </c>
      <c r="AI508" s="254">
        <f t="shared" si="167"/>
        <v>1678.3000000000002</v>
      </c>
      <c r="AJ508" s="254">
        <f t="shared" si="168"/>
        <v>412.70000000000005</v>
      </c>
      <c r="AK508" s="254">
        <f t="shared" si="169"/>
        <v>2585.2999999999997</v>
      </c>
      <c r="AL508" s="254">
        <f t="shared" si="170"/>
        <v>1837.9999999999998</v>
      </c>
      <c r="AM508" s="255">
        <f t="shared" si="171"/>
        <v>747.3</v>
      </c>
      <c r="AN508" s="254">
        <f t="shared" si="172"/>
        <v>494.29999999999973</v>
      </c>
      <c r="AO508" s="254">
        <f t="shared" si="173"/>
        <v>159.69999999999959</v>
      </c>
      <c r="AP508" s="254">
        <f t="shared" si="174"/>
        <v>334.59999999999991</v>
      </c>
      <c r="AQ508" s="249">
        <f t="shared" si="159"/>
        <v>30.1</v>
      </c>
      <c r="AR508" s="256">
        <f t="shared" si="160"/>
        <v>1868.0999999999997</v>
      </c>
    </row>
    <row r="509" spans="1:44" ht="31.5">
      <c r="A509" s="396"/>
      <c r="B509" s="396" t="s">
        <v>4471</v>
      </c>
      <c r="C509" s="401" t="s">
        <v>3258</v>
      </c>
      <c r="D509" s="369">
        <f t="shared" si="161"/>
        <v>3146.4</v>
      </c>
      <c r="E509" s="373">
        <v>3146.4</v>
      </c>
      <c r="F509" s="400">
        <v>2579</v>
      </c>
      <c r="G509" s="373"/>
      <c r="H509" s="400"/>
      <c r="I509" s="369">
        <f t="shared" si="158"/>
        <v>2549.4</v>
      </c>
      <c r="J509" s="400">
        <v>2482.6</v>
      </c>
      <c r="K509" s="400">
        <v>1436.4</v>
      </c>
      <c r="L509" s="400">
        <v>241.8</v>
      </c>
      <c r="M509" s="400">
        <v>66.8</v>
      </c>
      <c r="N509" s="369">
        <f t="shared" si="162"/>
        <v>5695.8</v>
      </c>
      <c r="O509" s="236"/>
      <c r="P509" s="267"/>
      <c r="Q509" s="267" t="s">
        <v>4471</v>
      </c>
      <c r="R509" s="272" t="s">
        <v>3258</v>
      </c>
      <c r="S509" s="255">
        <f t="shared" si="163"/>
        <v>3240.3</v>
      </c>
      <c r="T509" s="255">
        <v>3240.3</v>
      </c>
      <c r="U509" s="255">
        <v>2251.6999999999998</v>
      </c>
      <c r="V509" s="255"/>
      <c r="W509" s="255"/>
      <c r="X509" s="255">
        <f t="shared" si="164"/>
        <v>557.19999999999993</v>
      </c>
      <c r="Y509" s="255">
        <v>557.19999999999993</v>
      </c>
      <c r="Z509" s="255">
        <v>174.9</v>
      </c>
      <c r="AA509" s="255">
        <v>132.30000000000001</v>
      </c>
      <c r="AB509" s="255"/>
      <c r="AC509" s="255">
        <f t="shared" si="165"/>
        <v>3797.5</v>
      </c>
      <c r="AE509" s="267"/>
      <c r="AF509" s="267" t="s">
        <v>4471</v>
      </c>
      <c r="AG509" s="272" t="s">
        <v>3258</v>
      </c>
      <c r="AH509" s="255">
        <f t="shared" si="166"/>
        <v>3797.5</v>
      </c>
      <c r="AI509" s="254">
        <f t="shared" si="167"/>
        <v>3240.3</v>
      </c>
      <c r="AJ509" s="254">
        <f t="shared" si="168"/>
        <v>557.19999999999993</v>
      </c>
      <c r="AK509" s="254">
        <f t="shared" si="169"/>
        <v>5695.8</v>
      </c>
      <c r="AL509" s="254">
        <f t="shared" si="170"/>
        <v>3146.4</v>
      </c>
      <c r="AM509" s="255">
        <f t="shared" si="171"/>
        <v>2549.4</v>
      </c>
      <c r="AN509" s="254">
        <f t="shared" si="172"/>
        <v>1898.3000000000002</v>
      </c>
      <c r="AO509" s="254">
        <f t="shared" si="173"/>
        <v>-93.900000000000091</v>
      </c>
      <c r="AP509" s="254">
        <f t="shared" si="174"/>
        <v>1992.2000000000003</v>
      </c>
      <c r="AQ509" s="249">
        <f t="shared" si="159"/>
        <v>51.6</v>
      </c>
      <c r="AR509" s="256">
        <f t="shared" si="160"/>
        <v>3198</v>
      </c>
    </row>
    <row r="510" spans="1:44" ht="31.5">
      <c r="A510" s="396"/>
      <c r="B510" s="396" t="s">
        <v>4471</v>
      </c>
      <c r="C510" s="401" t="s">
        <v>3259</v>
      </c>
      <c r="D510" s="369">
        <f t="shared" si="161"/>
        <v>1402.1</v>
      </c>
      <c r="E510" s="373">
        <v>1402.1</v>
      </c>
      <c r="F510" s="400">
        <v>1149.3</v>
      </c>
      <c r="G510" s="373"/>
      <c r="H510" s="400"/>
      <c r="I510" s="369">
        <f t="shared" si="158"/>
        <v>1279.3999999999999</v>
      </c>
      <c r="J510" s="400">
        <v>1252.5999999999999</v>
      </c>
      <c r="K510" s="400">
        <v>111.5</v>
      </c>
      <c r="L510" s="400">
        <v>152.5</v>
      </c>
      <c r="M510" s="400">
        <v>26.8</v>
      </c>
      <c r="N510" s="369">
        <f t="shared" si="162"/>
        <v>2681.5</v>
      </c>
      <c r="O510" s="236"/>
      <c r="P510" s="267"/>
      <c r="Q510" s="267" t="s">
        <v>4471</v>
      </c>
      <c r="R510" s="272" t="s">
        <v>3259</v>
      </c>
      <c r="S510" s="255">
        <f t="shared" si="163"/>
        <v>1543.3000000000002</v>
      </c>
      <c r="T510" s="255">
        <v>1543.3000000000002</v>
      </c>
      <c r="U510" s="255">
        <v>1190.5</v>
      </c>
      <c r="V510" s="255"/>
      <c r="W510" s="255"/>
      <c r="X510" s="255">
        <f t="shared" si="164"/>
        <v>400</v>
      </c>
      <c r="Y510" s="255">
        <v>400</v>
      </c>
      <c r="Z510" s="255">
        <v>92.5</v>
      </c>
      <c r="AA510" s="255">
        <v>81</v>
      </c>
      <c r="AB510" s="255"/>
      <c r="AC510" s="255">
        <f t="shared" si="165"/>
        <v>1943.3000000000002</v>
      </c>
      <c r="AE510" s="267"/>
      <c r="AF510" s="267" t="s">
        <v>4471</v>
      </c>
      <c r="AG510" s="272" t="s">
        <v>3259</v>
      </c>
      <c r="AH510" s="255">
        <f t="shared" si="166"/>
        <v>1943.3000000000002</v>
      </c>
      <c r="AI510" s="254">
        <f t="shared" si="167"/>
        <v>1543.3000000000002</v>
      </c>
      <c r="AJ510" s="254">
        <f t="shared" si="168"/>
        <v>400</v>
      </c>
      <c r="AK510" s="254">
        <f t="shared" si="169"/>
        <v>2681.5</v>
      </c>
      <c r="AL510" s="254">
        <f t="shared" si="170"/>
        <v>1402.1</v>
      </c>
      <c r="AM510" s="255">
        <f t="shared" si="171"/>
        <v>1279.3999999999999</v>
      </c>
      <c r="AN510" s="254">
        <f t="shared" si="172"/>
        <v>738.19999999999982</v>
      </c>
      <c r="AO510" s="254">
        <f t="shared" si="173"/>
        <v>-141.20000000000027</v>
      </c>
      <c r="AP510" s="254">
        <f t="shared" si="174"/>
        <v>879.39999999999986</v>
      </c>
      <c r="AQ510" s="249">
        <f t="shared" si="159"/>
        <v>23</v>
      </c>
      <c r="AR510" s="256">
        <f t="shared" si="160"/>
        <v>1425.1</v>
      </c>
    </row>
    <row r="511" spans="1:44" ht="31.5">
      <c r="A511" s="396"/>
      <c r="B511" s="396" t="s">
        <v>4471</v>
      </c>
      <c r="C511" s="401" t="s">
        <v>3260</v>
      </c>
      <c r="D511" s="369">
        <f t="shared" si="161"/>
        <v>3647.2000000000003</v>
      </c>
      <c r="E511" s="373">
        <v>3647.2000000000003</v>
      </c>
      <c r="F511" s="400">
        <v>2989.5</v>
      </c>
      <c r="G511" s="373"/>
      <c r="H511" s="400"/>
      <c r="I511" s="369">
        <f t="shared" si="158"/>
        <v>1033.6000000000001</v>
      </c>
      <c r="J511" s="400">
        <v>973.2</v>
      </c>
      <c r="K511" s="400">
        <v>270.5</v>
      </c>
      <c r="L511" s="400">
        <v>99.2</v>
      </c>
      <c r="M511" s="400">
        <v>60.4</v>
      </c>
      <c r="N511" s="369">
        <f t="shared" si="162"/>
        <v>4680.8</v>
      </c>
      <c r="O511" s="236"/>
      <c r="P511" s="267"/>
      <c r="Q511" s="267" t="s">
        <v>4471</v>
      </c>
      <c r="R511" s="272" t="s">
        <v>3260</v>
      </c>
      <c r="S511" s="255">
        <f t="shared" si="163"/>
        <v>2814.2</v>
      </c>
      <c r="T511" s="255">
        <v>2814.2</v>
      </c>
      <c r="U511" s="255">
        <v>2082.3000000000002</v>
      </c>
      <c r="V511" s="255"/>
      <c r="W511" s="255"/>
      <c r="X511" s="255">
        <f t="shared" si="164"/>
        <v>592.1</v>
      </c>
      <c r="Y511" s="255">
        <v>592.1</v>
      </c>
      <c r="Z511" s="255">
        <v>161.60000000000002</v>
      </c>
      <c r="AA511" s="255">
        <v>84.3</v>
      </c>
      <c r="AB511" s="255"/>
      <c r="AC511" s="255">
        <f t="shared" si="165"/>
        <v>3406.2999999999997</v>
      </c>
      <c r="AE511" s="267"/>
      <c r="AF511" s="267" t="s">
        <v>4471</v>
      </c>
      <c r="AG511" s="272" t="s">
        <v>3260</v>
      </c>
      <c r="AH511" s="255">
        <f t="shared" si="166"/>
        <v>3406.2999999999997</v>
      </c>
      <c r="AI511" s="254">
        <f t="shared" si="167"/>
        <v>2814.2</v>
      </c>
      <c r="AJ511" s="254">
        <f t="shared" si="168"/>
        <v>592.1</v>
      </c>
      <c r="AK511" s="254">
        <f t="shared" si="169"/>
        <v>4680.8</v>
      </c>
      <c r="AL511" s="254">
        <f t="shared" si="170"/>
        <v>3647.2000000000003</v>
      </c>
      <c r="AM511" s="255">
        <f t="shared" si="171"/>
        <v>1033.6000000000001</v>
      </c>
      <c r="AN511" s="254">
        <f t="shared" si="172"/>
        <v>1274.5000000000005</v>
      </c>
      <c r="AO511" s="254">
        <f t="shared" si="173"/>
        <v>833.00000000000045</v>
      </c>
      <c r="AP511" s="254">
        <f t="shared" si="174"/>
        <v>441.50000000000011</v>
      </c>
      <c r="AQ511" s="249">
        <f t="shared" si="159"/>
        <v>59.8</v>
      </c>
      <c r="AR511" s="256">
        <f t="shared" si="160"/>
        <v>3707.0000000000005</v>
      </c>
    </row>
    <row r="512" spans="1:44" ht="31.5">
      <c r="A512" s="396"/>
      <c r="B512" s="396" t="s">
        <v>4471</v>
      </c>
      <c r="C512" s="401" t="s">
        <v>3261</v>
      </c>
      <c r="D512" s="369">
        <f t="shared" si="161"/>
        <v>2329</v>
      </c>
      <c r="E512" s="373">
        <v>2329</v>
      </c>
      <c r="F512" s="400">
        <v>1909</v>
      </c>
      <c r="G512" s="373"/>
      <c r="H512" s="400"/>
      <c r="I512" s="369">
        <f t="shared" si="158"/>
        <v>633.79999999999995</v>
      </c>
      <c r="J512" s="400">
        <v>579.79999999999995</v>
      </c>
      <c r="K512" s="400">
        <v>185.2</v>
      </c>
      <c r="L512" s="400">
        <v>47.1</v>
      </c>
      <c r="M512" s="400">
        <v>54</v>
      </c>
      <c r="N512" s="369">
        <f t="shared" si="162"/>
        <v>2962.8</v>
      </c>
      <c r="O512" s="236"/>
      <c r="P512" s="267"/>
      <c r="Q512" s="267" t="s">
        <v>4471</v>
      </c>
      <c r="R512" s="272" t="s">
        <v>3261</v>
      </c>
      <c r="S512" s="255">
        <f t="shared" si="163"/>
        <v>2595.8000000000002</v>
      </c>
      <c r="T512" s="255">
        <v>2595.8000000000002</v>
      </c>
      <c r="U512" s="255">
        <v>1977.2000000000003</v>
      </c>
      <c r="V512" s="255"/>
      <c r="W512" s="255"/>
      <c r="X512" s="255">
        <f t="shared" si="164"/>
        <v>428.49999999999994</v>
      </c>
      <c r="Y512" s="255">
        <v>428.49999999999994</v>
      </c>
      <c r="Z512" s="255">
        <v>153.5</v>
      </c>
      <c r="AA512" s="255">
        <v>30.9</v>
      </c>
      <c r="AB512" s="255"/>
      <c r="AC512" s="255">
        <f t="shared" si="165"/>
        <v>3024.3</v>
      </c>
      <c r="AE512" s="267"/>
      <c r="AF512" s="267" t="s">
        <v>4471</v>
      </c>
      <c r="AG512" s="272" t="s">
        <v>3261</v>
      </c>
      <c r="AH512" s="255">
        <f t="shared" si="166"/>
        <v>3024.3</v>
      </c>
      <c r="AI512" s="254">
        <f t="shared" si="167"/>
        <v>2595.8000000000002</v>
      </c>
      <c r="AJ512" s="254">
        <f t="shared" si="168"/>
        <v>428.49999999999994</v>
      </c>
      <c r="AK512" s="254">
        <f t="shared" si="169"/>
        <v>2962.8</v>
      </c>
      <c r="AL512" s="254">
        <f t="shared" si="170"/>
        <v>2329</v>
      </c>
      <c r="AM512" s="255">
        <f t="shared" si="171"/>
        <v>633.79999999999995</v>
      </c>
      <c r="AN512" s="254">
        <f t="shared" si="172"/>
        <v>-61.5</v>
      </c>
      <c r="AO512" s="254">
        <f t="shared" si="173"/>
        <v>-266.80000000000018</v>
      </c>
      <c r="AP512" s="254">
        <f t="shared" si="174"/>
        <v>205.3</v>
      </c>
      <c r="AQ512" s="249">
        <f t="shared" si="159"/>
        <v>38.200000000000003</v>
      </c>
      <c r="AR512" s="256">
        <f t="shared" si="160"/>
        <v>2367.1999999999998</v>
      </c>
    </row>
    <row r="513" spans="1:44" ht="31.5">
      <c r="A513" s="396"/>
      <c r="B513" s="396" t="s">
        <v>4471</v>
      </c>
      <c r="C513" s="401" t="s">
        <v>3262</v>
      </c>
      <c r="D513" s="369">
        <f t="shared" si="161"/>
        <v>10005</v>
      </c>
      <c r="E513" s="373">
        <v>10005</v>
      </c>
      <c r="F513" s="400">
        <v>8200.9</v>
      </c>
      <c r="G513" s="373"/>
      <c r="H513" s="400"/>
      <c r="I513" s="369">
        <f t="shared" si="158"/>
        <v>4588.1000000000004</v>
      </c>
      <c r="J513" s="400">
        <v>4376.1000000000004</v>
      </c>
      <c r="K513" s="400">
        <v>2733</v>
      </c>
      <c r="L513" s="400">
        <v>292.3</v>
      </c>
      <c r="M513" s="400">
        <v>212</v>
      </c>
      <c r="N513" s="369">
        <f t="shared" si="162"/>
        <v>14593.1</v>
      </c>
      <c r="O513" s="236"/>
      <c r="P513" s="267"/>
      <c r="Q513" s="267" t="s">
        <v>4471</v>
      </c>
      <c r="R513" s="272" t="s">
        <v>3262</v>
      </c>
      <c r="S513" s="255">
        <f t="shared" si="163"/>
        <v>9261.3000000000011</v>
      </c>
      <c r="T513" s="255">
        <v>9261.3000000000011</v>
      </c>
      <c r="U513" s="255">
        <v>6950.7</v>
      </c>
      <c r="V513" s="255"/>
      <c r="W513" s="255"/>
      <c r="X513" s="255">
        <f t="shared" si="164"/>
        <v>2251.1</v>
      </c>
      <c r="Y513" s="255">
        <v>2251.1</v>
      </c>
      <c r="Z513" s="255">
        <v>539.70000000000005</v>
      </c>
      <c r="AA513" s="255">
        <v>244</v>
      </c>
      <c r="AB513" s="255"/>
      <c r="AC513" s="255">
        <f t="shared" si="165"/>
        <v>11512.400000000001</v>
      </c>
      <c r="AE513" s="267"/>
      <c r="AF513" s="267" t="s">
        <v>4471</v>
      </c>
      <c r="AG513" s="272" t="s">
        <v>3262</v>
      </c>
      <c r="AH513" s="255">
        <f t="shared" si="166"/>
        <v>11512.400000000001</v>
      </c>
      <c r="AI513" s="254">
        <f t="shared" si="167"/>
        <v>9261.3000000000011</v>
      </c>
      <c r="AJ513" s="254">
        <f t="shared" si="168"/>
        <v>2251.1</v>
      </c>
      <c r="AK513" s="254">
        <f t="shared" si="169"/>
        <v>14593.1</v>
      </c>
      <c r="AL513" s="254">
        <f t="shared" si="170"/>
        <v>10005</v>
      </c>
      <c r="AM513" s="255">
        <f t="shared" si="171"/>
        <v>4588.1000000000004</v>
      </c>
      <c r="AN513" s="254">
        <f t="shared" si="172"/>
        <v>3080.6999999999989</v>
      </c>
      <c r="AO513" s="254">
        <f t="shared" si="173"/>
        <v>743.69999999999891</v>
      </c>
      <c r="AP513" s="254">
        <f t="shared" si="174"/>
        <v>2337.0000000000005</v>
      </c>
      <c r="AQ513" s="249">
        <f t="shared" si="159"/>
        <v>164</v>
      </c>
      <c r="AR513" s="256">
        <f t="shared" si="160"/>
        <v>10169</v>
      </c>
    </row>
    <row r="514" spans="1:44" ht="31.5">
      <c r="A514" s="396"/>
      <c r="B514" s="396" t="s">
        <v>4471</v>
      </c>
      <c r="C514" s="401" t="s">
        <v>3263</v>
      </c>
      <c r="D514" s="369">
        <f t="shared" si="161"/>
        <v>2488.3000000000002</v>
      </c>
      <c r="E514" s="373">
        <v>2488.3000000000002</v>
      </c>
      <c r="F514" s="400">
        <v>2039.6</v>
      </c>
      <c r="G514" s="373"/>
      <c r="H514" s="400"/>
      <c r="I514" s="369">
        <f t="shared" ref="I514:I577" si="175">J514+M514</f>
        <v>1398.8</v>
      </c>
      <c r="J514" s="400">
        <v>1335.8</v>
      </c>
      <c r="K514" s="400">
        <v>437.8</v>
      </c>
      <c r="L514" s="400">
        <v>410.3</v>
      </c>
      <c r="M514" s="400">
        <v>63</v>
      </c>
      <c r="N514" s="369">
        <f t="shared" si="162"/>
        <v>3887.1000000000004</v>
      </c>
      <c r="O514" s="236"/>
      <c r="P514" s="267"/>
      <c r="Q514" s="267" t="s">
        <v>4471</v>
      </c>
      <c r="R514" s="272" t="s">
        <v>3263</v>
      </c>
      <c r="S514" s="255">
        <f t="shared" si="163"/>
        <v>2531.3000000000002</v>
      </c>
      <c r="T514" s="255">
        <v>2531.3000000000002</v>
      </c>
      <c r="U514" s="255">
        <v>1857.8</v>
      </c>
      <c r="V514" s="255"/>
      <c r="W514" s="255"/>
      <c r="X514" s="255">
        <f t="shared" si="164"/>
        <v>920.59999999999991</v>
      </c>
      <c r="Y514" s="255">
        <v>920.59999999999991</v>
      </c>
      <c r="Z514" s="255">
        <v>144.20000000000002</v>
      </c>
      <c r="AA514" s="255">
        <v>241.4</v>
      </c>
      <c r="AB514" s="255"/>
      <c r="AC514" s="255">
        <f t="shared" si="165"/>
        <v>3451.9</v>
      </c>
      <c r="AE514" s="267"/>
      <c r="AF514" s="267" t="s">
        <v>4471</v>
      </c>
      <c r="AG514" s="272" t="s">
        <v>3263</v>
      </c>
      <c r="AH514" s="255">
        <f t="shared" si="166"/>
        <v>3451.9</v>
      </c>
      <c r="AI514" s="254">
        <f t="shared" si="167"/>
        <v>2531.3000000000002</v>
      </c>
      <c r="AJ514" s="254">
        <f t="shared" si="168"/>
        <v>920.59999999999991</v>
      </c>
      <c r="AK514" s="254">
        <f t="shared" si="169"/>
        <v>3887.1000000000004</v>
      </c>
      <c r="AL514" s="254">
        <f t="shared" si="170"/>
        <v>2488.3000000000002</v>
      </c>
      <c r="AM514" s="255">
        <f t="shared" si="171"/>
        <v>1398.8</v>
      </c>
      <c r="AN514" s="254">
        <f t="shared" si="172"/>
        <v>435.20000000000027</v>
      </c>
      <c r="AO514" s="254">
        <f t="shared" si="173"/>
        <v>-43</v>
      </c>
      <c r="AP514" s="254">
        <f t="shared" si="174"/>
        <v>478.20000000000005</v>
      </c>
      <c r="AQ514" s="249">
        <f t="shared" si="159"/>
        <v>40.799999999999997</v>
      </c>
      <c r="AR514" s="256">
        <f t="shared" si="160"/>
        <v>2529.1000000000004</v>
      </c>
    </row>
    <row r="515" spans="1:44" ht="31.5">
      <c r="A515" s="396"/>
      <c r="B515" s="396" t="s">
        <v>4471</v>
      </c>
      <c r="C515" s="401" t="s">
        <v>3264</v>
      </c>
      <c r="D515" s="369">
        <f t="shared" si="161"/>
        <v>2313.1</v>
      </c>
      <c r="E515" s="373">
        <v>2313.1</v>
      </c>
      <c r="F515" s="400">
        <v>1896</v>
      </c>
      <c r="G515" s="373"/>
      <c r="H515" s="400"/>
      <c r="I515" s="369">
        <f t="shared" si="175"/>
        <v>970.1</v>
      </c>
      <c r="J515" s="400">
        <v>966.30000000000007</v>
      </c>
      <c r="K515" s="400">
        <v>406.8</v>
      </c>
      <c r="L515" s="400">
        <v>146.69999999999999</v>
      </c>
      <c r="M515" s="400">
        <v>3.8</v>
      </c>
      <c r="N515" s="369">
        <f t="shared" si="162"/>
        <v>3283.2</v>
      </c>
      <c r="O515" s="236"/>
      <c r="P515" s="267"/>
      <c r="Q515" s="267" t="s">
        <v>4471</v>
      </c>
      <c r="R515" s="272" t="s">
        <v>3264</v>
      </c>
      <c r="S515" s="255">
        <f t="shared" si="163"/>
        <v>1870.2</v>
      </c>
      <c r="T515" s="255">
        <v>1870.2</v>
      </c>
      <c r="U515" s="255">
        <v>1372.7</v>
      </c>
      <c r="V515" s="255"/>
      <c r="W515" s="255"/>
      <c r="X515" s="255">
        <f t="shared" si="164"/>
        <v>560.4</v>
      </c>
      <c r="Y515" s="255">
        <v>560.4</v>
      </c>
      <c r="Z515" s="255">
        <v>106.5</v>
      </c>
      <c r="AA515" s="255">
        <v>110.8</v>
      </c>
      <c r="AB515" s="255"/>
      <c r="AC515" s="255">
        <f t="shared" si="165"/>
        <v>2430.6</v>
      </c>
      <c r="AE515" s="267"/>
      <c r="AF515" s="267" t="s">
        <v>4471</v>
      </c>
      <c r="AG515" s="272" t="s">
        <v>3264</v>
      </c>
      <c r="AH515" s="255">
        <f t="shared" si="166"/>
        <v>2430.6</v>
      </c>
      <c r="AI515" s="254">
        <f t="shared" si="167"/>
        <v>1870.2</v>
      </c>
      <c r="AJ515" s="254">
        <f t="shared" si="168"/>
        <v>560.4</v>
      </c>
      <c r="AK515" s="254">
        <f t="shared" si="169"/>
        <v>3283.2</v>
      </c>
      <c r="AL515" s="254">
        <f t="shared" si="170"/>
        <v>2313.1</v>
      </c>
      <c r="AM515" s="255">
        <f t="shared" si="171"/>
        <v>970.1</v>
      </c>
      <c r="AN515" s="254">
        <f t="shared" si="172"/>
        <v>852.59999999999991</v>
      </c>
      <c r="AO515" s="254">
        <f t="shared" si="173"/>
        <v>442.89999999999986</v>
      </c>
      <c r="AP515" s="254">
        <f t="shared" si="174"/>
        <v>409.70000000000005</v>
      </c>
      <c r="AQ515" s="249">
        <f t="shared" si="159"/>
        <v>37.9</v>
      </c>
      <c r="AR515" s="256">
        <f t="shared" si="160"/>
        <v>2351</v>
      </c>
    </row>
    <row r="516" spans="1:44" ht="31.7" customHeight="1">
      <c r="A516" s="396"/>
      <c r="B516" s="396" t="s">
        <v>4471</v>
      </c>
      <c r="C516" s="401" t="s">
        <v>3265</v>
      </c>
      <c r="D516" s="369">
        <f t="shared" si="161"/>
        <v>1756.4999999999998</v>
      </c>
      <c r="E516" s="373">
        <v>1756.4999999999998</v>
      </c>
      <c r="F516" s="400">
        <v>1439.8</v>
      </c>
      <c r="G516" s="373"/>
      <c r="H516" s="400"/>
      <c r="I516" s="369">
        <f t="shared" si="175"/>
        <v>757.69999999999993</v>
      </c>
      <c r="J516" s="400">
        <v>753.9</v>
      </c>
      <c r="K516" s="400">
        <v>309.10000000000002</v>
      </c>
      <c r="L516" s="400">
        <v>165.7</v>
      </c>
      <c r="M516" s="400">
        <v>3.8</v>
      </c>
      <c r="N516" s="369">
        <f t="shared" si="162"/>
        <v>2514.1999999999998</v>
      </c>
      <c r="O516" s="236"/>
      <c r="P516" s="267"/>
      <c r="Q516" s="267" t="s">
        <v>4471</v>
      </c>
      <c r="R516" s="272" t="s">
        <v>3265</v>
      </c>
      <c r="S516" s="255">
        <f t="shared" si="163"/>
        <v>1678.3999999999999</v>
      </c>
      <c r="T516" s="255">
        <v>1678.3999999999999</v>
      </c>
      <c r="U516" s="255">
        <v>1231.8</v>
      </c>
      <c r="V516" s="255"/>
      <c r="W516" s="255"/>
      <c r="X516" s="255">
        <f t="shared" si="164"/>
        <v>416.7</v>
      </c>
      <c r="Y516" s="255">
        <v>416.7</v>
      </c>
      <c r="Z516" s="255">
        <v>95.6</v>
      </c>
      <c r="AA516" s="255">
        <v>110.9</v>
      </c>
      <c r="AB516" s="255"/>
      <c r="AC516" s="255">
        <f t="shared" si="165"/>
        <v>2095.1</v>
      </c>
      <c r="AE516" s="267"/>
      <c r="AF516" s="267" t="s">
        <v>4471</v>
      </c>
      <c r="AG516" s="272" t="s">
        <v>3265</v>
      </c>
      <c r="AH516" s="255">
        <f t="shared" si="166"/>
        <v>2095.1</v>
      </c>
      <c r="AI516" s="254">
        <f t="shared" si="167"/>
        <v>1678.3999999999999</v>
      </c>
      <c r="AJ516" s="254">
        <f t="shared" si="168"/>
        <v>416.7</v>
      </c>
      <c r="AK516" s="254">
        <f t="shared" si="169"/>
        <v>2514.1999999999998</v>
      </c>
      <c r="AL516" s="254">
        <f t="shared" si="170"/>
        <v>1756.4999999999998</v>
      </c>
      <c r="AM516" s="255">
        <f t="shared" si="171"/>
        <v>757.69999999999993</v>
      </c>
      <c r="AN516" s="254">
        <f t="shared" si="172"/>
        <v>419.09999999999991</v>
      </c>
      <c r="AO516" s="254">
        <f t="shared" si="173"/>
        <v>78.099999999999909</v>
      </c>
      <c r="AP516" s="254">
        <f t="shared" si="174"/>
        <v>340.99999999999994</v>
      </c>
      <c r="AQ516" s="249">
        <f t="shared" si="159"/>
        <v>28.8</v>
      </c>
      <c r="AR516" s="256">
        <f t="shared" si="160"/>
        <v>1785.2999999999997</v>
      </c>
    </row>
    <row r="517" spans="1:44" ht="31.5">
      <c r="A517" s="396"/>
      <c r="B517" s="396" t="s">
        <v>4471</v>
      </c>
      <c r="C517" s="401" t="s">
        <v>3529</v>
      </c>
      <c r="D517" s="369">
        <f t="shared" si="161"/>
        <v>3697.2999999999997</v>
      </c>
      <c r="E517" s="373">
        <v>3697.2999999999997</v>
      </c>
      <c r="F517" s="400">
        <v>3030.6</v>
      </c>
      <c r="G517" s="373"/>
      <c r="H517" s="400"/>
      <c r="I517" s="369">
        <f t="shared" si="175"/>
        <v>2462.6</v>
      </c>
      <c r="J517" s="400">
        <v>1450.5</v>
      </c>
      <c r="K517" s="400">
        <v>650.4</v>
      </c>
      <c r="L517" s="400">
        <v>457.4</v>
      </c>
      <c r="M517" s="400">
        <v>1012.1</v>
      </c>
      <c r="N517" s="369">
        <f t="shared" si="162"/>
        <v>6159.9</v>
      </c>
      <c r="O517" s="236"/>
      <c r="P517" s="267"/>
      <c r="Q517" s="267" t="s">
        <v>4471</v>
      </c>
      <c r="R517" s="272" t="s">
        <v>3529</v>
      </c>
      <c r="S517" s="255">
        <f t="shared" si="163"/>
        <v>3236.2000000000003</v>
      </c>
      <c r="T517" s="255">
        <v>3236.2000000000003</v>
      </c>
      <c r="U517" s="255">
        <v>2375.1999999999998</v>
      </c>
      <c r="V517" s="255"/>
      <c r="W517" s="255"/>
      <c r="X517" s="255">
        <f t="shared" si="164"/>
        <v>983.9</v>
      </c>
      <c r="Y517" s="255">
        <v>983.9</v>
      </c>
      <c r="Z517" s="255">
        <v>184.4</v>
      </c>
      <c r="AA517" s="255">
        <v>348.7</v>
      </c>
      <c r="AB517" s="255"/>
      <c r="AC517" s="255">
        <f t="shared" si="165"/>
        <v>4220.1000000000004</v>
      </c>
      <c r="AE517" s="267"/>
      <c r="AF517" s="267" t="s">
        <v>4471</v>
      </c>
      <c r="AG517" s="272" t="s">
        <v>3529</v>
      </c>
      <c r="AH517" s="255">
        <f t="shared" si="166"/>
        <v>4220.1000000000004</v>
      </c>
      <c r="AI517" s="254">
        <f t="shared" si="167"/>
        <v>3236.2000000000003</v>
      </c>
      <c r="AJ517" s="254">
        <f t="shared" si="168"/>
        <v>983.9</v>
      </c>
      <c r="AK517" s="254">
        <f t="shared" si="169"/>
        <v>6159.9</v>
      </c>
      <c r="AL517" s="254">
        <f t="shared" si="170"/>
        <v>3697.2999999999997</v>
      </c>
      <c r="AM517" s="255">
        <f t="shared" si="171"/>
        <v>2462.6</v>
      </c>
      <c r="AN517" s="254">
        <f t="shared" si="172"/>
        <v>1939.7999999999993</v>
      </c>
      <c r="AO517" s="254">
        <f t="shared" si="173"/>
        <v>461.09999999999945</v>
      </c>
      <c r="AP517" s="254">
        <f t="shared" si="174"/>
        <v>1478.6999999999998</v>
      </c>
      <c r="AQ517" s="249">
        <f t="shared" si="159"/>
        <v>60.6</v>
      </c>
      <c r="AR517" s="256">
        <f t="shared" si="160"/>
        <v>3757.8999999999996</v>
      </c>
    </row>
    <row r="518" spans="1:44" ht="19.149999999999999" customHeight="1">
      <c r="A518" s="396"/>
      <c r="B518" s="396" t="s">
        <v>4471</v>
      </c>
      <c r="C518" s="401" t="s">
        <v>254</v>
      </c>
      <c r="D518" s="369">
        <f t="shared" si="161"/>
        <v>6352.7999999999993</v>
      </c>
      <c r="E518" s="373">
        <v>6352.7999999999993</v>
      </c>
      <c r="F518" s="400">
        <v>5207.2999999999993</v>
      </c>
      <c r="G518" s="373"/>
      <c r="H518" s="400"/>
      <c r="I518" s="369">
        <f t="shared" si="175"/>
        <v>2959.7999999999997</v>
      </c>
      <c r="J518" s="400">
        <v>2686.8999999999996</v>
      </c>
      <c r="K518" s="400">
        <v>1117.5999999999999</v>
      </c>
      <c r="L518" s="400">
        <v>526.29999999999995</v>
      </c>
      <c r="M518" s="400">
        <v>272.89999999999998</v>
      </c>
      <c r="N518" s="369">
        <f t="shared" si="162"/>
        <v>9312.5999999999985</v>
      </c>
      <c r="O518" s="236"/>
      <c r="P518" s="267"/>
      <c r="Q518" s="267" t="s">
        <v>4471</v>
      </c>
      <c r="R518" s="272" t="s">
        <v>3530</v>
      </c>
      <c r="S518" s="255">
        <f t="shared" si="163"/>
        <v>5811.3</v>
      </c>
      <c r="T518" s="255">
        <v>5811.3</v>
      </c>
      <c r="U518" s="255">
        <v>4265.2</v>
      </c>
      <c r="V518" s="255"/>
      <c r="W518" s="255"/>
      <c r="X518" s="255">
        <f t="shared" si="164"/>
        <v>1471</v>
      </c>
      <c r="Y518" s="255">
        <v>1471</v>
      </c>
      <c r="Z518" s="255">
        <v>331.20000000000005</v>
      </c>
      <c r="AA518" s="255">
        <v>401.5</v>
      </c>
      <c r="AB518" s="255"/>
      <c r="AC518" s="255">
        <f t="shared" si="165"/>
        <v>7282.3</v>
      </c>
      <c r="AE518" s="267"/>
      <c r="AF518" s="267" t="s">
        <v>4471</v>
      </c>
      <c r="AG518" s="272" t="s">
        <v>3530</v>
      </c>
      <c r="AH518" s="255">
        <f t="shared" si="166"/>
        <v>7282.3</v>
      </c>
      <c r="AI518" s="254">
        <f t="shared" si="167"/>
        <v>5811.3</v>
      </c>
      <c r="AJ518" s="254">
        <f t="shared" si="168"/>
        <v>1471</v>
      </c>
      <c r="AK518" s="254">
        <f t="shared" si="169"/>
        <v>9312.5999999999985</v>
      </c>
      <c r="AL518" s="254">
        <f t="shared" si="170"/>
        <v>6352.7999999999993</v>
      </c>
      <c r="AM518" s="255">
        <f t="shared" si="171"/>
        <v>2959.7999999999997</v>
      </c>
      <c r="AN518" s="254">
        <f t="shared" si="172"/>
        <v>2030.2999999999984</v>
      </c>
      <c r="AO518" s="254">
        <f t="shared" si="173"/>
        <v>541.49999999999909</v>
      </c>
      <c r="AP518" s="254">
        <f t="shared" si="174"/>
        <v>1488.7999999999997</v>
      </c>
      <c r="AQ518" s="249">
        <f t="shared" si="159"/>
        <v>104.1</v>
      </c>
      <c r="AR518" s="256">
        <f t="shared" si="160"/>
        <v>6456.9</v>
      </c>
    </row>
    <row r="519" spans="1:44" ht="31.5">
      <c r="A519" s="396"/>
      <c r="B519" s="396" t="s">
        <v>4471</v>
      </c>
      <c r="C519" s="401" t="s">
        <v>255</v>
      </c>
      <c r="D519" s="369">
        <f t="shared" si="161"/>
        <v>6939.8</v>
      </c>
      <c r="E519" s="373">
        <v>6939.8</v>
      </c>
      <c r="F519" s="400">
        <v>5688.4</v>
      </c>
      <c r="G519" s="373"/>
      <c r="H519" s="400"/>
      <c r="I519" s="369">
        <f t="shared" si="175"/>
        <v>3037.4</v>
      </c>
      <c r="J519" s="400">
        <v>2764.5</v>
      </c>
      <c r="K519" s="400">
        <v>1220.9000000000001</v>
      </c>
      <c r="L519" s="400">
        <v>378.3</v>
      </c>
      <c r="M519" s="400">
        <v>272.89999999999998</v>
      </c>
      <c r="N519" s="369">
        <f t="shared" si="162"/>
        <v>9977.2000000000007</v>
      </c>
      <c r="O519" s="236"/>
      <c r="P519" s="267"/>
      <c r="Q519" s="267" t="s">
        <v>4471</v>
      </c>
      <c r="R519" s="272" t="s">
        <v>3531</v>
      </c>
      <c r="S519" s="255">
        <f t="shared" si="163"/>
        <v>5621</v>
      </c>
      <c r="T519" s="255">
        <v>5621</v>
      </c>
      <c r="U519" s="255">
        <v>4125.4000000000005</v>
      </c>
      <c r="V519" s="255"/>
      <c r="W519" s="255"/>
      <c r="X519" s="255">
        <f t="shared" si="164"/>
        <v>1649</v>
      </c>
      <c r="Y519" s="255">
        <v>1649</v>
      </c>
      <c r="Z519" s="255">
        <v>320.3</v>
      </c>
      <c r="AA519" s="255">
        <v>352.8</v>
      </c>
      <c r="AB519" s="255"/>
      <c r="AC519" s="255">
        <f t="shared" si="165"/>
        <v>7270</v>
      </c>
      <c r="AE519" s="267"/>
      <c r="AF519" s="267" t="s">
        <v>4471</v>
      </c>
      <c r="AG519" s="272" t="s">
        <v>3531</v>
      </c>
      <c r="AH519" s="255">
        <f t="shared" si="166"/>
        <v>7270</v>
      </c>
      <c r="AI519" s="254">
        <f t="shared" si="167"/>
        <v>5621</v>
      </c>
      <c r="AJ519" s="254">
        <f t="shared" si="168"/>
        <v>1649</v>
      </c>
      <c r="AK519" s="254">
        <f t="shared" si="169"/>
        <v>9977.2000000000007</v>
      </c>
      <c r="AL519" s="254">
        <f t="shared" si="170"/>
        <v>6939.8</v>
      </c>
      <c r="AM519" s="255">
        <f t="shared" si="171"/>
        <v>3037.4</v>
      </c>
      <c r="AN519" s="254">
        <f t="shared" si="172"/>
        <v>2707.2000000000007</v>
      </c>
      <c r="AO519" s="254">
        <f t="shared" si="173"/>
        <v>1318.8000000000002</v>
      </c>
      <c r="AP519" s="254">
        <f t="shared" si="174"/>
        <v>1388.4</v>
      </c>
      <c r="AQ519" s="249">
        <f t="shared" si="159"/>
        <v>113.8</v>
      </c>
      <c r="AR519" s="256">
        <f t="shared" si="160"/>
        <v>7053.6</v>
      </c>
    </row>
    <row r="520" spans="1:44" ht="31.5">
      <c r="A520" s="396"/>
      <c r="B520" s="396" t="s">
        <v>4471</v>
      </c>
      <c r="C520" s="401" t="s">
        <v>3532</v>
      </c>
      <c r="D520" s="369">
        <f t="shared" si="161"/>
        <v>5969</v>
      </c>
      <c r="E520" s="373">
        <v>5969</v>
      </c>
      <c r="F520" s="400">
        <v>4892.6000000000004</v>
      </c>
      <c r="G520" s="373"/>
      <c r="H520" s="400"/>
      <c r="I520" s="369">
        <f t="shared" si="175"/>
        <v>3078.5</v>
      </c>
      <c r="J520" s="400">
        <v>2900.3</v>
      </c>
      <c r="K520" s="400">
        <v>1050</v>
      </c>
      <c r="L520" s="400">
        <v>229</v>
      </c>
      <c r="M520" s="400">
        <v>178.2</v>
      </c>
      <c r="N520" s="369">
        <f t="shared" si="162"/>
        <v>9047.5</v>
      </c>
      <c r="O520" s="236"/>
      <c r="P520" s="267"/>
      <c r="Q520" s="267" t="s">
        <v>4471</v>
      </c>
      <c r="R520" s="272" t="s">
        <v>3532</v>
      </c>
      <c r="S520" s="255">
        <f t="shared" si="163"/>
        <v>4622.7</v>
      </c>
      <c r="T520" s="255">
        <v>4622.7</v>
      </c>
      <c r="U520" s="255">
        <v>3392.9</v>
      </c>
      <c r="V520" s="255"/>
      <c r="W520" s="255"/>
      <c r="X520" s="255">
        <f t="shared" si="164"/>
        <v>945.2</v>
      </c>
      <c r="Y520" s="255">
        <v>945.2</v>
      </c>
      <c r="Z520" s="255">
        <v>263.5</v>
      </c>
      <c r="AA520" s="255">
        <v>193.4</v>
      </c>
      <c r="AB520" s="255"/>
      <c r="AC520" s="255">
        <f t="shared" si="165"/>
        <v>5567.9</v>
      </c>
      <c r="AE520" s="267"/>
      <c r="AF520" s="267" t="s">
        <v>4471</v>
      </c>
      <c r="AG520" s="272" t="s">
        <v>3532</v>
      </c>
      <c r="AH520" s="255">
        <f t="shared" si="166"/>
        <v>5567.9</v>
      </c>
      <c r="AI520" s="254">
        <f t="shared" si="167"/>
        <v>4622.7</v>
      </c>
      <c r="AJ520" s="254">
        <f t="shared" si="168"/>
        <v>945.2</v>
      </c>
      <c r="AK520" s="254">
        <f t="shared" si="169"/>
        <v>9047.5</v>
      </c>
      <c r="AL520" s="254">
        <f t="shared" si="170"/>
        <v>5969</v>
      </c>
      <c r="AM520" s="255">
        <f t="shared" si="171"/>
        <v>3078.5</v>
      </c>
      <c r="AN520" s="254">
        <f t="shared" si="172"/>
        <v>3479.6000000000004</v>
      </c>
      <c r="AO520" s="254">
        <f t="shared" si="173"/>
        <v>1346.3000000000002</v>
      </c>
      <c r="AP520" s="254">
        <f t="shared" si="174"/>
        <v>2133.3000000000002</v>
      </c>
      <c r="AQ520" s="249">
        <f t="shared" si="159"/>
        <v>97.9</v>
      </c>
      <c r="AR520" s="256">
        <f t="shared" si="160"/>
        <v>6066.9</v>
      </c>
    </row>
    <row r="521" spans="1:44" ht="31.5">
      <c r="A521" s="396"/>
      <c r="B521" s="396" t="s">
        <v>4471</v>
      </c>
      <c r="C521" s="401" t="s">
        <v>3533</v>
      </c>
      <c r="D521" s="369">
        <f t="shared" si="161"/>
        <v>1854.5</v>
      </c>
      <c r="E521" s="373">
        <v>1854.5</v>
      </c>
      <c r="F521" s="400">
        <v>1520.1</v>
      </c>
      <c r="G521" s="373"/>
      <c r="H521" s="400"/>
      <c r="I521" s="369">
        <f t="shared" si="175"/>
        <v>863</v>
      </c>
      <c r="J521" s="400">
        <v>800</v>
      </c>
      <c r="K521" s="400">
        <v>326.2</v>
      </c>
      <c r="L521" s="400">
        <v>129</v>
      </c>
      <c r="M521" s="400">
        <v>63</v>
      </c>
      <c r="N521" s="369">
        <f t="shared" si="162"/>
        <v>2717.5</v>
      </c>
      <c r="O521" s="236"/>
      <c r="P521" s="267"/>
      <c r="Q521" s="267" t="s">
        <v>4471</v>
      </c>
      <c r="R521" s="272" t="s">
        <v>3533</v>
      </c>
      <c r="S521" s="255">
        <f t="shared" si="163"/>
        <v>1729</v>
      </c>
      <c r="T521" s="255">
        <v>1729</v>
      </c>
      <c r="U521" s="255">
        <v>1269.0999999999999</v>
      </c>
      <c r="V521" s="255"/>
      <c r="W521" s="255"/>
      <c r="X521" s="255">
        <f t="shared" si="164"/>
        <v>525.19999999999993</v>
      </c>
      <c r="Y521" s="255">
        <v>525.19999999999993</v>
      </c>
      <c r="Z521" s="255">
        <v>98.600000000000009</v>
      </c>
      <c r="AA521" s="255">
        <v>122.6</v>
      </c>
      <c r="AB521" s="255"/>
      <c r="AC521" s="255">
        <f t="shared" si="165"/>
        <v>2254.1999999999998</v>
      </c>
      <c r="AE521" s="267"/>
      <c r="AF521" s="267" t="s">
        <v>4471</v>
      </c>
      <c r="AG521" s="272" t="s">
        <v>3533</v>
      </c>
      <c r="AH521" s="255">
        <f t="shared" si="166"/>
        <v>2254.1999999999998</v>
      </c>
      <c r="AI521" s="254">
        <f t="shared" si="167"/>
        <v>1729</v>
      </c>
      <c r="AJ521" s="254">
        <f t="shared" si="168"/>
        <v>525.19999999999993</v>
      </c>
      <c r="AK521" s="254">
        <f t="shared" si="169"/>
        <v>2717.5</v>
      </c>
      <c r="AL521" s="254">
        <f t="shared" si="170"/>
        <v>1854.5</v>
      </c>
      <c r="AM521" s="255">
        <f t="shared" si="171"/>
        <v>863</v>
      </c>
      <c r="AN521" s="254">
        <f t="shared" si="172"/>
        <v>463.30000000000018</v>
      </c>
      <c r="AO521" s="254">
        <f t="shared" si="173"/>
        <v>125.5</v>
      </c>
      <c r="AP521" s="254">
        <f t="shared" si="174"/>
        <v>337.80000000000007</v>
      </c>
      <c r="AQ521" s="249">
        <f t="shared" si="159"/>
        <v>30.4</v>
      </c>
      <c r="AR521" s="256">
        <f t="shared" si="160"/>
        <v>1884.9</v>
      </c>
    </row>
    <row r="522" spans="1:44" ht="31.5">
      <c r="A522" s="396"/>
      <c r="B522" s="396" t="s">
        <v>4471</v>
      </c>
      <c r="C522" s="401" t="s">
        <v>3534</v>
      </c>
      <c r="D522" s="369">
        <f t="shared" si="161"/>
        <v>2611.6</v>
      </c>
      <c r="E522" s="373">
        <v>2611.6</v>
      </c>
      <c r="F522" s="400">
        <v>2140.6999999999998</v>
      </c>
      <c r="G522" s="373"/>
      <c r="H522" s="400"/>
      <c r="I522" s="369">
        <f t="shared" si="175"/>
        <v>1350.5</v>
      </c>
      <c r="J522" s="400">
        <v>1346.7</v>
      </c>
      <c r="K522" s="400">
        <v>459.4</v>
      </c>
      <c r="L522" s="400">
        <v>245.9</v>
      </c>
      <c r="M522" s="400">
        <v>3.8</v>
      </c>
      <c r="N522" s="369">
        <f t="shared" si="162"/>
        <v>3962.1</v>
      </c>
      <c r="O522" s="236"/>
      <c r="P522" s="267"/>
      <c r="Q522" s="267" t="s">
        <v>4471</v>
      </c>
      <c r="R522" s="272" t="s">
        <v>3534</v>
      </c>
      <c r="S522" s="255">
        <f t="shared" si="163"/>
        <v>2110.8000000000002</v>
      </c>
      <c r="T522" s="255">
        <v>2110.8000000000002</v>
      </c>
      <c r="U522" s="255">
        <v>1549.2</v>
      </c>
      <c r="V522" s="255"/>
      <c r="W522" s="255"/>
      <c r="X522" s="255">
        <f t="shared" si="164"/>
        <v>704.6</v>
      </c>
      <c r="Y522" s="255">
        <v>704.6</v>
      </c>
      <c r="Z522" s="255">
        <v>120.3</v>
      </c>
      <c r="AA522" s="255">
        <v>217.6</v>
      </c>
      <c r="AB522" s="255"/>
      <c r="AC522" s="255">
        <f t="shared" si="165"/>
        <v>2815.4</v>
      </c>
      <c r="AE522" s="267"/>
      <c r="AF522" s="267" t="s">
        <v>4471</v>
      </c>
      <c r="AG522" s="272" t="s">
        <v>3534</v>
      </c>
      <c r="AH522" s="255">
        <f t="shared" si="166"/>
        <v>2815.4</v>
      </c>
      <c r="AI522" s="254">
        <f t="shared" si="167"/>
        <v>2110.8000000000002</v>
      </c>
      <c r="AJ522" s="254">
        <f t="shared" si="168"/>
        <v>704.6</v>
      </c>
      <c r="AK522" s="254">
        <f t="shared" si="169"/>
        <v>3962.1</v>
      </c>
      <c r="AL522" s="254">
        <f t="shared" si="170"/>
        <v>2611.6</v>
      </c>
      <c r="AM522" s="255">
        <f t="shared" si="171"/>
        <v>1350.5</v>
      </c>
      <c r="AN522" s="254">
        <f t="shared" si="172"/>
        <v>1146.6999999999998</v>
      </c>
      <c r="AO522" s="254">
        <f t="shared" si="173"/>
        <v>500.79999999999973</v>
      </c>
      <c r="AP522" s="254">
        <f t="shared" si="174"/>
        <v>645.9</v>
      </c>
      <c r="AQ522" s="249">
        <f t="shared" si="159"/>
        <v>42.8</v>
      </c>
      <c r="AR522" s="256">
        <f t="shared" si="160"/>
        <v>2654.4</v>
      </c>
    </row>
    <row r="523" spans="1:44" ht="31.5">
      <c r="A523" s="396"/>
      <c r="B523" s="396" t="s">
        <v>4471</v>
      </c>
      <c r="C523" s="401" t="s">
        <v>3535</v>
      </c>
      <c r="D523" s="369">
        <f t="shared" si="161"/>
        <v>2536.5</v>
      </c>
      <c r="E523" s="373">
        <v>2536.5</v>
      </c>
      <c r="F523" s="400">
        <v>2079.1</v>
      </c>
      <c r="G523" s="373"/>
      <c r="H523" s="400"/>
      <c r="I523" s="369">
        <f t="shared" si="175"/>
        <v>1586.8</v>
      </c>
      <c r="J523" s="400">
        <v>1538</v>
      </c>
      <c r="K523" s="400">
        <v>446.2</v>
      </c>
      <c r="L523" s="400">
        <v>214.3</v>
      </c>
      <c r="M523" s="400">
        <v>48.8</v>
      </c>
      <c r="N523" s="369">
        <f t="shared" si="162"/>
        <v>4123.3</v>
      </c>
      <c r="O523" s="236"/>
      <c r="P523" s="267"/>
      <c r="Q523" s="267" t="s">
        <v>4471</v>
      </c>
      <c r="R523" s="272" t="s">
        <v>3535</v>
      </c>
      <c r="S523" s="255">
        <f t="shared" si="163"/>
        <v>2861.6</v>
      </c>
      <c r="T523" s="255">
        <v>2861.6</v>
      </c>
      <c r="U523" s="255">
        <v>2100.1999999999998</v>
      </c>
      <c r="V523" s="255"/>
      <c r="W523" s="255"/>
      <c r="X523" s="255">
        <f t="shared" si="164"/>
        <v>844.5</v>
      </c>
      <c r="Y523" s="255">
        <v>844.5</v>
      </c>
      <c r="Z523" s="255">
        <v>163</v>
      </c>
      <c r="AA523" s="255">
        <v>199.6</v>
      </c>
      <c r="AB523" s="255"/>
      <c r="AC523" s="255">
        <f t="shared" si="165"/>
        <v>3706.1</v>
      </c>
      <c r="AE523" s="267"/>
      <c r="AF523" s="267" t="s">
        <v>4471</v>
      </c>
      <c r="AG523" s="272" t="s">
        <v>3535</v>
      </c>
      <c r="AH523" s="255">
        <f t="shared" si="166"/>
        <v>3706.1</v>
      </c>
      <c r="AI523" s="254">
        <f t="shared" si="167"/>
        <v>2861.6</v>
      </c>
      <c r="AJ523" s="254">
        <f t="shared" si="168"/>
        <v>844.5</v>
      </c>
      <c r="AK523" s="254">
        <f t="shared" si="169"/>
        <v>4123.3</v>
      </c>
      <c r="AL523" s="254">
        <f t="shared" si="170"/>
        <v>2536.5</v>
      </c>
      <c r="AM523" s="255">
        <f t="shared" si="171"/>
        <v>1586.8</v>
      </c>
      <c r="AN523" s="254">
        <f t="shared" si="172"/>
        <v>417.20000000000027</v>
      </c>
      <c r="AO523" s="254">
        <f t="shared" si="173"/>
        <v>-325.09999999999991</v>
      </c>
      <c r="AP523" s="254">
        <f t="shared" si="174"/>
        <v>742.3</v>
      </c>
      <c r="AQ523" s="249">
        <f t="shared" si="159"/>
        <v>41.6</v>
      </c>
      <c r="AR523" s="256">
        <f t="shared" si="160"/>
        <v>2578.1</v>
      </c>
    </row>
    <row r="524" spans="1:44" ht="31.5">
      <c r="A524" s="396"/>
      <c r="B524" s="396" t="s">
        <v>4471</v>
      </c>
      <c r="C524" s="401" t="s">
        <v>3536</v>
      </c>
      <c r="D524" s="369">
        <f t="shared" si="161"/>
        <v>1503.8</v>
      </c>
      <c r="E524" s="373">
        <v>1503.8</v>
      </c>
      <c r="F524" s="400">
        <v>1232.5999999999999</v>
      </c>
      <c r="G524" s="373"/>
      <c r="H524" s="400"/>
      <c r="I524" s="369">
        <f t="shared" si="175"/>
        <v>618.49999999999989</v>
      </c>
      <c r="J524" s="400">
        <v>614.69999999999993</v>
      </c>
      <c r="K524" s="400">
        <v>264.5</v>
      </c>
      <c r="L524" s="400">
        <v>109.4</v>
      </c>
      <c r="M524" s="400">
        <v>3.8</v>
      </c>
      <c r="N524" s="369">
        <f t="shared" si="162"/>
        <v>2122.2999999999997</v>
      </c>
      <c r="O524" s="236"/>
      <c r="P524" s="267"/>
      <c r="Q524" s="267" t="s">
        <v>4471</v>
      </c>
      <c r="R524" s="272" t="s">
        <v>3536</v>
      </c>
      <c r="S524" s="255">
        <f t="shared" si="163"/>
        <v>1367.5</v>
      </c>
      <c r="T524" s="255">
        <v>1367.5</v>
      </c>
      <c r="U524" s="255">
        <v>1003.5999999999999</v>
      </c>
      <c r="V524" s="255"/>
      <c r="W524" s="255"/>
      <c r="X524" s="255">
        <f t="shared" si="164"/>
        <v>412.1</v>
      </c>
      <c r="Y524" s="255">
        <v>412.1</v>
      </c>
      <c r="Z524" s="255">
        <v>77.899999999999991</v>
      </c>
      <c r="AA524" s="255">
        <v>71.599999999999994</v>
      </c>
      <c r="AB524" s="255"/>
      <c r="AC524" s="255">
        <f t="shared" si="165"/>
        <v>1779.6</v>
      </c>
      <c r="AE524" s="267"/>
      <c r="AF524" s="267" t="s">
        <v>4471</v>
      </c>
      <c r="AG524" s="272" t="s">
        <v>3536</v>
      </c>
      <c r="AH524" s="255">
        <f t="shared" si="166"/>
        <v>1779.6</v>
      </c>
      <c r="AI524" s="254">
        <f t="shared" si="167"/>
        <v>1367.5</v>
      </c>
      <c r="AJ524" s="254">
        <f t="shared" si="168"/>
        <v>412.1</v>
      </c>
      <c r="AK524" s="254">
        <f t="shared" si="169"/>
        <v>2122.2999999999997</v>
      </c>
      <c r="AL524" s="254">
        <f t="shared" si="170"/>
        <v>1503.8</v>
      </c>
      <c r="AM524" s="255">
        <f t="shared" si="171"/>
        <v>618.49999999999989</v>
      </c>
      <c r="AN524" s="254">
        <f t="shared" si="172"/>
        <v>342.69999999999982</v>
      </c>
      <c r="AO524" s="254">
        <f t="shared" si="173"/>
        <v>136.29999999999995</v>
      </c>
      <c r="AP524" s="254">
        <f t="shared" si="174"/>
        <v>206.39999999999986</v>
      </c>
      <c r="AQ524" s="249">
        <f t="shared" si="159"/>
        <v>24.7</v>
      </c>
      <c r="AR524" s="256">
        <f t="shared" si="160"/>
        <v>1528.5</v>
      </c>
    </row>
    <row r="525" spans="1:44" ht="31.5">
      <c r="A525" s="396"/>
      <c r="B525" s="396" t="s">
        <v>4471</v>
      </c>
      <c r="C525" s="401" t="s">
        <v>3537</v>
      </c>
      <c r="D525" s="369">
        <f t="shared" si="161"/>
        <v>1545.6000000000001</v>
      </c>
      <c r="E525" s="373">
        <v>1545.6000000000001</v>
      </c>
      <c r="F525" s="400">
        <v>1266.9000000000001</v>
      </c>
      <c r="G525" s="373"/>
      <c r="H525" s="400"/>
      <c r="I525" s="369">
        <f t="shared" si="175"/>
        <v>664.39999999999986</v>
      </c>
      <c r="J525" s="400">
        <v>660.59999999999991</v>
      </c>
      <c r="K525" s="400">
        <v>271.8</v>
      </c>
      <c r="L525" s="400">
        <v>125.8</v>
      </c>
      <c r="M525" s="400">
        <v>3.8</v>
      </c>
      <c r="N525" s="369">
        <f t="shared" si="162"/>
        <v>2210</v>
      </c>
      <c r="O525" s="236"/>
      <c r="P525" s="267"/>
      <c r="Q525" s="267" t="s">
        <v>4471</v>
      </c>
      <c r="R525" s="272" t="s">
        <v>3537</v>
      </c>
      <c r="S525" s="255">
        <f t="shared" si="163"/>
        <v>1473.3999999999999</v>
      </c>
      <c r="T525" s="255">
        <v>1473.3999999999999</v>
      </c>
      <c r="U525" s="255">
        <v>1081.4000000000001</v>
      </c>
      <c r="V525" s="255"/>
      <c r="W525" s="255"/>
      <c r="X525" s="255">
        <f t="shared" si="164"/>
        <v>482.80000000000007</v>
      </c>
      <c r="Y525" s="255">
        <v>482.80000000000007</v>
      </c>
      <c r="Z525" s="255">
        <v>84</v>
      </c>
      <c r="AA525" s="255">
        <v>121.8</v>
      </c>
      <c r="AB525" s="255"/>
      <c r="AC525" s="255">
        <f t="shared" si="165"/>
        <v>1956.1999999999998</v>
      </c>
      <c r="AE525" s="267"/>
      <c r="AF525" s="267" t="s">
        <v>4471</v>
      </c>
      <c r="AG525" s="272" t="s">
        <v>3537</v>
      </c>
      <c r="AH525" s="255">
        <f t="shared" si="166"/>
        <v>1956.1999999999998</v>
      </c>
      <c r="AI525" s="254">
        <f t="shared" si="167"/>
        <v>1473.3999999999999</v>
      </c>
      <c r="AJ525" s="254">
        <f t="shared" si="168"/>
        <v>482.80000000000007</v>
      </c>
      <c r="AK525" s="254">
        <f t="shared" si="169"/>
        <v>2210</v>
      </c>
      <c r="AL525" s="254">
        <f t="shared" si="170"/>
        <v>1545.6000000000001</v>
      </c>
      <c r="AM525" s="255">
        <f t="shared" si="171"/>
        <v>664.39999999999986</v>
      </c>
      <c r="AN525" s="254">
        <f t="shared" si="172"/>
        <v>253.80000000000018</v>
      </c>
      <c r="AO525" s="254">
        <f t="shared" si="173"/>
        <v>72.200000000000273</v>
      </c>
      <c r="AP525" s="254">
        <f t="shared" si="174"/>
        <v>181.5999999999998</v>
      </c>
      <c r="AQ525" s="249">
        <f t="shared" ref="AQ525:AQ588" si="176">ROUND(F525*0.02,1)</f>
        <v>25.3</v>
      </c>
      <c r="AR525" s="256">
        <f t="shared" ref="AR525:AR588" si="177">E525+AQ525</f>
        <v>1570.9</v>
      </c>
    </row>
    <row r="526" spans="1:44" ht="31.5">
      <c r="A526" s="396"/>
      <c r="B526" s="396" t="s">
        <v>4471</v>
      </c>
      <c r="C526" s="401" t="s">
        <v>3538</v>
      </c>
      <c r="D526" s="369">
        <f t="shared" si="161"/>
        <v>5130.1000000000004</v>
      </c>
      <c r="E526" s="373">
        <v>5130.1000000000004</v>
      </c>
      <c r="F526" s="400">
        <v>4205</v>
      </c>
      <c r="G526" s="373"/>
      <c r="H526" s="400"/>
      <c r="I526" s="369">
        <f t="shared" si="175"/>
        <v>2163.3000000000002</v>
      </c>
      <c r="J526" s="400">
        <v>1981.4</v>
      </c>
      <c r="K526" s="400">
        <v>902.5</v>
      </c>
      <c r="L526" s="400">
        <v>228.3</v>
      </c>
      <c r="M526" s="400">
        <v>181.9</v>
      </c>
      <c r="N526" s="369">
        <f t="shared" si="162"/>
        <v>7293.4000000000005</v>
      </c>
      <c r="O526" s="236"/>
      <c r="P526" s="267"/>
      <c r="Q526" s="267" t="s">
        <v>4471</v>
      </c>
      <c r="R526" s="272" t="s">
        <v>3538</v>
      </c>
      <c r="S526" s="255">
        <f t="shared" si="163"/>
        <v>3741.2000000000003</v>
      </c>
      <c r="T526" s="255">
        <v>3741.2000000000003</v>
      </c>
      <c r="U526" s="255">
        <v>2745.9</v>
      </c>
      <c r="V526" s="255"/>
      <c r="W526" s="255"/>
      <c r="X526" s="255">
        <f t="shared" si="164"/>
        <v>832.7</v>
      </c>
      <c r="Y526" s="255">
        <v>832.7</v>
      </c>
      <c r="Z526" s="255">
        <v>213.2</v>
      </c>
      <c r="AA526" s="255">
        <v>142.1</v>
      </c>
      <c r="AB526" s="255"/>
      <c r="AC526" s="255">
        <f t="shared" si="165"/>
        <v>4573.9000000000005</v>
      </c>
      <c r="AE526" s="267"/>
      <c r="AF526" s="267" t="s">
        <v>4471</v>
      </c>
      <c r="AG526" s="272" t="s">
        <v>3538</v>
      </c>
      <c r="AH526" s="255">
        <f t="shared" si="166"/>
        <v>4573.9000000000005</v>
      </c>
      <c r="AI526" s="254">
        <f t="shared" si="167"/>
        <v>3741.2000000000003</v>
      </c>
      <c r="AJ526" s="254">
        <f t="shared" si="168"/>
        <v>832.7</v>
      </c>
      <c r="AK526" s="254">
        <f t="shared" si="169"/>
        <v>7293.4000000000005</v>
      </c>
      <c r="AL526" s="254">
        <f t="shared" si="170"/>
        <v>5130.1000000000004</v>
      </c>
      <c r="AM526" s="255">
        <f t="shared" si="171"/>
        <v>2163.3000000000002</v>
      </c>
      <c r="AN526" s="254">
        <f t="shared" si="172"/>
        <v>2719.5</v>
      </c>
      <c r="AO526" s="254">
        <f t="shared" si="173"/>
        <v>1388.9</v>
      </c>
      <c r="AP526" s="254">
        <f t="shared" si="174"/>
        <v>1330.6000000000001</v>
      </c>
      <c r="AQ526" s="249">
        <f t="shared" si="176"/>
        <v>84.1</v>
      </c>
      <c r="AR526" s="256">
        <f t="shared" si="177"/>
        <v>5214.2000000000007</v>
      </c>
    </row>
    <row r="527" spans="1:44" ht="31.5">
      <c r="A527" s="396"/>
      <c r="B527" s="396" t="s">
        <v>4471</v>
      </c>
      <c r="C527" s="401" t="s">
        <v>3539</v>
      </c>
      <c r="D527" s="369">
        <f t="shared" si="161"/>
        <v>2072.8000000000002</v>
      </c>
      <c r="E527" s="373">
        <v>2072.8000000000002</v>
      </c>
      <c r="F527" s="400">
        <v>1699</v>
      </c>
      <c r="G527" s="373"/>
      <c r="H527" s="400"/>
      <c r="I527" s="369">
        <f t="shared" si="175"/>
        <v>1000.6999999999999</v>
      </c>
      <c r="J527" s="400">
        <v>808.3</v>
      </c>
      <c r="K527" s="400">
        <v>364.6</v>
      </c>
      <c r="L527" s="400">
        <v>100.5</v>
      </c>
      <c r="M527" s="400">
        <v>192.4</v>
      </c>
      <c r="N527" s="369">
        <f t="shared" si="162"/>
        <v>3073.5</v>
      </c>
      <c r="O527" s="236"/>
      <c r="P527" s="267"/>
      <c r="Q527" s="267" t="s">
        <v>4471</v>
      </c>
      <c r="R527" s="272" t="s">
        <v>3539</v>
      </c>
      <c r="S527" s="255">
        <f t="shared" si="163"/>
        <v>1578.3999999999999</v>
      </c>
      <c r="T527" s="255">
        <v>1578.3999999999999</v>
      </c>
      <c r="U527" s="255">
        <v>1158.5</v>
      </c>
      <c r="V527" s="255"/>
      <c r="W527" s="255"/>
      <c r="X527" s="255">
        <f t="shared" si="164"/>
        <v>329.29999999999995</v>
      </c>
      <c r="Y527" s="255">
        <v>329.29999999999995</v>
      </c>
      <c r="Z527" s="255">
        <v>89.899999999999991</v>
      </c>
      <c r="AA527" s="255">
        <v>59.4</v>
      </c>
      <c r="AB527" s="255"/>
      <c r="AC527" s="255">
        <f t="shared" si="165"/>
        <v>1907.6999999999998</v>
      </c>
      <c r="AE527" s="267"/>
      <c r="AF527" s="267" t="s">
        <v>4471</v>
      </c>
      <c r="AG527" s="272" t="s">
        <v>3539</v>
      </c>
      <c r="AH527" s="255">
        <f t="shared" si="166"/>
        <v>1907.6999999999998</v>
      </c>
      <c r="AI527" s="254">
        <f t="shared" si="167"/>
        <v>1578.3999999999999</v>
      </c>
      <c r="AJ527" s="254">
        <f t="shared" si="168"/>
        <v>329.29999999999995</v>
      </c>
      <c r="AK527" s="254">
        <f t="shared" si="169"/>
        <v>3073.5</v>
      </c>
      <c r="AL527" s="254">
        <f t="shared" si="170"/>
        <v>2072.8000000000002</v>
      </c>
      <c r="AM527" s="255">
        <f t="shared" si="171"/>
        <v>1000.6999999999999</v>
      </c>
      <c r="AN527" s="254">
        <f t="shared" si="172"/>
        <v>1165.8000000000002</v>
      </c>
      <c r="AO527" s="254">
        <f t="shared" si="173"/>
        <v>494.40000000000032</v>
      </c>
      <c r="AP527" s="254">
        <f t="shared" si="174"/>
        <v>671.4</v>
      </c>
      <c r="AQ527" s="249">
        <f t="shared" si="176"/>
        <v>34</v>
      </c>
      <c r="AR527" s="256">
        <f t="shared" si="177"/>
        <v>2106.8000000000002</v>
      </c>
    </row>
    <row r="528" spans="1:44" ht="31.5">
      <c r="A528" s="396"/>
      <c r="B528" s="396" t="s">
        <v>4471</v>
      </c>
      <c r="C528" s="401" t="s">
        <v>3540</v>
      </c>
      <c r="D528" s="369">
        <f t="shared" si="161"/>
        <v>4806.3999999999996</v>
      </c>
      <c r="E528" s="373">
        <v>4806.3999999999996</v>
      </c>
      <c r="F528" s="400">
        <v>3939.7</v>
      </c>
      <c r="G528" s="373"/>
      <c r="H528" s="400"/>
      <c r="I528" s="369">
        <f t="shared" si="175"/>
        <v>2070.5</v>
      </c>
      <c r="J528" s="400">
        <v>1843.6999999999998</v>
      </c>
      <c r="K528" s="400">
        <v>845.5</v>
      </c>
      <c r="L528" s="400">
        <v>595</v>
      </c>
      <c r="M528" s="400">
        <v>226.8</v>
      </c>
      <c r="N528" s="369">
        <f t="shared" si="162"/>
        <v>6876.9</v>
      </c>
      <c r="O528" s="236"/>
      <c r="P528" s="267"/>
      <c r="Q528" s="267" t="s">
        <v>4471</v>
      </c>
      <c r="R528" s="272" t="s">
        <v>3540</v>
      </c>
      <c r="S528" s="255">
        <f t="shared" si="163"/>
        <v>3758.1</v>
      </c>
      <c r="T528" s="255">
        <v>3758.1</v>
      </c>
      <c r="U528" s="255">
        <v>2758.2000000000003</v>
      </c>
      <c r="V528" s="255"/>
      <c r="W528" s="255"/>
      <c r="X528" s="255">
        <f t="shared" si="164"/>
        <v>946.30000000000007</v>
      </c>
      <c r="Y528" s="255">
        <v>946.30000000000007</v>
      </c>
      <c r="Z528" s="255">
        <v>214.10000000000002</v>
      </c>
      <c r="AA528" s="255">
        <v>233.6</v>
      </c>
      <c r="AB528" s="255"/>
      <c r="AC528" s="255">
        <f t="shared" si="165"/>
        <v>4704.3999999999996</v>
      </c>
      <c r="AE528" s="267"/>
      <c r="AF528" s="267" t="s">
        <v>4471</v>
      </c>
      <c r="AG528" s="272" t="s">
        <v>3540</v>
      </c>
      <c r="AH528" s="255">
        <f t="shared" si="166"/>
        <v>4704.3999999999996</v>
      </c>
      <c r="AI528" s="254">
        <f t="shared" si="167"/>
        <v>3758.1</v>
      </c>
      <c r="AJ528" s="254">
        <f t="shared" si="168"/>
        <v>946.30000000000007</v>
      </c>
      <c r="AK528" s="254">
        <f t="shared" si="169"/>
        <v>6876.9</v>
      </c>
      <c r="AL528" s="254">
        <f t="shared" si="170"/>
        <v>4806.3999999999996</v>
      </c>
      <c r="AM528" s="255">
        <f t="shared" si="171"/>
        <v>2070.5</v>
      </c>
      <c r="AN528" s="254">
        <f t="shared" si="172"/>
        <v>2172.5</v>
      </c>
      <c r="AO528" s="254">
        <f t="shared" si="173"/>
        <v>1048.2999999999997</v>
      </c>
      <c r="AP528" s="254">
        <f t="shared" si="174"/>
        <v>1124.1999999999998</v>
      </c>
      <c r="AQ528" s="249">
        <f t="shared" si="176"/>
        <v>78.8</v>
      </c>
      <c r="AR528" s="256">
        <f t="shared" si="177"/>
        <v>4885.2</v>
      </c>
    </row>
    <row r="529" spans="1:44" ht="31.5">
      <c r="A529" s="396"/>
      <c r="B529" s="396" t="s">
        <v>4471</v>
      </c>
      <c r="C529" s="401" t="s">
        <v>3541</v>
      </c>
      <c r="D529" s="369">
        <f t="shared" si="161"/>
        <v>1643.2000000000003</v>
      </c>
      <c r="E529" s="373">
        <v>1643.2000000000003</v>
      </c>
      <c r="F529" s="400">
        <v>1346.9</v>
      </c>
      <c r="G529" s="373"/>
      <c r="H529" s="400"/>
      <c r="I529" s="369">
        <f t="shared" si="175"/>
        <v>838.2</v>
      </c>
      <c r="J529" s="400">
        <v>645.9</v>
      </c>
      <c r="K529" s="400">
        <v>289</v>
      </c>
      <c r="L529" s="400">
        <v>169.7</v>
      </c>
      <c r="M529" s="400">
        <v>192.3</v>
      </c>
      <c r="N529" s="369">
        <f t="shared" si="162"/>
        <v>2481.4000000000005</v>
      </c>
      <c r="O529" s="236"/>
      <c r="P529" s="267"/>
      <c r="Q529" s="267" t="s">
        <v>4471</v>
      </c>
      <c r="R529" s="272" t="s">
        <v>3541</v>
      </c>
      <c r="S529" s="255">
        <f t="shared" si="163"/>
        <v>1822.6</v>
      </c>
      <c r="T529" s="255">
        <v>1822.6</v>
      </c>
      <c r="U529" s="255">
        <v>1337.7</v>
      </c>
      <c r="V529" s="255"/>
      <c r="W529" s="255"/>
      <c r="X529" s="255">
        <f t="shared" si="164"/>
        <v>294.5</v>
      </c>
      <c r="Y529" s="255">
        <v>294.5</v>
      </c>
      <c r="Z529" s="255">
        <v>103.8</v>
      </c>
      <c r="AA529" s="255">
        <v>6.8</v>
      </c>
      <c r="AB529" s="255"/>
      <c r="AC529" s="255">
        <f t="shared" si="165"/>
        <v>2117.1</v>
      </c>
      <c r="AE529" s="267"/>
      <c r="AF529" s="267" t="s">
        <v>4471</v>
      </c>
      <c r="AG529" s="272" t="s">
        <v>3541</v>
      </c>
      <c r="AH529" s="255">
        <f t="shared" si="166"/>
        <v>2117.1</v>
      </c>
      <c r="AI529" s="254">
        <f t="shared" si="167"/>
        <v>1822.6</v>
      </c>
      <c r="AJ529" s="254">
        <f t="shared" si="168"/>
        <v>294.5</v>
      </c>
      <c r="AK529" s="254">
        <f t="shared" si="169"/>
        <v>2481.4000000000005</v>
      </c>
      <c r="AL529" s="254">
        <f t="shared" si="170"/>
        <v>1643.2000000000003</v>
      </c>
      <c r="AM529" s="255">
        <f t="shared" si="171"/>
        <v>838.2</v>
      </c>
      <c r="AN529" s="254">
        <f t="shared" si="172"/>
        <v>364.30000000000064</v>
      </c>
      <c r="AO529" s="254">
        <f t="shared" si="173"/>
        <v>-179.39999999999964</v>
      </c>
      <c r="AP529" s="254">
        <f t="shared" si="174"/>
        <v>543.70000000000005</v>
      </c>
      <c r="AQ529" s="249">
        <f t="shared" si="176"/>
        <v>26.9</v>
      </c>
      <c r="AR529" s="256">
        <f t="shared" si="177"/>
        <v>1670.1000000000004</v>
      </c>
    </row>
    <row r="530" spans="1:44" ht="31.5">
      <c r="A530" s="396"/>
      <c r="B530" s="396" t="s">
        <v>4471</v>
      </c>
      <c r="C530" s="401" t="s">
        <v>3542</v>
      </c>
      <c r="D530" s="369">
        <f t="shared" si="161"/>
        <v>2686</v>
      </c>
      <c r="E530" s="373">
        <v>2686</v>
      </c>
      <c r="F530" s="400">
        <v>2201.6999999999998</v>
      </c>
      <c r="G530" s="373"/>
      <c r="H530" s="400"/>
      <c r="I530" s="369">
        <f t="shared" si="175"/>
        <v>1184.5</v>
      </c>
      <c r="J530" s="400">
        <v>1006.3</v>
      </c>
      <c r="K530" s="400">
        <v>472.5</v>
      </c>
      <c r="L530" s="400"/>
      <c r="M530" s="400">
        <v>178.2</v>
      </c>
      <c r="N530" s="369">
        <f t="shared" si="162"/>
        <v>3870.5</v>
      </c>
      <c r="O530" s="236"/>
      <c r="P530" s="267"/>
      <c r="Q530" s="267" t="s">
        <v>4471</v>
      </c>
      <c r="R530" s="272" t="s">
        <v>3542</v>
      </c>
      <c r="S530" s="255">
        <f t="shared" si="163"/>
        <v>2795.9</v>
      </c>
      <c r="T530" s="255">
        <v>2795.9</v>
      </c>
      <c r="U530" s="255">
        <v>2052</v>
      </c>
      <c r="V530" s="255"/>
      <c r="W530" s="255"/>
      <c r="X530" s="255">
        <f t="shared" si="164"/>
        <v>506.59999999999997</v>
      </c>
      <c r="Y530" s="255">
        <v>506.59999999999997</v>
      </c>
      <c r="Z530" s="255">
        <v>159.39999999999998</v>
      </c>
      <c r="AA530" s="255"/>
      <c r="AB530" s="255"/>
      <c r="AC530" s="255">
        <f t="shared" si="165"/>
        <v>3302.5</v>
      </c>
      <c r="AE530" s="267"/>
      <c r="AF530" s="267" t="s">
        <v>4471</v>
      </c>
      <c r="AG530" s="272" t="s">
        <v>3542</v>
      </c>
      <c r="AH530" s="255">
        <f t="shared" si="166"/>
        <v>3302.5</v>
      </c>
      <c r="AI530" s="254">
        <f t="shared" si="167"/>
        <v>2795.9</v>
      </c>
      <c r="AJ530" s="254">
        <f t="shared" si="168"/>
        <v>506.59999999999997</v>
      </c>
      <c r="AK530" s="254">
        <f t="shared" si="169"/>
        <v>3870.5</v>
      </c>
      <c r="AL530" s="254">
        <f t="shared" si="170"/>
        <v>2686</v>
      </c>
      <c r="AM530" s="255">
        <f t="shared" si="171"/>
        <v>1184.5</v>
      </c>
      <c r="AN530" s="254">
        <f t="shared" si="172"/>
        <v>568</v>
      </c>
      <c r="AO530" s="254">
        <f t="shared" si="173"/>
        <v>-109.90000000000009</v>
      </c>
      <c r="AP530" s="254">
        <f t="shared" si="174"/>
        <v>677.90000000000009</v>
      </c>
      <c r="AQ530" s="249">
        <f t="shared" si="176"/>
        <v>44</v>
      </c>
      <c r="AR530" s="256">
        <f t="shared" si="177"/>
        <v>2730</v>
      </c>
    </row>
    <row r="531" spans="1:44" ht="31.5">
      <c r="A531" s="396"/>
      <c r="B531" s="396" t="s">
        <v>4471</v>
      </c>
      <c r="C531" s="401" t="s">
        <v>3543</v>
      </c>
      <c r="D531" s="369">
        <f t="shared" si="161"/>
        <v>2301.1999999999998</v>
      </c>
      <c r="E531" s="373">
        <v>2301.1999999999998</v>
      </c>
      <c r="F531" s="400">
        <v>1886.3</v>
      </c>
      <c r="G531" s="373"/>
      <c r="H531" s="400"/>
      <c r="I531" s="369">
        <f t="shared" si="175"/>
        <v>1001</v>
      </c>
      <c r="J531" s="400">
        <v>952.2</v>
      </c>
      <c r="K531" s="400">
        <v>404.9</v>
      </c>
      <c r="L531" s="400">
        <v>295.89999999999998</v>
      </c>
      <c r="M531" s="400">
        <v>48.8</v>
      </c>
      <c r="N531" s="369">
        <f t="shared" si="162"/>
        <v>3302.2</v>
      </c>
      <c r="O531" s="236"/>
      <c r="P531" s="267"/>
      <c r="Q531" s="267" t="s">
        <v>4471</v>
      </c>
      <c r="R531" s="272" t="s">
        <v>3543</v>
      </c>
      <c r="S531" s="255">
        <f t="shared" si="163"/>
        <v>1911.3</v>
      </c>
      <c r="T531" s="255">
        <v>1911.3</v>
      </c>
      <c r="U531" s="255">
        <v>1402.8</v>
      </c>
      <c r="V531" s="255"/>
      <c r="W531" s="255"/>
      <c r="X531" s="255">
        <f t="shared" si="164"/>
        <v>500.5</v>
      </c>
      <c r="Y531" s="255">
        <v>500.5</v>
      </c>
      <c r="Z531" s="255">
        <v>108.9</v>
      </c>
      <c r="AA531" s="255">
        <v>143.30000000000001</v>
      </c>
      <c r="AB531" s="255"/>
      <c r="AC531" s="255">
        <f t="shared" si="165"/>
        <v>2411.8000000000002</v>
      </c>
      <c r="AE531" s="267"/>
      <c r="AF531" s="267" t="s">
        <v>4471</v>
      </c>
      <c r="AG531" s="272" t="s">
        <v>3543</v>
      </c>
      <c r="AH531" s="255">
        <f t="shared" si="166"/>
        <v>2411.8000000000002</v>
      </c>
      <c r="AI531" s="254">
        <f t="shared" si="167"/>
        <v>1911.3</v>
      </c>
      <c r="AJ531" s="254">
        <f t="shared" si="168"/>
        <v>500.5</v>
      </c>
      <c r="AK531" s="254">
        <f t="shared" si="169"/>
        <v>3302.2</v>
      </c>
      <c r="AL531" s="254">
        <f t="shared" si="170"/>
        <v>2301.1999999999998</v>
      </c>
      <c r="AM531" s="255">
        <f t="shared" si="171"/>
        <v>1001</v>
      </c>
      <c r="AN531" s="254">
        <f t="shared" si="172"/>
        <v>890.39999999999964</v>
      </c>
      <c r="AO531" s="254">
        <f t="shared" si="173"/>
        <v>389.89999999999986</v>
      </c>
      <c r="AP531" s="254">
        <f t="shared" si="174"/>
        <v>500.5</v>
      </c>
      <c r="AQ531" s="249">
        <f t="shared" si="176"/>
        <v>37.700000000000003</v>
      </c>
      <c r="AR531" s="256">
        <f t="shared" si="177"/>
        <v>2338.8999999999996</v>
      </c>
    </row>
    <row r="532" spans="1:44" ht="31.5">
      <c r="A532" s="396"/>
      <c r="B532" s="396" t="s">
        <v>4471</v>
      </c>
      <c r="C532" s="401" t="s">
        <v>3544</v>
      </c>
      <c r="D532" s="369">
        <f t="shared" si="161"/>
        <v>4908.8</v>
      </c>
      <c r="E532" s="373">
        <v>4908.8</v>
      </c>
      <c r="F532" s="400">
        <v>4023.6</v>
      </c>
      <c r="G532" s="373"/>
      <c r="H532" s="400"/>
      <c r="I532" s="369">
        <f t="shared" si="175"/>
        <v>1903.1</v>
      </c>
      <c r="J532" s="400">
        <v>1721.3</v>
      </c>
      <c r="K532" s="400">
        <v>862.3</v>
      </c>
      <c r="L532" s="400">
        <v>285.2</v>
      </c>
      <c r="M532" s="400">
        <v>181.8</v>
      </c>
      <c r="N532" s="369">
        <f t="shared" si="162"/>
        <v>6811.9</v>
      </c>
      <c r="O532" s="236"/>
      <c r="P532" s="267"/>
      <c r="Q532" s="267" t="s">
        <v>4471</v>
      </c>
      <c r="R532" s="272" t="s">
        <v>3544</v>
      </c>
      <c r="S532" s="255">
        <f t="shared" si="163"/>
        <v>3836.6</v>
      </c>
      <c r="T532" s="255">
        <v>3836.6</v>
      </c>
      <c r="U532" s="255">
        <v>2815.9</v>
      </c>
      <c r="V532" s="255"/>
      <c r="W532" s="255"/>
      <c r="X532" s="255">
        <f t="shared" si="164"/>
        <v>1015.0999999999999</v>
      </c>
      <c r="Y532" s="255">
        <v>1015.0999999999999</v>
      </c>
      <c r="Z532" s="255">
        <v>218.7</v>
      </c>
      <c r="AA532" s="255">
        <v>249.8</v>
      </c>
      <c r="AB532" s="255"/>
      <c r="AC532" s="255">
        <f t="shared" si="165"/>
        <v>4851.7</v>
      </c>
      <c r="AE532" s="267"/>
      <c r="AF532" s="267" t="s">
        <v>4471</v>
      </c>
      <c r="AG532" s="272" t="s">
        <v>3544</v>
      </c>
      <c r="AH532" s="255">
        <f t="shared" si="166"/>
        <v>4851.7</v>
      </c>
      <c r="AI532" s="254">
        <f t="shared" si="167"/>
        <v>3836.6</v>
      </c>
      <c r="AJ532" s="254">
        <f t="shared" si="168"/>
        <v>1015.0999999999999</v>
      </c>
      <c r="AK532" s="254">
        <f t="shared" si="169"/>
        <v>6811.9</v>
      </c>
      <c r="AL532" s="254">
        <f t="shared" si="170"/>
        <v>4908.8</v>
      </c>
      <c r="AM532" s="255">
        <f t="shared" si="171"/>
        <v>1903.1</v>
      </c>
      <c r="AN532" s="254">
        <f t="shared" si="172"/>
        <v>1960.1999999999998</v>
      </c>
      <c r="AO532" s="254">
        <f t="shared" si="173"/>
        <v>1072.2000000000003</v>
      </c>
      <c r="AP532" s="254">
        <f t="shared" si="174"/>
        <v>888</v>
      </c>
      <c r="AQ532" s="249">
        <f t="shared" si="176"/>
        <v>80.5</v>
      </c>
      <c r="AR532" s="256">
        <f t="shared" si="177"/>
        <v>4989.3</v>
      </c>
    </row>
    <row r="533" spans="1:44" ht="31.5">
      <c r="A533" s="396"/>
      <c r="B533" s="396" t="s">
        <v>4471</v>
      </c>
      <c r="C533" s="401" t="s">
        <v>3545</v>
      </c>
      <c r="D533" s="369">
        <f t="shared" si="161"/>
        <v>2133.2999999999997</v>
      </c>
      <c r="E533" s="373">
        <v>2133.2999999999997</v>
      </c>
      <c r="F533" s="400">
        <v>1748.6</v>
      </c>
      <c r="G533" s="373"/>
      <c r="H533" s="400"/>
      <c r="I533" s="369">
        <f t="shared" si="175"/>
        <v>1026.5</v>
      </c>
      <c r="J533" s="400">
        <v>789.19999999999993</v>
      </c>
      <c r="K533" s="400">
        <v>375.2</v>
      </c>
      <c r="L533" s="400">
        <v>204.6</v>
      </c>
      <c r="M533" s="400">
        <v>237.3</v>
      </c>
      <c r="N533" s="369">
        <f t="shared" si="162"/>
        <v>3159.7999999999997</v>
      </c>
      <c r="O533" s="236"/>
      <c r="P533" s="267"/>
      <c r="Q533" s="267" t="s">
        <v>4471</v>
      </c>
      <c r="R533" s="272" t="s">
        <v>3545</v>
      </c>
      <c r="S533" s="255">
        <f t="shared" si="163"/>
        <v>1889.6</v>
      </c>
      <c r="T533" s="255">
        <v>1889.6</v>
      </c>
      <c r="U533" s="255">
        <v>1386.9</v>
      </c>
      <c r="V533" s="255"/>
      <c r="W533" s="255"/>
      <c r="X533" s="255">
        <f t="shared" si="164"/>
        <v>477.7</v>
      </c>
      <c r="Y533" s="255">
        <v>477.7</v>
      </c>
      <c r="Z533" s="255">
        <v>107.69999999999999</v>
      </c>
      <c r="AA533" s="255">
        <v>137.9</v>
      </c>
      <c r="AB533" s="255"/>
      <c r="AC533" s="255">
        <f t="shared" si="165"/>
        <v>2367.2999999999997</v>
      </c>
      <c r="AE533" s="267"/>
      <c r="AF533" s="267" t="s">
        <v>4471</v>
      </c>
      <c r="AG533" s="272" t="s">
        <v>3545</v>
      </c>
      <c r="AH533" s="255">
        <f t="shared" si="166"/>
        <v>2367.2999999999997</v>
      </c>
      <c r="AI533" s="254">
        <f t="shared" si="167"/>
        <v>1889.6</v>
      </c>
      <c r="AJ533" s="254">
        <f t="shared" si="168"/>
        <v>477.7</v>
      </c>
      <c r="AK533" s="254">
        <f t="shared" si="169"/>
        <v>3159.7999999999997</v>
      </c>
      <c r="AL533" s="254">
        <f t="shared" si="170"/>
        <v>2133.2999999999997</v>
      </c>
      <c r="AM533" s="255">
        <f t="shared" si="171"/>
        <v>1026.5</v>
      </c>
      <c r="AN533" s="254">
        <f t="shared" si="172"/>
        <v>792.5</v>
      </c>
      <c r="AO533" s="254">
        <f t="shared" si="173"/>
        <v>243.69999999999982</v>
      </c>
      <c r="AP533" s="254">
        <f t="shared" si="174"/>
        <v>548.79999999999995</v>
      </c>
      <c r="AQ533" s="249">
        <f t="shared" si="176"/>
        <v>35</v>
      </c>
      <c r="AR533" s="256">
        <f t="shared" si="177"/>
        <v>2168.2999999999997</v>
      </c>
    </row>
    <row r="534" spans="1:44" ht="31.5">
      <c r="A534" s="396"/>
      <c r="B534" s="396" t="s">
        <v>4471</v>
      </c>
      <c r="C534" s="401" t="s">
        <v>3546</v>
      </c>
      <c r="D534" s="369">
        <f t="shared" si="161"/>
        <v>2653.8</v>
      </c>
      <c r="E534" s="373">
        <v>2653.8</v>
      </c>
      <c r="F534" s="400">
        <v>2175.3000000000002</v>
      </c>
      <c r="G534" s="373"/>
      <c r="H534" s="400"/>
      <c r="I534" s="369">
        <f t="shared" si="175"/>
        <v>1385</v>
      </c>
      <c r="J534" s="400">
        <v>1028.5</v>
      </c>
      <c r="K534" s="400">
        <v>466.8</v>
      </c>
      <c r="L534" s="400">
        <v>161.6</v>
      </c>
      <c r="M534" s="400">
        <v>356.5</v>
      </c>
      <c r="N534" s="369">
        <f t="shared" si="162"/>
        <v>4038.8</v>
      </c>
      <c r="O534" s="236"/>
      <c r="P534" s="267"/>
      <c r="Q534" s="267" t="s">
        <v>4471</v>
      </c>
      <c r="R534" s="272" t="s">
        <v>3546</v>
      </c>
      <c r="S534" s="255">
        <f t="shared" si="163"/>
        <v>1886.6000000000001</v>
      </c>
      <c r="T534" s="255">
        <v>1886.6000000000001</v>
      </c>
      <c r="U534" s="255">
        <v>1384.6</v>
      </c>
      <c r="V534" s="255"/>
      <c r="W534" s="255"/>
      <c r="X534" s="255">
        <f t="shared" si="164"/>
        <v>598.20000000000005</v>
      </c>
      <c r="Y534" s="255">
        <v>598.20000000000005</v>
      </c>
      <c r="Z534" s="255">
        <v>107.5</v>
      </c>
      <c r="AA534" s="255">
        <v>145.19999999999999</v>
      </c>
      <c r="AB534" s="255"/>
      <c r="AC534" s="255">
        <f t="shared" si="165"/>
        <v>2484.8000000000002</v>
      </c>
      <c r="AE534" s="267"/>
      <c r="AF534" s="267" t="s">
        <v>4471</v>
      </c>
      <c r="AG534" s="272" t="s">
        <v>3546</v>
      </c>
      <c r="AH534" s="255">
        <f t="shared" si="166"/>
        <v>2484.8000000000002</v>
      </c>
      <c r="AI534" s="254">
        <f t="shared" si="167"/>
        <v>1886.6000000000001</v>
      </c>
      <c r="AJ534" s="254">
        <f t="shared" si="168"/>
        <v>598.20000000000005</v>
      </c>
      <c r="AK534" s="254">
        <f t="shared" si="169"/>
        <v>4038.8</v>
      </c>
      <c r="AL534" s="254">
        <f t="shared" si="170"/>
        <v>2653.8</v>
      </c>
      <c r="AM534" s="255">
        <f t="shared" si="171"/>
        <v>1385</v>
      </c>
      <c r="AN534" s="254">
        <f t="shared" si="172"/>
        <v>1554</v>
      </c>
      <c r="AO534" s="254">
        <f t="shared" si="173"/>
        <v>767.2</v>
      </c>
      <c r="AP534" s="254">
        <f t="shared" si="174"/>
        <v>786.8</v>
      </c>
      <c r="AQ534" s="249">
        <f t="shared" si="176"/>
        <v>43.5</v>
      </c>
      <c r="AR534" s="256">
        <f t="shared" si="177"/>
        <v>2697.3</v>
      </c>
    </row>
    <row r="535" spans="1:44" ht="31.5">
      <c r="A535" s="396"/>
      <c r="B535" s="396" t="s">
        <v>4471</v>
      </c>
      <c r="C535" s="401" t="s">
        <v>3547</v>
      </c>
      <c r="D535" s="369">
        <f t="shared" si="161"/>
        <v>2123</v>
      </c>
      <c r="E535" s="373">
        <v>2123</v>
      </c>
      <c r="F535" s="400">
        <v>1740.2</v>
      </c>
      <c r="G535" s="373"/>
      <c r="H535" s="400"/>
      <c r="I535" s="369">
        <f t="shared" si="175"/>
        <v>1031.0999999999999</v>
      </c>
      <c r="J535" s="400">
        <v>822.59999999999991</v>
      </c>
      <c r="K535" s="400">
        <v>373.5</v>
      </c>
      <c r="L535" s="400">
        <v>123.5</v>
      </c>
      <c r="M535" s="400">
        <v>208.5</v>
      </c>
      <c r="N535" s="369">
        <f t="shared" si="162"/>
        <v>3154.1</v>
      </c>
      <c r="O535" s="236"/>
      <c r="P535" s="267"/>
      <c r="Q535" s="267" t="s">
        <v>4471</v>
      </c>
      <c r="R535" s="272" t="s">
        <v>3547</v>
      </c>
      <c r="S535" s="255">
        <f t="shared" si="163"/>
        <v>1509.1</v>
      </c>
      <c r="T535" s="255">
        <v>1509.1</v>
      </c>
      <c r="U535" s="255">
        <v>1107.6999999999998</v>
      </c>
      <c r="V535" s="255"/>
      <c r="W535" s="255"/>
      <c r="X535" s="255">
        <f t="shared" si="164"/>
        <v>460.5</v>
      </c>
      <c r="Y535" s="255">
        <v>460.5</v>
      </c>
      <c r="Z535" s="255">
        <v>86</v>
      </c>
      <c r="AA535" s="255">
        <v>117.5</v>
      </c>
      <c r="AB535" s="255"/>
      <c r="AC535" s="255">
        <f t="shared" si="165"/>
        <v>1969.6</v>
      </c>
      <c r="AE535" s="267"/>
      <c r="AF535" s="267" t="s">
        <v>4471</v>
      </c>
      <c r="AG535" s="272" t="s">
        <v>3547</v>
      </c>
      <c r="AH535" s="255">
        <f t="shared" si="166"/>
        <v>1969.6</v>
      </c>
      <c r="AI535" s="254">
        <f t="shared" si="167"/>
        <v>1509.1</v>
      </c>
      <c r="AJ535" s="254">
        <f t="shared" si="168"/>
        <v>460.5</v>
      </c>
      <c r="AK535" s="254">
        <f t="shared" si="169"/>
        <v>3154.1</v>
      </c>
      <c r="AL535" s="254">
        <f t="shared" si="170"/>
        <v>2123</v>
      </c>
      <c r="AM535" s="255">
        <f t="shared" si="171"/>
        <v>1031.0999999999999</v>
      </c>
      <c r="AN535" s="254">
        <f t="shared" si="172"/>
        <v>1184.5</v>
      </c>
      <c r="AO535" s="254">
        <f t="shared" si="173"/>
        <v>613.90000000000009</v>
      </c>
      <c r="AP535" s="254">
        <f t="shared" si="174"/>
        <v>570.59999999999991</v>
      </c>
      <c r="AQ535" s="249">
        <f t="shared" si="176"/>
        <v>34.799999999999997</v>
      </c>
      <c r="AR535" s="256">
        <f t="shared" si="177"/>
        <v>2157.8000000000002</v>
      </c>
    </row>
    <row r="536" spans="1:44" ht="31.5">
      <c r="A536" s="396"/>
      <c r="B536" s="396" t="s">
        <v>4471</v>
      </c>
      <c r="C536" s="401" t="s">
        <v>3548</v>
      </c>
      <c r="D536" s="369">
        <f t="shared" si="161"/>
        <v>2123.2000000000003</v>
      </c>
      <c r="E536" s="373">
        <v>2123.2000000000003</v>
      </c>
      <c r="F536" s="400">
        <v>1740.3</v>
      </c>
      <c r="G536" s="373"/>
      <c r="H536" s="400"/>
      <c r="I536" s="369">
        <f t="shared" si="175"/>
        <v>1631.1</v>
      </c>
      <c r="J536" s="400">
        <v>822.59999999999991</v>
      </c>
      <c r="K536" s="400">
        <v>373.5</v>
      </c>
      <c r="L536" s="400">
        <v>135.4</v>
      </c>
      <c r="M536" s="400">
        <v>808.5</v>
      </c>
      <c r="N536" s="369">
        <f t="shared" si="162"/>
        <v>3754.3</v>
      </c>
      <c r="O536" s="236"/>
      <c r="P536" s="267"/>
      <c r="Q536" s="267" t="s">
        <v>4471</v>
      </c>
      <c r="R536" s="272" t="s">
        <v>3548</v>
      </c>
      <c r="S536" s="255">
        <f t="shared" si="163"/>
        <v>1509.1</v>
      </c>
      <c r="T536" s="255">
        <v>1509.1</v>
      </c>
      <c r="U536" s="255">
        <v>1107.6999999999998</v>
      </c>
      <c r="V536" s="255"/>
      <c r="W536" s="255"/>
      <c r="X536" s="255">
        <f t="shared" si="164"/>
        <v>310.5</v>
      </c>
      <c r="Y536" s="255">
        <v>310.5</v>
      </c>
      <c r="Z536" s="255">
        <v>86</v>
      </c>
      <c r="AA536" s="255">
        <v>100.1</v>
      </c>
      <c r="AB536" s="255"/>
      <c r="AC536" s="255">
        <f t="shared" si="165"/>
        <v>1819.6</v>
      </c>
      <c r="AE536" s="267"/>
      <c r="AF536" s="267" t="s">
        <v>4471</v>
      </c>
      <c r="AG536" s="272" t="s">
        <v>3548</v>
      </c>
      <c r="AH536" s="255">
        <f t="shared" si="166"/>
        <v>1819.6</v>
      </c>
      <c r="AI536" s="254">
        <f t="shared" si="167"/>
        <v>1509.1</v>
      </c>
      <c r="AJ536" s="254">
        <f t="shared" si="168"/>
        <v>310.5</v>
      </c>
      <c r="AK536" s="254">
        <f t="shared" si="169"/>
        <v>3754.3</v>
      </c>
      <c r="AL536" s="254">
        <f t="shared" si="170"/>
        <v>2123.2000000000003</v>
      </c>
      <c r="AM536" s="255">
        <f t="shared" si="171"/>
        <v>1631.1</v>
      </c>
      <c r="AN536" s="254">
        <f t="shared" si="172"/>
        <v>1934.7000000000003</v>
      </c>
      <c r="AO536" s="254">
        <f t="shared" si="173"/>
        <v>614.10000000000036</v>
      </c>
      <c r="AP536" s="254">
        <f t="shared" si="174"/>
        <v>1320.6</v>
      </c>
      <c r="AQ536" s="249">
        <f t="shared" si="176"/>
        <v>34.799999999999997</v>
      </c>
      <c r="AR536" s="256">
        <f t="shared" si="177"/>
        <v>2158.0000000000005</v>
      </c>
    </row>
    <row r="537" spans="1:44" ht="31.5">
      <c r="A537" s="396"/>
      <c r="B537" s="396" t="s">
        <v>4471</v>
      </c>
      <c r="C537" s="401" t="s">
        <v>3549</v>
      </c>
      <c r="D537" s="369">
        <f t="shared" si="161"/>
        <v>2654.2</v>
      </c>
      <c r="E537" s="373">
        <v>2654.2</v>
      </c>
      <c r="F537" s="400">
        <v>2175.5</v>
      </c>
      <c r="G537" s="373"/>
      <c r="H537" s="400"/>
      <c r="I537" s="369">
        <f t="shared" si="175"/>
        <v>1244</v>
      </c>
      <c r="J537" s="400">
        <v>1028.5</v>
      </c>
      <c r="K537" s="400">
        <v>466.90000000000003</v>
      </c>
      <c r="L537" s="400">
        <v>164.4</v>
      </c>
      <c r="M537" s="400">
        <v>215.5</v>
      </c>
      <c r="N537" s="369">
        <f t="shared" si="162"/>
        <v>3898.2</v>
      </c>
      <c r="O537" s="236"/>
      <c r="P537" s="267"/>
      <c r="Q537" s="267" t="s">
        <v>4471</v>
      </c>
      <c r="R537" s="272" t="s">
        <v>3549</v>
      </c>
      <c r="S537" s="255">
        <f t="shared" si="163"/>
        <v>1886.6000000000001</v>
      </c>
      <c r="T537" s="255">
        <v>1886.6000000000001</v>
      </c>
      <c r="U537" s="255">
        <v>1384.6</v>
      </c>
      <c r="V537" s="255"/>
      <c r="W537" s="255"/>
      <c r="X537" s="255">
        <f t="shared" si="164"/>
        <v>588.20000000000005</v>
      </c>
      <c r="Y537" s="255">
        <v>588.20000000000005</v>
      </c>
      <c r="Z537" s="255">
        <v>107.5</v>
      </c>
      <c r="AA537" s="255">
        <v>74.5</v>
      </c>
      <c r="AB537" s="255"/>
      <c r="AC537" s="255">
        <f t="shared" si="165"/>
        <v>2474.8000000000002</v>
      </c>
      <c r="AE537" s="267"/>
      <c r="AF537" s="267" t="s">
        <v>4471</v>
      </c>
      <c r="AG537" s="272" t="s">
        <v>3549</v>
      </c>
      <c r="AH537" s="255">
        <f t="shared" si="166"/>
        <v>2474.8000000000002</v>
      </c>
      <c r="AI537" s="254">
        <f t="shared" si="167"/>
        <v>1886.6000000000001</v>
      </c>
      <c r="AJ537" s="254">
        <f t="shared" si="168"/>
        <v>588.20000000000005</v>
      </c>
      <c r="AK537" s="254">
        <f t="shared" si="169"/>
        <v>3898.2</v>
      </c>
      <c r="AL537" s="254">
        <f t="shared" si="170"/>
        <v>2654.2</v>
      </c>
      <c r="AM537" s="255">
        <f t="shared" si="171"/>
        <v>1244</v>
      </c>
      <c r="AN537" s="254">
        <f t="shared" si="172"/>
        <v>1423.3999999999996</v>
      </c>
      <c r="AO537" s="254">
        <f t="shared" si="173"/>
        <v>767.59999999999968</v>
      </c>
      <c r="AP537" s="254">
        <f t="shared" si="174"/>
        <v>655.8</v>
      </c>
      <c r="AQ537" s="249">
        <f t="shared" si="176"/>
        <v>43.5</v>
      </c>
      <c r="AR537" s="256">
        <f t="shared" si="177"/>
        <v>2697.7</v>
      </c>
    </row>
    <row r="538" spans="1:44" ht="31.5">
      <c r="A538" s="396"/>
      <c r="B538" s="396" t="s">
        <v>4471</v>
      </c>
      <c r="C538" s="401" t="s">
        <v>3550</v>
      </c>
      <c r="D538" s="369">
        <f t="shared" si="161"/>
        <v>1592.5</v>
      </c>
      <c r="E538" s="373">
        <v>1592.5</v>
      </c>
      <c r="F538" s="400">
        <v>1305.3</v>
      </c>
      <c r="G538" s="373"/>
      <c r="H538" s="400"/>
      <c r="I538" s="369">
        <f t="shared" si="175"/>
        <v>718.5</v>
      </c>
      <c r="J538" s="400">
        <v>617</v>
      </c>
      <c r="K538" s="400">
        <v>280.10000000000002</v>
      </c>
      <c r="L538" s="400">
        <v>172.3</v>
      </c>
      <c r="M538" s="400">
        <v>101.5</v>
      </c>
      <c r="N538" s="369">
        <f t="shared" si="162"/>
        <v>2311</v>
      </c>
      <c r="O538" s="236"/>
      <c r="P538" s="267"/>
      <c r="Q538" s="267" t="s">
        <v>4471</v>
      </c>
      <c r="R538" s="272" t="s">
        <v>3550</v>
      </c>
      <c r="S538" s="255">
        <f t="shared" si="163"/>
        <v>1509.1</v>
      </c>
      <c r="T538" s="255">
        <v>1509.1</v>
      </c>
      <c r="U538" s="255">
        <v>1107.6999999999998</v>
      </c>
      <c r="V538" s="255"/>
      <c r="W538" s="255"/>
      <c r="X538" s="255">
        <f t="shared" si="164"/>
        <v>510.49999999999994</v>
      </c>
      <c r="Y538" s="255">
        <v>510.49999999999994</v>
      </c>
      <c r="Z538" s="255">
        <v>86</v>
      </c>
      <c r="AA538" s="255">
        <v>187.3</v>
      </c>
      <c r="AB538" s="255"/>
      <c r="AC538" s="255">
        <f t="shared" si="165"/>
        <v>2019.6</v>
      </c>
      <c r="AE538" s="267"/>
      <c r="AF538" s="267" t="s">
        <v>4471</v>
      </c>
      <c r="AG538" s="272" t="s">
        <v>3550</v>
      </c>
      <c r="AH538" s="255">
        <f t="shared" si="166"/>
        <v>2019.6</v>
      </c>
      <c r="AI538" s="254">
        <f t="shared" si="167"/>
        <v>1509.1</v>
      </c>
      <c r="AJ538" s="254">
        <f t="shared" si="168"/>
        <v>510.49999999999994</v>
      </c>
      <c r="AK538" s="254">
        <f t="shared" si="169"/>
        <v>2311</v>
      </c>
      <c r="AL538" s="254">
        <f t="shared" si="170"/>
        <v>1592.5</v>
      </c>
      <c r="AM538" s="255">
        <f t="shared" si="171"/>
        <v>718.5</v>
      </c>
      <c r="AN538" s="254">
        <f t="shared" si="172"/>
        <v>291.40000000000009</v>
      </c>
      <c r="AO538" s="254">
        <f t="shared" si="173"/>
        <v>83.400000000000091</v>
      </c>
      <c r="AP538" s="254">
        <f t="shared" si="174"/>
        <v>208.00000000000006</v>
      </c>
      <c r="AQ538" s="249">
        <f t="shared" si="176"/>
        <v>26.1</v>
      </c>
      <c r="AR538" s="256">
        <f t="shared" si="177"/>
        <v>1618.6</v>
      </c>
    </row>
    <row r="539" spans="1:44" ht="31.5">
      <c r="A539" s="396"/>
      <c r="B539" s="396" t="s">
        <v>4471</v>
      </c>
      <c r="C539" s="401" t="s">
        <v>3551</v>
      </c>
      <c r="D539" s="369">
        <f t="shared" si="161"/>
        <v>2654</v>
      </c>
      <c r="E539" s="373">
        <v>2654</v>
      </c>
      <c r="F539" s="400">
        <v>2175.4</v>
      </c>
      <c r="G539" s="373"/>
      <c r="H539" s="400"/>
      <c r="I539" s="369">
        <f t="shared" si="175"/>
        <v>1342.8</v>
      </c>
      <c r="J539" s="400">
        <v>1028.5</v>
      </c>
      <c r="K539" s="400">
        <v>466.90000000000003</v>
      </c>
      <c r="L539" s="400">
        <v>182</v>
      </c>
      <c r="M539" s="400">
        <v>314.3</v>
      </c>
      <c r="N539" s="369">
        <f t="shared" si="162"/>
        <v>3996.8</v>
      </c>
      <c r="O539" s="236"/>
      <c r="P539" s="267"/>
      <c r="Q539" s="267" t="s">
        <v>4471</v>
      </c>
      <c r="R539" s="272" t="s">
        <v>3551</v>
      </c>
      <c r="S539" s="255">
        <f t="shared" si="163"/>
        <v>1886.6000000000001</v>
      </c>
      <c r="T539" s="255">
        <v>1886.6000000000001</v>
      </c>
      <c r="U539" s="255">
        <v>1384.6</v>
      </c>
      <c r="V539" s="255"/>
      <c r="W539" s="255"/>
      <c r="X539" s="255">
        <f t="shared" si="164"/>
        <v>588.6</v>
      </c>
      <c r="Y539" s="255">
        <v>588.6</v>
      </c>
      <c r="Z539" s="255">
        <v>107.5</v>
      </c>
      <c r="AA539" s="255">
        <v>121.5</v>
      </c>
      <c r="AB539" s="255"/>
      <c r="AC539" s="255">
        <f t="shared" si="165"/>
        <v>2475.2000000000003</v>
      </c>
      <c r="AE539" s="267"/>
      <c r="AF539" s="267" t="s">
        <v>4471</v>
      </c>
      <c r="AG539" s="272" t="s">
        <v>3551</v>
      </c>
      <c r="AH539" s="255">
        <f t="shared" si="166"/>
        <v>2475.2000000000003</v>
      </c>
      <c r="AI539" s="254">
        <f t="shared" si="167"/>
        <v>1886.6000000000001</v>
      </c>
      <c r="AJ539" s="254">
        <f t="shared" si="168"/>
        <v>588.6</v>
      </c>
      <c r="AK539" s="254">
        <f t="shared" si="169"/>
        <v>3996.8</v>
      </c>
      <c r="AL539" s="254">
        <f t="shared" si="170"/>
        <v>2654</v>
      </c>
      <c r="AM539" s="255">
        <f t="shared" si="171"/>
        <v>1342.8</v>
      </c>
      <c r="AN539" s="254">
        <f t="shared" si="172"/>
        <v>1521.6</v>
      </c>
      <c r="AO539" s="254">
        <f t="shared" si="173"/>
        <v>767.39999999999986</v>
      </c>
      <c r="AP539" s="254">
        <f t="shared" si="174"/>
        <v>754.19999999999993</v>
      </c>
      <c r="AQ539" s="249">
        <f t="shared" si="176"/>
        <v>43.5</v>
      </c>
      <c r="AR539" s="256">
        <f t="shared" si="177"/>
        <v>2697.5</v>
      </c>
    </row>
    <row r="540" spans="1:44" ht="31.5">
      <c r="A540" s="396"/>
      <c r="B540" s="396" t="s">
        <v>4471</v>
      </c>
      <c r="C540" s="401" t="s">
        <v>3552</v>
      </c>
      <c r="D540" s="369">
        <f t="shared" si="161"/>
        <v>2123</v>
      </c>
      <c r="E540" s="373">
        <v>2123</v>
      </c>
      <c r="F540" s="400">
        <v>1740.2</v>
      </c>
      <c r="G540" s="373"/>
      <c r="H540" s="400"/>
      <c r="I540" s="369">
        <f t="shared" si="175"/>
        <v>931</v>
      </c>
      <c r="J540" s="400">
        <v>822.5</v>
      </c>
      <c r="K540" s="400">
        <v>373.5</v>
      </c>
      <c r="L540" s="400">
        <v>163.19999999999999</v>
      </c>
      <c r="M540" s="400">
        <v>108.5</v>
      </c>
      <c r="N540" s="369">
        <f t="shared" si="162"/>
        <v>3054</v>
      </c>
      <c r="O540" s="236"/>
      <c r="P540" s="267"/>
      <c r="Q540" s="267" t="s">
        <v>4471</v>
      </c>
      <c r="R540" s="272" t="s">
        <v>3552</v>
      </c>
      <c r="S540" s="255">
        <f t="shared" si="163"/>
        <v>1509.1</v>
      </c>
      <c r="T540" s="255">
        <v>1509.1</v>
      </c>
      <c r="U540" s="255">
        <v>1107.6999999999998</v>
      </c>
      <c r="V540" s="255"/>
      <c r="W540" s="255"/>
      <c r="X540" s="255">
        <f t="shared" si="164"/>
        <v>460.5</v>
      </c>
      <c r="Y540" s="255">
        <v>460.5</v>
      </c>
      <c r="Z540" s="255">
        <v>86</v>
      </c>
      <c r="AA540" s="255">
        <v>136.4</v>
      </c>
      <c r="AB540" s="255"/>
      <c r="AC540" s="255">
        <f t="shared" si="165"/>
        <v>1969.6</v>
      </c>
      <c r="AE540" s="267"/>
      <c r="AF540" s="267" t="s">
        <v>4471</v>
      </c>
      <c r="AG540" s="272" t="s">
        <v>3552</v>
      </c>
      <c r="AH540" s="255">
        <f t="shared" si="166"/>
        <v>1969.6</v>
      </c>
      <c r="AI540" s="254">
        <f t="shared" si="167"/>
        <v>1509.1</v>
      </c>
      <c r="AJ540" s="254">
        <f t="shared" si="168"/>
        <v>460.5</v>
      </c>
      <c r="AK540" s="254">
        <f t="shared" si="169"/>
        <v>3054</v>
      </c>
      <c r="AL540" s="254">
        <f t="shared" si="170"/>
        <v>2123</v>
      </c>
      <c r="AM540" s="255">
        <f t="shared" si="171"/>
        <v>931</v>
      </c>
      <c r="AN540" s="254">
        <f t="shared" si="172"/>
        <v>1084.4000000000001</v>
      </c>
      <c r="AO540" s="254">
        <f t="shared" si="173"/>
        <v>613.90000000000009</v>
      </c>
      <c r="AP540" s="254">
        <f t="shared" si="174"/>
        <v>470.5</v>
      </c>
      <c r="AQ540" s="249">
        <f t="shared" si="176"/>
        <v>34.799999999999997</v>
      </c>
      <c r="AR540" s="256">
        <f t="shared" si="177"/>
        <v>2157.8000000000002</v>
      </c>
    </row>
    <row r="541" spans="1:44" ht="31.5">
      <c r="A541" s="396"/>
      <c r="B541" s="396" t="s">
        <v>4471</v>
      </c>
      <c r="C541" s="401" t="s">
        <v>3553</v>
      </c>
      <c r="D541" s="369">
        <f t="shared" si="161"/>
        <v>1592.3999999999999</v>
      </c>
      <c r="E541" s="373">
        <v>1592.3999999999999</v>
      </c>
      <c r="F541" s="400">
        <v>1305.3</v>
      </c>
      <c r="G541" s="373"/>
      <c r="H541" s="400"/>
      <c r="I541" s="369">
        <f t="shared" si="175"/>
        <v>718.40000000000009</v>
      </c>
      <c r="J541" s="400">
        <v>616.90000000000009</v>
      </c>
      <c r="K541" s="400">
        <v>280</v>
      </c>
      <c r="L541" s="400">
        <v>75.8</v>
      </c>
      <c r="M541" s="400">
        <v>101.5</v>
      </c>
      <c r="N541" s="369">
        <f t="shared" si="162"/>
        <v>2310.8000000000002</v>
      </c>
      <c r="O541" s="236"/>
      <c r="P541" s="267"/>
      <c r="Q541" s="267" t="s">
        <v>4471</v>
      </c>
      <c r="R541" s="272" t="s">
        <v>3553</v>
      </c>
      <c r="S541" s="255">
        <f t="shared" si="163"/>
        <v>1509.1</v>
      </c>
      <c r="T541" s="255">
        <v>1509.1</v>
      </c>
      <c r="U541" s="255">
        <v>1107.6999999999998</v>
      </c>
      <c r="V541" s="255"/>
      <c r="W541" s="255"/>
      <c r="X541" s="255">
        <f t="shared" si="164"/>
        <v>460.5</v>
      </c>
      <c r="Y541" s="255">
        <v>460.5</v>
      </c>
      <c r="Z541" s="255">
        <v>86</v>
      </c>
      <c r="AA541" s="255">
        <v>93.8</v>
      </c>
      <c r="AB541" s="255"/>
      <c r="AC541" s="255">
        <f t="shared" si="165"/>
        <v>1969.6</v>
      </c>
      <c r="AE541" s="267"/>
      <c r="AF541" s="267" t="s">
        <v>4471</v>
      </c>
      <c r="AG541" s="272" t="s">
        <v>3553</v>
      </c>
      <c r="AH541" s="255">
        <f t="shared" si="166"/>
        <v>1969.6</v>
      </c>
      <c r="AI541" s="254">
        <f t="shared" si="167"/>
        <v>1509.1</v>
      </c>
      <c r="AJ541" s="254">
        <f t="shared" si="168"/>
        <v>460.5</v>
      </c>
      <c r="AK541" s="254">
        <f t="shared" si="169"/>
        <v>2310.8000000000002</v>
      </c>
      <c r="AL541" s="254">
        <f t="shared" si="170"/>
        <v>1592.3999999999999</v>
      </c>
      <c r="AM541" s="255">
        <f t="shared" si="171"/>
        <v>718.40000000000009</v>
      </c>
      <c r="AN541" s="254">
        <f t="shared" si="172"/>
        <v>341.20000000000027</v>
      </c>
      <c r="AO541" s="254">
        <f t="shared" si="173"/>
        <v>83.299999999999955</v>
      </c>
      <c r="AP541" s="254">
        <f t="shared" si="174"/>
        <v>257.90000000000009</v>
      </c>
      <c r="AQ541" s="249">
        <f t="shared" si="176"/>
        <v>26.1</v>
      </c>
      <c r="AR541" s="256">
        <f t="shared" si="177"/>
        <v>1618.4999999999998</v>
      </c>
    </row>
    <row r="542" spans="1:44" ht="31.5">
      <c r="A542" s="396"/>
      <c r="B542" s="396" t="s">
        <v>4471</v>
      </c>
      <c r="C542" s="401" t="s">
        <v>3554</v>
      </c>
      <c r="D542" s="369">
        <f t="shared" si="161"/>
        <v>2654</v>
      </c>
      <c r="E542" s="373">
        <v>2654</v>
      </c>
      <c r="F542" s="400">
        <v>2175.4</v>
      </c>
      <c r="G542" s="373"/>
      <c r="H542" s="400"/>
      <c r="I542" s="369">
        <f t="shared" si="175"/>
        <v>1143.9000000000001</v>
      </c>
      <c r="J542" s="400">
        <v>1028.4000000000001</v>
      </c>
      <c r="K542" s="400">
        <v>466.8</v>
      </c>
      <c r="L542" s="400">
        <v>114.9</v>
      </c>
      <c r="M542" s="400">
        <v>115.5</v>
      </c>
      <c r="N542" s="369">
        <f t="shared" si="162"/>
        <v>3797.9</v>
      </c>
      <c r="O542" s="236"/>
      <c r="P542" s="267"/>
      <c r="Q542" s="267" t="s">
        <v>4471</v>
      </c>
      <c r="R542" s="272" t="s">
        <v>3554</v>
      </c>
      <c r="S542" s="255">
        <f t="shared" si="163"/>
        <v>3018.5</v>
      </c>
      <c r="T542" s="255">
        <v>3018.5</v>
      </c>
      <c r="U542" s="255">
        <v>2215.3000000000002</v>
      </c>
      <c r="V542" s="255"/>
      <c r="W542" s="255"/>
      <c r="X542" s="255">
        <f t="shared" si="164"/>
        <v>721.1</v>
      </c>
      <c r="Y542" s="255">
        <v>721.1</v>
      </c>
      <c r="Z542" s="255">
        <v>172</v>
      </c>
      <c r="AA542" s="255">
        <v>129.30000000000001</v>
      </c>
      <c r="AB542" s="255"/>
      <c r="AC542" s="255">
        <f t="shared" si="165"/>
        <v>3739.6</v>
      </c>
      <c r="AE542" s="267"/>
      <c r="AF542" s="267" t="s">
        <v>4471</v>
      </c>
      <c r="AG542" s="272" t="s">
        <v>3554</v>
      </c>
      <c r="AH542" s="255">
        <f t="shared" si="166"/>
        <v>3739.6</v>
      </c>
      <c r="AI542" s="254">
        <f t="shared" si="167"/>
        <v>3018.5</v>
      </c>
      <c r="AJ542" s="254">
        <f t="shared" si="168"/>
        <v>721.1</v>
      </c>
      <c r="AK542" s="254">
        <f t="shared" si="169"/>
        <v>3797.9</v>
      </c>
      <c r="AL542" s="254">
        <f t="shared" si="170"/>
        <v>2654</v>
      </c>
      <c r="AM542" s="255">
        <f t="shared" si="171"/>
        <v>1143.9000000000001</v>
      </c>
      <c r="AN542" s="254">
        <f t="shared" si="172"/>
        <v>58.300000000000182</v>
      </c>
      <c r="AO542" s="254">
        <f t="shared" si="173"/>
        <v>-364.5</v>
      </c>
      <c r="AP542" s="254">
        <f t="shared" si="174"/>
        <v>422.80000000000007</v>
      </c>
      <c r="AQ542" s="249">
        <f t="shared" si="176"/>
        <v>43.5</v>
      </c>
      <c r="AR542" s="256">
        <f t="shared" si="177"/>
        <v>2697.5</v>
      </c>
    </row>
    <row r="543" spans="1:44" ht="31.5">
      <c r="A543" s="396"/>
      <c r="B543" s="396" t="s">
        <v>4471</v>
      </c>
      <c r="C543" s="401" t="s">
        <v>3555</v>
      </c>
      <c r="D543" s="369">
        <f t="shared" si="161"/>
        <v>2123</v>
      </c>
      <c r="E543" s="373">
        <v>2123</v>
      </c>
      <c r="F543" s="400">
        <v>1740.2</v>
      </c>
      <c r="G543" s="373"/>
      <c r="H543" s="400"/>
      <c r="I543" s="369">
        <f t="shared" si="175"/>
        <v>931.09999999999991</v>
      </c>
      <c r="J543" s="400">
        <v>822.59999999999991</v>
      </c>
      <c r="K543" s="400">
        <v>373.5</v>
      </c>
      <c r="L543" s="400">
        <v>89.4</v>
      </c>
      <c r="M543" s="400">
        <v>108.5</v>
      </c>
      <c r="N543" s="369">
        <f t="shared" si="162"/>
        <v>3054.1</v>
      </c>
      <c r="O543" s="236"/>
      <c r="P543" s="267"/>
      <c r="Q543" s="267" t="s">
        <v>4471</v>
      </c>
      <c r="R543" s="272" t="s">
        <v>3555</v>
      </c>
      <c r="S543" s="255">
        <f t="shared" si="163"/>
        <v>1509.1</v>
      </c>
      <c r="T543" s="255">
        <v>1509.1</v>
      </c>
      <c r="U543" s="255">
        <v>1107.6999999999998</v>
      </c>
      <c r="V543" s="255"/>
      <c r="W543" s="255"/>
      <c r="X543" s="255">
        <f t="shared" si="164"/>
        <v>510.49999999999994</v>
      </c>
      <c r="Y543" s="255">
        <v>510.49999999999994</v>
      </c>
      <c r="Z543" s="255">
        <v>86</v>
      </c>
      <c r="AA543" s="255">
        <v>111.4</v>
      </c>
      <c r="AB543" s="255"/>
      <c r="AC543" s="255">
        <f t="shared" si="165"/>
        <v>2019.6</v>
      </c>
      <c r="AE543" s="267"/>
      <c r="AF543" s="267" t="s">
        <v>4471</v>
      </c>
      <c r="AG543" s="272" t="s">
        <v>3555</v>
      </c>
      <c r="AH543" s="255">
        <f t="shared" si="166"/>
        <v>2019.6</v>
      </c>
      <c r="AI543" s="254">
        <f t="shared" si="167"/>
        <v>1509.1</v>
      </c>
      <c r="AJ543" s="254">
        <f t="shared" si="168"/>
        <v>510.49999999999994</v>
      </c>
      <c r="AK543" s="254">
        <f t="shared" si="169"/>
        <v>3054.1</v>
      </c>
      <c r="AL543" s="254">
        <f t="shared" si="170"/>
        <v>2123</v>
      </c>
      <c r="AM543" s="255">
        <f t="shared" si="171"/>
        <v>931.09999999999991</v>
      </c>
      <c r="AN543" s="254">
        <f t="shared" si="172"/>
        <v>1034.5</v>
      </c>
      <c r="AO543" s="254">
        <f t="shared" si="173"/>
        <v>613.90000000000009</v>
      </c>
      <c r="AP543" s="254">
        <f t="shared" si="174"/>
        <v>420.59999999999997</v>
      </c>
      <c r="AQ543" s="249">
        <f t="shared" si="176"/>
        <v>34.799999999999997</v>
      </c>
      <c r="AR543" s="256">
        <f t="shared" si="177"/>
        <v>2157.8000000000002</v>
      </c>
    </row>
    <row r="544" spans="1:44" ht="31.5">
      <c r="A544" s="396"/>
      <c r="B544" s="396" t="s">
        <v>4471</v>
      </c>
      <c r="C544" s="401" t="s">
        <v>3556</v>
      </c>
      <c r="D544" s="369">
        <f t="shared" si="161"/>
        <v>1592.3999999999999</v>
      </c>
      <c r="E544" s="373">
        <v>1592.3999999999999</v>
      </c>
      <c r="F544" s="400">
        <v>1305.3</v>
      </c>
      <c r="G544" s="373"/>
      <c r="H544" s="400"/>
      <c r="I544" s="369">
        <f t="shared" si="175"/>
        <v>718.40000000000009</v>
      </c>
      <c r="J544" s="400">
        <v>616.90000000000009</v>
      </c>
      <c r="K544" s="400">
        <v>280</v>
      </c>
      <c r="L544" s="400">
        <v>65.7</v>
      </c>
      <c r="M544" s="400">
        <v>101.5</v>
      </c>
      <c r="N544" s="369">
        <f t="shared" si="162"/>
        <v>2310.8000000000002</v>
      </c>
      <c r="O544" s="236"/>
      <c r="P544" s="267"/>
      <c r="Q544" s="267" t="s">
        <v>4471</v>
      </c>
      <c r="R544" s="272" t="s">
        <v>3556</v>
      </c>
      <c r="S544" s="255">
        <f t="shared" si="163"/>
        <v>1509.1</v>
      </c>
      <c r="T544" s="255">
        <v>1509.1</v>
      </c>
      <c r="U544" s="255">
        <v>1107.6999999999998</v>
      </c>
      <c r="V544" s="255"/>
      <c r="W544" s="255"/>
      <c r="X544" s="255">
        <f t="shared" si="164"/>
        <v>410.5</v>
      </c>
      <c r="Y544" s="255">
        <v>410.5</v>
      </c>
      <c r="Z544" s="255">
        <v>86</v>
      </c>
      <c r="AA544" s="255">
        <v>64.5</v>
      </c>
      <c r="AB544" s="255"/>
      <c r="AC544" s="255">
        <f t="shared" si="165"/>
        <v>1919.6</v>
      </c>
      <c r="AE544" s="267"/>
      <c r="AF544" s="267" t="s">
        <v>4471</v>
      </c>
      <c r="AG544" s="272" t="s">
        <v>3556</v>
      </c>
      <c r="AH544" s="255">
        <f t="shared" si="166"/>
        <v>1919.6</v>
      </c>
      <c r="AI544" s="254">
        <f t="shared" si="167"/>
        <v>1509.1</v>
      </c>
      <c r="AJ544" s="254">
        <f t="shared" si="168"/>
        <v>410.5</v>
      </c>
      <c r="AK544" s="254">
        <f t="shared" si="169"/>
        <v>2310.8000000000002</v>
      </c>
      <c r="AL544" s="254">
        <f t="shared" si="170"/>
        <v>1592.3999999999999</v>
      </c>
      <c r="AM544" s="255">
        <f t="shared" si="171"/>
        <v>718.40000000000009</v>
      </c>
      <c r="AN544" s="254">
        <f t="shared" si="172"/>
        <v>391.20000000000027</v>
      </c>
      <c r="AO544" s="254">
        <f t="shared" si="173"/>
        <v>83.299999999999955</v>
      </c>
      <c r="AP544" s="254">
        <f t="shared" si="174"/>
        <v>307.90000000000009</v>
      </c>
      <c r="AQ544" s="249">
        <f t="shared" si="176"/>
        <v>26.1</v>
      </c>
      <c r="AR544" s="256">
        <f t="shared" si="177"/>
        <v>1618.4999999999998</v>
      </c>
    </row>
    <row r="545" spans="1:44" ht="31.5">
      <c r="A545" s="396"/>
      <c r="B545" s="396" t="s">
        <v>4471</v>
      </c>
      <c r="C545" s="401" t="s">
        <v>3557</v>
      </c>
      <c r="D545" s="369">
        <f t="shared" si="161"/>
        <v>2123</v>
      </c>
      <c r="E545" s="373">
        <v>2123</v>
      </c>
      <c r="F545" s="400">
        <v>1740.2</v>
      </c>
      <c r="G545" s="373"/>
      <c r="H545" s="400"/>
      <c r="I545" s="369">
        <f t="shared" si="175"/>
        <v>931.09999999999991</v>
      </c>
      <c r="J545" s="400">
        <v>822.59999999999991</v>
      </c>
      <c r="K545" s="400">
        <v>373.5</v>
      </c>
      <c r="L545" s="400">
        <v>130.80000000000001</v>
      </c>
      <c r="M545" s="400">
        <v>108.5</v>
      </c>
      <c r="N545" s="369">
        <f t="shared" si="162"/>
        <v>3054.1</v>
      </c>
      <c r="O545" s="236"/>
      <c r="P545" s="267"/>
      <c r="Q545" s="267" t="s">
        <v>4471</v>
      </c>
      <c r="R545" s="272" t="s">
        <v>3557</v>
      </c>
      <c r="S545" s="255">
        <f t="shared" si="163"/>
        <v>1509.1</v>
      </c>
      <c r="T545" s="255">
        <v>1509.1</v>
      </c>
      <c r="U545" s="255">
        <v>1107.6999999999998</v>
      </c>
      <c r="V545" s="255"/>
      <c r="W545" s="255"/>
      <c r="X545" s="255">
        <f t="shared" si="164"/>
        <v>460.5</v>
      </c>
      <c r="Y545" s="255">
        <v>460.5</v>
      </c>
      <c r="Z545" s="255">
        <v>86</v>
      </c>
      <c r="AA545" s="255">
        <v>99.8</v>
      </c>
      <c r="AB545" s="255"/>
      <c r="AC545" s="255">
        <f t="shared" si="165"/>
        <v>1969.6</v>
      </c>
      <c r="AE545" s="267"/>
      <c r="AF545" s="267" t="s">
        <v>4471</v>
      </c>
      <c r="AG545" s="272" t="s">
        <v>3557</v>
      </c>
      <c r="AH545" s="255">
        <f t="shared" si="166"/>
        <v>1969.6</v>
      </c>
      <c r="AI545" s="254">
        <f t="shared" si="167"/>
        <v>1509.1</v>
      </c>
      <c r="AJ545" s="254">
        <f t="shared" si="168"/>
        <v>460.5</v>
      </c>
      <c r="AK545" s="254">
        <f t="shared" si="169"/>
        <v>3054.1</v>
      </c>
      <c r="AL545" s="254">
        <f t="shared" si="170"/>
        <v>2123</v>
      </c>
      <c r="AM545" s="255">
        <f t="shared" si="171"/>
        <v>931.09999999999991</v>
      </c>
      <c r="AN545" s="254">
        <f t="shared" si="172"/>
        <v>1084.5</v>
      </c>
      <c r="AO545" s="254">
        <f t="shared" si="173"/>
        <v>613.90000000000009</v>
      </c>
      <c r="AP545" s="254">
        <f t="shared" si="174"/>
        <v>470.59999999999991</v>
      </c>
      <c r="AQ545" s="249">
        <f t="shared" si="176"/>
        <v>34.799999999999997</v>
      </c>
      <c r="AR545" s="256">
        <f t="shared" si="177"/>
        <v>2157.8000000000002</v>
      </c>
    </row>
    <row r="546" spans="1:44" ht="31.5">
      <c r="A546" s="396"/>
      <c r="B546" s="396" t="s">
        <v>4471</v>
      </c>
      <c r="C546" s="401" t="s">
        <v>3558</v>
      </c>
      <c r="D546" s="369">
        <f t="shared" si="161"/>
        <v>1592.3999999999999</v>
      </c>
      <c r="E546" s="373">
        <v>1592.3999999999999</v>
      </c>
      <c r="F546" s="400">
        <v>1305.3</v>
      </c>
      <c r="G546" s="373"/>
      <c r="H546" s="400"/>
      <c r="I546" s="369">
        <f t="shared" si="175"/>
        <v>718.40000000000009</v>
      </c>
      <c r="J546" s="400">
        <v>616.90000000000009</v>
      </c>
      <c r="K546" s="400">
        <v>280</v>
      </c>
      <c r="L546" s="400">
        <v>198.7</v>
      </c>
      <c r="M546" s="400">
        <v>101.5</v>
      </c>
      <c r="N546" s="369">
        <f t="shared" si="162"/>
        <v>2310.8000000000002</v>
      </c>
      <c r="O546" s="236"/>
      <c r="P546" s="267"/>
      <c r="Q546" s="267" t="s">
        <v>4471</v>
      </c>
      <c r="R546" s="272" t="s">
        <v>3558</v>
      </c>
      <c r="S546" s="255">
        <f t="shared" si="163"/>
        <v>1509.1</v>
      </c>
      <c r="T546" s="255">
        <v>1509.1</v>
      </c>
      <c r="U546" s="255">
        <v>1107.6999999999998</v>
      </c>
      <c r="V546" s="255"/>
      <c r="W546" s="255"/>
      <c r="X546" s="255">
        <f t="shared" si="164"/>
        <v>430.5</v>
      </c>
      <c r="Y546" s="255">
        <v>430.5</v>
      </c>
      <c r="Z546" s="255">
        <v>86</v>
      </c>
      <c r="AA546" s="255">
        <v>87.5</v>
      </c>
      <c r="AB546" s="255"/>
      <c r="AC546" s="255">
        <f t="shared" si="165"/>
        <v>1939.6</v>
      </c>
      <c r="AE546" s="267"/>
      <c r="AF546" s="267" t="s">
        <v>4471</v>
      </c>
      <c r="AG546" s="272" t="s">
        <v>3558</v>
      </c>
      <c r="AH546" s="255">
        <f t="shared" si="166"/>
        <v>1939.6</v>
      </c>
      <c r="AI546" s="254">
        <f t="shared" si="167"/>
        <v>1509.1</v>
      </c>
      <c r="AJ546" s="254">
        <f t="shared" si="168"/>
        <v>430.5</v>
      </c>
      <c r="AK546" s="254">
        <f t="shared" si="169"/>
        <v>2310.8000000000002</v>
      </c>
      <c r="AL546" s="254">
        <f t="shared" si="170"/>
        <v>1592.3999999999999</v>
      </c>
      <c r="AM546" s="255">
        <f t="shared" si="171"/>
        <v>718.40000000000009</v>
      </c>
      <c r="AN546" s="254">
        <f t="shared" si="172"/>
        <v>371.20000000000027</v>
      </c>
      <c r="AO546" s="254">
        <f t="shared" si="173"/>
        <v>83.299999999999955</v>
      </c>
      <c r="AP546" s="254">
        <f t="shared" si="174"/>
        <v>287.90000000000009</v>
      </c>
      <c r="AQ546" s="249">
        <f t="shared" si="176"/>
        <v>26.1</v>
      </c>
      <c r="AR546" s="256">
        <f t="shared" si="177"/>
        <v>1618.4999999999998</v>
      </c>
    </row>
    <row r="547" spans="1:44" ht="31.5">
      <c r="A547" s="396"/>
      <c r="B547" s="396" t="s">
        <v>4471</v>
      </c>
      <c r="C547" s="401" t="s">
        <v>1133</v>
      </c>
      <c r="D547" s="369">
        <f t="shared" si="161"/>
        <v>2654</v>
      </c>
      <c r="E547" s="373">
        <v>2654</v>
      </c>
      <c r="F547" s="400">
        <v>2175.4</v>
      </c>
      <c r="G547" s="373"/>
      <c r="H547" s="400"/>
      <c r="I547" s="369">
        <f t="shared" si="175"/>
        <v>1188.9000000000001</v>
      </c>
      <c r="J547" s="400">
        <v>1028.4000000000001</v>
      </c>
      <c r="K547" s="400">
        <v>466.8</v>
      </c>
      <c r="L547" s="400">
        <v>140.19999999999999</v>
      </c>
      <c r="M547" s="400">
        <v>160.5</v>
      </c>
      <c r="N547" s="369">
        <f t="shared" si="162"/>
        <v>3842.9</v>
      </c>
      <c r="O547" s="236"/>
      <c r="P547" s="267"/>
      <c r="Q547" s="267" t="s">
        <v>4471</v>
      </c>
      <c r="R547" s="272" t="s">
        <v>1133</v>
      </c>
      <c r="S547" s="255">
        <f t="shared" si="163"/>
        <v>2264.1000000000004</v>
      </c>
      <c r="T547" s="255">
        <v>2264.1000000000004</v>
      </c>
      <c r="U547" s="255">
        <v>1661.7</v>
      </c>
      <c r="V547" s="255"/>
      <c r="W547" s="255"/>
      <c r="X547" s="255">
        <f t="shared" si="164"/>
        <v>715.80000000000007</v>
      </c>
      <c r="Y547" s="255">
        <v>715.80000000000007</v>
      </c>
      <c r="Z547" s="255">
        <v>129</v>
      </c>
      <c r="AA547" s="255">
        <v>42.4</v>
      </c>
      <c r="AB547" s="255"/>
      <c r="AC547" s="255">
        <f t="shared" si="165"/>
        <v>2979.9000000000005</v>
      </c>
      <c r="AE547" s="267"/>
      <c r="AF547" s="267" t="s">
        <v>4471</v>
      </c>
      <c r="AG547" s="272" t="s">
        <v>1133</v>
      </c>
      <c r="AH547" s="255">
        <f t="shared" si="166"/>
        <v>2979.9000000000005</v>
      </c>
      <c r="AI547" s="254">
        <f t="shared" si="167"/>
        <v>2264.1000000000004</v>
      </c>
      <c r="AJ547" s="254">
        <f t="shared" si="168"/>
        <v>715.80000000000007</v>
      </c>
      <c r="AK547" s="254">
        <f t="shared" si="169"/>
        <v>3842.9</v>
      </c>
      <c r="AL547" s="254">
        <f t="shared" si="170"/>
        <v>2654</v>
      </c>
      <c r="AM547" s="255">
        <f t="shared" si="171"/>
        <v>1188.9000000000001</v>
      </c>
      <c r="AN547" s="254">
        <f t="shared" si="172"/>
        <v>862.99999999999955</v>
      </c>
      <c r="AO547" s="254">
        <f t="shared" si="173"/>
        <v>389.89999999999964</v>
      </c>
      <c r="AP547" s="254">
        <f t="shared" si="174"/>
        <v>473.1</v>
      </c>
      <c r="AQ547" s="249">
        <f t="shared" si="176"/>
        <v>43.5</v>
      </c>
      <c r="AR547" s="256">
        <f t="shared" si="177"/>
        <v>2697.5</v>
      </c>
    </row>
    <row r="548" spans="1:44" ht="31.5">
      <c r="A548" s="396"/>
      <c r="B548" s="396" t="s">
        <v>4471</v>
      </c>
      <c r="C548" s="401" t="s">
        <v>1134</v>
      </c>
      <c r="D548" s="369">
        <f t="shared" si="161"/>
        <v>13800.5</v>
      </c>
      <c r="E548" s="373">
        <v>13800.5</v>
      </c>
      <c r="F548" s="400">
        <v>11312</v>
      </c>
      <c r="G548" s="373"/>
      <c r="H548" s="400"/>
      <c r="I548" s="369">
        <f t="shared" si="175"/>
        <v>5882.6</v>
      </c>
      <c r="J548" s="400">
        <v>5347.1</v>
      </c>
      <c r="K548" s="400">
        <v>2427.4</v>
      </c>
      <c r="L548" s="400">
        <v>380.5</v>
      </c>
      <c r="M548" s="400">
        <v>535.5</v>
      </c>
      <c r="N548" s="369">
        <f t="shared" si="162"/>
        <v>19683.099999999999</v>
      </c>
      <c r="O548" s="236"/>
      <c r="P548" s="267"/>
      <c r="Q548" s="267" t="s">
        <v>4471</v>
      </c>
      <c r="R548" s="272" t="s">
        <v>1135</v>
      </c>
      <c r="S548" s="255">
        <f t="shared" si="163"/>
        <v>10942.5</v>
      </c>
      <c r="T548" s="255">
        <v>10942.5</v>
      </c>
      <c r="U548" s="255">
        <v>8031.1</v>
      </c>
      <c r="V548" s="255"/>
      <c r="W548" s="255"/>
      <c r="X548" s="255">
        <f t="shared" si="164"/>
        <v>3022.5</v>
      </c>
      <c r="Y548" s="255">
        <v>3022.5</v>
      </c>
      <c r="Z548" s="255">
        <v>623.6</v>
      </c>
      <c r="AA548" s="255">
        <v>438.4</v>
      </c>
      <c r="AB548" s="255"/>
      <c r="AC548" s="255">
        <f t="shared" si="165"/>
        <v>13965</v>
      </c>
      <c r="AE548" s="267"/>
      <c r="AF548" s="267" t="s">
        <v>4471</v>
      </c>
      <c r="AG548" s="272" t="s">
        <v>1135</v>
      </c>
      <c r="AH548" s="255">
        <f t="shared" si="166"/>
        <v>13965</v>
      </c>
      <c r="AI548" s="254">
        <f t="shared" si="167"/>
        <v>10942.5</v>
      </c>
      <c r="AJ548" s="254">
        <f t="shared" si="168"/>
        <v>3022.5</v>
      </c>
      <c r="AK548" s="254">
        <f t="shared" si="169"/>
        <v>19683.099999999999</v>
      </c>
      <c r="AL548" s="254">
        <f t="shared" si="170"/>
        <v>13800.5</v>
      </c>
      <c r="AM548" s="255">
        <f t="shared" si="171"/>
        <v>5882.6</v>
      </c>
      <c r="AN548" s="254">
        <f t="shared" si="172"/>
        <v>5718.0999999999985</v>
      </c>
      <c r="AO548" s="254">
        <f t="shared" si="173"/>
        <v>2858</v>
      </c>
      <c r="AP548" s="254">
        <f t="shared" si="174"/>
        <v>2860.1000000000004</v>
      </c>
      <c r="AQ548" s="249">
        <f t="shared" si="176"/>
        <v>226.2</v>
      </c>
      <c r="AR548" s="256">
        <f t="shared" si="177"/>
        <v>14026.7</v>
      </c>
    </row>
    <row r="549" spans="1:44" ht="31.5">
      <c r="A549" s="396"/>
      <c r="B549" s="396" t="s">
        <v>4471</v>
      </c>
      <c r="C549" s="401" t="s">
        <v>1136</v>
      </c>
      <c r="D549" s="369">
        <f t="shared" si="161"/>
        <v>3184.9999999999995</v>
      </c>
      <c r="E549" s="373">
        <v>3184.9999999999995</v>
      </c>
      <c r="F549" s="400">
        <v>2610.6999999999998</v>
      </c>
      <c r="G549" s="373"/>
      <c r="H549" s="400"/>
      <c r="I549" s="369">
        <f t="shared" si="175"/>
        <v>1768.3</v>
      </c>
      <c r="J549" s="400">
        <v>1233.8</v>
      </c>
      <c r="K549" s="400">
        <v>560.20000000000005</v>
      </c>
      <c r="L549" s="400">
        <v>160.30000000000001</v>
      </c>
      <c r="M549" s="400">
        <v>534.5</v>
      </c>
      <c r="N549" s="369">
        <f t="shared" si="162"/>
        <v>4953.2999999999993</v>
      </c>
      <c r="O549" s="236"/>
      <c r="P549" s="267"/>
      <c r="Q549" s="267" t="s">
        <v>4471</v>
      </c>
      <c r="R549" s="272" t="s">
        <v>1136</v>
      </c>
      <c r="S549" s="255">
        <f t="shared" si="163"/>
        <v>2264.2000000000003</v>
      </c>
      <c r="T549" s="255">
        <v>2264.2000000000003</v>
      </c>
      <c r="U549" s="255">
        <v>1661.7</v>
      </c>
      <c r="V549" s="255"/>
      <c r="W549" s="255"/>
      <c r="X549" s="255">
        <f t="shared" si="164"/>
        <v>665.80000000000007</v>
      </c>
      <c r="Y549" s="255">
        <v>665.80000000000007</v>
      </c>
      <c r="Z549" s="255">
        <v>129</v>
      </c>
      <c r="AA549" s="255">
        <v>150.30000000000001</v>
      </c>
      <c r="AB549" s="255"/>
      <c r="AC549" s="255">
        <f t="shared" si="165"/>
        <v>2930.0000000000005</v>
      </c>
      <c r="AE549" s="267"/>
      <c r="AF549" s="267" t="s">
        <v>4471</v>
      </c>
      <c r="AG549" s="272" t="s">
        <v>1136</v>
      </c>
      <c r="AH549" s="255">
        <f t="shared" si="166"/>
        <v>2930.0000000000005</v>
      </c>
      <c r="AI549" s="254">
        <f t="shared" si="167"/>
        <v>2264.2000000000003</v>
      </c>
      <c r="AJ549" s="254">
        <f t="shared" si="168"/>
        <v>665.80000000000007</v>
      </c>
      <c r="AK549" s="254">
        <f t="shared" si="169"/>
        <v>4953.2999999999993</v>
      </c>
      <c r="AL549" s="254">
        <f t="shared" si="170"/>
        <v>3184.9999999999995</v>
      </c>
      <c r="AM549" s="255">
        <f t="shared" si="171"/>
        <v>1768.3</v>
      </c>
      <c r="AN549" s="254">
        <f t="shared" si="172"/>
        <v>2023.2999999999988</v>
      </c>
      <c r="AO549" s="254">
        <f t="shared" si="173"/>
        <v>920.79999999999927</v>
      </c>
      <c r="AP549" s="254">
        <f t="shared" si="174"/>
        <v>1102.5</v>
      </c>
      <c r="AQ549" s="249">
        <f t="shared" si="176"/>
        <v>52.2</v>
      </c>
      <c r="AR549" s="256">
        <f t="shared" si="177"/>
        <v>3237.1999999999994</v>
      </c>
    </row>
    <row r="550" spans="1:44" ht="31.5">
      <c r="A550" s="396"/>
      <c r="B550" s="396" t="s">
        <v>4471</v>
      </c>
      <c r="C550" s="401" t="s">
        <v>1137</v>
      </c>
      <c r="D550" s="369">
        <f t="shared" si="161"/>
        <v>1592.3999999999999</v>
      </c>
      <c r="E550" s="373">
        <v>1592.3999999999999</v>
      </c>
      <c r="F550" s="400">
        <v>1305.3</v>
      </c>
      <c r="G550" s="373"/>
      <c r="H550" s="400"/>
      <c r="I550" s="369">
        <f t="shared" si="175"/>
        <v>718.3</v>
      </c>
      <c r="J550" s="400">
        <v>616.79999999999995</v>
      </c>
      <c r="K550" s="400">
        <v>280</v>
      </c>
      <c r="L550" s="400">
        <v>125.6</v>
      </c>
      <c r="M550" s="400">
        <v>101.5</v>
      </c>
      <c r="N550" s="369">
        <f t="shared" si="162"/>
        <v>2310.6999999999998</v>
      </c>
      <c r="O550" s="236"/>
      <c r="P550" s="267"/>
      <c r="Q550" s="267" t="s">
        <v>4471</v>
      </c>
      <c r="R550" s="272" t="s">
        <v>1137</v>
      </c>
      <c r="S550" s="255">
        <f t="shared" si="163"/>
        <v>1886.6000000000001</v>
      </c>
      <c r="T550" s="255">
        <v>1886.6000000000001</v>
      </c>
      <c r="U550" s="255">
        <v>1384.6</v>
      </c>
      <c r="V550" s="255"/>
      <c r="W550" s="255"/>
      <c r="X550" s="255">
        <f t="shared" si="164"/>
        <v>488.2</v>
      </c>
      <c r="Y550" s="255">
        <v>488.2</v>
      </c>
      <c r="Z550" s="255">
        <v>107.5</v>
      </c>
      <c r="AA550" s="255">
        <v>98.5</v>
      </c>
      <c r="AB550" s="255"/>
      <c r="AC550" s="255">
        <f t="shared" si="165"/>
        <v>2374.8000000000002</v>
      </c>
      <c r="AE550" s="267"/>
      <c r="AF550" s="267" t="s">
        <v>4471</v>
      </c>
      <c r="AG550" s="272" t="s">
        <v>1137</v>
      </c>
      <c r="AH550" s="255">
        <f t="shared" si="166"/>
        <v>2374.8000000000002</v>
      </c>
      <c r="AI550" s="254">
        <f t="shared" si="167"/>
        <v>1886.6000000000001</v>
      </c>
      <c r="AJ550" s="254">
        <f t="shared" si="168"/>
        <v>488.2</v>
      </c>
      <c r="AK550" s="254">
        <f t="shared" si="169"/>
        <v>2310.6999999999998</v>
      </c>
      <c r="AL550" s="254">
        <f t="shared" si="170"/>
        <v>1592.3999999999999</v>
      </c>
      <c r="AM550" s="255">
        <f t="shared" si="171"/>
        <v>718.3</v>
      </c>
      <c r="AN550" s="254">
        <f t="shared" si="172"/>
        <v>-64.100000000000364</v>
      </c>
      <c r="AO550" s="254">
        <f t="shared" si="173"/>
        <v>-294.20000000000027</v>
      </c>
      <c r="AP550" s="254">
        <f t="shared" si="174"/>
        <v>230.09999999999997</v>
      </c>
      <c r="AQ550" s="249">
        <f t="shared" si="176"/>
        <v>26.1</v>
      </c>
      <c r="AR550" s="256">
        <f t="shared" si="177"/>
        <v>1618.4999999999998</v>
      </c>
    </row>
    <row r="551" spans="1:44" ht="31.5">
      <c r="A551" s="396"/>
      <c r="B551" s="396" t="s">
        <v>4471</v>
      </c>
      <c r="C551" s="401" t="s">
        <v>1138</v>
      </c>
      <c r="D551" s="369">
        <f t="shared" si="161"/>
        <v>4438.5</v>
      </c>
      <c r="E551" s="373">
        <v>4438.5</v>
      </c>
      <c r="F551" s="400">
        <v>3247.9</v>
      </c>
      <c r="G551" s="373">
        <v>476.1</v>
      </c>
      <c r="H551" s="400"/>
      <c r="I551" s="369">
        <f t="shared" si="175"/>
        <v>1702.6999999999998</v>
      </c>
      <c r="J551" s="400">
        <v>1284.0999999999999</v>
      </c>
      <c r="K551" s="400">
        <v>697</v>
      </c>
      <c r="L551" s="400">
        <v>211</v>
      </c>
      <c r="M551" s="400">
        <v>418.6</v>
      </c>
      <c r="N551" s="369">
        <f t="shared" si="162"/>
        <v>6141.2</v>
      </c>
      <c r="O551" s="236"/>
      <c r="P551" s="267"/>
      <c r="Q551" s="267" t="s">
        <v>4471</v>
      </c>
      <c r="R551" s="272" t="s">
        <v>1138</v>
      </c>
      <c r="S551" s="255">
        <f t="shared" si="163"/>
        <v>2895.6000000000004</v>
      </c>
      <c r="T551" s="255">
        <v>2895.6000000000004</v>
      </c>
      <c r="U551" s="255">
        <v>2125.1999999999998</v>
      </c>
      <c r="V551" s="255"/>
      <c r="W551" s="255"/>
      <c r="X551" s="255">
        <f t="shared" si="164"/>
        <v>1138.4000000000001</v>
      </c>
      <c r="Y551" s="255">
        <v>1138.4000000000001</v>
      </c>
      <c r="Z551" s="255">
        <v>165.1</v>
      </c>
      <c r="AA551" s="255">
        <v>303.7</v>
      </c>
      <c r="AB551" s="255"/>
      <c r="AC551" s="255">
        <f t="shared" si="165"/>
        <v>4034.0000000000005</v>
      </c>
      <c r="AE551" s="267"/>
      <c r="AF551" s="267" t="s">
        <v>4471</v>
      </c>
      <c r="AG551" s="272" t="s">
        <v>1138</v>
      </c>
      <c r="AH551" s="255">
        <f t="shared" si="166"/>
        <v>4034.0000000000005</v>
      </c>
      <c r="AI551" s="254">
        <f t="shared" si="167"/>
        <v>2895.6000000000004</v>
      </c>
      <c r="AJ551" s="254">
        <f t="shared" si="168"/>
        <v>1138.4000000000001</v>
      </c>
      <c r="AK551" s="254">
        <f t="shared" si="169"/>
        <v>6141.2</v>
      </c>
      <c r="AL551" s="254">
        <f t="shared" si="170"/>
        <v>4438.5</v>
      </c>
      <c r="AM551" s="255">
        <f t="shared" si="171"/>
        <v>1702.6999999999998</v>
      </c>
      <c r="AN551" s="254">
        <f t="shared" si="172"/>
        <v>2107.1999999999994</v>
      </c>
      <c r="AO551" s="254">
        <f t="shared" si="173"/>
        <v>1542.8999999999996</v>
      </c>
      <c r="AP551" s="254">
        <f t="shared" si="174"/>
        <v>564.29999999999973</v>
      </c>
      <c r="AQ551" s="249">
        <f t="shared" si="176"/>
        <v>65</v>
      </c>
      <c r="AR551" s="256">
        <f t="shared" si="177"/>
        <v>4503.5</v>
      </c>
    </row>
    <row r="552" spans="1:44" ht="31.5">
      <c r="A552" s="396"/>
      <c r="B552" s="396" t="s">
        <v>4471</v>
      </c>
      <c r="C552" s="401" t="s">
        <v>1139</v>
      </c>
      <c r="D552" s="369">
        <f t="shared" si="161"/>
        <v>1605.4</v>
      </c>
      <c r="E552" s="373">
        <v>1605.4</v>
      </c>
      <c r="F552" s="400">
        <v>1315.9</v>
      </c>
      <c r="G552" s="373"/>
      <c r="H552" s="400"/>
      <c r="I552" s="369">
        <f t="shared" si="175"/>
        <v>886.19999999999993</v>
      </c>
      <c r="J552" s="400">
        <v>779.9</v>
      </c>
      <c r="K552" s="400">
        <v>282.39999999999998</v>
      </c>
      <c r="L552" s="400">
        <v>71.400000000000006</v>
      </c>
      <c r="M552" s="400">
        <v>106.3</v>
      </c>
      <c r="N552" s="369">
        <f t="shared" si="162"/>
        <v>2491.6</v>
      </c>
      <c r="O552" s="236"/>
      <c r="P552" s="267"/>
      <c r="Q552" s="267" t="s">
        <v>4471</v>
      </c>
      <c r="R552" s="272" t="s">
        <v>1139</v>
      </c>
      <c r="S552" s="255">
        <f t="shared" si="163"/>
        <v>1512.1000000000001</v>
      </c>
      <c r="T552" s="255">
        <v>1512.1000000000001</v>
      </c>
      <c r="U552" s="255">
        <v>1109.8</v>
      </c>
      <c r="V552" s="255"/>
      <c r="W552" s="255"/>
      <c r="X552" s="255">
        <f t="shared" si="164"/>
        <v>324.89999999999998</v>
      </c>
      <c r="Y552" s="255">
        <v>324.89999999999998</v>
      </c>
      <c r="Z552" s="255">
        <v>86.2</v>
      </c>
      <c r="AA552" s="255">
        <v>48.5</v>
      </c>
      <c r="AB552" s="255"/>
      <c r="AC552" s="255">
        <f t="shared" si="165"/>
        <v>1837</v>
      </c>
      <c r="AE552" s="267"/>
      <c r="AF552" s="267" t="s">
        <v>4471</v>
      </c>
      <c r="AG552" s="272" t="s">
        <v>1139</v>
      </c>
      <c r="AH552" s="255">
        <f t="shared" si="166"/>
        <v>1837</v>
      </c>
      <c r="AI552" s="254">
        <f t="shared" si="167"/>
        <v>1512.1000000000001</v>
      </c>
      <c r="AJ552" s="254">
        <f t="shared" si="168"/>
        <v>324.89999999999998</v>
      </c>
      <c r="AK552" s="254">
        <f t="shared" si="169"/>
        <v>2491.6</v>
      </c>
      <c r="AL552" s="254">
        <f t="shared" si="170"/>
        <v>1605.4</v>
      </c>
      <c r="AM552" s="255">
        <f t="shared" si="171"/>
        <v>886.19999999999993</v>
      </c>
      <c r="AN552" s="254">
        <f t="shared" si="172"/>
        <v>654.59999999999991</v>
      </c>
      <c r="AO552" s="254">
        <f t="shared" si="173"/>
        <v>93.299999999999955</v>
      </c>
      <c r="AP552" s="254">
        <f t="shared" si="174"/>
        <v>561.29999999999995</v>
      </c>
      <c r="AQ552" s="249">
        <f t="shared" si="176"/>
        <v>26.3</v>
      </c>
      <c r="AR552" s="256">
        <f t="shared" si="177"/>
        <v>1631.7</v>
      </c>
    </row>
    <row r="553" spans="1:44" ht="31.5">
      <c r="A553" s="396"/>
      <c r="B553" s="396" t="s">
        <v>4471</v>
      </c>
      <c r="C553" s="401" t="s">
        <v>1140</v>
      </c>
      <c r="D553" s="369">
        <f t="shared" si="161"/>
        <v>1582.4</v>
      </c>
      <c r="E553" s="373">
        <v>1582.4</v>
      </c>
      <c r="F553" s="400">
        <v>1297.0999999999999</v>
      </c>
      <c r="G553" s="373"/>
      <c r="H553" s="400"/>
      <c r="I553" s="369">
        <f t="shared" si="175"/>
        <v>734.9</v>
      </c>
      <c r="J553" s="400">
        <v>715.1</v>
      </c>
      <c r="K553" s="400">
        <v>278.3</v>
      </c>
      <c r="L553" s="400">
        <v>73.400000000000006</v>
      </c>
      <c r="M553" s="400">
        <v>19.8</v>
      </c>
      <c r="N553" s="369">
        <f t="shared" si="162"/>
        <v>2317.3000000000002</v>
      </c>
      <c r="O553" s="236"/>
      <c r="P553" s="267"/>
      <c r="Q553" s="267" t="s">
        <v>4471</v>
      </c>
      <c r="R553" s="272" t="s">
        <v>1140</v>
      </c>
      <c r="S553" s="255">
        <f t="shared" si="163"/>
        <v>1452.3000000000002</v>
      </c>
      <c r="T553" s="255">
        <v>1452.3000000000002</v>
      </c>
      <c r="U553" s="255">
        <v>1066</v>
      </c>
      <c r="V553" s="255"/>
      <c r="W553" s="255"/>
      <c r="X553" s="255">
        <f t="shared" si="164"/>
        <v>376.90000000000003</v>
      </c>
      <c r="Y553" s="255">
        <v>376.90000000000003</v>
      </c>
      <c r="Z553" s="255">
        <v>82.699999999999989</v>
      </c>
      <c r="AA553" s="255">
        <v>46.5</v>
      </c>
      <c r="AB553" s="255"/>
      <c r="AC553" s="255">
        <f t="shared" si="165"/>
        <v>1829.2000000000003</v>
      </c>
      <c r="AE553" s="267"/>
      <c r="AF553" s="267" t="s">
        <v>4471</v>
      </c>
      <c r="AG553" s="272" t="s">
        <v>1140</v>
      </c>
      <c r="AH553" s="255">
        <f t="shared" si="166"/>
        <v>1829.2000000000003</v>
      </c>
      <c r="AI553" s="254">
        <f t="shared" si="167"/>
        <v>1452.3000000000002</v>
      </c>
      <c r="AJ553" s="254">
        <f t="shared" si="168"/>
        <v>376.90000000000003</v>
      </c>
      <c r="AK553" s="254">
        <f t="shared" si="169"/>
        <v>2317.3000000000002</v>
      </c>
      <c r="AL553" s="254">
        <f t="shared" si="170"/>
        <v>1582.4</v>
      </c>
      <c r="AM553" s="255">
        <f t="shared" si="171"/>
        <v>734.9</v>
      </c>
      <c r="AN553" s="254">
        <f t="shared" si="172"/>
        <v>488.09999999999991</v>
      </c>
      <c r="AO553" s="254">
        <f t="shared" si="173"/>
        <v>130.09999999999991</v>
      </c>
      <c r="AP553" s="254">
        <f t="shared" si="174"/>
        <v>357.99999999999994</v>
      </c>
      <c r="AQ553" s="249">
        <f t="shared" si="176"/>
        <v>25.9</v>
      </c>
      <c r="AR553" s="256">
        <f t="shared" si="177"/>
        <v>1608.3000000000002</v>
      </c>
    </row>
    <row r="554" spans="1:44" ht="31.5">
      <c r="A554" s="396"/>
      <c r="B554" s="396" t="s">
        <v>4471</v>
      </c>
      <c r="C554" s="401" t="s">
        <v>1141</v>
      </c>
      <c r="D554" s="369">
        <f t="shared" ref="D554:D617" si="178">E554+H554</f>
        <v>2499.9</v>
      </c>
      <c r="E554" s="373">
        <v>2499.9</v>
      </c>
      <c r="F554" s="400">
        <v>2049.1</v>
      </c>
      <c r="G554" s="373"/>
      <c r="H554" s="400"/>
      <c r="I554" s="369">
        <f t="shared" si="175"/>
        <v>1101.2</v>
      </c>
      <c r="J554" s="400">
        <v>1081.4000000000001</v>
      </c>
      <c r="K554" s="400">
        <v>439.8</v>
      </c>
      <c r="L554" s="400">
        <v>136.4</v>
      </c>
      <c r="M554" s="400">
        <v>19.8</v>
      </c>
      <c r="N554" s="369">
        <f t="shared" ref="N554:N617" si="179">D554+I554</f>
        <v>3601.1000000000004</v>
      </c>
      <c r="O554" s="236"/>
      <c r="P554" s="267"/>
      <c r="Q554" s="267" t="s">
        <v>4471</v>
      </c>
      <c r="R554" s="272" t="s">
        <v>1141</v>
      </c>
      <c r="S554" s="255">
        <f t="shared" ref="S554:S617" si="180">T554+W554</f>
        <v>1752.7</v>
      </c>
      <c r="T554" s="255">
        <v>1752.7</v>
      </c>
      <c r="U554" s="255">
        <v>1286.3999999999999</v>
      </c>
      <c r="V554" s="255"/>
      <c r="W554" s="255"/>
      <c r="X554" s="255">
        <f t="shared" ref="X554:X617" si="181">Y554+AB554</f>
        <v>493.70000000000005</v>
      </c>
      <c r="Y554" s="255">
        <v>493.70000000000005</v>
      </c>
      <c r="Z554" s="255">
        <v>99.9</v>
      </c>
      <c r="AA554" s="255">
        <v>91.3</v>
      </c>
      <c r="AB554" s="255"/>
      <c r="AC554" s="255">
        <f t="shared" ref="AC554:AC617" si="182">S554+X554</f>
        <v>2246.4</v>
      </c>
      <c r="AE554" s="267"/>
      <c r="AF554" s="267" t="s">
        <v>4471</v>
      </c>
      <c r="AG554" s="272" t="s">
        <v>1141</v>
      </c>
      <c r="AH554" s="255">
        <f t="shared" ref="AH554:AH617" si="183">AC554</f>
        <v>2246.4</v>
      </c>
      <c r="AI554" s="254">
        <f t="shared" ref="AI554:AI617" si="184">S554</f>
        <v>1752.7</v>
      </c>
      <c r="AJ554" s="254">
        <f t="shared" ref="AJ554:AJ617" si="185">X554</f>
        <v>493.70000000000005</v>
      </c>
      <c r="AK554" s="254">
        <f t="shared" ref="AK554:AK617" si="186">N554</f>
        <v>3601.1000000000004</v>
      </c>
      <c r="AL554" s="254">
        <f t="shared" ref="AL554:AL617" si="187">D554</f>
        <v>2499.9</v>
      </c>
      <c r="AM554" s="255">
        <f t="shared" ref="AM554:AM617" si="188">I554</f>
        <v>1101.2</v>
      </c>
      <c r="AN554" s="254">
        <f t="shared" ref="AN554:AN617" si="189">AK554-AH554</f>
        <v>1354.7000000000003</v>
      </c>
      <c r="AO554" s="254">
        <f t="shared" ref="AO554:AO617" si="190">AL554-AI554</f>
        <v>747.2</v>
      </c>
      <c r="AP554" s="254">
        <f t="shared" ref="AP554:AP617" si="191">AM554-AJ554</f>
        <v>607.5</v>
      </c>
      <c r="AQ554" s="249">
        <f t="shared" si="176"/>
        <v>41</v>
      </c>
      <c r="AR554" s="256">
        <f t="shared" si="177"/>
        <v>2540.9</v>
      </c>
    </row>
    <row r="555" spans="1:44" ht="31.5">
      <c r="A555" s="396"/>
      <c r="B555" s="396" t="s">
        <v>4471</v>
      </c>
      <c r="C555" s="401" t="s">
        <v>1142</v>
      </c>
      <c r="D555" s="369">
        <f t="shared" si="178"/>
        <v>2206.5</v>
      </c>
      <c r="E555" s="373">
        <v>2206.5</v>
      </c>
      <c r="F555" s="400">
        <v>1725.8</v>
      </c>
      <c r="G555" s="373">
        <v>101</v>
      </c>
      <c r="H555" s="400"/>
      <c r="I555" s="369">
        <f t="shared" si="175"/>
        <v>729.8</v>
      </c>
      <c r="J555" s="400">
        <v>710</v>
      </c>
      <c r="K555" s="400">
        <v>370.4</v>
      </c>
      <c r="L555" s="400">
        <v>46.4</v>
      </c>
      <c r="M555" s="400">
        <v>19.8</v>
      </c>
      <c r="N555" s="369">
        <f t="shared" si="179"/>
        <v>2936.3</v>
      </c>
      <c r="O555" s="236"/>
      <c r="P555" s="267"/>
      <c r="Q555" s="267" t="s">
        <v>4471</v>
      </c>
      <c r="R555" s="272" t="s">
        <v>1142</v>
      </c>
      <c r="S555" s="255">
        <f t="shared" si="180"/>
        <v>1419.7</v>
      </c>
      <c r="T555" s="255">
        <v>1419.7</v>
      </c>
      <c r="U555" s="255">
        <v>1042</v>
      </c>
      <c r="V555" s="255"/>
      <c r="W555" s="255"/>
      <c r="X555" s="255">
        <f t="shared" si="181"/>
        <v>400.5</v>
      </c>
      <c r="Y555" s="255">
        <v>400.5</v>
      </c>
      <c r="Z555" s="255">
        <v>80.900000000000006</v>
      </c>
      <c r="AA555" s="255">
        <v>87.7</v>
      </c>
      <c r="AB555" s="255"/>
      <c r="AC555" s="255">
        <f t="shared" si="182"/>
        <v>1820.2</v>
      </c>
      <c r="AE555" s="267"/>
      <c r="AF555" s="267" t="s">
        <v>4471</v>
      </c>
      <c r="AG555" s="272" t="s">
        <v>1142</v>
      </c>
      <c r="AH555" s="255">
        <f t="shared" si="183"/>
        <v>1820.2</v>
      </c>
      <c r="AI555" s="254">
        <f t="shared" si="184"/>
        <v>1419.7</v>
      </c>
      <c r="AJ555" s="254">
        <f t="shared" si="185"/>
        <v>400.5</v>
      </c>
      <c r="AK555" s="254">
        <f t="shared" si="186"/>
        <v>2936.3</v>
      </c>
      <c r="AL555" s="254">
        <f t="shared" si="187"/>
        <v>2206.5</v>
      </c>
      <c r="AM555" s="255">
        <f t="shared" si="188"/>
        <v>729.8</v>
      </c>
      <c r="AN555" s="254">
        <f t="shared" si="189"/>
        <v>1116.1000000000001</v>
      </c>
      <c r="AO555" s="254">
        <f t="shared" si="190"/>
        <v>786.8</v>
      </c>
      <c r="AP555" s="254">
        <f t="shared" si="191"/>
        <v>329.29999999999995</v>
      </c>
      <c r="AQ555" s="249">
        <f t="shared" si="176"/>
        <v>34.5</v>
      </c>
      <c r="AR555" s="256">
        <f t="shared" si="177"/>
        <v>2241</v>
      </c>
    </row>
    <row r="556" spans="1:44" ht="31.5">
      <c r="A556" s="396"/>
      <c r="B556" s="396" t="s">
        <v>4471</v>
      </c>
      <c r="C556" s="401" t="s">
        <v>2190</v>
      </c>
      <c r="D556" s="369">
        <f t="shared" si="178"/>
        <v>2092.3000000000002</v>
      </c>
      <c r="E556" s="373">
        <v>2092.3000000000002</v>
      </c>
      <c r="F556" s="400">
        <v>1714.9</v>
      </c>
      <c r="G556" s="373"/>
      <c r="H556" s="400"/>
      <c r="I556" s="369">
        <f t="shared" si="175"/>
        <v>2152.8999999999996</v>
      </c>
      <c r="J556" s="400">
        <v>1134.0999999999999</v>
      </c>
      <c r="K556" s="400">
        <v>368</v>
      </c>
      <c r="L556" s="400">
        <v>119.7</v>
      </c>
      <c r="M556" s="400">
        <v>1018.8</v>
      </c>
      <c r="N556" s="369">
        <f t="shared" si="179"/>
        <v>4245.2</v>
      </c>
      <c r="O556" s="236"/>
      <c r="P556" s="267"/>
      <c r="Q556" s="267" t="s">
        <v>4471</v>
      </c>
      <c r="R556" s="272" t="s">
        <v>2190</v>
      </c>
      <c r="S556" s="255">
        <f t="shared" si="180"/>
        <v>1520.6000000000001</v>
      </c>
      <c r="T556" s="255">
        <v>1520.6000000000001</v>
      </c>
      <c r="U556" s="255">
        <v>1116.1000000000001</v>
      </c>
      <c r="V556" s="255"/>
      <c r="W556" s="255"/>
      <c r="X556" s="255">
        <f t="shared" si="181"/>
        <v>421.1</v>
      </c>
      <c r="Y556" s="255">
        <v>421.1</v>
      </c>
      <c r="Z556" s="255">
        <v>86.699999999999989</v>
      </c>
      <c r="AA556" s="255">
        <v>66.900000000000006</v>
      </c>
      <c r="AB556" s="255"/>
      <c r="AC556" s="255">
        <f t="shared" si="182"/>
        <v>1941.7000000000003</v>
      </c>
      <c r="AE556" s="267"/>
      <c r="AF556" s="267" t="s">
        <v>4471</v>
      </c>
      <c r="AG556" s="272" t="s">
        <v>2190</v>
      </c>
      <c r="AH556" s="255">
        <f t="shared" si="183"/>
        <v>1941.7000000000003</v>
      </c>
      <c r="AI556" s="254">
        <f t="shared" si="184"/>
        <v>1520.6000000000001</v>
      </c>
      <c r="AJ556" s="254">
        <f t="shared" si="185"/>
        <v>421.1</v>
      </c>
      <c r="AK556" s="254">
        <f t="shared" si="186"/>
        <v>4245.2</v>
      </c>
      <c r="AL556" s="254">
        <f t="shared" si="187"/>
        <v>2092.3000000000002</v>
      </c>
      <c r="AM556" s="255">
        <f t="shared" si="188"/>
        <v>2152.8999999999996</v>
      </c>
      <c r="AN556" s="254">
        <f t="shared" si="189"/>
        <v>2303.4999999999995</v>
      </c>
      <c r="AO556" s="254">
        <f t="shared" si="190"/>
        <v>571.70000000000005</v>
      </c>
      <c r="AP556" s="254">
        <f t="shared" si="191"/>
        <v>1731.7999999999997</v>
      </c>
      <c r="AQ556" s="249">
        <f t="shared" si="176"/>
        <v>34.299999999999997</v>
      </c>
      <c r="AR556" s="256">
        <f t="shared" si="177"/>
        <v>2126.6000000000004</v>
      </c>
    </row>
    <row r="557" spans="1:44" ht="31.5">
      <c r="A557" s="396"/>
      <c r="B557" s="396" t="s">
        <v>4471</v>
      </c>
      <c r="C557" s="401" t="s">
        <v>2191</v>
      </c>
      <c r="D557" s="369">
        <f t="shared" si="178"/>
        <v>1954.3</v>
      </c>
      <c r="E557" s="373">
        <v>1954.3</v>
      </c>
      <c r="F557" s="400">
        <v>1464.7</v>
      </c>
      <c r="G557" s="373">
        <v>167.3</v>
      </c>
      <c r="H557" s="400"/>
      <c r="I557" s="369">
        <f t="shared" si="175"/>
        <v>655.89999999999986</v>
      </c>
      <c r="J557" s="400">
        <v>636.09999999999991</v>
      </c>
      <c r="K557" s="400">
        <v>314.39999999999998</v>
      </c>
      <c r="L557" s="400">
        <v>72.400000000000006</v>
      </c>
      <c r="M557" s="400">
        <v>19.8</v>
      </c>
      <c r="N557" s="369">
        <f t="shared" si="179"/>
        <v>2610.1999999999998</v>
      </c>
      <c r="O557" s="236"/>
      <c r="P557" s="267"/>
      <c r="Q557" s="267" t="s">
        <v>4471</v>
      </c>
      <c r="R557" s="272" t="s">
        <v>2191</v>
      </c>
      <c r="S557" s="255">
        <f t="shared" si="180"/>
        <v>1505</v>
      </c>
      <c r="T557" s="255">
        <v>1505</v>
      </c>
      <c r="U557" s="255">
        <v>1104.6000000000001</v>
      </c>
      <c r="V557" s="255"/>
      <c r="W557" s="255"/>
      <c r="X557" s="255">
        <f t="shared" si="181"/>
        <v>504.8</v>
      </c>
      <c r="Y557" s="255">
        <v>504.8</v>
      </c>
      <c r="Z557" s="255">
        <v>85.8</v>
      </c>
      <c r="AA557" s="255">
        <v>125.3</v>
      </c>
      <c r="AB557" s="255"/>
      <c r="AC557" s="255">
        <f t="shared" si="182"/>
        <v>2009.8</v>
      </c>
      <c r="AE557" s="267"/>
      <c r="AF557" s="267" t="s">
        <v>4471</v>
      </c>
      <c r="AG557" s="272" t="s">
        <v>2191</v>
      </c>
      <c r="AH557" s="255">
        <f t="shared" si="183"/>
        <v>2009.8</v>
      </c>
      <c r="AI557" s="254">
        <f t="shared" si="184"/>
        <v>1505</v>
      </c>
      <c r="AJ557" s="254">
        <f t="shared" si="185"/>
        <v>504.8</v>
      </c>
      <c r="AK557" s="254">
        <f t="shared" si="186"/>
        <v>2610.1999999999998</v>
      </c>
      <c r="AL557" s="254">
        <f t="shared" si="187"/>
        <v>1954.3</v>
      </c>
      <c r="AM557" s="255">
        <f t="shared" si="188"/>
        <v>655.89999999999986</v>
      </c>
      <c r="AN557" s="254">
        <f t="shared" si="189"/>
        <v>600.39999999999986</v>
      </c>
      <c r="AO557" s="254">
        <f t="shared" si="190"/>
        <v>449.29999999999995</v>
      </c>
      <c r="AP557" s="254">
        <f t="shared" si="191"/>
        <v>151.09999999999985</v>
      </c>
      <c r="AQ557" s="249">
        <f t="shared" si="176"/>
        <v>29.3</v>
      </c>
      <c r="AR557" s="256">
        <f t="shared" si="177"/>
        <v>1983.6</v>
      </c>
    </row>
    <row r="558" spans="1:44" ht="31.5">
      <c r="A558" s="396"/>
      <c r="B558" s="396" t="s">
        <v>4471</v>
      </c>
      <c r="C558" s="401" t="s">
        <v>2192</v>
      </c>
      <c r="D558" s="369">
        <f t="shared" si="178"/>
        <v>2904.1</v>
      </c>
      <c r="E558" s="373">
        <v>2904.1</v>
      </c>
      <c r="F558" s="400">
        <v>2172.1</v>
      </c>
      <c r="G558" s="373">
        <v>254.2</v>
      </c>
      <c r="H558" s="400"/>
      <c r="I558" s="369">
        <f t="shared" si="175"/>
        <v>1037.0999999999999</v>
      </c>
      <c r="J558" s="400">
        <v>967.8</v>
      </c>
      <c r="K558" s="400">
        <v>466.1</v>
      </c>
      <c r="L558" s="400">
        <v>109.1</v>
      </c>
      <c r="M558" s="400">
        <v>69.3</v>
      </c>
      <c r="N558" s="369">
        <f t="shared" si="179"/>
        <v>3941.2</v>
      </c>
      <c r="O558" s="236"/>
      <c r="P558" s="267"/>
      <c r="Q558" s="267" t="s">
        <v>4471</v>
      </c>
      <c r="R558" s="272" t="s">
        <v>2192</v>
      </c>
      <c r="S558" s="255">
        <f t="shared" si="180"/>
        <v>1984.6000000000001</v>
      </c>
      <c r="T558" s="255">
        <v>1984.6000000000001</v>
      </c>
      <c r="U558" s="255">
        <v>1456.6000000000001</v>
      </c>
      <c r="V558" s="255"/>
      <c r="W558" s="255"/>
      <c r="X558" s="255">
        <f t="shared" si="181"/>
        <v>738.00000000000011</v>
      </c>
      <c r="Y558" s="255">
        <v>738.00000000000011</v>
      </c>
      <c r="Z558" s="255">
        <v>113.10000000000001</v>
      </c>
      <c r="AA558" s="255">
        <v>214.6</v>
      </c>
      <c r="AB558" s="255"/>
      <c r="AC558" s="255">
        <f t="shared" si="182"/>
        <v>2722.6000000000004</v>
      </c>
      <c r="AE558" s="267"/>
      <c r="AF558" s="267" t="s">
        <v>4471</v>
      </c>
      <c r="AG558" s="272" t="s">
        <v>2192</v>
      </c>
      <c r="AH558" s="255">
        <f t="shared" si="183"/>
        <v>2722.6000000000004</v>
      </c>
      <c r="AI558" s="254">
        <f t="shared" si="184"/>
        <v>1984.6000000000001</v>
      </c>
      <c r="AJ558" s="254">
        <f t="shared" si="185"/>
        <v>738.00000000000011</v>
      </c>
      <c r="AK558" s="254">
        <f t="shared" si="186"/>
        <v>3941.2</v>
      </c>
      <c r="AL558" s="254">
        <f t="shared" si="187"/>
        <v>2904.1</v>
      </c>
      <c r="AM558" s="255">
        <f t="shared" si="188"/>
        <v>1037.0999999999999</v>
      </c>
      <c r="AN558" s="254">
        <f t="shared" si="189"/>
        <v>1218.5999999999995</v>
      </c>
      <c r="AO558" s="254">
        <f t="shared" si="190"/>
        <v>919.49999999999977</v>
      </c>
      <c r="AP558" s="254">
        <f t="shared" si="191"/>
        <v>299.0999999999998</v>
      </c>
      <c r="AQ558" s="249">
        <f t="shared" si="176"/>
        <v>43.4</v>
      </c>
      <c r="AR558" s="256">
        <f t="shared" si="177"/>
        <v>2947.5</v>
      </c>
    </row>
    <row r="559" spans="1:44" ht="31.5">
      <c r="A559" s="396"/>
      <c r="B559" s="396" t="s">
        <v>4471</v>
      </c>
      <c r="C559" s="401" t="s">
        <v>2193</v>
      </c>
      <c r="D559" s="369">
        <f t="shared" si="178"/>
        <v>1548.5</v>
      </c>
      <c r="E559" s="373">
        <v>1548.5</v>
      </c>
      <c r="F559" s="400">
        <v>1269.3</v>
      </c>
      <c r="G559" s="373"/>
      <c r="H559" s="400"/>
      <c r="I559" s="369">
        <f t="shared" si="175"/>
        <v>888.99999999999989</v>
      </c>
      <c r="J559" s="400">
        <v>869.19999999999993</v>
      </c>
      <c r="K559" s="400">
        <v>272.39999999999998</v>
      </c>
      <c r="L559" s="400">
        <v>193.8</v>
      </c>
      <c r="M559" s="400">
        <v>19.8</v>
      </c>
      <c r="N559" s="369">
        <f t="shared" si="179"/>
        <v>2437.5</v>
      </c>
      <c r="O559" s="236"/>
      <c r="P559" s="267"/>
      <c r="Q559" s="267" t="s">
        <v>4471</v>
      </c>
      <c r="R559" s="272" t="s">
        <v>2193</v>
      </c>
      <c r="S559" s="255">
        <f t="shared" si="180"/>
        <v>1314</v>
      </c>
      <c r="T559" s="255">
        <v>1314</v>
      </c>
      <c r="U559" s="255">
        <v>964.4</v>
      </c>
      <c r="V559" s="255"/>
      <c r="W559" s="255"/>
      <c r="X559" s="255">
        <f t="shared" si="181"/>
        <v>375.9</v>
      </c>
      <c r="Y559" s="255">
        <v>375.9</v>
      </c>
      <c r="Z559" s="255">
        <v>74.899999999999991</v>
      </c>
      <c r="AA559" s="255">
        <v>112.4</v>
      </c>
      <c r="AB559" s="255"/>
      <c r="AC559" s="255">
        <f t="shared" si="182"/>
        <v>1689.9</v>
      </c>
      <c r="AE559" s="267"/>
      <c r="AF559" s="267" t="s">
        <v>4471</v>
      </c>
      <c r="AG559" s="272" t="s">
        <v>2193</v>
      </c>
      <c r="AH559" s="255">
        <f t="shared" si="183"/>
        <v>1689.9</v>
      </c>
      <c r="AI559" s="254">
        <f t="shared" si="184"/>
        <v>1314</v>
      </c>
      <c r="AJ559" s="254">
        <f t="shared" si="185"/>
        <v>375.9</v>
      </c>
      <c r="AK559" s="254">
        <f t="shared" si="186"/>
        <v>2437.5</v>
      </c>
      <c r="AL559" s="254">
        <f t="shared" si="187"/>
        <v>1548.5</v>
      </c>
      <c r="AM559" s="255">
        <f t="shared" si="188"/>
        <v>888.99999999999989</v>
      </c>
      <c r="AN559" s="254">
        <f t="shared" si="189"/>
        <v>747.59999999999991</v>
      </c>
      <c r="AO559" s="254">
        <f t="shared" si="190"/>
        <v>234.5</v>
      </c>
      <c r="AP559" s="254">
        <f t="shared" si="191"/>
        <v>513.09999999999991</v>
      </c>
      <c r="AQ559" s="249">
        <f t="shared" si="176"/>
        <v>25.4</v>
      </c>
      <c r="AR559" s="256">
        <f t="shared" si="177"/>
        <v>1573.9</v>
      </c>
    </row>
    <row r="560" spans="1:44" ht="31.5">
      <c r="A560" s="396"/>
      <c r="B560" s="396" t="s">
        <v>4471</v>
      </c>
      <c r="C560" s="401" t="s">
        <v>2194</v>
      </c>
      <c r="D560" s="369">
        <f t="shared" si="178"/>
        <v>4430.7000000000007</v>
      </c>
      <c r="E560" s="373">
        <v>4430.7000000000007</v>
      </c>
      <c r="F560" s="400">
        <v>3631.8</v>
      </c>
      <c r="G560" s="373"/>
      <c r="H560" s="400"/>
      <c r="I560" s="369">
        <f t="shared" si="175"/>
        <v>2126.7999999999997</v>
      </c>
      <c r="J560" s="400">
        <v>2087.1999999999998</v>
      </c>
      <c r="K560" s="400">
        <v>779.4</v>
      </c>
      <c r="L560" s="400">
        <v>305.7</v>
      </c>
      <c r="M560" s="400">
        <v>39.6</v>
      </c>
      <c r="N560" s="369">
        <f t="shared" si="179"/>
        <v>6557.5</v>
      </c>
      <c r="O560" s="236"/>
      <c r="P560" s="267"/>
      <c r="Q560" s="267" t="s">
        <v>4471</v>
      </c>
      <c r="R560" s="272" t="s">
        <v>2194</v>
      </c>
      <c r="S560" s="255">
        <f t="shared" si="180"/>
        <v>3835.3</v>
      </c>
      <c r="T560" s="255">
        <v>3835.3</v>
      </c>
      <c r="U560" s="255">
        <v>2814.9</v>
      </c>
      <c r="V560" s="255"/>
      <c r="W560" s="255"/>
      <c r="X560" s="255">
        <f t="shared" si="181"/>
        <v>1001.5</v>
      </c>
      <c r="Y560" s="255">
        <v>1001.5</v>
      </c>
      <c r="Z560" s="255">
        <v>218.6</v>
      </c>
      <c r="AA560" s="255">
        <v>175.5</v>
      </c>
      <c r="AB560" s="255"/>
      <c r="AC560" s="255">
        <f t="shared" si="182"/>
        <v>4836.8</v>
      </c>
      <c r="AE560" s="267"/>
      <c r="AF560" s="267" t="s">
        <v>4471</v>
      </c>
      <c r="AG560" s="272" t="s">
        <v>2194</v>
      </c>
      <c r="AH560" s="255">
        <f t="shared" si="183"/>
        <v>4836.8</v>
      </c>
      <c r="AI560" s="254">
        <f t="shared" si="184"/>
        <v>3835.3</v>
      </c>
      <c r="AJ560" s="254">
        <f t="shared" si="185"/>
        <v>1001.5</v>
      </c>
      <c r="AK560" s="254">
        <f t="shared" si="186"/>
        <v>6557.5</v>
      </c>
      <c r="AL560" s="254">
        <f t="shared" si="187"/>
        <v>4430.7000000000007</v>
      </c>
      <c r="AM560" s="255">
        <f t="shared" si="188"/>
        <v>2126.7999999999997</v>
      </c>
      <c r="AN560" s="254">
        <f t="shared" si="189"/>
        <v>1720.6999999999998</v>
      </c>
      <c r="AO560" s="254">
        <f t="shared" si="190"/>
        <v>595.40000000000055</v>
      </c>
      <c r="AP560" s="254">
        <f t="shared" si="191"/>
        <v>1125.2999999999997</v>
      </c>
      <c r="AQ560" s="249">
        <f t="shared" si="176"/>
        <v>72.599999999999994</v>
      </c>
      <c r="AR560" s="256">
        <f t="shared" si="177"/>
        <v>4503.3000000000011</v>
      </c>
    </row>
    <row r="561" spans="1:44" ht="31.5">
      <c r="A561" s="396"/>
      <c r="B561" s="396" t="s">
        <v>4471</v>
      </c>
      <c r="C561" s="401" t="s">
        <v>256</v>
      </c>
      <c r="D561" s="369">
        <f t="shared" si="178"/>
        <v>10094</v>
      </c>
      <c r="E561" s="373">
        <v>10094</v>
      </c>
      <c r="F561" s="400">
        <v>7811.9</v>
      </c>
      <c r="G561" s="373">
        <v>563.6</v>
      </c>
      <c r="H561" s="400"/>
      <c r="I561" s="369">
        <f t="shared" si="175"/>
        <v>3780.7</v>
      </c>
      <c r="J561" s="400">
        <v>3681.1</v>
      </c>
      <c r="K561" s="400">
        <v>1676.6</v>
      </c>
      <c r="L561" s="400">
        <v>365.9</v>
      </c>
      <c r="M561" s="400">
        <v>99.6</v>
      </c>
      <c r="N561" s="369">
        <f t="shared" si="179"/>
        <v>13874.7</v>
      </c>
      <c r="O561" s="236"/>
      <c r="P561" s="267"/>
      <c r="Q561" s="267" t="s">
        <v>4471</v>
      </c>
      <c r="R561" s="272" t="s">
        <v>2195</v>
      </c>
      <c r="S561" s="255">
        <f t="shared" si="180"/>
        <v>7938.8</v>
      </c>
      <c r="T561" s="255">
        <v>7938.8</v>
      </c>
      <c r="U561" s="255">
        <v>5826.6</v>
      </c>
      <c r="V561" s="255"/>
      <c r="W561" s="255"/>
      <c r="X561" s="255">
        <f t="shared" si="181"/>
        <v>2410.4</v>
      </c>
      <c r="Y561" s="255">
        <v>2410.4</v>
      </c>
      <c r="Z561" s="255">
        <v>452.40000000000003</v>
      </c>
      <c r="AA561" s="255">
        <v>599.70000000000005</v>
      </c>
      <c r="AB561" s="255"/>
      <c r="AC561" s="255">
        <f t="shared" si="182"/>
        <v>10349.200000000001</v>
      </c>
      <c r="AE561" s="267"/>
      <c r="AF561" s="267" t="s">
        <v>4471</v>
      </c>
      <c r="AG561" s="272" t="s">
        <v>2195</v>
      </c>
      <c r="AH561" s="255">
        <f t="shared" si="183"/>
        <v>10349.200000000001</v>
      </c>
      <c r="AI561" s="254">
        <f t="shared" si="184"/>
        <v>7938.8</v>
      </c>
      <c r="AJ561" s="254">
        <f t="shared" si="185"/>
        <v>2410.4</v>
      </c>
      <c r="AK561" s="254">
        <f t="shared" si="186"/>
        <v>13874.7</v>
      </c>
      <c r="AL561" s="254">
        <f t="shared" si="187"/>
        <v>10094</v>
      </c>
      <c r="AM561" s="255">
        <f t="shared" si="188"/>
        <v>3780.7</v>
      </c>
      <c r="AN561" s="254">
        <f t="shared" si="189"/>
        <v>3525.5</v>
      </c>
      <c r="AO561" s="254">
        <f t="shared" si="190"/>
        <v>2155.1999999999998</v>
      </c>
      <c r="AP561" s="254">
        <f t="shared" si="191"/>
        <v>1370.2999999999997</v>
      </c>
      <c r="AQ561" s="249">
        <f t="shared" si="176"/>
        <v>156.19999999999999</v>
      </c>
      <c r="AR561" s="256">
        <f t="shared" si="177"/>
        <v>10250.200000000001</v>
      </c>
    </row>
    <row r="562" spans="1:44" ht="31.5">
      <c r="A562" s="396"/>
      <c r="B562" s="396" t="s">
        <v>4471</v>
      </c>
      <c r="C562" s="401" t="s">
        <v>257</v>
      </c>
      <c r="D562" s="369">
        <f t="shared" si="178"/>
        <v>6831.9999999999991</v>
      </c>
      <c r="E562" s="373">
        <v>6831.9999999999991</v>
      </c>
      <c r="F562" s="400">
        <v>5486.2</v>
      </c>
      <c r="G562" s="373">
        <v>138.9</v>
      </c>
      <c r="H562" s="400"/>
      <c r="I562" s="369">
        <f t="shared" si="175"/>
        <v>4182.8</v>
      </c>
      <c r="J562" s="400">
        <v>2973.0000000000005</v>
      </c>
      <c r="K562" s="400">
        <v>1177.4000000000001</v>
      </c>
      <c r="L562" s="400">
        <v>138.80000000000001</v>
      </c>
      <c r="M562" s="400">
        <v>1209.8</v>
      </c>
      <c r="N562" s="369">
        <f t="shared" si="179"/>
        <v>11014.8</v>
      </c>
      <c r="O562" s="236"/>
      <c r="P562" s="267"/>
      <c r="Q562" s="267" t="s">
        <v>4471</v>
      </c>
      <c r="R562" s="272" t="s">
        <v>2196</v>
      </c>
      <c r="S562" s="255">
        <f t="shared" si="180"/>
        <v>5465</v>
      </c>
      <c r="T562" s="255">
        <v>5465</v>
      </c>
      <c r="U562" s="255">
        <v>4011.0000000000005</v>
      </c>
      <c r="V562" s="255"/>
      <c r="W562" s="255"/>
      <c r="X562" s="255">
        <f t="shared" si="181"/>
        <v>1291.1000000000001</v>
      </c>
      <c r="Y562" s="255">
        <v>1291.1000000000001</v>
      </c>
      <c r="Z562" s="255">
        <v>311.39999999999998</v>
      </c>
      <c r="AA562" s="255">
        <v>166.9</v>
      </c>
      <c r="AB562" s="255"/>
      <c r="AC562" s="255">
        <f t="shared" si="182"/>
        <v>6756.1</v>
      </c>
      <c r="AE562" s="267"/>
      <c r="AF562" s="267" t="s">
        <v>4471</v>
      </c>
      <c r="AG562" s="272" t="s">
        <v>2196</v>
      </c>
      <c r="AH562" s="255">
        <f t="shared" si="183"/>
        <v>6756.1</v>
      </c>
      <c r="AI562" s="254">
        <f t="shared" si="184"/>
        <v>5465</v>
      </c>
      <c r="AJ562" s="254">
        <f t="shared" si="185"/>
        <v>1291.1000000000001</v>
      </c>
      <c r="AK562" s="254">
        <f t="shared" si="186"/>
        <v>11014.8</v>
      </c>
      <c r="AL562" s="254">
        <f t="shared" si="187"/>
        <v>6831.9999999999991</v>
      </c>
      <c r="AM562" s="255">
        <f t="shared" si="188"/>
        <v>4182.8</v>
      </c>
      <c r="AN562" s="254">
        <f t="shared" si="189"/>
        <v>4258.6999999999989</v>
      </c>
      <c r="AO562" s="254">
        <f t="shared" si="190"/>
        <v>1366.9999999999991</v>
      </c>
      <c r="AP562" s="254">
        <f t="shared" si="191"/>
        <v>2891.7</v>
      </c>
      <c r="AQ562" s="249">
        <f t="shared" si="176"/>
        <v>109.7</v>
      </c>
      <c r="AR562" s="256">
        <f t="shared" si="177"/>
        <v>6941.6999999999989</v>
      </c>
    </row>
    <row r="563" spans="1:44" ht="31.5">
      <c r="A563" s="396"/>
      <c r="B563" s="396" t="s">
        <v>4471</v>
      </c>
      <c r="C563" s="401" t="s">
        <v>2197</v>
      </c>
      <c r="D563" s="369">
        <f t="shared" si="178"/>
        <v>1564.7</v>
      </c>
      <c r="E563" s="373">
        <v>1564.7</v>
      </c>
      <c r="F563" s="400">
        <v>1282.5</v>
      </c>
      <c r="G563" s="373"/>
      <c r="H563" s="400"/>
      <c r="I563" s="369">
        <f t="shared" si="175"/>
        <v>860.09999999999991</v>
      </c>
      <c r="J563" s="400">
        <v>840.3</v>
      </c>
      <c r="K563" s="400">
        <v>275.3</v>
      </c>
      <c r="L563" s="400">
        <v>141.6</v>
      </c>
      <c r="M563" s="400">
        <v>19.8</v>
      </c>
      <c r="N563" s="369">
        <f t="shared" si="179"/>
        <v>2424.8000000000002</v>
      </c>
      <c r="O563" s="236"/>
      <c r="P563" s="267"/>
      <c r="Q563" s="267" t="s">
        <v>4471</v>
      </c>
      <c r="R563" s="272" t="s">
        <v>2197</v>
      </c>
      <c r="S563" s="255">
        <f t="shared" si="180"/>
        <v>1347.3999999999999</v>
      </c>
      <c r="T563" s="255">
        <v>1347.3999999999999</v>
      </c>
      <c r="U563" s="255">
        <v>988.9</v>
      </c>
      <c r="V563" s="255"/>
      <c r="W563" s="255"/>
      <c r="X563" s="255">
        <f t="shared" si="181"/>
        <v>385.4</v>
      </c>
      <c r="Y563" s="255">
        <v>385.4</v>
      </c>
      <c r="Z563" s="255">
        <v>76.8</v>
      </c>
      <c r="AA563" s="255">
        <v>85.2</v>
      </c>
      <c r="AB563" s="255"/>
      <c r="AC563" s="255">
        <f t="shared" si="182"/>
        <v>1732.7999999999997</v>
      </c>
      <c r="AE563" s="267"/>
      <c r="AF563" s="267" t="s">
        <v>4471</v>
      </c>
      <c r="AG563" s="272" t="s">
        <v>2197</v>
      </c>
      <c r="AH563" s="255">
        <f t="shared" si="183"/>
        <v>1732.7999999999997</v>
      </c>
      <c r="AI563" s="254">
        <f t="shared" si="184"/>
        <v>1347.3999999999999</v>
      </c>
      <c r="AJ563" s="254">
        <f t="shared" si="185"/>
        <v>385.4</v>
      </c>
      <c r="AK563" s="254">
        <f t="shared" si="186"/>
        <v>2424.8000000000002</v>
      </c>
      <c r="AL563" s="254">
        <f t="shared" si="187"/>
        <v>1564.7</v>
      </c>
      <c r="AM563" s="255">
        <f t="shared" si="188"/>
        <v>860.09999999999991</v>
      </c>
      <c r="AN563" s="254">
        <f t="shared" si="189"/>
        <v>692.00000000000045</v>
      </c>
      <c r="AO563" s="254">
        <f t="shared" si="190"/>
        <v>217.30000000000018</v>
      </c>
      <c r="AP563" s="254">
        <f t="shared" si="191"/>
        <v>474.69999999999993</v>
      </c>
      <c r="AQ563" s="249">
        <f t="shared" si="176"/>
        <v>25.7</v>
      </c>
      <c r="AR563" s="256">
        <f t="shared" si="177"/>
        <v>1590.4</v>
      </c>
    </row>
    <row r="564" spans="1:44" ht="31.5">
      <c r="A564" s="396"/>
      <c r="B564" s="396" t="s">
        <v>4471</v>
      </c>
      <c r="C564" s="401" t="s">
        <v>2198</v>
      </c>
      <c r="D564" s="369">
        <f t="shared" si="178"/>
        <v>3285.2000000000003</v>
      </c>
      <c r="E564" s="373">
        <v>3285.2000000000003</v>
      </c>
      <c r="F564" s="400">
        <v>2692.8</v>
      </c>
      <c r="G564" s="373"/>
      <c r="H564" s="400"/>
      <c r="I564" s="369">
        <f t="shared" si="175"/>
        <v>1501</v>
      </c>
      <c r="J564" s="400">
        <v>1461.4</v>
      </c>
      <c r="K564" s="400">
        <v>577.9</v>
      </c>
      <c r="L564" s="400">
        <v>175.8</v>
      </c>
      <c r="M564" s="400">
        <v>39.6</v>
      </c>
      <c r="N564" s="369">
        <f t="shared" si="179"/>
        <v>4786.2000000000007</v>
      </c>
      <c r="O564" s="236"/>
      <c r="P564" s="267"/>
      <c r="Q564" s="267" t="s">
        <v>4471</v>
      </c>
      <c r="R564" s="272" t="s">
        <v>2198</v>
      </c>
      <c r="S564" s="255">
        <f t="shared" si="180"/>
        <v>2381.1999999999998</v>
      </c>
      <c r="T564" s="255">
        <v>2381.1999999999998</v>
      </c>
      <c r="U564" s="255">
        <v>1747.6999999999998</v>
      </c>
      <c r="V564" s="255"/>
      <c r="W564" s="255"/>
      <c r="X564" s="255">
        <f t="shared" si="181"/>
        <v>887.6</v>
      </c>
      <c r="Y564" s="255">
        <v>887.6</v>
      </c>
      <c r="Z564" s="255">
        <v>135.69999999999999</v>
      </c>
      <c r="AA564" s="255">
        <v>134</v>
      </c>
      <c r="AB564" s="255"/>
      <c r="AC564" s="255">
        <f t="shared" si="182"/>
        <v>3268.7999999999997</v>
      </c>
      <c r="AE564" s="267"/>
      <c r="AF564" s="267" t="s">
        <v>4471</v>
      </c>
      <c r="AG564" s="272" t="s">
        <v>2198</v>
      </c>
      <c r="AH564" s="255">
        <f t="shared" si="183"/>
        <v>3268.7999999999997</v>
      </c>
      <c r="AI564" s="254">
        <f t="shared" si="184"/>
        <v>2381.1999999999998</v>
      </c>
      <c r="AJ564" s="254">
        <f t="shared" si="185"/>
        <v>887.6</v>
      </c>
      <c r="AK564" s="254">
        <f t="shared" si="186"/>
        <v>4786.2000000000007</v>
      </c>
      <c r="AL564" s="254">
        <f t="shared" si="187"/>
        <v>3285.2000000000003</v>
      </c>
      <c r="AM564" s="255">
        <f t="shared" si="188"/>
        <v>1501</v>
      </c>
      <c r="AN564" s="254">
        <f t="shared" si="189"/>
        <v>1517.400000000001</v>
      </c>
      <c r="AO564" s="254">
        <f t="shared" si="190"/>
        <v>904.00000000000045</v>
      </c>
      <c r="AP564" s="254">
        <f t="shared" si="191"/>
        <v>613.4</v>
      </c>
      <c r="AQ564" s="249">
        <f t="shared" si="176"/>
        <v>53.9</v>
      </c>
      <c r="AR564" s="256">
        <f t="shared" si="177"/>
        <v>3339.1000000000004</v>
      </c>
    </row>
    <row r="565" spans="1:44" ht="31.5">
      <c r="A565" s="396"/>
      <c r="B565" s="396" t="s">
        <v>4471</v>
      </c>
      <c r="C565" s="401" t="s">
        <v>2199</v>
      </c>
      <c r="D565" s="369">
        <f t="shared" si="178"/>
        <v>1579.2000000000003</v>
      </c>
      <c r="E565" s="373">
        <v>1579.2000000000003</v>
      </c>
      <c r="F565" s="400">
        <v>1294.4000000000001</v>
      </c>
      <c r="G565" s="373"/>
      <c r="H565" s="400"/>
      <c r="I565" s="369">
        <f t="shared" si="175"/>
        <v>776.3</v>
      </c>
      <c r="J565" s="400">
        <v>756.5</v>
      </c>
      <c r="K565" s="400">
        <v>277.89999999999998</v>
      </c>
      <c r="L565" s="400">
        <v>96.5</v>
      </c>
      <c r="M565" s="400">
        <v>19.8</v>
      </c>
      <c r="N565" s="369">
        <f t="shared" si="179"/>
        <v>2355.5</v>
      </c>
      <c r="O565" s="236"/>
      <c r="P565" s="267"/>
      <c r="Q565" s="267" t="s">
        <v>4471</v>
      </c>
      <c r="R565" s="272" t="s">
        <v>2199</v>
      </c>
      <c r="S565" s="255">
        <f t="shared" si="180"/>
        <v>1399.1</v>
      </c>
      <c r="T565" s="255">
        <v>1399.1</v>
      </c>
      <c r="U565" s="255">
        <v>1026.9000000000001</v>
      </c>
      <c r="V565" s="255"/>
      <c r="W565" s="255"/>
      <c r="X565" s="255">
        <f t="shared" si="181"/>
        <v>314.7</v>
      </c>
      <c r="Y565" s="255">
        <v>314.7</v>
      </c>
      <c r="Z565" s="255">
        <v>79.8</v>
      </c>
      <c r="AA565" s="255">
        <v>65.3</v>
      </c>
      <c r="AB565" s="255"/>
      <c r="AC565" s="255">
        <f t="shared" si="182"/>
        <v>1713.8</v>
      </c>
      <c r="AE565" s="267"/>
      <c r="AF565" s="267" t="s">
        <v>4471</v>
      </c>
      <c r="AG565" s="272" t="s">
        <v>2199</v>
      </c>
      <c r="AH565" s="255">
        <f t="shared" si="183"/>
        <v>1713.8</v>
      </c>
      <c r="AI565" s="254">
        <f t="shared" si="184"/>
        <v>1399.1</v>
      </c>
      <c r="AJ565" s="254">
        <f t="shared" si="185"/>
        <v>314.7</v>
      </c>
      <c r="AK565" s="254">
        <f t="shared" si="186"/>
        <v>2355.5</v>
      </c>
      <c r="AL565" s="254">
        <f t="shared" si="187"/>
        <v>1579.2000000000003</v>
      </c>
      <c r="AM565" s="255">
        <f t="shared" si="188"/>
        <v>776.3</v>
      </c>
      <c r="AN565" s="254">
        <f t="shared" si="189"/>
        <v>641.70000000000005</v>
      </c>
      <c r="AO565" s="254">
        <f t="shared" si="190"/>
        <v>180.10000000000036</v>
      </c>
      <c r="AP565" s="254">
        <f t="shared" si="191"/>
        <v>461.59999999999997</v>
      </c>
      <c r="AQ565" s="249">
        <f t="shared" si="176"/>
        <v>25.9</v>
      </c>
      <c r="AR565" s="256">
        <f t="shared" si="177"/>
        <v>1605.1000000000004</v>
      </c>
    </row>
    <row r="566" spans="1:44" ht="31.5">
      <c r="A566" s="396"/>
      <c r="B566" s="396" t="s">
        <v>4471</v>
      </c>
      <c r="C566" s="401" t="s">
        <v>2200</v>
      </c>
      <c r="D566" s="369">
        <f t="shared" si="178"/>
        <v>5732</v>
      </c>
      <c r="E566" s="373">
        <v>5732</v>
      </c>
      <c r="F566" s="400">
        <v>4055.4</v>
      </c>
      <c r="G566" s="373">
        <v>784.5</v>
      </c>
      <c r="H566" s="400"/>
      <c r="I566" s="369">
        <f t="shared" si="175"/>
        <v>1646.1999999999994</v>
      </c>
      <c r="J566" s="400">
        <v>1443.5999999999995</v>
      </c>
      <c r="K566" s="400">
        <v>870.3</v>
      </c>
      <c r="L566" s="400">
        <v>313.8</v>
      </c>
      <c r="M566" s="400">
        <v>202.6</v>
      </c>
      <c r="N566" s="369">
        <f t="shared" si="179"/>
        <v>7378.1999999999989</v>
      </c>
      <c r="O566" s="236"/>
      <c r="P566" s="267"/>
      <c r="Q566" s="267" t="s">
        <v>4471</v>
      </c>
      <c r="R566" s="272" t="s">
        <v>2200</v>
      </c>
      <c r="S566" s="255">
        <f t="shared" si="180"/>
        <v>3471.3</v>
      </c>
      <c r="T566" s="255">
        <v>3471.3</v>
      </c>
      <c r="U566" s="255">
        <v>2547.6999999999998</v>
      </c>
      <c r="V566" s="255"/>
      <c r="W566" s="255"/>
      <c r="X566" s="255">
        <f t="shared" si="181"/>
        <v>943.7</v>
      </c>
      <c r="Y566" s="255">
        <v>943.7</v>
      </c>
      <c r="Z566" s="255">
        <v>197.79999999999998</v>
      </c>
      <c r="AA566" s="255">
        <v>143.9</v>
      </c>
      <c r="AB566" s="255"/>
      <c r="AC566" s="255">
        <f t="shared" si="182"/>
        <v>4415</v>
      </c>
      <c r="AE566" s="267"/>
      <c r="AF566" s="267" t="s">
        <v>4471</v>
      </c>
      <c r="AG566" s="272" t="s">
        <v>2200</v>
      </c>
      <c r="AH566" s="255">
        <f t="shared" si="183"/>
        <v>4415</v>
      </c>
      <c r="AI566" s="254">
        <f t="shared" si="184"/>
        <v>3471.3</v>
      </c>
      <c r="AJ566" s="254">
        <f t="shared" si="185"/>
        <v>943.7</v>
      </c>
      <c r="AK566" s="254">
        <f t="shared" si="186"/>
        <v>7378.1999999999989</v>
      </c>
      <c r="AL566" s="254">
        <f t="shared" si="187"/>
        <v>5732</v>
      </c>
      <c r="AM566" s="255">
        <f t="shared" si="188"/>
        <v>1646.1999999999994</v>
      </c>
      <c r="AN566" s="254">
        <f t="shared" si="189"/>
        <v>2963.1999999999989</v>
      </c>
      <c r="AO566" s="254">
        <f t="shared" si="190"/>
        <v>2260.6999999999998</v>
      </c>
      <c r="AP566" s="254">
        <f t="shared" si="191"/>
        <v>702.49999999999932</v>
      </c>
      <c r="AQ566" s="249">
        <f t="shared" si="176"/>
        <v>81.099999999999994</v>
      </c>
      <c r="AR566" s="256">
        <f t="shared" si="177"/>
        <v>5813.1</v>
      </c>
    </row>
    <row r="567" spans="1:44" ht="31.5">
      <c r="A567" s="396"/>
      <c r="B567" s="396" t="s">
        <v>4471</v>
      </c>
      <c r="C567" s="401" t="s">
        <v>2201</v>
      </c>
      <c r="D567" s="369">
        <f t="shared" si="178"/>
        <v>1162.1999999999998</v>
      </c>
      <c r="E567" s="373">
        <v>1162.1999999999998</v>
      </c>
      <c r="F567" s="400">
        <v>952.6</v>
      </c>
      <c r="G567" s="373"/>
      <c r="H567" s="400"/>
      <c r="I567" s="369">
        <f t="shared" si="175"/>
        <v>698.4</v>
      </c>
      <c r="J567" s="400">
        <v>678.6</v>
      </c>
      <c r="K567" s="400">
        <v>204.5</v>
      </c>
      <c r="L567" s="400">
        <v>154.6</v>
      </c>
      <c r="M567" s="400">
        <v>19.8</v>
      </c>
      <c r="N567" s="369">
        <f t="shared" si="179"/>
        <v>1860.6</v>
      </c>
      <c r="O567" s="236"/>
      <c r="P567" s="267"/>
      <c r="Q567" s="267" t="s">
        <v>4471</v>
      </c>
      <c r="R567" s="272" t="s">
        <v>2201</v>
      </c>
      <c r="S567" s="255">
        <f t="shared" si="180"/>
        <v>1454.5</v>
      </c>
      <c r="T567" s="255">
        <v>1454.5</v>
      </c>
      <c r="U567" s="255">
        <v>1067.5</v>
      </c>
      <c r="V567" s="255"/>
      <c r="W567" s="255"/>
      <c r="X567" s="255">
        <f t="shared" si="181"/>
        <v>452.7</v>
      </c>
      <c r="Y567" s="255">
        <v>452.7</v>
      </c>
      <c r="Z567" s="255">
        <v>82.899999999999991</v>
      </c>
      <c r="AA567" s="255">
        <v>93</v>
      </c>
      <c r="AB567" s="255"/>
      <c r="AC567" s="255">
        <f t="shared" si="182"/>
        <v>1907.2</v>
      </c>
      <c r="AE567" s="267"/>
      <c r="AF567" s="267" t="s">
        <v>4471</v>
      </c>
      <c r="AG567" s="272" t="s">
        <v>2201</v>
      </c>
      <c r="AH567" s="255">
        <f t="shared" si="183"/>
        <v>1907.2</v>
      </c>
      <c r="AI567" s="254">
        <f t="shared" si="184"/>
        <v>1454.5</v>
      </c>
      <c r="AJ567" s="254">
        <f t="shared" si="185"/>
        <v>452.7</v>
      </c>
      <c r="AK567" s="254">
        <f t="shared" si="186"/>
        <v>1860.6</v>
      </c>
      <c r="AL567" s="254">
        <f t="shared" si="187"/>
        <v>1162.1999999999998</v>
      </c>
      <c r="AM567" s="255">
        <f t="shared" si="188"/>
        <v>698.4</v>
      </c>
      <c r="AN567" s="254">
        <f t="shared" si="189"/>
        <v>-46.600000000000136</v>
      </c>
      <c r="AO567" s="254">
        <f t="shared" si="190"/>
        <v>-292.30000000000018</v>
      </c>
      <c r="AP567" s="254">
        <f t="shared" si="191"/>
        <v>245.7</v>
      </c>
      <c r="AQ567" s="249">
        <f t="shared" si="176"/>
        <v>19.100000000000001</v>
      </c>
      <c r="AR567" s="256">
        <f t="shared" si="177"/>
        <v>1181.2999999999997</v>
      </c>
    </row>
    <row r="568" spans="1:44" ht="27.95" customHeight="1">
      <c r="A568" s="396"/>
      <c r="B568" s="396" t="s">
        <v>4471</v>
      </c>
      <c r="C568" s="401" t="s">
        <v>258</v>
      </c>
      <c r="D568" s="369">
        <f t="shared" si="178"/>
        <v>9744.9</v>
      </c>
      <c r="E568" s="373">
        <v>9744.9</v>
      </c>
      <c r="F568" s="400">
        <v>7618.9</v>
      </c>
      <c r="G568" s="373">
        <v>449.9</v>
      </c>
      <c r="H568" s="400"/>
      <c r="I568" s="369">
        <f t="shared" si="175"/>
        <v>3849.7000000000003</v>
      </c>
      <c r="J568" s="400">
        <v>3701.2000000000003</v>
      </c>
      <c r="K568" s="400">
        <v>1631.9</v>
      </c>
      <c r="L568" s="400">
        <v>380</v>
      </c>
      <c r="M568" s="400">
        <v>148.5</v>
      </c>
      <c r="N568" s="369">
        <f t="shared" si="179"/>
        <v>13594.6</v>
      </c>
      <c r="O568" s="236"/>
      <c r="P568" s="267"/>
      <c r="Q568" s="267" t="s">
        <v>4471</v>
      </c>
      <c r="R568" s="272" t="s">
        <v>2202</v>
      </c>
      <c r="S568" s="255">
        <f t="shared" si="180"/>
        <v>7725.5</v>
      </c>
      <c r="T568" s="255">
        <v>7725.5</v>
      </c>
      <c r="U568" s="255">
        <v>5670.0999999999995</v>
      </c>
      <c r="V568" s="255"/>
      <c r="W568" s="255"/>
      <c r="X568" s="255">
        <f t="shared" si="181"/>
        <v>2273.3000000000002</v>
      </c>
      <c r="Y568" s="255">
        <v>2273.3000000000002</v>
      </c>
      <c r="Z568" s="255">
        <v>440.2</v>
      </c>
      <c r="AA568" s="255">
        <v>615</v>
      </c>
      <c r="AB568" s="255"/>
      <c r="AC568" s="255">
        <f t="shared" si="182"/>
        <v>9998.7999999999993</v>
      </c>
      <c r="AE568" s="267"/>
      <c r="AF568" s="267" t="s">
        <v>4471</v>
      </c>
      <c r="AG568" s="272" t="s">
        <v>2202</v>
      </c>
      <c r="AH568" s="255">
        <f t="shared" si="183"/>
        <v>9998.7999999999993</v>
      </c>
      <c r="AI568" s="254">
        <f t="shared" si="184"/>
        <v>7725.5</v>
      </c>
      <c r="AJ568" s="254">
        <f t="shared" si="185"/>
        <v>2273.3000000000002</v>
      </c>
      <c r="AK568" s="254">
        <f t="shared" si="186"/>
        <v>13594.6</v>
      </c>
      <c r="AL568" s="254">
        <f t="shared" si="187"/>
        <v>9744.9</v>
      </c>
      <c r="AM568" s="255">
        <f t="shared" si="188"/>
        <v>3849.7000000000003</v>
      </c>
      <c r="AN568" s="254">
        <f t="shared" si="189"/>
        <v>3595.8000000000011</v>
      </c>
      <c r="AO568" s="254">
        <f t="shared" si="190"/>
        <v>2019.3999999999996</v>
      </c>
      <c r="AP568" s="254">
        <f t="shared" si="191"/>
        <v>1576.4</v>
      </c>
      <c r="AQ568" s="249">
        <f t="shared" si="176"/>
        <v>152.4</v>
      </c>
      <c r="AR568" s="256">
        <f t="shared" si="177"/>
        <v>9897.2999999999993</v>
      </c>
    </row>
    <row r="569" spans="1:44" ht="31.5">
      <c r="A569" s="396"/>
      <c r="B569" s="396" t="s">
        <v>4471</v>
      </c>
      <c r="C569" s="401" t="s">
        <v>2203</v>
      </c>
      <c r="D569" s="369">
        <f t="shared" si="178"/>
        <v>1220.2</v>
      </c>
      <c r="E569" s="373">
        <v>1220.2</v>
      </c>
      <c r="F569" s="400">
        <v>1000.2</v>
      </c>
      <c r="G569" s="373"/>
      <c r="H569" s="400"/>
      <c r="I569" s="369">
        <f t="shared" si="175"/>
        <v>873.7</v>
      </c>
      <c r="J569" s="400">
        <v>614.90000000000009</v>
      </c>
      <c r="K569" s="400">
        <v>214.6</v>
      </c>
      <c r="L569" s="400">
        <v>158.1</v>
      </c>
      <c r="M569" s="400">
        <v>258.8</v>
      </c>
      <c r="N569" s="369">
        <f t="shared" si="179"/>
        <v>2093.9</v>
      </c>
      <c r="O569" s="236"/>
      <c r="P569" s="267"/>
      <c r="Q569" s="267" t="s">
        <v>4471</v>
      </c>
      <c r="R569" s="272" t="s">
        <v>2203</v>
      </c>
      <c r="S569" s="255">
        <f t="shared" si="180"/>
        <v>1144</v>
      </c>
      <c r="T569" s="255">
        <v>1144</v>
      </c>
      <c r="U569" s="255">
        <v>839.6</v>
      </c>
      <c r="V569" s="255"/>
      <c r="W569" s="255"/>
      <c r="X569" s="255">
        <f t="shared" si="181"/>
        <v>271.89999999999998</v>
      </c>
      <c r="Y569" s="255">
        <v>271.89999999999998</v>
      </c>
      <c r="Z569" s="255">
        <v>65.2</v>
      </c>
      <c r="AA569" s="255">
        <v>101.4</v>
      </c>
      <c r="AB569" s="255"/>
      <c r="AC569" s="255">
        <f t="shared" si="182"/>
        <v>1415.9</v>
      </c>
      <c r="AE569" s="267"/>
      <c r="AF569" s="267" t="s">
        <v>4471</v>
      </c>
      <c r="AG569" s="272" t="s">
        <v>2203</v>
      </c>
      <c r="AH569" s="255">
        <f t="shared" si="183"/>
        <v>1415.9</v>
      </c>
      <c r="AI569" s="254">
        <f t="shared" si="184"/>
        <v>1144</v>
      </c>
      <c r="AJ569" s="254">
        <f t="shared" si="185"/>
        <v>271.89999999999998</v>
      </c>
      <c r="AK569" s="254">
        <f t="shared" si="186"/>
        <v>2093.9</v>
      </c>
      <c r="AL569" s="254">
        <f t="shared" si="187"/>
        <v>1220.2</v>
      </c>
      <c r="AM569" s="255">
        <f t="shared" si="188"/>
        <v>873.7</v>
      </c>
      <c r="AN569" s="254">
        <f t="shared" si="189"/>
        <v>678</v>
      </c>
      <c r="AO569" s="254">
        <f t="shared" si="190"/>
        <v>76.200000000000045</v>
      </c>
      <c r="AP569" s="254">
        <f t="shared" si="191"/>
        <v>601.80000000000007</v>
      </c>
      <c r="AQ569" s="249">
        <f t="shared" si="176"/>
        <v>20</v>
      </c>
      <c r="AR569" s="256">
        <f t="shared" si="177"/>
        <v>1240.2</v>
      </c>
    </row>
    <row r="570" spans="1:44" ht="31.5">
      <c r="A570" s="396"/>
      <c r="B570" s="396" t="s">
        <v>4471</v>
      </c>
      <c r="C570" s="401" t="s">
        <v>259</v>
      </c>
      <c r="D570" s="369">
        <f t="shared" si="178"/>
        <v>7783.7000000000007</v>
      </c>
      <c r="E570" s="373">
        <v>7783.7000000000007</v>
      </c>
      <c r="F570" s="400">
        <v>6014.5</v>
      </c>
      <c r="G570" s="373">
        <v>446.1</v>
      </c>
      <c r="H570" s="400"/>
      <c r="I570" s="369">
        <f t="shared" si="175"/>
        <v>2790.9</v>
      </c>
      <c r="J570" s="400">
        <v>2704.9</v>
      </c>
      <c r="K570" s="400">
        <v>1290.8</v>
      </c>
      <c r="L570" s="400">
        <v>323.3</v>
      </c>
      <c r="M570" s="400">
        <v>86</v>
      </c>
      <c r="N570" s="369">
        <f t="shared" si="179"/>
        <v>10574.6</v>
      </c>
      <c r="O570" s="236"/>
      <c r="P570" s="267"/>
      <c r="Q570" s="267" t="s">
        <v>4471</v>
      </c>
      <c r="R570" s="272" t="s">
        <v>2204</v>
      </c>
      <c r="S570" s="255">
        <f t="shared" si="180"/>
        <v>5373.7</v>
      </c>
      <c r="T570" s="255">
        <v>5373.7</v>
      </c>
      <c r="U570" s="255">
        <v>3944</v>
      </c>
      <c r="V570" s="255"/>
      <c r="W570" s="255"/>
      <c r="X570" s="255">
        <f t="shared" si="181"/>
        <v>1787.3999999999999</v>
      </c>
      <c r="Y570" s="255">
        <v>1787.3999999999999</v>
      </c>
      <c r="Z570" s="255">
        <v>306.20000000000005</v>
      </c>
      <c r="AA570" s="255">
        <v>469.2</v>
      </c>
      <c r="AB570" s="255"/>
      <c r="AC570" s="255">
        <f t="shared" si="182"/>
        <v>7161.0999999999995</v>
      </c>
      <c r="AE570" s="267"/>
      <c r="AF570" s="267" t="s">
        <v>4471</v>
      </c>
      <c r="AG570" s="272" t="s">
        <v>2204</v>
      </c>
      <c r="AH570" s="255">
        <f t="shared" si="183"/>
        <v>7161.0999999999995</v>
      </c>
      <c r="AI570" s="254">
        <f t="shared" si="184"/>
        <v>5373.7</v>
      </c>
      <c r="AJ570" s="254">
        <f t="shared" si="185"/>
        <v>1787.3999999999999</v>
      </c>
      <c r="AK570" s="254">
        <f t="shared" si="186"/>
        <v>10574.6</v>
      </c>
      <c r="AL570" s="254">
        <f t="shared" si="187"/>
        <v>7783.7000000000007</v>
      </c>
      <c r="AM570" s="255">
        <f t="shared" si="188"/>
        <v>2790.9</v>
      </c>
      <c r="AN570" s="254">
        <f t="shared" si="189"/>
        <v>3413.5000000000009</v>
      </c>
      <c r="AO570" s="254">
        <f t="shared" si="190"/>
        <v>2410.0000000000009</v>
      </c>
      <c r="AP570" s="254">
        <f t="shared" si="191"/>
        <v>1003.5000000000002</v>
      </c>
      <c r="AQ570" s="249">
        <f t="shared" si="176"/>
        <v>120.3</v>
      </c>
      <c r="AR570" s="256">
        <f t="shared" si="177"/>
        <v>7904.0000000000009</v>
      </c>
    </row>
    <row r="571" spans="1:44" ht="31.5">
      <c r="A571" s="396"/>
      <c r="B571" s="396" t="s">
        <v>4471</v>
      </c>
      <c r="C571" s="401" t="s">
        <v>2205</v>
      </c>
      <c r="D571" s="369">
        <f t="shared" si="178"/>
        <v>3135.7999999999997</v>
      </c>
      <c r="E571" s="373">
        <v>3135.7999999999997</v>
      </c>
      <c r="F571" s="400">
        <v>2461.3000000000002</v>
      </c>
      <c r="G571" s="373">
        <v>133.1</v>
      </c>
      <c r="H571" s="400"/>
      <c r="I571" s="369">
        <f t="shared" si="175"/>
        <v>1198.6999999999998</v>
      </c>
      <c r="J571" s="400">
        <v>1165.5999999999999</v>
      </c>
      <c r="K571" s="400">
        <v>528.29999999999995</v>
      </c>
      <c r="L571" s="400">
        <v>75.599999999999994</v>
      </c>
      <c r="M571" s="400">
        <v>33.1</v>
      </c>
      <c r="N571" s="369">
        <f t="shared" si="179"/>
        <v>4334.5</v>
      </c>
      <c r="O571" s="236"/>
      <c r="P571" s="267"/>
      <c r="Q571" s="267" t="s">
        <v>4471</v>
      </c>
      <c r="R571" s="272" t="s">
        <v>2205</v>
      </c>
      <c r="S571" s="255">
        <f t="shared" si="180"/>
        <v>2208.1999999999998</v>
      </c>
      <c r="T571" s="255">
        <v>2208.1999999999998</v>
      </c>
      <c r="U571" s="255">
        <v>1620.7</v>
      </c>
      <c r="V571" s="255"/>
      <c r="W571" s="255"/>
      <c r="X571" s="255">
        <f t="shared" si="181"/>
        <v>708.69999999999993</v>
      </c>
      <c r="Y571" s="255">
        <v>708.69999999999993</v>
      </c>
      <c r="Z571" s="255">
        <v>125.9</v>
      </c>
      <c r="AA571" s="255">
        <v>139.1</v>
      </c>
      <c r="AB571" s="255"/>
      <c r="AC571" s="255">
        <f t="shared" si="182"/>
        <v>2916.8999999999996</v>
      </c>
      <c r="AE571" s="267"/>
      <c r="AF571" s="267" t="s">
        <v>4471</v>
      </c>
      <c r="AG571" s="272" t="s">
        <v>2205</v>
      </c>
      <c r="AH571" s="255">
        <f t="shared" si="183"/>
        <v>2916.8999999999996</v>
      </c>
      <c r="AI571" s="254">
        <f t="shared" si="184"/>
        <v>2208.1999999999998</v>
      </c>
      <c r="AJ571" s="254">
        <f t="shared" si="185"/>
        <v>708.69999999999993</v>
      </c>
      <c r="AK571" s="254">
        <f t="shared" si="186"/>
        <v>4334.5</v>
      </c>
      <c r="AL571" s="254">
        <f t="shared" si="187"/>
        <v>3135.7999999999997</v>
      </c>
      <c r="AM571" s="255">
        <f t="shared" si="188"/>
        <v>1198.6999999999998</v>
      </c>
      <c r="AN571" s="254">
        <f t="shared" si="189"/>
        <v>1417.6000000000004</v>
      </c>
      <c r="AO571" s="254">
        <f t="shared" si="190"/>
        <v>927.59999999999991</v>
      </c>
      <c r="AP571" s="254">
        <f t="shared" si="191"/>
        <v>489.99999999999989</v>
      </c>
      <c r="AQ571" s="249">
        <f t="shared" si="176"/>
        <v>49.2</v>
      </c>
      <c r="AR571" s="256">
        <f t="shared" si="177"/>
        <v>3184.9999999999995</v>
      </c>
    </row>
    <row r="572" spans="1:44" ht="31.5">
      <c r="A572" s="396"/>
      <c r="B572" s="396" t="s">
        <v>4471</v>
      </c>
      <c r="C572" s="401" t="s">
        <v>2206</v>
      </c>
      <c r="D572" s="369">
        <f t="shared" si="178"/>
        <v>1099.0999999999999</v>
      </c>
      <c r="E572" s="373">
        <v>1099.0999999999999</v>
      </c>
      <c r="F572" s="400">
        <v>900.9</v>
      </c>
      <c r="G572" s="373"/>
      <c r="H572" s="400"/>
      <c r="I572" s="369">
        <f t="shared" si="175"/>
        <v>684.9</v>
      </c>
      <c r="J572" s="400">
        <v>665.1</v>
      </c>
      <c r="K572" s="400">
        <v>193.3</v>
      </c>
      <c r="L572" s="400">
        <v>111.7</v>
      </c>
      <c r="M572" s="400">
        <v>19.8</v>
      </c>
      <c r="N572" s="369">
        <f t="shared" si="179"/>
        <v>1784</v>
      </c>
      <c r="O572" s="236"/>
      <c r="P572" s="267"/>
      <c r="Q572" s="267" t="s">
        <v>4471</v>
      </c>
      <c r="R572" s="272" t="s">
        <v>2206</v>
      </c>
      <c r="S572" s="255">
        <f t="shared" si="180"/>
        <v>1319.8000000000002</v>
      </c>
      <c r="T572" s="255">
        <v>1319.8000000000002</v>
      </c>
      <c r="U572" s="255">
        <v>968.6</v>
      </c>
      <c r="V572" s="255"/>
      <c r="W572" s="255"/>
      <c r="X572" s="255">
        <f t="shared" si="181"/>
        <v>438.6</v>
      </c>
      <c r="Y572" s="255">
        <v>438.6</v>
      </c>
      <c r="Z572" s="255">
        <v>75.2</v>
      </c>
      <c r="AA572" s="255">
        <v>70</v>
      </c>
      <c r="AB572" s="255"/>
      <c r="AC572" s="255">
        <f t="shared" si="182"/>
        <v>1758.4</v>
      </c>
      <c r="AE572" s="267"/>
      <c r="AF572" s="267" t="s">
        <v>4471</v>
      </c>
      <c r="AG572" s="272" t="s">
        <v>2206</v>
      </c>
      <c r="AH572" s="255">
        <f t="shared" si="183"/>
        <v>1758.4</v>
      </c>
      <c r="AI572" s="254">
        <f t="shared" si="184"/>
        <v>1319.8000000000002</v>
      </c>
      <c r="AJ572" s="254">
        <f t="shared" si="185"/>
        <v>438.6</v>
      </c>
      <c r="AK572" s="254">
        <f t="shared" si="186"/>
        <v>1784</v>
      </c>
      <c r="AL572" s="254">
        <f t="shared" si="187"/>
        <v>1099.0999999999999</v>
      </c>
      <c r="AM572" s="255">
        <f t="shared" si="188"/>
        <v>684.9</v>
      </c>
      <c r="AN572" s="254">
        <f t="shared" si="189"/>
        <v>25.599999999999909</v>
      </c>
      <c r="AO572" s="254">
        <f t="shared" si="190"/>
        <v>-220.70000000000027</v>
      </c>
      <c r="AP572" s="254">
        <f t="shared" si="191"/>
        <v>246.29999999999995</v>
      </c>
      <c r="AQ572" s="249">
        <f t="shared" si="176"/>
        <v>18</v>
      </c>
      <c r="AR572" s="256">
        <f t="shared" si="177"/>
        <v>1117.0999999999999</v>
      </c>
    </row>
    <row r="573" spans="1:44" ht="31.5">
      <c r="A573" s="396"/>
      <c r="B573" s="396" t="s">
        <v>4471</v>
      </c>
      <c r="C573" s="401" t="s">
        <v>156</v>
      </c>
      <c r="D573" s="369">
        <f t="shared" si="178"/>
        <v>5567</v>
      </c>
      <c r="E573" s="373">
        <v>5567</v>
      </c>
      <c r="F573" s="400">
        <v>4407.8</v>
      </c>
      <c r="G573" s="373">
        <v>189.5</v>
      </c>
      <c r="H573" s="400"/>
      <c r="I573" s="369">
        <f t="shared" si="175"/>
        <v>3366.5</v>
      </c>
      <c r="J573" s="400">
        <v>2357.6</v>
      </c>
      <c r="K573" s="400">
        <v>946.1</v>
      </c>
      <c r="L573" s="400">
        <v>350.1</v>
      </c>
      <c r="M573" s="400">
        <v>1008.9</v>
      </c>
      <c r="N573" s="369">
        <f t="shared" si="179"/>
        <v>8933.5</v>
      </c>
      <c r="O573" s="236"/>
      <c r="P573" s="267"/>
      <c r="Q573" s="267" t="s">
        <v>4471</v>
      </c>
      <c r="R573" s="272" t="s">
        <v>156</v>
      </c>
      <c r="S573" s="255">
        <f t="shared" si="180"/>
        <v>3681.7</v>
      </c>
      <c r="T573" s="255">
        <v>3681.7</v>
      </c>
      <c r="U573" s="255">
        <v>2702.2000000000003</v>
      </c>
      <c r="V573" s="255"/>
      <c r="W573" s="255"/>
      <c r="X573" s="255">
        <f t="shared" si="181"/>
        <v>1438.8999999999999</v>
      </c>
      <c r="Y573" s="255">
        <v>1438.8999999999999</v>
      </c>
      <c r="Z573" s="255">
        <v>209.8</v>
      </c>
      <c r="AA573" s="255">
        <v>300.39999999999998</v>
      </c>
      <c r="AB573" s="255"/>
      <c r="AC573" s="255">
        <f t="shared" si="182"/>
        <v>5120.5999999999995</v>
      </c>
      <c r="AE573" s="267"/>
      <c r="AF573" s="267" t="s">
        <v>4471</v>
      </c>
      <c r="AG573" s="272" t="s">
        <v>156</v>
      </c>
      <c r="AH573" s="255">
        <f t="shared" si="183"/>
        <v>5120.5999999999995</v>
      </c>
      <c r="AI573" s="254">
        <f t="shared" si="184"/>
        <v>3681.7</v>
      </c>
      <c r="AJ573" s="254">
        <f t="shared" si="185"/>
        <v>1438.8999999999999</v>
      </c>
      <c r="AK573" s="254">
        <f t="shared" si="186"/>
        <v>8933.5</v>
      </c>
      <c r="AL573" s="254">
        <f t="shared" si="187"/>
        <v>5567</v>
      </c>
      <c r="AM573" s="255">
        <f t="shared" si="188"/>
        <v>3366.5</v>
      </c>
      <c r="AN573" s="254">
        <f t="shared" si="189"/>
        <v>3812.9000000000005</v>
      </c>
      <c r="AO573" s="254">
        <f t="shared" si="190"/>
        <v>1885.3000000000002</v>
      </c>
      <c r="AP573" s="254">
        <f t="shared" si="191"/>
        <v>1927.6000000000001</v>
      </c>
      <c r="AQ573" s="249">
        <f t="shared" si="176"/>
        <v>88.2</v>
      </c>
      <c r="AR573" s="256">
        <f t="shared" si="177"/>
        <v>5655.2</v>
      </c>
    </row>
    <row r="574" spans="1:44" ht="31.5">
      <c r="A574" s="396"/>
      <c r="B574" s="396" t="s">
        <v>4471</v>
      </c>
      <c r="C574" s="401" t="s">
        <v>260</v>
      </c>
      <c r="D574" s="369">
        <f t="shared" si="178"/>
        <v>6827.8999999999987</v>
      </c>
      <c r="E574" s="373">
        <v>6827.8999999999987</v>
      </c>
      <c r="F574" s="400">
        <v>5509.9</v>
      </c>
      <c r="G574" s="373">
        <v>105.9</v>
      </c>
      <c r="H574" s="400"/>
      <c r="I574" s="369">
        <f t="shared" si="175"/>
        <v>3209.9999999999995</v>
      </c>
      <c r="J574" s="400">
        <v>3087.7999999999997</v>
      </c>
      <c r="K574" s="400">
        <v>1182.5999999999999</v>
      </c>
      <c r="L574" s="400">
        <v>140.30000000000001</v>
      </c>
      <c r="M574" s="400">
        <v>122.2</v>
      </c>
      <c r="N574" s="369">
        <f t="shared" si="179"/>
        <v>10037.899999999998</v>
      </c>
      <c r="O574" s="236"/>
      <c r="P574" s="267"/>
      <c r="Q574" s="267" t="s">
        <v>4471</v>
      </c>
      <c r="R574" s="272" t="s">
        <v>157</v>
      </c>
      <c r="S574" s="255">
        <f t="shared" si="180"/>
        <v>5231.7</v>
      </c>
      <c r="T574" s="255">
        <v>5231.7</v>
      </c>
      <c r="U574" s="255">
        <v>3839.8</v>
      </c>
      <c r="V574" s="255"/>
      <c r="W574" s="255"/>
      <c r="X574" s="255">
        <f t="shared" si="181"/>
        <v>1464.2</v>
      </c>
      <c r="Y574" s="255">
        <v>1464.2</v>
      </c>
      <c r="Z574" s="255">
        <v>298.2</v>
      </c>
      <c r="AA574" s="255">
        <v>162.80000000000001</v>
      </c>
      <c r="AB574" s="255"/>
      <c r="AC574" s="255">
        <f t="shared" si="182"/>
        <v>6695.9</v>
      </c>
      <c r="AE574" s="267"/>
      <c r="AF574" s="267" t="s">
        <v>4471</v>
      </c>
      <c r="AG574" s="272" t="s">
        <v>157</v>
      </c>
      <c r="AH574" s="255">
        <f t="shared" si="183"/>
        <v>6695.9</v>
      </c>
      <c r="AI574" s="254">
        <f t="shared" si="184"/>
        <v>5231.7</v>
      </c>
      <c r="AJ574" s="254">
        <f t="shared" si="185"/>
        <v>1464.2</v>
      </c>
      <c r="AK574" s="254">
        <f t="shared" si="186"/>
        <v>10037.899999999998</v>
      </c>
      <c r="AL574" s="254">
        <f t="shared" si="187"/>
        <v>6827.8999999999987</v>
      </c>
      <c r="AM574" s="255">
        <f t="shared" si="188"/>
        <v>3209.9999999999995</v>
      </c>
      <c r="AN574" s="254">
        <f t="shared" si="189"/>
        <v>3341.9999999999982</v>
      </c>
      <c r="AO574" s="254">
        <f t="shared" si="190"/>
        <v>1596.1999999999989</v>
      </c>
      <c r="AP574" s="254">
        <f t="shared" si="191"/>
        <v>1745.7999999999995</v>
      </c>
      <c r="AQ574" s="249">
        <f t="shared" si="176"/>
        <v>110.2</v>
      </c>
      <c r="AR574" s="256">
        <f t="shared" si="177"/>
        <v>6938.0999999999985</v>
      </c>
    </row>
    <row r="575" spans="1:44" ht="31.5">
      <c r="A575" s="396"/>
      <c r="B575" s="396" t="s">
        <v>4471</v>
      </c>
      <c r="C575" s="401" t="s">
        <v>158</v>
      </c>
      <c r="D575" s="369">
        <f t="shared" si="178"/>
        <v>5493.7000000000007</v>
      </c>
      <c r="E575" s="373">
        <v>5493.7000000000007</v>
      </c>
      <c r="F575" s="400">
        <v>4231.3</v>
      </c>
      <c r="G575" s="373">
        <v>331.6</v>
      </c>
      <c r="H575" s="400"/>
      <c r="I575" s="369">
        <f t="shared" si="175"/>
        <v>2172.6</v>
      </c>
      <c r="J575" s="400">
        <v>2063.6999999999998</v>
      </c>
      <c r="K575" s="400">
        <v>908</v>
      </c>
      <c r="L575" s="400">
        <v>184.9</v>
      </c>
      <c r="M575" s="400">
        <v>108.9</v>
      </c>
      <c r="N575" s="369">
        <f t="shared" si="179"/>
        <v>7666.3000000000011</v>
      </c>
      <c r="O575" s="236"/>
      <c r="P575" s="267"/>
      <c r="Q575" s="267" t="s">
        <v>4471</v>
      </c>
      <c r="R575" s="272" t="s">
        <v>158</v>
      </c>
      <c r="S575" s="255">
        <f t="shared" si="180"/>
        <v>3877.1</v>
      </c>
      <c r="T575" s="255">
        <v>3877.1</v>
      </c>
      <c r="U575" s="255">
        <v>2845.5</v>
      </c>
      <c r="V575" s="255"/>
      <c r="W575" s="255"/>
      <c r="X575" s="255">
        <f t="shared" si="181"/>
        <v>1183.3</v>
      </c>
      <c r="Y575" s="255">
        <v>1183.3</v>
      </c>
      <c r="Z575" s="255">
        <v>220.9</v>
      </c>
      <c r="AA575" s="255">
        <v>242.7</v>
      </c>
      <c r="AB575" s="255"/>
      <c r="AC575" s="255">
        <f t="shared" si="182"/>
        <v>5060.3999999999996</v>
      </c>
      <c r="AE575" s="267"/>
      <c r="AF575" s="267" t="s">
        <v>4471</v>
      </c>
      <c r="AG575" s="272" t="s">
        <v>158</v>
      </c>
      <c r="AH575" s="255">
        <f t="shared" si="183"/>
        <v>5060.3999999999996</v>
      </c>
      <c r="AI575" s="254">
        <f t="shared" si="184"/>
        <v>3877.1</v>
      </c>
      <c r="AJ575" s="254">
        <f t="shared" si="185"/>
        <v>1183.3</v>
      </c>
      <c r="AK575" s="254">
        <f t="shared" si="186"/>
        <v>7666.3000000000011</v>
      </c>
      <c r="AL575" s="254">
        <f t="shared" si="187"/>
        <v>5493.7000000000007</v>
      </c>
      <c r="AM575" s="255">
        <f t="shared" si="188"/>
        <v>2172.6</v>
      </c>
      <c r="AN575" s="254">
        <f t="shared" si="189"/>
        <v>2605.9000000000015</v>
      </c>
      <c r="AO575" s="254">
        <f t="shared" si="190"/>
        <v>1616.6000000000008</v>
      </c>
      <c r="AP575" s="254">
        <f t="shared" si="191"/>
        <v>989.3</v>
      </c>
      <c r="AQ575" s="249">
        <f t="shared" si="176"/>
        <v>84.6</v>
      </c>
      <c r="AR575" s="256">
        <f t="shared" si="177"/>
        <v>5578.3000000000011</v>
      </c>
    </row>
    <row r="576" spans="1:44" ht="31.5">
      <c r="A576" s="396"/>
      <c r="B576" s="396" t="s">
        <v>4471</v>
      </c>
      <c r="C576" s="401" t="s">
        <v>159</v>
      </c>
      <c r="D576" s="369">
        <f t="shared" si="178"/>
        <v>1449</v>
      </c>
      <c r="E576" s="373">
        <v>1449</v>
      </c>
      <c r="F576" s="400">
        <v>1187.7</v>
      </c>
      <c r="G576" s="373"/>
      <c r="H576" s="400"/>
      <c r="I576" s="369">
        <f t="shared" si="175"/>
        <v>915.19999999999993</v>
      </c>
      <c r="J576" s="400">
        <v>840.9</v>
      </c>
      <c r="K576" s="400">
        <v>254.9</v>
      </c>
      <c r="L576" s="400">
        <v>128.19999999999999</v>
      </c>
      <c r="M576" s="400">
        <v>74.3</v>
      </c>
      <c r="N576" s="369">
        <f t="shared" si="179"/>
        <v>2364.1999999999998</v>
      </c>
      <c r="O576" s="236"/>
      <c r="P576" s="267"/>
      <c r="Q576" s="267" t="s">
        <v>4471</v>
      </c>
      <c r="R576" s="272" t="s">
        <v>159</v>
      </c>
      <c r="S576" s="255">
        <f t="shared" si="180"/>
        <v>1212.8999999999999</v>
      </c>
      <c r="T576" s="255">
        <v>1212.8999999999999</v>
      </c>
      <c r="U576" s="255">
        <v>890.2</v>
      </c>
      <c r="V576" s="255"/>
      <c r="W576" s="255"/>
      <c r="X576" s="255">
        <f t="shared" si="181"/>
        <v>300.2</v>
      </c>
      <c r="Y576" s="255">
        <v>300.2</v>
      </c>
      <c r="Z576" s="255">
        <v>69.099999999999994</v>
      </c>
      <c r="AA576" s="255">
        <v>61.5</v>
      </c>
      <c r="AB576" s="255"/>
      <c r="AC576" s="255">
        <f t="shared" si="182"/>
        <v>1513.1</v>
      </c>
      <c r="AE576" s="267"/>
      <c r="AF576" s="267" t="s">
        <v>4471</v>
      </c>
      <c r="AG576" s="272" t="s">
        <v>159</v>
      </c>
      <c r="AH576" s="255">
        <f t="shared" si="183"/>
        <v>1513.1</v>
      </c>
      <c r="AI576" s="254">
        <f t="shared" si="184"/>
        <v>1212.8999999999999</v>
      </c>
      <c r="AJ576" s="254">
        <f t="shared" si="185"/>
        <v>300.2</v>
      </c>
      <c r="AK576" s="254">
        <f t="shared" si="186"/>
        <v>2364.1999999999998</v>
      </c>
      <c r="AL576" s="254">
        <f t="shared" si="187"/>
        <v>1449</v>
      </c>
      <c r="AM576" s="255">
        <f t="shared" si="188"/>
        <v>915.19999999999993</v>
      </c>
      <c r="AN576" s="254">
        <f t="shared" si="189"/>
        <v>851.09999999999991</v>
      </c>
      <c r="AO576" s="254">
        <f t="shared" si="190"/>
        <v>236.10000000000014</v>
      </c>
      <c r="AP576" s="254">
        <f t="shared" si="191"/>
        <v>615</v>
      </c>
      <c r="AQ576" s="249">
        <f t="shared" si="176"/>
        <v>23.8</v>
      </c>
      <c r="AR576" s="256">
        <f t="shared" si="177"/>
        <v>1472.8</v>
      </c>
    </row>
    <row r="577" spans="1:44" ht="31.5">
      <c r="A577" s="396"/>
      <c r="B577" s="396" t="s">
        <v>4471</v>
      </c>
      <c r="C577" s="401" t="s">
        <v>261</v>
      </c>
      <c r="D577" s="369">
        <f t="shared" si="178"/>
        <v>11271.900000000001</v>
      </c>
      <c r="E577" s="373">
        <v>11271.900000000001</v>
      </c>
      <c r="F577" s="400">
        <v>8835.7000000000007</v>
      </c>
      <c r="G577" s="373">
        <v>492.4</v>
      </c>
      <c r="H577" s="400"/>
      <c r="I577" s="369">
        <f t="shared" si="175"/>
        <v>5097</v>
      </c>
      <c r="J577" s="400">
        <v>3860.9</v>
      </c>
      <c r="K577" s="400">
        <v>1896.4</v>
      </c>
      <c r="L577" s="400">
        <v>364.2</v>
      </c>
      <c r="M577" s="400">
        <v>1236.0999999999999</v>
      </c>
      <c r="N577" s="369">
        <f t="shared" si="179"/>
        <v>16368.900000000001</v>
      </c>
      <c r="O577" s="236"/>
      <c r="P577" s="267"/>
      <c r="Q577" s="267" t="s">
        <v>4471</v>
      </c>
      <c r="R577" s="272" t="s">
        <v>160</v>
      </c>
      <c r="S577" s="255">
        <f t="shared" si="180"/>
        <v>8245.9</v>
      </c>
      <c r="T577" s="255">
        <v>8245.9</v>
      </c>
      <c r="U577" s="255">
        <v>6052</v>
      </c>
      <c r="V577" s="255"/>
      <c r="W577" s="255"/>
      <c r="X577" s="255">
        <f t="shared" si="181"/>
        <v>2954.4</v>
      </c>
      <c r="Y577" s="255">
        <v>2954.4</v>
      </c>
      <c r="Z577" s="255">
        <v>469.90000000000003</v>
      </c>
      <c r="AA577" s="255">
        <v>568.1</v>
      </c>
      <c r="AB577" s="255"/>
      <c r="AC577" s="255">
        <f t="shared" si="182"/>
        <v>11200.3</v>
      </c>
      <c r="AE577" s="267"/>
      <c r="AF577" s="267" t="s">
        <v>4471</v>
      </c>
      <c r="AG577" s="272" t="s">
        <v>160</v>
      </c>
      <c r="AH577" s="255">
        <f t="shared" si="183"/>
        <v>11200.3</v>
      </c>
      <c r="AI577" s="254">
        <f t="shared" si="184"/>
        <v>8245.9</v>
      </c>
      <c r="AJ577" s="254">
        <f t="shared" si="185"/>
        <v>2954.4</v>
      </c>
      <c r="AK577" s="254">
        <f t="shared" si="186"/>
        <v>16368.900000000001</v>
      </c>
      <c r="AL577" s="254">
        <f t="shared" si="187"/>
        <v>11271.900000000001</v>
      </c>
      <c r="AM577" s="255">
        <f t="shared" si="188"/>
        <v>5097</v>
      </c>
      <c r="AN577" s="254">
        <f t="shared" si="189"/>
        <v>5168.6000000000022</v>
      </c>
      <c r="AO577" s="254">
        <f t="shared" si="190"/>
        <v>3026.0000000000018</v>
      </c>
      <c r="AP577" s="254">
        <f t="shared" si="191"/>
        <v>2142.6</v>
      </c>
      <c r="AQ577" s="249">
        <f t="shared" si="176"/>
        <v>176.7</v>
      </c>
      <c r="AR577" s="256">
        <f t="shared" si="177"/>
        <v>11448.600000000002</v>
      </c>
    </row>
    <row r="578" spans="1:44" ht="31.5">
      <c r="A578" s="396"/>
      <c r="B578" s="396" t="s">
        <v>4471</v>
      </c>
      <c r="C578" s="401" t="s">
        <v>161</v>
      </c>
      <c r="D578" s="369">
        <f t="shared" si="178"/>
        <v>1739.2</v>
      </c>
      <c r="E578" s="373">
        <v>1739.2</v>
      </c>
      <c r="F578" s="400">
        <v>1314.6</v>
      </c>
      <c r="G578" s="373">
        <v>135.4</v>
      </c>
      <c r="H578" s="400"/>
      <c r="I578" s="369">
        <f t="shared" ref="I578:I641" si="192">J578+M578</f>
        <v>633.1</v>
      </c>
      <c r="J578" s="400">
        <v>613.30000000000007</v>
      </c>
      <c r="K578" s="400">
        <v>282.10000000000002</v>
      </c>
      <c r="L578" s="400">
        <v>67.8</v>
      </c>
      <c r="M578" s="400">
        <v>19.8</v>
      </c>
      <c r="N578" s="369">
        <f t="shared" si="179"/>
        <v>2372.3000000000002</v>
      </c>
      <c r="O578" s="236"/>
      <c r="P578" s="267"/>
      <c r="Q578" s="267" t="s">
        <v>4471</v>
      </c>
      <c r="R578" s="272" t="s">
        <v>161</v>
      </c>
      <c r="S578" s="255">
        <f t="shared" si="180"/>
        <v>1681.4</v>
      </c>
      <c r="T578" s="255">
        <v>1681.4</v>
      </c>
      <c r="U578" s="255">
        <v>1234.0999999999999</v>
      </c>
      <c r="V578" s="255"/>
      <c r="W578" s="255"/>
      <c r="X578" s="255">
        <f t="shared" si="181"/>
        <v>538.49999999999989</v>
      </c>
      <c r="Y578" s="255">
        <v>538.49999999999989</v>
      </c>
      <c r="Z578" s="255">
        <v>95.8</v>
      </c>
      <c r="AA578" s="255">
        <v>105</v>
      </c>
      <c r="AB578" s="255"/>
      <c r="AC578" s="255">
        <f t="shared" si="182"/>
        <v>2219.9</v>
      </c>
      <c r="AE578" s="267"/>
      <c r="AF578" s="267" t="s">
        <v>4471</v>
      </c>
      <c r="AG578" s="272" t="s">
        <v>161</v>
      </c>
      <c r="AH578" s="255">
        <f t="shared" si="183"/>
        <v>2219.9</v>
      </c>
      <c r="AI578" s="254">
        <f t="shared" si="184"/>
        <v>1681.4</v>
      </c>
      <c r="AJ578" s="254">
        <f t="shared" si="185"/>
        <v>538.49999999999989</v>
      </c>
      <c r="AK578" s="254">
        <f t="shared" si="186"/>
        <v>2372.3000000000002</v>
      </c>
      <c r="AL578" s="254">
        <f t="shared" si="187"/>
        <v>1739.2</v>
      </c>
      <c r="AM578" s="255">
        <f t="shared" si="188"/>
        <v>633.1</v>
      </c>
      <c r="AN578" s="254">
        <f t="shared" si="189"/>
        <v>152.40000000000009</v>
      </c>
      <c r="AO578" s="254">
        <f t="shared" si="190"/>
        <v>57.799999999999955</v>
      </c>
      <c r="AP578" s="254">
        <f t="shared" si="191"/>
        <v>94.600000000000136</v>
      </c>
      <c r="AQ578" s="249">
        <f t="shared" si="176"/>
        <v>26.3</v>
      </c>
      <c r="AR578" s="256">
        <f t="shared" si="177"/>
        <v>1765.5</v>
      </c>
    </row>
    <row r="579" spans="1:44" ht="31.5">
      <c r="A579" s="396"/>
      <c r="B579" s="396" t="s">
        <v>4471</v>
      </c>
      <c r="C579" s="401" t="s">
        <v>262</v>
      </c>
      <c r="D579" s="369">
        <f t="shared" si="178"/>
        <v>7229.4</v>
      </c>
      <c r="E579" s="373">
        <v>7229.4</v>
      </c>
      <c r="F579" s="400">
        <v>5661.7</v>
      </c>
      <c r="G579" s="373">
        <v>322.2</v>
      </c>
      <c r="H579" s="400"/>
      <c r="I579" s="369">
        <f t="shared" si="192"/>
        <v>2675.9000000000005</v>
      </c>
      <c r="J579" s="400">
        <v>2589.9000000000005</v>
      </c>
      <c r="K579" s="400">
        <v>1215</v>
      </c>
      <c r="L579" s="400">
        <v>238.6</v>
      </c>
      <c r="M579" s="400">
        <v>86</v>
      </c>
      <c r="N579" s="369">
        <f t="shared" si="179"/>
        <v>9905.2999999999993</v>
      </c>
      <c r="O579" s="236"/>
      <c r="P579" s="267"/>
      <c r="Q579" s="267" t="s">
        <v>4471</v>
      </c>
      <c r="R579" s="272" t="s">
        <v>162</v>
      </c>
      <c r="S579" s="255">
        <f t="shared" si="180"/>
        <v>5525.4</v>
      </c>
      <c r="T579" s="255">
        <v>5525.4</v>
      </c>
      <c r="U579" s="255">
        <v>4055.3</v>
      </c>
      <c r="V579" s="255"/>
      <c r="W579" s="255"/>
      <c r="X579" s="255">
        <f t="shared" si="181"/>
        <v>1395</v>
      </c>
      <c r="Y579" s="255">
        <v>1395</v>
      </c>
      <c r="Z579" s="255">
        <v>314.89999999999998</v>
      </c>
      <c r="AA579" s="255">
        <v>181.7</v>
      </c>
      <c r="AB579" s="255"/>
      <c r="AC579" s="255">
        <f t="shared" si="182"/>
        <v>6920.4</v>
      </c>
      <c r="AE579" s="267"/>
      <c r="AF579" s="267" t="s">
        <v>4471</v>
      </c>
      <c r="AG579" s="272" t="s">
        <v>162</v>
      </c>
      <c r="AH579" s="255">
        <f t="shared" si="183"/>
        <v>6920.4</v>
      </c>
      <c r="AI579" s="254">
        <f t="shared" si="184"/>
        <v>5525.4</v>
      </c>
      <c r="AJ579" s="254">
        <f t="shared" si="185"/>
        <v>1395</v>
      </c>
      <c r="AK579" s="254">
        <f t="shared" si="186"/>
        <v>9905.2999999999993</v>
      </c>
      <c r="AL579" s="254">
        <f t="shared" si="187"/>
        <v>7229.4</v>
      </c>
      <c r="AM579" s="255">
        <f t="shared" si="188"/>
        <v>2675.9000000000005</v>
      </c>
      <c r="AN579" s="254">
        <f t="shared" si="189"/>
        <v>2984.8999999999996</v>
      </c>
      <c r="AO579" s="254">
        <f t="shared" si="190"/>
        <v>1704</v>
      </c>
      <c r="AP579" s="254">
        <f t="shared" si="191"/>
        <v>1280.9000000000005</v>
      </c>
      <c r="AQ579" s="249">
        <f t="shared" si="176"/>
        <v>113.2</v>
      </c>
      <c r="AR579" s="256">
        <f t="shared" si="177"/>
        <v>7342.5999999999995</v>
      </c>
    </row>
    <row r="580" spans="1:44" ht="31.5">
      <c r="A580" s="396"/>
      <c r="B580" s="396" t="s">
        <v>4471</v>
      </c>
      <c r="C580" s="401" t="s">
        <v>163</v>
      </c>
      <c r="D580" s="369">
        <f t="shared" si="178"/>
        <v>4611.3</v>
      </c>
      <c r="E580" s="373">
        <v>4611.3</v>
      </c>
      <c r="F580" s="400">
        <v>3600.5</v>
      </c>
      <c r="G580" s="373">
        <v>218.7</v>
      </c>
      <c r="H580" s="400"/>
      <c r="I580" s="369">
        <f t="shared" si="192"/>
        <v>1891.5</v>
      </c>
      <c r="J580" s="400">
        <v>1831.8</v>
      </c>
      <c r="K580" s="400">
        <v>772.8</v>
      </c>
      <c r="L580" s="400">
        <v>110.9</v>
      </c>
      <c r="M580" s="400">
        <v>59.7</v>
      </c>
      <c r="N580" s="369">
        <f t="shared" si="179"/>
        <v>6502.8</v>
      </c>
      <c r="O580" s="236"/>
      <c r="P580" s="267"/>
      <c r="Q580" s="267" t="s">
        <v>4471</v>
      </c>
      <c r="R580" s="272" t="s">
        <v>163</v>
      </c>
      <c r="S580" s="255">
        <f t="shared" si="180"/>
        <v>3346.5</v>
      </c>
      <c r="T580" s="255">
        <v>3346.5</v>
      </c>
      <c r="U580" s="255">
        <v>2456.2000000000003</v>
      </c>
      <c r="V580" s="255"/>
      <c r="W580" s="255"/>
      <c r="X580" s="255">
        <f t="shared" si="181"/>
        <v>931.19999999999993</v>
      </c>
      <c r="Y580" s="255">
        <v>931.19999999999993</v>
      </c>
      <c r="Z580" s="255">
        <v>190.7</v>
      </c>
      <c r="AA580" s="255">
        <v>189.1</v>
      </c>
      <c r="AB580" s="255"/>
      <c r="AC580" s="255">
        <f t="shared" si="182"/>
        <v>4277.7</v>
      </c>
      <c r="AE580" s="267"/>
      <c r="AF580" s="267" t="s">
        <v>4471</v>
      </c>
      <c r="AG580" s="272" t="s">
        <v>163</v>
      </c>
      <c r="AH580" s="255">
        <f t="shared" si="183"/>
        <v>4277.7</v>
      </c>
      <c r="AI580" s="254">
        <f t="shared" si="184"/>
        <v>3346.5</v>
      </c>
      <c r="AJ580" s="254">
        <f t="shared" si="185"/>
        <v>931.19999999999993</v>
      </c>
      <c r="AK580" s="254">
        <f t="shared" si="186"/>
        <v>6502.8</v>
      </c>
      <c r="AL580" s="254">
        <f t="shared" si="187"/>
        <v>4611.3</v>
      </c>
      <c r="AM580" s="255">
        <f t="shared" si="188"/>
        <v>1891.5</v>
      </c>
      <c r="AN580" s="254">
        <f t="shared" si="189"/>
        <v>2225.1000000000004</v>
      </c>
      <c r="AO580" s="254">
        <f t="shared" si="190"/>
        <v>1264.8000000000002</v>
      </c>
      <c r="AP580" s="254">
        <f t="shared" si="191"/>
        <v>960.30000000000007</v>
      </c>
      <c r="AQ580" s="249">
        <f t="shared" si="176"/>
        <v>72</v>
      </c>
      <c r="AR580" s="256">
        <f t="shared" si="177"/>
        <v>4683.3</v>
      </c>
    </row>
    <row r="581" spans="1:44" ht="31.5">
      <c r="A581" s="396"/>
      <c r="B581" s="396" t="s">
        <v>4471</v>
      </c>
      <c r="C581" s="401" t="s">
        <v>164</v>
      </c>
      <c r="D581" s="369">
        <f t="shared" si="178"/>
        <v>1559.4999999999998</v>
      </c>
      <c r="E581" s="373">
        <v>1559.4999999999998</v>
      </c>
      <c r="F581" s="400">
        <v>1074.0999999999999</v>
      </c>
      <c r="G581" s="373">
        <v>249.1</v>
      </c>
      <c r="H581" s="400"/>
      <c r="I581" s="369">
        <f t="shared" si="192"/>
        <v>452.3</v>
      </c>
      <c r="J581" s="400">
        <v>432.5</v>
      </c>
      <c r="K581" s="400">
        <v>230.5</v>
      </c>
      <c r="L581" s="400">
        <v>102.5</v>
      </c>
      <c r="M581" s="400">
        <v>19.8</v>
      </c>
      <c r="N581" s="369">
        <f t="shared" si="179"/>
        <v>2011.7999999999997</v>
      </c>
      <c r="O581" s="236"/>
      <c r="P581" s="267"/>
      <c r="Q581" s="267" t="s">
        <v>4471</v>
      </c>
      <c r="R581" s="272" t="s">
        <v>164</v>
      </c>
      <c r="S581" s="255">
        <f t="shared" si="180"/>
        <v>1347.0000000000002</v>
      </c>
      <c r="T581" s="255">
        <v>1347.0000000000002</v>
      </c>
      <c r="U581" s="255">
        <v>988.5</v>
      </c>
      <c r="V581" s="255"/>
      <c r="W581" s="255"/>
      <c r="X581" s="255">
        <f t="shared" si="181"/>
        <v>410.29999999999995</v>
      </c>
      <c r="Y581" s="255">
        <v>410.29999999999995</v>
      </c>
      <c r="Z581" s="255">
        <v>76.7</v>
      </c>
      <c r="AA581" s="255">
        <v>200.7</v>
      </c>
      <c r="AB581" s="255"/>
      <c r="AC581" s="255">
        <f t="shared" si="182"/>
        <v>1757.3000000000002</v>
      </c>
      <c r="AE581" s="267"/>
      <c r="AF581" s="267" t="s">
        <v>4471</v>
      </c>
      <c r="AG581" s="272" t="s">
        <v>164</v>
      </c>
      <c r="AH581" s="255">
        <f t="shared" si="183"/>
        <v>1757.3000000000002</v>
      </c>
      <c r="AI581" s="254">
        <f t="shared" si="184"/>
        <v>1347.0000000000002</v>
      </c>
      <c r="AJ581" s="254">
        <f t="shared" si="185"/>
        <v>410.29999999999995</v>
      </c>
      <c r="AK581" s="254">
        <f t="shared" si="186"/>
        <v>2011.7999999999997</v>
      </c>
      <c r="AL581" s="254">
        <f t="shared" si="187"/>
        <v>1559.4999999999998</v>
      </c>
      <c r="AM581" s="255">
        <f t="shared" si="188"/>
        <v>452.3</v>
      </c>
      <c r="AN581" s="254">
        <f t="shared" si="189"/>
        <v>254.49999999999955</v>
      </c>
      <c r="AO581" s="254">
        <f t="shared" si="190"/>
        <v>212.49999999999955</v>
      </c>
      <c r="AP581" s="254">
        <f t="shared" si="191"/>
        <v>42.000000000000057</v>
      </c>
      <c r="AQ581" s="249">
        <f t="shared" si="176"/>
        <v>21.5</v>
      </c>
      <c r="AR581" s="256">
        <f t="shared" si="177"/>
        <v>1580.9999999999998</v>
      </c>
    </row>
    <row r="582" spans="1:44" ht="31.5">
      <c r="A582" s="396"/>
      <c r="B582" s="396" t="s">
        <v>4471</v>
      </c>
      <c r="C582" s="401" t="s">
        <v>165</v>
      </c>
      <c r="D582" s="369">
        <f t="shared" si="178"/>
        <v>1453.6999999999998</v>
      </c>
      <c r="E582" s="373">
        <v>1453.6999999999998</v>
      </c>
      <c r="F582" s="400">
        <v>1191.5999999999999</v>
      </c>
      <c r="G582" s="373"/>
      <c r="H582" s="400"/>
      <c r="I582" s="369">
        <f t="shared" si="192"/>
        <v>850.5</v>
      </c>
      <c r="J582" s="400">
        <v>830.7</v>
      </c>
      <c r="K582" s="400">
        <v>255.7</v>
      </c>
      <c r="L582" s="400">
        <v>56.9</v>
      </c>
      <c r="M582" s="400">
        <v>19.8</v>
      </c>
      <c r="N582" s="369">
        <f t="shared" si="179"/>
        <v>2304.1999999999998</v>
      </c>
      <c r="O582" s="236"/>
      <c r="P582" s="267"/>
      <c r="Q582" s="267" t="s">
        <v>4471</v>
      </c>
      <c r="R582" s="272" t="s">
        <v>165</v>
      </c>
      <c r="S582" s="255">
        <f t="shared" si="180"/>
        <v>1302.3</v>
      </c>
      <c r="T582" s="255">
        <v>1302.3</v>
      </c>
      <c r="U582" s="255">
        <v>955.8</v>
      </c>
      <c r="V582" s="255"/>
      <c r="W582" s="255"/>
      <c r="X582" s="255">
        <f t="shared" si="181"/>
        <v>410.59999999999997</v>
      </c>
      <c r="Y582" s="255">
        <v>410.59999999999997</v>
      </c>
      <c r="Z582" s="255">
        <v>74.2</v>
      </c>
      <c r="AA582" s="255">
        <v>43.8</v>
      </c>
      <c r="AB582" s="255"/>
      <c r="AC582" s="255">
        <f t="shared" si="182"/>
        <v>1712.8999999999999</v>
      </c>
      <c r="AE582" s="267"/>
      <c r="AF582" s="267" t="s">
        <v>4471</v>
      </c>
      <c r="AG582" s="272" t="s">
        <v>165</v>
      </c>
      <c r="AH582" s="255">
        <f t="shared" si="183"/>
        <v>1712.8999999999999</v>
      </c>
      <c r="AI582" s="254">
        <f t="shared" si="184"/>
        <v>1302.3</v>
      </c>
      <c r="AJ582" s="254">
        <f t="shared" si="185"/>
        <v>410.59999999999997</v>
      </c>
      <c r="AK582" s="254">
        <f t="shared" si="186"/>
        <v>2304.1999999999998</v>
      </c>
      <c r="AL582" s="254">
        <f t="shared" si="187"/>
        <v>1453.6999999999998</v>
      </c>
      <c r="AM582" s="255">
        <f t="shared" si="188"/>
        <v>850.5</v>
      </c>
      <c r="AN582" s="254">
        <f t="shared" si="189"/>
        <v>591.29999999999995</v>
      </c>
      <c r="AO582" s="254">
        <f t="shared" si="190"/>
        <v>151.39999999999986</v>
      </c>
      <c r="AP582" s="254">
        <f t="shared" si="191"/>
        <v>439.90000000000003</v>
      </c>
      <c r="AQ582" s="249">
        <f t="shared" si="176"/>
        <v>23.8</v>
      </c>
      <c r="AR582" s="256">
        <f t="shared" si="177"/>
        <v>1477.4999999999998</v>
      </c>
    </row>
    <row r="583" spans="1:44" ht="31.5">
      <c r="A583" s="396"/>
      <c r="B583" s="396" t="s">
        <v>4471</v>
      </c>
      <c r="C583" s="401" t="s">
        <v>263</v>
      </c>
      <c r="D583" s="369">
        <f t="shared" si="178"/>
        <v>5728.2</v>
      </c>
      <c r="E583" s="373">
        <v>5728.2</v>
      </c>
      <c r="F583" s="400">
        <v>4557.3999999999996</v>
      </c>
      <c r="G583" s="373">
        <v>168.3</v>
      </c>
      <c r="H583" s="400"/>
      <c r="I583" s="369">
        <f t="shared" si="192"/>
        <v>2577.3999999999996</v>
      </c>
      <c r="J583" s="400">
        <v>2455.1999999999998</v>
      </c>
      <c r="K583" s="400">
        <v>978.1</v>
      </c>
      <c r="L583" s="400">
        <v>150</v>
      </c>
      <c r="M583" s="400">
        <v>122.2</v>
      </c>
      <c r="N583" s="369">
        <f t="shared" si="179"/>
        <v>8305.5999999999985</v>
      </c>
      <c r="O583" s="236"/>
      <c r="P583" s="267"/>
      <c r="Q583" s="267" t="s">
        <v>4471</v>
      </c>
      <c r="R583" s="272" t="s">
        <v>166</v>
      </c>
      <c r="S583" s="255">
        <f t="shared" si="180"/>
        <v>4758.4000000000005</v>
      </c>
      <c r="T583" s="255">
        <v>4758.4000000000005</v>
      </c>
      <c r="U583" s="255">
        <v>3492.4</v>
      </c>
      <c r="V583" s="255"/>
      <c r="W583" s="255"/>
      <c r="X583" s="255">
        <f t="shared" si="181"/>
        <v>1368.4</v>
      </c>
      <c r="Y583" s="255">
        <v>1368.4</v>
      </c>
      <c r="Z583" s="255">
        <v>271.10000000000002</v>
      </c>
      <c r="AA583" s="255">
        <v>270.7</v>
      </c>
      <c r="AB583" s="255"/>
      <c r="AC583" s="255">
        <f t="shared" si="182"/>
        <v>6126.8000000000011</v>
      </c>
      <c r="AE583" s="267"/>
      <c r="AF583" s="267" t="s">
        <v>4471</v>
      </c>
      <c r="AG583" s="272" t="s">
        <v>166</v>
      </c>
      <c r="AH583" s="255">
        <f t="shared" si="183"/>
        <v>6126.8000000000011</v>
      </c>
      <c r="AI583" s="254">
        <f t="shared" si="184"/>
        <v>4758.4000000000005</v>
      </c>
      <c r="AJ583" s="254">
        <f t="shared" si="185"/>
        <v>1368.4</v>
      </c>
      <c r="AK583" s="254">
        <f t="shared" si="186"/>
        <v>8305.5999999999985</v>
      </c>
      <c r="AL583" s="254">
        <f t="shared" si="187"/>
        <v>5728.2</v>
      </c>
      <c r="AM583" s="255">
        <f t="shared" si="188"/>
        <v>2577.3999999999996</v>
      </c>
      <c r="AN583" s="254">
        <f t="shared" si="189"/>
        <v>2178.7999999999975</v>
      </c>
      <c r="AO583" s="254">
        <f t="shared" si="190"/>
        <v>969.79999999999927</v>
      </c>
      <c r="AP583" s="254">
        <f t="shared" si="191"/>
        <v>1208.9999999999995</v>
      </c>
      <c r="AQ583" s="249">
        <f t="shared" si="176"/>
        <v>91.1</v>
      </c>
      <c r="AR583" s="256">
        <f t="shared" si="177"/>
        <v>5819.3</v>
      </c>
    </row>
    <row r="584" spans="1:44" ht="31.5">
      <c r="A584" s="396"/>
      <c r="B584" s="396" t="s">
        <v>4471</v>
      </c>
      <c r="C584" s="401" t="s">
        <v>167</v>
      </c>
      <c r="D584" s="369">
        <f t="shared" si="178"/>
        <v>6498.9</v>
      </c>
      <c r="E584" s="373">
        <v>6498.9</v>
      </c>
      <c r="F584" s="400">
        <v>5327</v>
      </c>
      <c r="G584" s="373"/>
      <c r="H584" s="400"/>
      <c r="I584" s="369">
        <f t="shared" si="192"/>
        <v>3520.6</v>
      </c>
      <c r="J584" s="400">
        <v>3198.1</v>
      </c>
      <c r="K584" s="400">
        <v>1143.2</v>
      </c>
      <c r="L584" s="400">
        <v>269.8</v>
      </c>
      <c r="M584" s="400">
        <v>322.5</v>
      </c>
      <c r="N584" s="369">
        <f t="shared" si="179"/>
        <v>10019.5</v>
      </c>
      <c r="O584" s="236"/>
      <c r="P584" s="267"/>
      <c r="Q584" s="267" t="s">
        <v>4471</v>
      </c>
      <c r="R584" s="272" t="s">
        <v>168</v>
      </c>
      <c r="S584" s="255">
        <f t="shared" si="180"/>
        <v>4955.7</v>
      </c>
      <c r="T584" s="255">
        <v>4955.7</v>
      </c>
      <c r="U584" s="255">
        <v>3637.2999999999997</v>
      </c>
      <c r="V584" s="255"/>
      <c r="W584" s="255"/>
      <c r="X584" s="255">
        <f t="shared" si="181"/>
        <v>1278.8000000000002</v>
      </c>
      <c r="Y584" s="255">
        <v>1278.8000000000002</v>
      </c>
      <c r="Z584" s="255">
        <v>282.39999999999998</v>
      </c>
      <c r="AA584" s="255">
        <v>148.30000000000001</v>
      </c>
      <c r="AB584" s="255"/>
      <c r="AC584" s="255">
        <f t="shared" si="182"/>
        <v>6234.5</v>
      </c>
      <c r="AE584" s="267"/>
      <c r="AF584" s="267" t="s">
        <v>4471</v>
      </c>
      <c r="AG584" s="272" t="s">
        <v>168</v>
      </c>
      <c r="AH584" s="255">
        <f t="shared" si="183"/>
        <v>6234.5</v>
      </c>
      <c r="AI584" s="254">
        <f t="shared" si="184"/>
        <v>4955.7</v>
      </c>
      <c r="AJ584" s="254">
        <f t="shared" si="185"/>
        <v>1278.8000000000002</v>
      </c>
      <c r="AK584" s="254">
        <f t="shared" si="186"/>
        <v>10019.5</v>
      </c>
      <c r="AL584" s="254">
        <f t="shared" si="187"/>
        <v>6498.9</v>
      </c>
      <c r="AM584" s="255">
        <f t="shared" si="188"/>
        <v>3520.6</v>
      </c>
      <c r="AN584" s="254">
        <f t="shared" si="189"/>
        <v>3785</v>
      </c>
      <c r="AO584" s="254">
        <f t="shared" si="190"/>
        <v>1543.1999999999998</v>
      </c>
      <c r="AP584" s="254">
        <f t="shared" si="191"/>
        <v>2241.7999999999997</v>
      </c>
      <c r="AQ584" s="249">
        <f t="shared" si="176"/>
        <v>106.5</v>
      </c>
      <c r="AR584" s="256">
        <f t="shared" si="177"/>
        <v>6605.4</v>
      </c>
    </row>
    <row r="585" spans="1:44" ht="31.5">
      <c r="A585" s="396"/>
      <c r="B585" s="396" t="s">
        <v>4471</v>
      </c>
      <c r="C585" s="401" t="s">
        <v>264</v>
      </c>
      <c r="D585" s="369">
        <f t="shared" si="178"/>
        <v>6973.5000000000009</v>
      </c>
      <c r="E585" s="373">
        <v>6973.5000000000009</v>
      </c>
      <c r="F585" s="400">
        <v>5504.8</v>
      </c>
      <c r="G585" s="373">
        <v>257.7</v>
      </c>
      <c r="H585" s="400"/>
      <c r="I585" s="369">
        <f t="shared" si="192"/>
        <v>2732.3</v>
      </c>
      <c r="J585" s="400">
        <v>2659.7000000000003</v>
      </c>
      <c r="K585" s="400">
        <v>1181.4000000000001</v>
      </c>
      <c r="L585" s="400">
        <v>199.5</v>
      </c>
      <c r="M585" s="400">
        <v>72.599999999999994</v>
      </c>
      <c r="N585" s="369">
        <f t="shared" si="179"/>
        <v>9705.8000000000011</v>
      </c>
      <c r="O585" s="236"/>
      <c r="P585" s="267"/>
      <c r="Q585" s="267" t="s">
        <v>4471</v>
      </c>
      <c r="R585" s="272" t="s">
        <v>169</v>
      </c>
      <c r="S585" s="255">
        <f t="shared" si="180"/>
        <v>4925.8</v>
      </c>
      <c r="T585" s="255">
        <v>4925.8</v>
      </c>
      <c r="U585" s="255">
        <v>3615.2</v>
      </c>
      <c r="V585" s="255"/>
      <c r="W585" s="255"/>
      <c r="X585" s="255">
        <f t="shared" si="181"/>
        <v>1371.6</v>
      </c>
      <c r="Y585" s="255">
        <v>1371.6</v>
      </c>
      <c r="Z585" s="255">
        <v>280.7</v>
      </c>
      <c r="AA585" s="255">
        <v>388.7</v>
      </c>
      <c r="AB585" s="255"/>
      <c r="AC585" s="255">
        <f t="shared" si="182"/>
        <v>6297.4</v>
      </c>
      <c r="AE585" s="267"/>
      <c r="AF585" s="267" t="s">
        <v>4471</v>
      </c>
      <c r="AG585" s="272" t="s">
        <v>169</v>
      </c>
      <c r="AH585" s="255">
        <f t="shared" si="183"/>
        <v>6297.4</v>
      </c>
      <c r="AI585" s="254">
        <f t="shared" si="184"/>
        <v>4925.8</v>
      </c>
      <c r="AJ585" s="254">
        <f t="shared" si="185"/>
        <v>1371.6</v>
      </c>
      <c r="AK585" s="254">
        <f t="shared" si="186"/>
        <v>9705.8000000000011</v>
      </c>
      <c r="AL585" s="254">
        <f t="shared" si="187"/>
        <v>6973.5000000000009</v>
      </c>
      <c r="AM585" s="255">
        <f t="shared" si="188"/>
        <v>2732.3</v>
      </c>
      <c r="AN585" s="254">
        <f t="shared" si="189"/>
        <v>3408.4000000000015</v>
      </c>
      <c r="AO585" s="254">
        <f t="shared" si="190"/>
        <v>2047.7000000000007</v>
      </c>
      <c r="AP585" s="254">
        <f t="shared" si="191"/>
        <v>1360.7000000000003</v>
      </c>
      <c r="AQ585" s="249">
        <f t="shared" si="176"/>
        <v>110.1</v>
      </c>
      <c r="AR585" s="256">
        <f t="shared" si="177"/>
        <v>7083.6000000000013</v>
      </c>
    </row>
    <row r="586" spans="1:44" ht="31.5">
      <c r="A586" s="396"/>
      <c r="B586" s="396" t="s">
        <v>4471</v>
      </c>
      <c r="C586" s="401" t="s">
        <v>170</v>
      </c>
      <c r="D586" s="369">
        <f t="shared" si="178"/>
        <v>4624.1000000000004</v>
      </c>
      <c r="E586" s="373">
        <v>4624.1000000000004</v>
      </c>
      <c r="F586" s="400">
        <v>3618.3</v>
      </c>
      <c r="G586" s="373">
        <v>209.8</v>
      </c>
      <c r="H586" s="400"/>
      <c r="I586" s="369">
        <f t="shared" si="192"/>
        <v>1674.2</v>
      </c>
      <c r="J586" s="400">
        <v>1634.6000000000001</v>
      </c>
      <c r="K586" s="400">
        <v>776.6</v>
      </c>
      <c r="L586" s="400">
        <v>127.5</v>
      </c>
      <c r="M586" s="400">
        <v>39.6</v>
      </c>
      <c r="N586" s="369">
        <f t="shared" si="179"/>
        <v>6298.3</v>
      </c>
      <c r="O586" s="236"/>
      <c r="P586" s="267"/>
      <c r="Q586" s="267" t="s">
        <v>4471</v>
      </c>
      <c r="R586" s="272" t="s">
        <v>170</v>
      </c>
      <c r="S586" s="255">
        <f t="shared" si="180"/>
        <v>3119.5</v>
      </c>
      <c r="T586" s="255">
        <v>3119.5</v>
      </c>
      <c r="U586" s="255">
        <v>2289.6</v>
      </c>
      <c r="V586" s="255"/>
      <c r="W586" s="255"/>
      <c r="X586" s="255">
        <f t="shared" si="181"/>
        <v>870.3</v>
      </c>
      <c r="Y586" s="255">
        <v>870.3</v>
      </c>
      <c r="Z586" s="255">
        <v>177.7</v>
      </c>
      <c r="AA586" s="255">
        <v>217.1</v>
      </c>
      <c r="AB586" s="255"/>
      <c r="AC586" s="255">
        <f t="shared" si="182"/>
        <v>3989.8</v>
      </c>
      <c r="AE586" s="267"/>
      <c r="AF586" s="267" t="s">
        <v>4471</v>
      </c>
      <c r="AG586" s="272" t="s">
        <v>170</v>
      </c>
      <c r="AH586" s="255">
        <f t="shared" si="183"/>
        <v>3989.8</v>
      </c>
      <c r="AI586" s="254">
        <f t="shared" si="184"/>
        <v>3119.5</v>
      </c>
      <c r="AJ586" s="254">
        <f t="shared" si="185"/>
        <v>870.3</v>
      </c>
      <c r="AK586" s="254">
        <f t="shared" si="186"/>
        <v>6298.3</v>
      </c>
      <c r="AL586" s="254">
        <f t="shared" si="187"/>
        <v>4624.1000000000004</v>
      </c>
      <c r="AM586" s="255">
        <f t="shared" si="188"/>
        <v>1674.2</v>
      </c>
      <c r="AN586" s="254">
        <f t="shared" si="189"/>
        <v>2308.5</v>
      </c>
      <c r="AO586" s="254">
        <f t="shared" si="190"/>
        <v>1504.6000000000004</v>
      </c>
      <c r="AP586" s="254">
        <f t="shared" si="191"/>
        <v>803.90000000000009</v>
      </c>
      <c r="AQ586" s="249">
        <f t="shared" si="176"/>
        <v>72.400000000000006</v>
      </c>
      <c r="AR586" s="256">
        <f t="shared" si="177"/>
        <v>4696.5</v>
      </c>
    </row>
    <row r="587" spans="1:44" ht="31.5">
      <c r="A587" s="396"/>
      <c r="B587" s="396" t="s">
        <v>4471</v>
      </c>
      <c r="C587" s="401" t="s">
        <v>171</v>
      </c>
      <c r="D587" s="369">
        <f t="shared" si="178"/>
        <v>1728.5</v>
      </c>
      <c r="E587" s="373">
        <v>1728.5</v>
      </c>
      <c r="F587" s="400">
        <v>1302.9000000000001</v>
      </c>
      <c r="G587" s="373">
        <v>138.9</v>
      </c>
      <c r="H587" s="400"/>
      <c r="I587" s="369">
        <f t="shared" si="192"/>
        <v>563.99999999999989</v>
      </c>
      <c r="J587" s="400">
        <v>544.19999999999993</v>
      </c>
      <c r="K587" s="400">
        <v>279.7</v>
      </c>
      <c r="L587" s="400">
        <v>68.099999999999994</v>
      </c>
      <c r="M587" s="400">
        <v>19.8</v>
      </c>
      <c r="N587" s="369">
        <f t="shared" si="179"/>
        <v>2292.5</v>
      </c>
      <c r="O587" s="236"/>
      <c r="P587" s="267"/>
      <c r="Q587" s="267" t="s">
        <v>4471</v>
      </c>
      <c r="R587" s="272" t="s">
        <v>171</v>
      </c>
      <c r="S587" s="255">
        <f t="shared" si="180"/>
        <v>1359</v>
      </c>
      <c r="T587" s="255">
        <v>1359</v>
      </c>
      <c r="U587" s="255">
        <v>997.40000000000009</v>
      </c>
      <c r="V587" s="255"/>
      <c r="W587" s="255"/>
      <c r="X587" s="255">
        <f t="shared" si="181"/>
        <v>414.2</v>
      </c>
      <c r="Y587" s="255">
        <v>414.2</v>
      </c>
      <c r="Z587" s="255">
        <v>77.400000000000006</v>
      </c>
      <c r="AA587" s="255">
        <v>117.4</v>
      </c>
      <c r="AB587" s="255"/>
      <c r="AC587" s="255">
        <f t="shared" si="182"/>
        <v>1773.2</v>
      </c>
      <c r="AE587" s="267"/>
      <c r="AF587" s="267" t="s">
        <v>4471</v>
      </c>
      <c r="AG587" s="272" t="s">
        <v>171</v>
      </c>
      <c r="AH587" s="255">
        <f t="shared" si="183"/>
        <v>1773.2</v>
      </c>
      <c r="AI587" s="254">
        <f t="shared" si="184"/>
        <v>1359</v>
      </c>
      <c r="AJ587" s="254">
        <f t="shared" si="185"/>
        <v>414.2</v>
      </c>
      <c r="AK587" s="254">
        <f t="shared" si="186"/>
        <v>2292.5</v>
      </c>
      <c r="AL587" s="254">
        <f t="shared" si="187"/>
        <v>1728.5</v>
      </c>
      <c r="AM587" s="255">
        <f t="shared" si="188"/>
        <v>563.99999999999989</v>
      </c>
      <c r="AN587" s="254">
        <f t="shared" si="189"/>
        <v>519.29999999999995</v>
      </c>
      <c r="AO587" s="254">
        <f t="shared" si="190"/>
        <v>369.5</v>
      </c>
      <c r="AP587" s="254">
        <f t="shared" si="191"/>
        <v>149.7999999999999</v>
      </c>
      <c r="AQ587" s="249">
        <f t="shared" si="176"/>
        <v>26.1</v>
      </c>
      <c r="AR587" s="256">
        <f t="shared" si="177"/>
        <v>1754.6</v>
      </c>
    </row>
    <row r="588" spans="1:44" ht="31.5">
      <c r="A588" s="396"/>
      <c r="B588" s="396" t="s">
        <v>4471</v>
      </c>
      <c r="C588" s="401" t="s">
        <v>172</v>
      </c>
      <c r="D588" s="369">
        <f t="shared" si="178"/>
        <v>3295.3</v>
      </c>
      <c r="E588" s="373">
        <v>3295.3</v>
      </c>
      <c r="F588" s="400">
        <v>2701.1</v>
      </c>
      <c r="G588" s="373"/>
      <c r="H588" s="400"/>
      <c r="I588" s="369">
        <f t="shared" si="192"/>
        <v>1433.6999999999998</v>
      </c>
      <c r="J588" s="400">
        <v>1376.2999999999997</v>
      </c>
      <c r="K588" s="400">
        <v>579.79999999999995</v>
      </c>
      <c r="L588" s="400">
        <v>142.1</v>
      </c>
      <c r="M588" s="400">
        <v>57.4</v>
      </c>
      <c r="N588" s="369">
        <f t="shared" si="179"/>
        <v>4729</v>
      </c>
      <c r="O588" s="236"/>
      <c r="P588" s="267"/>
      <c r="Q588" s="267" t="s">
        <v>4471</v>
      </c>
      <c r="R588" s="272" t="s">
        <v>172</v>
      </c>
      <c r="S588" s="255">
        <f t="shared" si="180"/>
        <v>2273.1000000000004</v>
      </c>
      <c r="T588" s="255">
        <v>2273.1000000000004</v>
      </c>
      <c r="U588" s="255">
        <v>1668.4</v>
      </c>
      <c r="V588" s="255"/>
      <c r="W588" s="255"/>
      <c r="X588" s="255">
        <f t="shared" si="181"/>
        <v>544</v>
      </c>
      <c r="Y588" s="255">
        <v>544</v>
      </c>
      <c r="Z588" s="255">
        <v>129.5</v>
      </c>
      <c r="AA588" s="255">
        <v>127.8</v>
      </c>
      <c r="AB588" s="255"/>
      <c r="AC588" s="255">
        <f t="shared" si="182"/>
        <v>2817.1000000000004</v>
      </c>
      <c r="AE588" s="267"/>
      <c r="AF588" s="267" t="s">
        <v>4471</v>
      </c>
      <c r="AG588" s="272" t="s">
        <v>172</v>
      </c>
      <c r="AH588" s="255">
        <f t="shared" si="183"/>
        <v>2817.1000000000004</v>
      </c>
      <c r="AI588" s="254">
        <f t="shared" si="184"/>
        <v>2273.1000000000004</v>
      </c>
      <c r="AJ588" s="254">
        <f t="shared" si="185"/>
        <v>544</v>
      </c>
      <c r="AK588" s="254">
        <f t="shared" si="186"/>
        <v>4729</v>
      </c>
      <c r="AL588" s="254">
        <f t="shared" si="187"/>
        <v>3295.3</v>
      </c>
      <c r="AM588" s="255">
        <f t="shared" si="188"/>
        <v>1433.6999999999998</v>
      </c>
      <c r="AN588" s="254">
        <f t="shared" si="189"/>
        <v>1911.8999999999996</v>
      </c>
      <c r="AO588" s="254">
        <f t="shared" si="190"/>
        <v>1022.1999999999998</v>
      </c>
      <c r="AP588" s="254">
        <f t="shared" si="191"/>
        <v>889.69999999999982</v>
      </c>
      <c r="AQ588" s="249">
        <f t="shared" si="176"/>
        <v>54</v>
      </c>
      <c r="AR588" s="256">
        <f t="shared" si="177"/>
        <v>3349.3</v>
      </c>
    </row>
    <row r="589" spans="1:44" ht="31.5">
      <c r="A589" s="396"/>
      <c r="B589" s="396" t="s">
        <v>4471</v>
      </c>
      <c r="C589" s="401" t="s">
        <v>173</v>
      </c>
      <c r="D589" s="369">
        <f t="shared" si="178"/>
        <v>2428.3000000000002</v>
      </c>
      <c r="E589" s="373">
        <v>2428.3000000000002</v>
      </c>
      <c r="F589" s="400">
        <v>1990.4</v>
      </c>
      <c r="G589" s="373"/>
      <c r="H589" s="400"/>
      <c r="I589" s="369">
        <f t="shared" si="192"/>
        <v>1034.7</v>
      </c>
      <c r="J589" s="400">
        <v>991.7</v>
      </c>
      <c r="K589" s="400">
        <v>427.2</v>
      </c>
      <c r="L589" s="400">
        <v>142.6</v>
      </c>
      <c r="M589" s="400">
        <v>43</v>
      </c>
      <c r="N589" s="369">
        <f t="shared" si="179"/>
        <v>3463</v>
      </c>
      <c r="O589" s="236"/>
      <c r="P589" s="267"/>
      <c r="Q589" s="267" t="s">
        <v>4471</v>
      </c>
      <c r="R589" s="272" t="s">
        <v>173</v>
      </c>
      <c r="S589" s="255">
        <f t="shared" si="180"/>
        <v>2177.9</v>
      </c>
      <c r="T589" s="255">
        <v>2177.9</v>
      </c>
      <c r="U589" s="255">
        <v>1598.5</v>
      </c>
      <c r="V589" s="255"/>
      <c r="W589" s="255"/>
      <c r="X589" s="255">
        <f t="shared" si="181"/>
        <v>576.70000000000005</v>
      </c>
      <c r="Y589" s="255">
        <v>576.70000000000005</v>
      </c>
      <c r="Z589" s="255">
        <v>124.10000000000001</v>
      </c>
      <c r="AA589" s="255">
        <v>171.5</v>
      </c>
      <c r="AB589" s="255"/>
      <c r="AC589" s="255">
        <f t="shared" si="182"/>
        <v>2754.6000000000004</v>
      </c>
      <c r="AE589" s="267"/>
      <c r="AF589" s="267" t="s">
        <v>4471</v>
      </c>
      <c r="AG589" s="272" t="s">
        <v>173</v>
      </c>
      <c r="AH589" s="255">
        <f t="shared" si="183"/>
        <v>2754.6000000000004</v>
      </c>
      <c r="AI589" s="254">
        <f t="shared" si="184"/>
        <v>2177.9</v>
      </c>
      <c r="AJ589" s="254">
        <f t="shared" si="185"/>
        <v>576.70000000000005</v>
      </c>
      <c r="AK589" s="254">
        <f t="shared" si="186"/>
        <v>3463</v>
      </c>
      <c r="AL589" s="254">
        <f t="shared" si="187"/>
        <v>2428.3000000000002</v>
      </c>
      <c r="AM589" s="255">
        <f t="shared" si="188"/>
        <v>1034.7</v>
      </c>
      <c r="AN589" s="254">
        <f t="shared" si="189"/>
        <v>708.39999999999964</v>
      </c>
      <c r="AO589" s="254">
        <f t="shared" si="190"/>
        <v>250.40000000000009</v>
      </c>
      <c r="AP589" s="254">
        <f t="shared" si="191"/>
        <v>458</v>
      </c>
      <c r="AQ589" s="249">
        <f t="shared" ref="AQ589:AQ652" si="193">ROUND(F589*0.02,1)</f>
        <v>39.799999999999997</v>
      </c>
      <c r="AR589" s="256">
        <f t="shared" ref="AR589:AR652" si="194">E589+AQ589</f>
        <v>2468.1000000000004</v>
      </c>
    </row>
    <row r="590" spans="1:44" ht="31.5">
      <c r="A590" s="396"/>
      <c r="B590" s="396" t="s">
        <v>4471</v>
      </c>
      <c r="C590" s="401" t="s">
        <v>174</v>
      </c>
      <c r="D590" s="369">
        <f t="shared" si="178"/>
        <v>1561.1999999999998</v>
      </c>
      <c r="E590" s="373">
        <v>1561.1999999999998</v>
      </c>
      <c r="F590" s="400">
        <v>1279.6999999999998</v>
      </c>
      <c r="G590" s="373"/>
      <c r="H590" s="400"/>
      <c r="I590" s="369">
        <f t="shared" si="192"/>
        <v>650.5</v>
      </c>
      <c r="J590" s="400">
        <v>627.5</v>
      </c>
      <c r="K590" s="400">
        <v>274.60000000000002</v>
      </c>
      <c r="L590" s="400">
        <v>96</v>
      </c>
      <c r="M590" s="400">
        <v>23</v>
      </c>
      <c r="N590" s="369">
        <f t="shared" si="179"/>
        <v>2211.6999999999998</v>
      </c>
      <c r="O590" s="236"/>
      <c r="P590" s="267"/>
      <c r="Q590" s="267" t="s">
        <v>4471</v>
      </c>
      <c r="R590" s="272" t="s">
        <v>174</v>
      </c>
      <c r="S590" s="255">
        <f t="shared" si="180"/>
        <v>1205.1999999999998</v>
      </c>
      <c r="T590" s="255">
        <v>1205.1999999999998</v>
      </c>
      <c r="U590" s="255">
        <v>884.5</v>
      </c>
      <c r="V590" s="255"/>
      <c r="W590" s="255"/>
      <c r="X590" s="255">
        <f t="shared" si="181"/>
        <v>313.60000000000002</v>
      </c>
      <c r="Y590" s="255">
        <v>313.60000000000002</v>
      </c>
      <c r="Z590" s="255">
        <v>68.7</v>
      </c>
      <c r="AA590" s="255">
        <v>62.3</v>
      </c>
      <c r="AB590" s="255"/>
      <c r="AC590" s="255">
        <f t="shared" si="182"/>
        <v>1518.7999999999997</v>
      </c>
      <c r="AE590" s="267"/>
      <c r="AF590" s="267" t="s">
        <v>4471</v>
      </c>
      <c r="AG590" s="272" t="s">
        <v>174</v>
      </c>
      <c r="AH590" s="255">
        <f t="shared" si="183"/>
        <v>1518.7999999999997</v>
      </c>
      <c r="AI590" s="254">
        <f t="shared" si="184"/>
        <v>1205.1999999999998</v>
      </c>
      <c r="AJ590" s="254">
        <f t="shared" si="185"/>
        <v>313.60000000000002</v>
      </c>
      <c r="AK590" s="254">
        <f t="shared" si="186"/>
        <v>2211.6999999999998</v>
      </c>
      <c r="AL590" s="254">
        <f t="shared" si="187"/>
        <v>1561.1999999999998</v>
      </c>
      <c r="AM590" s="255">
        <f t="shared" si="188"/>
        <v>650.5</v>
      </c>
      <c r="AN590" s="254">
        <f t="shared" si="189"/>
        <v>692.90000000000009</v>
      </c>
      <c r="AO590" s="254">
        <f t="shared" si="190"/>
        <v>356</v>
      </c>
      <c r="AP590" s="254">
        <f t="shared" si="191"/>
        <v>336.9</v>
      </c>
      <c r="AQ590" s="249">
        <f t="shared" si="193"/>
        <v>25.6</v>
      </c>
      <c r="AR590" s="256">
        <f t="shared" si="194"/>
        <v>1586.7999999999997</v>
      </c>
    </row>
    <row r="591" spans="1:44" ht="31.5">
      <c r="A591" s="396"/>
      <c r="B591" s="396" t="s">
        <v>4471</v>
      </c>
      <c r="C591" s="401" t="s">
        <v>175</v>
      </c>
      <c r="D591" s="369">
        <f t="shared" si="178"/>
        <v>1652.6999999999998</v>
      </c>
      <c r="E591" s="373">
        <v>1652.6999999999998</v>
      </c>
      <c r="F591" s="400">
        <v>1354.6999999999998</v>
      </c>
      <c r="G591" s="373"/>
      <c r="H591" s="400"/>
      <c r="I591" s="369">
        <f t="shared" si="192"/>
        <v>810.4</v>
      </c>
      <c r="J591" s="400">
        <v>773.4</v>
      </c>
      <c r="K591" s="400">
        <v>304.5</v>
      </c>
      <c r="L591" s="400">
        <v>209.8</v>
      </c>
      <c r="M591" s="400">
        <v>37</v>
      </c>
      <c r="N591" s="369">
        <f t="shared" si="179"/>
        <v>2463.1</v>
      </c>
      <c r="O591" s="236"/>
      <c r="P591" s="267"/>
      <c r="Q591" s="267" t="s">
        <v>4471</v>
      </c>
      <c r="R591" s="272" t="s">
        <v>175</v>
      </c>
      <c r="S591" s="255">
        <f t="shared" si="180"/>
        <v>1350.4</v>
      </c>
      <c r="T591" s="255">
        <v>1350.4</v>
      </c>
      <c r="U591" s="255">
        <v>991.1</v>
      </c>
      <c r="V591" s="255"/>
      <c r="W591" s="255"/>
      <c r="X591" s="255">
        <f t="shared" si="181"/>
        <v>400.79999999999995</v>
      </c>
      <c r="Y591" s="255">
        <v>400.79999999999995</v>
      </c>
      <c r="Z591" s="255">
        <v>77</v>
      </c>
      <c r="AA591" s="255">
        <v>159.19999999999999</v>
      </c>
      <c r="AB591" s="255"/>
      <c r="AC591" s="255">
        <f t="shared" si="182"/>
        <v>1751.2</v>
      </c>
      <c r="AE591" s="267"/>
      <c r="AF591" s="267" t="s">
        <v>4471</v>
      </c>
      <c r="AG591" s="272" t="s">
        <v>175</v>
      </c>
      <c r="AH591" s="255">
        <f t="shared" si="183"/>
        <v>1751.2</v>
      </c>
      <c r="AI591" s="254">
        <f t="shared" si="184"/>
        <v>1350.4</v>
      </c>
      <c r="AJ591" s="254">
        <f t="shared" si="185"/>
        <v>400.79999999999995</v>
      </c>
      <c r="AK591" s="254">
        <f t="shared" si="186"/>
        <v>2463.1</v>
      </c>
      <c r="AL591" s="254">
        <f t="shared" si="187"/>
        <v>1652.6999999999998</v>
      </c>
      <c r="AM591" s="255">
        <f t="shared" si="188"/>
        <v>810.4</v>
      </c>
      <c r="AN591" s="254">
        <f t="shared" si="189"/>
        <v>711.89999999999986</v>
      </c>
      <c r="AO591" s="254">
        <f t="shared" si="190"/>
        <v>302.29999999999973</v>
      </c>
      <c r="AP591" s="254">
        <f t="shared" si="191"/>
        <v>409.6</v>
      </c>
      <c r="AQ591" s="249">
        <f t="shared" si="193"/>
        <v>27.1</v>
      </c>
      <c r="AR591" s="256">
        <f t="shared" si="194"/>
        <v>1679.7999999999997</v>
      </c>
    </row>
    <row r="592" spans="1:44" ht="34.700000000000003" customHeight="1">
      <c r="A592" s="396"/>
      <c r="B592" s="396" t="s">
        <v>4471</v>
      </c>
      <c r="C592" s="401" t="s">
        <v>176</v>
      </c>
      <c r="D592" s="369">
        <f t="shared" si="178"/>
        <v>1821.5</v>
      </c>
      <c r="E592" s="373">
        <v>1821.5</v>
      </c>
      <c r="F592" s="400">
        <v>1493</v>
      </c>
      <c r="G592" s="373"/>
      <c r="H592" s="400"/>
      <c r="I592" s="369">
        <f t="shared" si="192"/>
        <v>824.90000000000009</v>
      </c>
      <c r="J592" s="400">
        <v>787.90000000000009</v>
      </c>
      <c r="K592" s="400">
        <v>320.5</v>
      </c>
      <c r="L592" s="400">
        <v>134.1</v>
      </c>
      <c r="M592" s="400">
        <v>37</v>
      </c>
      <c r="N592" s="369">
        <f t="shared" si="179"/>
        <v>2646.4</v>
      </c>
      <c r="O592" s="236"/>
      <c r="P592" s="267"/>
      <c r="Q592" s="267" t="s">
        <v>4471</v>
      </c>
      <c r="R592" s="272" t="s">
        <v>176</v>
      </c>
      <c r="S592" s="255">
        <f t="shared" si="180"/>
        <v>1216.5</v>
      </c>
      <c r="T592" s="255">
        <v>1216.5</v>
      </c>
      <c r="U592" s="255">
        <v>892.8</v>
      </c>
      <c r="V592" s="255"/>
      <c r="W592" s="255"/>
      <c r="X592" s="255">
        <f t="shared" si="181"/>
        <v>351.8</v>
      </c>
      <c r="Y592" s="255">
        <v>351.8</v>
      </c>
      <c r="Z592" s="255">
        <v>69.3</v>
      </c>
      <c r="AA592" s="255">
        <v>101</v>
      </c>
      <c r="AB592" s="255"/>
      <c r="AC592" s="255">
        <f t="shared" si="182"/>
        <v>1568.3</v>
      </c>
      <c r="AE592" s="267"/>
      <c r="AF592" s="267" t="s">
        <v>4471</v>
      </c>
      <c r="AG592" s="272" t="s">
        <v>176</v>
      </c>
      <c r="AH592" s="255">
        <f t="shared" si="183"/>
        <v>1568.3</v>
      </c>
      <c r="AI592" s="254">
        <f t="shared" si="184"/>
        <v>1216.5</v>
      </c>
      <c r="AJ592" s="254">
        <f t="shared" si="185"/>
        <v>351.8</v>
      </c>
      <c r="AK592" s="254">
        <f t="shared" si="186"/>
        <v>2646.4</v>
      </c>
      <c r="AL592" s="254">
        <f t="shared" si="187"/>
        <v>1821.5</v>
      </c>
      <c r="AM592" s="255">
        <f t="shared" si="188"/>
        <v>824.90000000000009</v>
      </c>
      <c r="AN592" s="254">
        <f t="shared" si="189"/>
        <v>1078.1000000000001</v>
      </c>
      <c r="AO592" s="254">
        <f t="shared" si="190"/>
        <v>605</v>
      </c>
      <c r="AP592" s="254">
        <f t="shared" si="191"/>
        <v>473.10000000000008</v>
      </c>
      <c r="AQ592" s="249">
        <f t="shared" si="193"/>
        <v>29.9</v>
      </c>
      <c r="AR592" s="256">
        <f t="shared" si="194"/>
        <v>1851.4</v>
      </c>
    </row>
    <row r="593" spans="1:44" ht="31.5">
      <c r="A593" s="396"/>
      <c r="B593" s="396" t="s">
        <v>4471</v>
      </c>
      <c r="C593" s="401" t="s">
        <v>177</v>
      </c>
      <c r="D593" s="369">
        <f t="shared" si="178"/>
        <v>1561.1</v>
      </c>
      <c r="E593" s="373">
        <v>1561.1</v>
      </c>
      <c r="F593" s="400">
        <v>1279.5999999999999</v>
      </c>
      <c r="G593" s="373"/>
      <c r="H593" s="400"/>
      <c r="I593" s="369">
        <f t="shared" si="192"/>
        <v>676.30000000000007</v>
      </c>
      <c r="J593" s="400">
        <v>632.1</v>
      </c>
      <c r="K593" s="400">
        <v>274.5</v>
      </c>
      <c r="L593" s="400">
        <v>100.7</v>
      </c>
      <c r="M593" s="400">
        <v>44.2</v>
      </c>
      <c r="N593" s="369">
        <f t="shared" si="179"/>
        <v>2237.4</v>
      </c>
      <c r="O593" s="236"/>
      <c r="P593" s="267"/>
      <c r="Q593" s="267" t="s">
        <v>4471</v>
      </c>
      <c r="R593" s="272" t="s">
        <v>177</v>
      </c>
      <c r="S593" s="255">
        <f t="shared" si="180"/>
        <v>1164.5</v>
      </c>
      <c r="T593" s="255">
        <v>1164.5</v>
      </c>
      <c r="U593" s="255">
        <v>854.69999999999993</v>
      </c>
      <c r="V593" s="255"/>
      <c r="W593" s="255"/>
      <c r="X593" s="255">
        <f t="shared" si="181"/>
        <v>305.20000000000005</v>
      </c>
      <c r="Y593" s="255">
        <v>305.20000000000005</v>
      </c>
      <c r="Z593" s="255">
        <v>66.400000000000006</v>
      </c>
      <c r="AA593" s="255">
        <v>91.3</v>
      </c>
      <c r="AB593" s="255"/>
      <c r="AC593" s="255">
        <f t="shared" si="182"/>
        <v>1469.7</v>
      </c>
      <c r="AE593" s="267"/>
      <c r="AF593" s="267" t="s">
        <v>4471</v>
      </c>
      <c r="AG593" s="272" t="s">
        <v>177</v>
      </c>
      <c r="AH593" s="255">
        <f t="shared" si="183"/>
        <v>1469.7</v>
      </c>
      <c r="AI593" s="254">
        <f t="shared" si="184"/>
        <v>1164.5</v>
      </c>
      <c r="AJ593" s="254">
        <f t="shared" si="185"/>
        <v>305.20000000000005</v>
      </c>
      <c r="AK593" s="254">
        <f t="shared" si="186"/>
        <v>2237.4</v>
      </c>
      <c r="AL593" s="254">
        <f t="shared" si="187"/>
        <v>1561.1</v>
      </c>
      <c r="AM593" s="255">
        <f t="shared" si="188"/>
        <v>676.30000000000007</v>
      </c>
      <c r="AN593" s="254">
        <f t="shared" si="189"/>
        <v>767.7</v>
      </c>
      <c r="AO593" s="254">
        <f t="shared" si="190"/>
        <v>396.59999999999991</v>
      </c>
      <c r="AP593" s="254">
        <f t="shared" si="191"/>
        <v>371.1</v>
      </c>
      <c r="AQ593" s="249">
        <f t="shared" si="193"/>
        <v>25.6</v>
      </c>
      <c r="AR593" s="256">
        <f t="shared" si="194"/>
        <v>1586.6999999999998</v>
      </c>
    </row>
    <row r="594" spans="1:44" ht="31.5">
      <c r="A594" s="396"/>
      <c r="B594" s="396" t="s">
        <v>4471</v>
      </c>
      <c r="C594" s="401" t="s">
        <v>178</v>
      </c>
      <c r="D594" s="369">
        <f t="shared" si="178"/>
        <v>1561.1</v>
      </c>
      <c r="E594" s="373">
        <v>1561.1</v>
      </c>
      <c r="F594" s="400">
        <v>1279.5999999999999</v>
      </c>
      <c r="G594" s="373"/>
      <c r="H594" s="400"/>
      <c r="I594" s="369">
        <f t="shared" si="192"/>
        <v>646.90000000000009</v>
      </c>
      <c r="J594" s="400">
        <v>622.70000000000005</v>
      </c>
      <c r="K594" s="400">
        <v>274.5</v>
      </c>
      <c r="L594" s="400">
        <v>91.3</v>
      </c>
      <c r="M594" s="400">
        <v>24.2</v>
      </c>
      <c r="N594" s="369">
        <f t="shared" si="179"/>
        <v>2208</v>
      </c>
      <c r="O594" s="236"/>
      <c r="P594" s="267"/>
      <c r="Q594" s="267" t="s">
        <v>4471</v>
      </c>
      <c r="R594" s="272" t="s">
        <v>178</v>
      </c>
      <c r="S594" s="255">
        <f t="shared" si="180"/>
        <v>1221.9000000000001</v>
      </c>
      <c r="T594" s="255">
        <v>1221.9000000000001</v>
      </c>
      <c r="U594" s="255">
        <v>896.7</v>
      </c>
      <c r="V594" s="255"/>
      <c r="W594" s="255"/>
      <c r="X594" s="255">
        <f t="shared" si="181"/>
        <v>297.60000000000002</v>
      </c>
      <c r="Y594" s="255">
        <v>297.60000000000002</v>
      </c>
      <c r="Z594" s="255">
        <v>69.599999999999994</v>
      </c>
      <c r="AA594" s="255">
        <v>75.3</v>
      </c>
      <c r="AB594" s="255"/>
      <c r="AC594" s="255">
        <f t="shared" si="182"/>
        <v>1519.5</v>
      </c>
      <c r="AE594" s="267"/>
      <c r="AF594" s="267" t="s">
        <v>4471</v>
      </c>
      <c r="AG594" s="272" t="s">
        <v>178</v>
      </c>
      <c r="AH594" s="255">
        <f t="shared" si="183"/>
        <v>1519.5</v>
      </c>
      <c r="AI594" s="254">
        <f t="shared" si="184"/>
        <v>1221.9000000000001</v>
      </c>
      <c r="AJ594" s="254">
        <f t="shared" si="185"/>
        <v>297.60000000000002</v>
      </c>
      <c r="AK594" s="254">
        <f t="shared" si="186"/>
        <v>2208</v>
      </c>
      <c r="AL594" s="254">
        <f t="shared" si="187"/>
        <v>1561.1</v>
      </c>
      <c r="AM594" s="255">
        <f t="shared" si="188"/>
        <v>646.90000000000009</v>
      </c>
      <c r="AN594" s="254">
        <f t="shared" si="189"/>
        <v>688.5</v>
      </c>
      <c r="AO594" s="254">
        <f t="shared" si="190"/>
        <v>339.19999999999982</v>
      </c>
      <c r="AP594" s="254">
        <f t="shared" si="191"/>
        <v>349.30000000000007</v>
      </c>
      <c r="AQ594" s="249">
        <f t="shared" si="193"/>
        <v>25.6</v>
      </c>
      <c r="AR594" s="256">
        <f t="shared" si="194"/>
        <v>1586.6999999999998</v>
      </c>
    </row>
    <row r="595" spans="1:44" ht="31.5">
      <c r="A595" s="396"/>
      <c r="B595" s="396" t="s">
        <v>4471</v>
      </c>
      <c r="C595" s="401" t="s">
        <v>179</v>
      </c>
      <c r="D595" s="369">
        <f t="shared" si="178"/>
        <v>3035.5</v>
      </c>
      <c r="E595" s="373">
        <v>3035.5</v>
      </c>
      <c r="F595" s="400">
        <v>2488.1</v>
      </c>
      <c r="G595" s="373"/>
      <c r="H595" s="400"/>
      <c r="I595" s="369">
        <f t="shared" si="192"/>
        <v>1367.1</v>
      </c>
      <c r="J595" s="400">
        <v>1282.0999999999999</v>
      </c>
      <c r="K595" s="400">
        <v>533.9</v>
      </c>
      <c r="L595" s="400">
        <v>170.2</v>
      </c>
      <c r="M595" s="400">
        <v>85</v>
      </c>
      <c r="N595" s="369">
        <f t="shared" si="179"/>
        <v>4402.6000000000004</v>
      </c>
      <c r="O595" s="236"/>
      <c r="P595" s="267"/>
      <c r="Q595" s="267" t="s">
        <v>4471</v>
      </c>
      <c r="R595" s="272" t="s">
        <v>179</v>
      </c>
      <c r="S595" s="255">
        <f t="shared" si="180"/>
        <v>1717</v>
      </c>
      <c r="T595" s="255">
        <v>1717</v>
      </c>
      <c r="U595" s="255">
        <v>1260.2</v>
      </c>
      <c r="V595" s="255"/>
      <c r="W595" s="255"/>
      <c r="X595" s="255">
        <f t="shared" si="181"/>
        <v>635.40000000000009</v>
      </c>
      <c r="Y595" s="255">
        <v>635.40000000000009</v>
      </c>
      <c r="Z595" s="255">
        <v>97.9</v>
      </c>
      <c r="AA595" s="255">
        <v>179.6</v>
      </c>
      <c r="AB595" s="255"/>
      <c r="AC595" s="255">
        <f t="shared" si="182"/>
        <v>2352.4</v>
      </c>
      <c r="AE595" s="267"/>
      <c r="AF595" s="267" t="s">
        <v>4471</v>
      </c>
      <c r="AG595" s="272" t="s">
        <v>179</v>
      </c>
      <c r="AH595" s="255">
        <f t="shared" si="183"/>
        <v>2352.4</v>
      </c>
      <c r="AI595" s="254">
        <f t="shared" si="184"/>
        <v>1717</v>
      </c>
      <c r="AJ595" s="254">
        <f t="shared" si="185"/>
        <v>635.40000000000009</v>
      </c>
      <c r="AK595" s="254">
        <f t="shared" si="186"/>
        <v>4402.6000000000004</v>
      </c>
      <c r="AL595" s="254">
        <f t="shared" si="187"/>
        <v>3035.5</v>
      </c>
      <c r="AM595" s="255">
        <f t="shared" si="188"/>
        <v>1367.1</v>
      </c>
      <c r="AN595" s="254">
        <f t="shared" si="189"/>
        <v>2050.2000000000003</v>
      </c>
      <c r="AO595" s="254">
        <f t="shared" si="190"/>
        <v>1318.5</v>
      </c>
      <c r="AP595" s="254">
        <f t="shared" si="191"/>
        <v>731.69999999999982</v>
      </c>
      <c r="AQ595" s="249">
        <f t="shared" si="193"/>
        <v>49.8</v>
      </c>
      <c r="AR595" s="256">
        <f t="shared" si="194"/>
        <v>3085.3</v>
      </c>
    </row>
    <row r="596" spans="1:44" ht="31.5">
      <c r="A596" s="396"/>
      <c r="B596" s="396" t="s">
        <v>4471</v>
      </c>
      <c r="C596" s="401" t="s">
        <v>180</v>
      </c>
      <c r="D596" s="369">
        <f t="shared" si="178"/>
        <v>2862</v>
      </c>
      <c r="E596" s="373">
        <v>2862</v>
      </c>
      <c r="F596" s="400">
        <v>2345.9</v>
      </c>
      <c r="G596" s="373"/>
      <c r="H596" s="400"/>
      <c r="I596" s="369">
        <f t="shared" si="192"/>
        <v>1187.9000000000001</v>
      </c>
      <c r="J596" s="400">
        <v>1150.5</v>
      </c>
      <c r="K596" s="400">
        <v>503.3</v>
      </c>
      <c r="L596" s="400">
        <v>142.6</v>
      </c>
      <c r="M596" s="400">
        <v>37.4</v>
      </c>
      <c r="N596" s="369">
        <f t="shared" si="179"/>
        <v>4049.9</v>
      </c>
      <c r="O596" s="236"/>
      <c r="P596" s="267"/>
      <c r="Q596" s="267" t="s">
        <v>4471</v>
      </c>
      <c r="R596" s="272" t="s">
        <v>180</v>
      </c>
      <c r="S596" s="255">
        <f t="shared" si="180"/>
        <v>2276.6999999999998</v>
      </c>
      <c r="T596" s="255">
        <v>2276.6999999999998</v>
      </c>
      <c r="U596" s="255">
        <v>1671</v>
      </c>
      <c r="V596" s="255"/>
      <c r="W596" s="255"/>
      <c r="X596" s="255">
        <f t="shared" si="181"/>
        <v>576.4</v>
      </c>
      <c r="Y596" s="255">
        <v>576.4</v>
      </c>
      <c r="Z596" s="255">
        <v>129.70000000000002</v>
      </c>
      <c r="AA596" s="255">
        <v>97.8</v>
      </c>
      <c r="AB596" s="255"/>
      <c r="AC596" s="255">
        <f t="shared" si="182"/>
        <v>2853.1</v>
      </c>
      <c r="AE596" s="267"/>
      <c r="AF596" s="267" t="s">
        <v>4471</v>
      </c>
      <c r="AG596" s="272" t="s">
        <v>180</v>
      </c>
      <c r="AH596" s="255">
        <f t="shared" si="183"/>
        <v>2853.1</v>
      </c>
      <c r="AI596" s="254">
        <f t="shared" si="184"/>
        <v>2276.6999999999998</v>
      </c>
      <c r="AJ596" s="254">
        <f t="shared" si="185"/>
        <v>576.4</v>
      </c>
      <c r="AK596" s="254">
        <f t="shared" si="186"/>
        <v>4049.9</v>
      </c>
      <c r="AL596" s="254">
        <f t="shared" si="187"/>
        <v>2862</v>
      </c>
      <c r="AM596" s="255">
        <f t="shared" si="188"/>
        <v>1187.9000000000001</v>
      </c>
      <c r="AN596" s="254">
        <f t="shared" si="189"/>
        <v>1196.8000000000002</v>
      </c>
      <c r="AO596" s="254">
        <f t="shared" si="190"/>
        <v>585.30000000000018</v>
      </c>
      <c r="AP596" s="254">
        <f t="shared" si="191"/>
        <v>611.50000000000011</v>
      </c>
      <c r="AQ596" s="249">
        <f t="shared" si="193"/>
        <v>46.9</v>
      </c>
      <c r="AR596" s="256">
        <f t="shared" si="194"/>
        <v>2908.9</v>
      </c>
    </row>
    <row r="597" spans="1:44" ht="31.5">
      <c r="A597" s="396"/>
      <c r="B597" s="396" t="s">
        <v>4471</v>
      </c>
      <c r="C597" s="401" t="s">
        <v>181</v>
      </c>
      <c r="D597" s="369">
        <f t="shared" si="178"/>
        <v>4162.8</v>
      </c>
      <c r="E597" s="373">
        <v>4162.8</v>
      </c>
      <c r="F597" s="400">
        <v>3412.2</v>
      </c>
      <c r="G597" s="373"/>
      <c r="H597" s="400"/>
      <c r="I597" s="369">
        <f t="shared" si="192"/>
        <v>1883.2</v>
      </c>
      <c r="J597" s="400">
        <v>1799.8</v>
      </c>
      <c r="K597" s="400">
        <v>732.1</v>
      </c>
      <c r="L597" s="400">
        <v>314.8</v>
      </c>
      <c r="M597" s="400">
        <v>83.4</v>
      </c>
      <c r="N597" s="369">
        <f t="shared" si="179"/>
        <v>6046</v>
      </c>
      <c r="O597" s="236"/>
      <c r="P597" s="267"/>
      <c r="Q597" s="267" t="s">
        <v>4471</v>
      </c>
      <c r="R597" s="272" t="s">
        <v>181</v>
      </c>
      <c r="S597" s="255">
        <f t="shared" si="180"/>
        <v>3246.6</v>
      </c>
      <c r="T597" s="255">
        <v>3246.6</v>
      </c>
      <c r="U597" s="255">
        <v>2382.7999999999997</v>
      </c>
      <c r="V597" s="255"/>
      <c r="W597" s="255"/>
      <c r="X597" s="255">
        <f t="shared" si="181"/>
        <v>879.1</v>
      </c>
      <c r="Y597" s="255">
        <v>879.1</v>
      </c>
      <c r="Z597" s="255">
        <v>185</v>
      </c>
      <c r="AA597" s="255">
        <v>193.1</v>
      </c>
      <c r="AB597" s="255"/>
      <c r="AC597" s="255">
        <f t="shared" si="182"/>
        <v>4125.7</v>
      </c>
      <c r="AE597" s="267"/>
      <c r="AF597" s="267" t="s">
        <v>4471</v>
      </c>
      <c r="AG597" s="272" t="s">
        <v>181</v>
      </c>
      <c r="AH597" s="255">
        <f t="shared" si="183"/>
        <v>4125.7</v>
      </c>
      <c r="AI597" s="254">
        <f t="shared" si="184"/>
        <v>3246.6</v>
      </c>
      <c r="AJ597" s="254">
        <f t="shared" si="185"/>
        <v>879.1</v>
      </c>
      <c r="AK597" s="254">
        <f t="shared" si="186"/>
        <v>6046</v>
      </c>
      <c r="AL597" s="254">
        <f t="shared" si="187"/>
        <v>4162.8</v>
      </c>
      <c r="AM597" s="255">
        <f t="shared" si="188"/>
        <v>1883.2</v>
      </c>
      <c r="AN597" s="254">
        <f t="shared" si="189"/>
        <v>1920.3000000000002</v>
      </c>
      <c r="AO597" s="254">
        <f t="shared" si="190"/>
        <v>916.20000000000027</v>
      </c>
      <c r="AP597" s="254">
        <f t="shared" si="191"/>
        <v>1004.1</v>
      </c>
      <c r="AQ597" s="249">
        <f t="shared" si="193"/>
        <v>68.2</v>
      </c>
      <c r="AR597" s="256">
        <f t="shared" si="194"/>
        <v>4231</v>
      </c>
    </row>
    <row r="598" spans="1:44" ht="31.5">
      <c r="A598" s="396"/>
      <c r="B598" s="396" t="s">
        <v>4471</v>
      </c>
      <c r="C598" s="401" t="s">
        <v>182</v>
      </c>
      <c r="D598" s="369">
        <f t="shared" si="178"/>
        <v>3398.4999999999995</v>
      </c>
      <c r="E598" s="373">
        <v>3398.4999999999995</v>
      </c>
      <c r="F598" s="400">
        <v>2785.7</v>
      </c>
      <c r="G598" s="373"/>
      <c r="H598" s="400"/>
      <c r="I598" s="369">
        <f t="shared" si="192"/>
        <v>2584.9</v>
      </c>
      <c r="J598" s="400">
        <v>1527.5</v>
      </c>
      <c r="K598" s="400">
        <v>595.5</v>
      </c>
      <c r="L598" s="400">
        <v>274.39999999999998</v>
      </c>
      <c r="M598" s="400">
        <v>1057.4000000000001</v>
      </c>
      <c r="N598" s="369">
        <f t="shared" si="179"/>
        <v>5983.4</v>
      </c>
      <c r="O598" s="236"/>
      <c r="P598" s="267"/>
      <c r="Q598" s="267" t="s">
        <v>4471</v>
      </c>
      <c r="R598" s="272" t="s">
        <v>182</v>
      </c>
      <c r="S598" s="255">
        <f t="shared" si="180"/>
        <v>3093.2</v>
      </c>
      <c r="T598" s="255">
        <v>3093.2</v>
      </c>
      <c r="U598" s="255">
        <v>2270.2000000000003</v>
      </c>
      <c r="V598" s="255"/>
      <c r="W598" s="255"/>
      <c r="X598" s="255">
        <f t="shared" si="181"/>
        <v>848.2</v>
      </c>
      <c r="Y598" s="255">
        <v>848.2</v>
      </c>
      <c r="Z598" s="255">
        <v>176.2</v>
      </c>
      <c r="AA598" s="255">
        <v>150.5</v>
      </c>
      <c r="AB598" s="255"/>
      <c r="AC598" s="255">
        <f t="shared" si="182"/>
        <v>3941.3999999999996</v>
      </c>
      <c r="AE598" s="267"/>
      <c r="AF598" s="267" t="s">
        <v>4471</v>
      </c>
      <c r="AG598" s="272" t="s">
        <v>182</v>
      </c>
      <c r="AH598" s="255">
        <f t="shared" si="183"/>
        <v>3941.3999999999996</v>
      </c>
      <c r="AI598" s="254">
        <f t="shared" si="184"/>
        <v>3093.2</v>
      </c>
      <c r="AJ598" s="254">
        <f t="shared" si="185"/>
        <v>848.2</v>
      </c>
      <c r="AK598" s="254">
        <f t="shared" si="186"/>
        <v>5983.4</v>
      </c>
      <c r="AL598" s="254">
        <f t="shared" si="187"/>
        <v>3398.4999999999995</v>
      </c>
      <c r="AM598" s="255">
        <f t="shared" si="188"/>
        <v>2584.9</v>
      </c>
      <c r="AN598" s="254">
        <f t="shared" si="189"/>
        <v>2042</v>
      </c>
      <c r="AO598" s="254">
        <f t="shared" si="190"/>
        <v>305.29999999999973</v>
      </c>
      <c r="AP598" s="254">
        <f t="shared" si="191"/>
        <v>1736.7</v>
      </c>
      <c r="AQ598" s="249">
        <f t="shared" si="193"/>
        <v>55.7</v>
      </c>
      <c r="AR598" s="256">
        <f t="shared" si="194"/>
        <v>3454.1999999999994</v>
      </c>
    </row>
    <row r="599" spans="1:44" ht="31.5">
      <c r="A599" s="396"/>
      <c r="B599" s="396" t="s">
        <v>4471</v>
      </c>
      <c r="C599" s="401" t="s">
        <v>183</v>
      </c>
      <c r="D599" s="369">
        <f t="shared" si="178"/>
        <v>1561.1</v>
      </c>
      <c r="E599" s="373">
        <v>1561.1</v>
      </c>
      <c r="F599" s="400">
        <v>1279.5999999999999</v>
      </c>
      <c r="G599" s="373"/>
      <c r="H599" s="400"/>
      <c r="I599" s="369">
        <f t="shared" si="192"/>
        <v>654.4</v>
      </c>
      <c r="J599" s="400">
        <v>611.4</v>
      </c>
      <c r="K599" s="400">
        <v>274.5</v>
      </c>
      <c r="L599" s="400">
        <v>80</v>
      </c>
      <c r="M599" s="400">
        <v>43</v>
      </c>
      <c r="N599" s="369">
        <f t="shared" si="179"/>
        <v>2215.5</v>
      </c>
      <c r="O599" s="236"/>
      <c r="P599" s="267"/>
      <c r="Q599" s="267" t="s">
        <v>4471</v>
      </c>
      <c r="R599" s="272" t="s">
        <v>183</v>
      </c>
      <c r="S599" s="255">
        <f t="shared" si="180"/>
        <v>1257.3</v>
      </c>
      <c r="T599" s="255">
        <v>1257.3</v>
      </c>
      <c r="U599" s="255">
        <v>922.80000000000007</v>
      </c>
      <c r="V599" s="255"/>
      <c r="W599" s="255"/>
      <c r="X599" s="255">
        <f t="shared" si="181"/>
        <v>343.8</v>
      </c>
      <c r="Y599" s="255">
        <v>343.8</v>
      </c>
      <c r="Z599" s="255">
        <v>71.600000000000009</v>
      </c>
      <c r="AA599" s="255">
        <v>96.1</v>
      </c>
      <c r="AB599" s="255"/>
      <c r="AC599" s="255">
        <f t="shared" si="182"/>
        <v>1601.1</v>
      </c>
      <c r="AE599" s="267"/>
      <c r="AF599" s="267" t="s">
        <v>4471</v>
      </c>
      <c r="AG599" s="272" t="s">
        <v>183</v>
      </c>
      <c r="AH599" s="255">
        <f t="shared" si="183"/>
        <v>1601.1</v>
      </c>
      <c r="AI599" s="254">
        <f t="shared" si="184"/>
        <v>1257.3</v>
      </c>
      <c r="AJ599" s="254">
        <f t="shared" si="185"/>
        <v>343.8</v>
      </c>
      <c r="AK599" s="254">
        <f t="shared" si="186"/>
        <v>2215.5</v>
      </c>
      <c r="AL599" s="254">
        <f t="shared" si="187"/>
        <v>1561.1</v>
      </c>
      <c r="AM599" s="255">
        <f t="shared" si="188"/>
        <v>654.4</v>
      </c>
      <c r="AN599" s="254">
        <f t="shared" si="189"/>
        <v>614.40000000000009</v>
      </c>
      <c r="AO599" s="254">
        <f t="shared" si="190"/>
        <v>303.79999999999995</v>
      </c>
      <c r="AP599" s="254">
        <f t="shared" si="191"/>
        <v>310.59999999999997</v>
      </c>
      <c r="AQ599" s="249">
        <f t="shared" si="193"/>
        <v>25.6</v>
      </c>
      <c r="AR599" s="256">
        <f t="shared" si="194"/>
        <v>1586.6999999999998</v>
      </c>
    </row>
    <row r="600" spans="1:44" ht="31.5">
      <c r="A600" s="396"/>
      <c r="B600" s="396" t="s">
        <v>4471</v>
      </c>
      <c r="C600" s="401" t="s">
        <v>184</v>
      </c>
      <c r="D600" s="369">
        <f t="shared" si="178"/>
        <v>3208.9</v>
      </c>
      <c r="E600" s="373">
        <v>3208.9</v>
      </c>
      <c r="F600" s="400">
        <v>2630.3</v>
      </c>
      <c r="G600" s="373"/>
      <c r="H600" s="400"/>
      <c r="I600" s="369">
        <f t="shared" si="192"/>
        <v>1430.1</v>
      </c>
      <c r="J600" s="400">
        <v>1358.3</v>
      </c>
      <c r="K600" s="400">
        <v>564.4</v>
      </c>
      <c r="L600" s="400">
        <v>209.8</v>
      </c>
      <c r="M600" s="400">
        <v>71.8</v>
      </c>
      <c r="N600" s="369">
        <f t="shared" si="179"/>
        <v>4639</v>
      </c>
      <c r="O600" s="236"/>
      <c r="P600" s="267"/>
      <c r="Q600" s="267" t="s">
        <v>4471</v>
      </c>
      <c r="R600" s="272" t="s">
        <v>184</v>
      </c>
      <c r="S600" s="255">
        <f t="shared" si="180"/>
        <v>2609.6</v>
      </c>
      <c r="T600" s="255">
        <v>2609.6</v>
      </c>
      <c r="U600" s="255">
        <v>1915.3000000000002</v>
      </c>
      <c r="V600" s="255"/>
      <c r="W600" s="255"/>
      <c r="X600" s="255">
        <f t="shared" si="181"/>
        <v>725.30000000000007</v>
      </c>
      <c r="Y600" s="255">
        <v>725.30000000000007</v>
      </c>
      <c r="Z600" s="255">
        <v>148.69999999999999</v>
      </c>
      <c r="AA600" s="255">
        <v>140.9</v>
      </c>
      <c r="AB600" s="255"/>
      <c r="AC600" s="255">
        <f t="shared" si="182"/>
        <v>3334.9</v>
      </c>
      <c r="AE600" s="267"/>
      <c r="AF600" s="267" t="s">
        <v>4471</v>
      </c>
      <c r="AG600" s="272" t="s">
        <v>184</v>
      </c>
      <c r="AH600" s="255">
        <f t="shared" si="183"/>
        <v>3334.9</v>
      </c>
      <c r="AI600" s="254">
        <f t="shared" si="184"/>
        <v>2609.6</v>
      </c>
      <c r="AJ600" s="254">
        <f t="shared" si="185"/>
        <v>725.30000000000007</v>
      </c>
      <c r="AK600" s="254">
        <f t="shared" si="186"/>
        <v>4639</v>
      </c>
      <c r="AL600" s="254">
        <f t="shared" si="187"/>
        <v>3208.9</v>
      </c>
      <c r="AM600" s="255">
        <f t="shared" si="188"/>
        <v>1430.1</v>
      </c>
      <c r="AN600" s="254">
        <f t="shared" si="189"/>
        <v>1304.0999999999999</v>
      </c>
      <c r="AO600" s="254">
        <f t="shared" si="190"/>
        <v>599.30000000000018</v>
      </c>
      <c r="AP600" s="254">
        <f t="shared" si="191"/>
        <v>704.79999999999984</v>
      </c>
      <c r="AQ600" s="249">
        <f t="shared" si="193"/>
        <v>52.6</v>
      </c>
      <c r="AR600" s="256">
        <f t="shared" si="194"/>
        <v>3261.5</v>
      </c>
    </row>
    <row r="601" spans="1:44" ht="31.5">
      <c r="A601" s="396"/>
      <c r="B601" s="396" t="s">
        <v>4471</v>
      </c>
      <c r="C601" s="401" t="s">
        <v>185</v>
      </c>
      <c r="D601" s="369">
        <f t="shared" si="178"/>
        <v>3468.8</v>
      </c>
      <c r="E601" s="373">
        <v>3468.8</v>
      </c>
      <c r="F601" s="400">
        <v>2843.3</v>
      </c>
      <c r="G601" s="373"/>
      <c r="H601" s="400"/>
      <c r="I601" s="369">
        <f t="shared" si="192"/>
        <v>1476</v>
      </c>
      <c r="J601" s="400">
        <v>1411.4</v>
      </c>
      <c r="K601" s="400">
        <v>610.20000000000005</v>
      </c>
      <c r="L601" s="400">
        <v>240.7</v>
      </c>
      <c r="M601" s="400">
        <v>64.599999999999994</v>
      </c>
      <c r="N601" s="369">
        <f t="shared" si="179"/>
        <v>4944.8</v>
      </c>
      <c r="O601" s="236"/>
      <c r="P601" s="267"/>
      <c r="Q601" s="267" t="s">
        <v>4471</v>
      </c>
      <c r="R601" s="272" t="s">
        <v>185</v>
      </c>
      <c r="S601" s="255">
        <f t="shared" si="180"/>
        <v>2433.1</v>
      </c>
      <c r="T601" s="255">
        <v>2433.1</v>
      </c>
      <c r="U601" s="255">
        <v>1785.8</v>
      </c>
      <c r="V601" s="255"/>
      <c r="W601" s="255"/>
      <c r="X601" s="255">
        <f t="shared" si="181"/>
        <v>714.6</v>
      </c>
      <c r="Y601" s="255">
        <v>714.6</v>
      </c>
      <c r="Z601" s="255">
        <v>138.6</v>
      </c>
      <c r="AA601" s="255">
        <v>119.2</v>
      </c>
      <c r="AB601" s="255"/>
      <c r="AC601" s="255">
        <f t="shared" si="182"/>
        <v>3147.7</v>
      </c>
      <c r="AE601" s="267"/>
      <c r="AF601" s="267" t="s">
        <v>4471</v>
      </c>
      <c r="AG601" s="272" t="s">
        <v>185</v>
      </c>
      <c r="AH601" s="255">
        <f t="shared" si="183"/>
        <v>3147.7</v>
      </c>
      <c r="AI601" s="254">
        <f t="shared" si="184"/>
        <v>2433.1</v>
      </c>
      <c r="AJ601" s="254">
        <f t="shared" si="185"/>
        <v>714.6</v>
      </c>
      <c r="AK601" s="254">
        <f t="shared" si="186"/>
        <v>4944.8</v>
      </c>
      <c r="AL601" s="254">
        <f t="shared" si="187"/>
        <v>3468.8</v>
      </c>
      <c r="AM601" s="255">
        <f t="shared" si="188"/>
        <v>1476</v>
      </c>
      <c r="AN601" s="254">
        <f t="shared" si="189"/>
        <v>1797.1000000000004</v>
      </c>
      <c r="AO601" s="254">
        <f t="shared" si="190"/>
        <v>1035.7000000000003</v>
      </c>
      <c r="AP601" s="254">
        <f t="shared" si="191"/>
        <v>761.4</v>
      </c>
      <c r="AQ601" s="249">
        <f t="shared" si="193"/>
        <v>56.9</v>
      </c>
      <c r="AR601" s="256">
        <f t="shared" si="194"/>
        <v>3525.7000000000003</v>
      </c>
    </row>
    <row r="602" spans="1:44" ht="31.5">
      <c r="A602" s="396"/>
      <c r="B602" s="396" t="s">
        <v>4471</v>
      </c>
      <c r="C602" s="401" t="s">
        <v>186</v>
      </c>
      <c r="D602" s="369">
        <f t="shared" si="178"/>
        <v>1994.7</v>
      </c>
      <c r="E602" s="373">
        <v>1994.7</v>
      </c>
      <c r="F602" s="400">
        <v>1635</v>
      </c>
      <c r="G602" s="373"/>
      <c r="H602" s="400"/>
      <c r="I602" s="369">
        <f t="shared" si="192"/>
        <v>867.4</v>
      </c>
      <c r="J602" s="400">
        <v>823.19999999999993</v>
      </c>
      <c r="K602" s="400">
        <v>350.9</v>
      </c>
      <c r="L602" s="400">
        <v>132.80000000000001</v>
      </c>
      <c r="M602" s="400">
        <v>44.2</v>
      </c>
      <c r="N602" s="369">
        <f t="shared" si="179"/>
        <v>2862.1</v>
      </c>
      <c r="O602" s="236"/>
      <c r="P602" s="267"/>
      <c r="Q602" s="267" t="s">
        <v>4471</v>
      </c>
      <c r="R602" s="272" t="s">
        <v>186</v>
      </c>
      <c r="S602" s="255">
        <f t="shared" si="180"/>
        <v>1248.1000000000001</v>
      </c>
      <c r="T602" s="255">
        <v>1248.1000000000001</v>
      </c>
      <c r="U602" s="255">
        <v>915.90000000000009</v>
      </c>
      <c r="V602" s="255"/>
      <c r="W602" s="255"/>
      <c r="X602" s="255">
        <f t="shared" si="181"/>
        <v>375.29999999999995</v>
      </c>
      <c r="Y602" s="255">
        <v>375.29999999999995</v>
      </c>
      <c r="Z602" s="255">
        <v>71.099999999999994</v>
      </c>
      <c r="AA602" s="255">
        <v>45.3</v>
      </c>
      <c r="AB602" s="255"/>
      <c r="AC602" s="255">
        <f t="shared" si="182"/>
        <v>1623.4</v>
      </c>
      <c r="AE602" s="267"/>
      <c r="AF602" s="267" t="s">
        <v>4471</v>
      </c>
      <c r="AG602" s="272" t="s">
        <v>186</v>
      </c>
      <c r="AH602" s="255">
        <f t="shared" si="183"/>
        <v>1623.4</v>
      </c>
      <c r="AI602" s="254">
        <f t="shared" si="184"/>
        <v>1248.1000000000001</v>
      </c>
      <c r="AJ602" s="254">
        <f t="shared" si="185"/>
        <v>375.29999999999995</v>
      </c>
      <c r="AK602" s="254">
        <f t="shared" si="186"/>
        <v>2862.1</v>
      </c>
      <c r="AL602" s="254">
        <f t="shared" si="187"/>
        <v>1994.7</v>
      </c>
      <c r="AM602" s="255">
        <f t="shared" si="188"/>
        <v>867.4</v>
      </c>
      <c r="AN602" s="254">
        <f t="shared" si="189"/>
        <v>1238.6999999999998</v>
      </c>
      <c r="AO602" s="254">
        <f t="shared" si="190"/>
        <v>746.59999999999991</v>
      </c>
      <c r="AP602" s="254">
        <f t="shared" si="191"/>
        <v>492.1</v>
      </c>
      <c r="AQ602" s="249">
        <f t="shared" si="193"/>
        <v>32.700000000000003</v>
      </c>
      <c r="AR602" s="256">
        <f t="shared" si="194"/>
        <v>2027.4</v>
      </c>
    </row>
    <row r="603" spans="1:44" ht="31.5">
      <c r="A603" s="396"/>
      <c r="B603" s="396" t="s">
        <v>4471</v>
      </c>
      <c r="C603" s="401" t="s">
        <v>187</v>
      </c>
      <c r="D603" s="369">
        <f t="shared" si="178"/>
        <v>1474.3000000000002</v>
      </c>
      <c r="E603" s="373">
        <v>1474.3000000000002</v>
      </c>
      <c r="F603" s="400">
        <v>1208.4000000000001</v>
      </c>
      <c r="G603" s="373"/>
      <c r="H603" s="400"/>
      <c r="I603" s="369">
        <f t="shared" si="192"/>
        <v>617.9</v>
      </c>
      <c r="J603" s="400">
        <v>603.5</v>
      </c>
      <c r="K603" s="400">
        <v>259.2</v>
      </c>
      <c r="L603" s="400">
        <v>90.5</v>
      </c>
      <c r="M603" s="400">
        <v>14.4</v>
      </c>
      <c r="N603" s="369">
        <f t="shared" si="179"/>
        <v>2092.2000000000003</v>
      </c>
      <c r="O603" s="236"/>
      <c r="P603" s="267"/>
      <c r="Q603" s="267" t="s">
        <v>4471</v>
      </c>
      <c r="R603" s="272" t="s">
        <v>187</v>
      </c>
      <c r="S603" s="255">
        <f t="shared" si="180"/>
        <v>1229.1000000000001</v>
      </c>
      <c r="T603" s="255">
        <v>1229.1000000000001</v>
      </c>
      <c r="U603" s="255">
        <v>901.99999999999989</v>
      </c>
      <c r="V603" s="255"/>
      <c r="W603" s="255"/>
      <c r="X603" s="255">
        <f t="shared" si="181"/>
        <v>354.3</v>
      </c>
      <c r="Y603" s="255">
        <v>354.3</v>
      </c>
      <c r="Z603" s="255">
        <v>70.099999999999994</v>
      </c>
      <c r="AA603" s="255">
        <v>90.4</v>
      </c>
      <c r="AB603" s="255"/>
      <c r="AC603" s="255">
        <f t="shared" si="182"/>
        <v>1583.4</v>
      </c>
      <c r="AE603" s="267"/>
      <c r="AF603" s="267" t="s">
        <v>4471</v>
      </c>
      <c r="AG603" s="272" t="s">
        <v>187</v>
      </c>
      <c r="AH603" s="255">
        <f t="shared" si="183"/>
        <v>1583.4</v>
      </c>
      <c r="AI603" s="254">
        <f t="shared" si="184"/>
        <v>1229.1000000000001</v>
      </c>
      <c r="AJ603" s="254">
        <f t="shared" si="185"/>
        <v>354.3</v>
      </c>
      <c r="AK603" s="254">
        <f t="shared" si="186"/>
        <v>2092.2000000000003</v>
      </c>
      <c r="AL603" s="254">
        <f t="shared" si="187"/>
        <v>1474.3000000000002</v>
      </c>
      <c r="AM603" s="255">
        <f t="shared" si="188"/>
        <v>617.9</v>
      </c>
      <c r="AN603" s="254">
        <f t="shared" si="189"/>
        <v>508.80000000000018</v>
      </c>
      <c r="AO603" s="254">
        <f t="shared" si="190"/>
        <v>245.20000000000005</v>
      </c>
      <c r="AP603" s="254">
        <f t="shared" si="191"/>
        <v>263.59999999999997</v>
      </c>
      <c r="AQ603" s="249">
        <f t="shared" si="193"/>
        <v>24.2</v>
      </c>
      <c r="AR603" s="256">
        <f t="shared" si="194"/>
        <v>1498.5000000000002</v>
      </c>
    </row>
    <row r="604" spans="1:44" ht="31.5">
      <c r="A604" s="396"/>
      <c r="B604" s="396" t="s">
        <v>4471</v>
      </c>
      <c r="C604" s="401" t="s">
        <v>188</v>
      </c>
      <c r="D604" s="369">
        <f t="shared" si="178"/>
        <v>1561.1</v>
      </c>
      <c r="E604" s="373">
        <v>1561.1</v>
      </c>
      <c r="F604" s="400">
        <v>1279.5999999999999</v>
      </c>
      <c r="G604" s="373"/>
      <c r="H604" s="400"/>
      <c r="I604" s="369">
        <f t="shared" si="192"/>
        <v>647.6</v>
      </c>
      <c r="J604" s="400">
        <v>610.6</v>
      </c>
      <c r="K604" s="400">
        <v>274.5</v>
      </c>
      <c r="L604" s="400">
        <v>79.5</v>
      </c>
      <c r="M604" s="400">
        <v>37</v>
      </c>
      <c r="N604" s="369">
        <f t="shared" si="179"/>
        <v>2208.6999999999998</v>
      </c>
      <c r="O604" s="236"/>
      <c r="P604" s="267"/>
      <c r="Q604" s="267" t="s">
        <v>4471</v>
      </c>
      <c r="R604" s="272" t="s">
        <v>188</v>
      </c>
      <c r="S604" s="255">
        <f t="shared" si="180"/>
        <v>1270.8</v>
      </c>
      <c r="T604" s="255">
        <v>1270.8</v>
      </c>
      <c r="U604" s="255">
        <v>932.69999999999993</v>
      </c>
      <c r="V604" s="255"/>
      <c r="W604" s="255"/>
      <c r="X604" s="255">
        <f t="shared" si="181"/>
        <v>351</v>
      </c>
      <c r="Y604" s="255">
        <v>351</v>
      </c>
      <c r="Z604" s="255">
        <v>72.399999999999991</v>
      </c>
      <c r="AA604" s="255">
        <v>80</v>
      </c>
      <c r="AB604" s="255"/>
      <c r="AC604" s="255">
        <f t="shared" si="182"/>
        <v>1621.8</v>
      </c>
      <c r="AE604" s="267"/>
      <c r="AF604" s="267" t="s">
        <v>4471</v>
      </c>
      <c r="AG604" s="272" t="s">
        <v>188</v>
      </c>
      <c r="AH604" s="255">
        <f t="shared" si="183"/>
        <v>1621.8</v>
      </c>
      <c r="AI604" s="254">
        <f t="shared" si="184"/>
        <v>1270.8</v>
      </c>
      <c r="AJ604" s="254">
        <f t="shared" si="185"/>
        <v>351</v>
      </c>
      <c r="AK604" s="254">
        <f t="shared" si="186"/>
        <v>2208.6999999999998</v>
      </c>
      <c r="AL604" s="254">
        <f t="shared" si="187"/>
        <v>1561.1</v>
      </c>
      <c r="AM604" s="255">
        <f t="shared" si="188"/>
        <v>647.6</v>
      </c>
      <c r="AN604" s="254">
        <f t="shared" si="189"/>
        <v>586.89999999999986</v>
      </c>
      <c r="AO604" s="254">
        <f t="shared" si="190"/>
        <v>290.29999999999995</v>
      </c>
      <c r="AP604" s="254">
        <f t="shared" si="191"/>
        <v>296.60000000000002</v>
      </c>
      <c r="AQ604" s="249">
        <f t="shared" si="193"/>
        <v>25.6</v>
      </c>
      <c r="AR604" s="256">
        <f t="shared" si="194"/>
        <v>1586.6999999999998</v>
      </c>
    </row>
    <row r="605" spans="1:44" ht="31.5">
      <c r="A605" s="396"/>
      <c r="B605" s="396" t="s">
        <v>4471</v>
      </c>
      <c r="C605" s="401" t="s">
        <v>189</v>
      </c>
      <c r="D605" s="369">
        <f t="shared" si="178"/>
        <v>1994.7</v>
      </c>
      <c r="E605" s="373">
        <v>1994.7</v>
      </c>
      <c r="F605" s="400">
        <v>1635</v>
      </c>
      <c r="G605" s="373"/>
      <c r="H605" s="400"/>
      <c r="I605" s="369">
        <f t="shared" si="192"/>
        <v>848.3</v>
      </c>
      <c r="J605" s="400">
        <v>789.69999999999993</v>
      </c>
      <c r="K605" s="400">
        <v>350.9</v>
      </c>
      <c r="L605" s="400">
        <v>99.2</v>
      </c>
      <c r="M605" s="400">
        <v>58.6</v>
      </c>
      <c r="N605" s="369">
        <f t="shared" si="179"/>
        <v>2843</v>
      </c>
      <c r="O605" s="236"/>
      <c r="P605" s="267"/>
      <c r="Q605" s="267" t="s">
        <v>4471</v>
      </c>
      <c r="R605" s="272" t="s">
        <v>189</v>
      </c>
      <c r="S605" s="255">
        <f t="shared" si="180"/>
        <v>1325.1</v>
      </c>
      <c r="T605" s="255">
        <v>1325.1</v>
      </c>
      <c r="U605" s="255">
        <v>972.5</v>
      </c>
      <c r="V605" s="255"/>
      <c r="W605" s="255"/>
      <c r="X605" s="255">
        <f t="shared" si="181"/>
        <v>448.70000000000005</v>
      </c>
      <c r="Y605" s="255">
        <v>448.70000000000005</v>
      </c>
      <c r="Z605" s="255">
        <v>75.5</v>
      </c>
      <c r="AA605" s="255">
        <v>94.8</v>
      </c>
      <c r="AB605" s="255"/>
      <c r="AC605" s="255">
        <f t="shared" si="182"/>
        <v>1773.8</v>
      </c>
      <c r="AE605" s="267"/>
      <c r="AF605" s="267" t="s">
        <v>4471</v>
      </c>
      <c r="AG605" s="272" t="s">
        <v>189</v>
      </c>
      <c r="AH605" s="255">
        <f t="shared" si="183"/>
        <v>1773.8</v>
      </c>
      <c r="AI605" s="254">
        <f t="shared" si="184"/>
        <v>1325.1</v>
      </c>
      <c r="AJ605" s="254">
        <f t="shared" si="185"/>
        <v>448.70000000000005</v>
      </c>
      <c r="AK605" s="254">
        <f t="shared" si="186"/>
        <v>2843</v>
      </c>
      <c r="AL605" s="254">
        <f t="shared" si="187"/>
        <v>1994.7</v>
      </c>
      <c r="AM605" s="255">
        <f t="shared" si="188"/>
        <v>848.3</v>
      </c>
      <c r="AN605" s="254">
        <f t="shared" si="189"/>
        <v>1069.2</v>
      </c>
      <c r="AO605" s="254">
        <f t="shared" si="190"/>
        <v>669.60000000000014</v>
      </c>
      <c r="AP605" s="254">
        <f t="shared" si="191"/>
        <v>399.59999999999991</v>
      </c>
      <c r="AQ605" s="249">
        <f t="shared" si="193"/>
        <v>32.700000000000003</v>
      </c>
      <c r="AR605" s="256">
        <f t="shared" si="194"/>
        <v>2027.4</v>
      </c>
    </row>
    <row r="606" spans="1:44" ht="31.5">
      <c r="A606" s="396"/>
      <c r="B606" s="396" t="s">
        <v>4471</v>
      </c>
      <c r="C606" s="401" t="s">
        <v>190</v>
      </c>
      <c r="D606" s="369">
        <f t="shared" si="178"/>
        <v>2081.5</v>
      </c>
      <c r="E606" s="373">
        <v>2081.5</v>
      </c>
      <c r="F606" s="400">
        <v>1706.2</v>
      </c>
      <c r="G606" s="373"/>
      <c r="H606" s="400"/>
      <c r="I606" s="369">
        <f t="shared" si="192"/>
        <v>866.09999999999991</v>
      </c>
      <c r="J606" s="400">
        <v>843.09999999999991</v>
      </c>
      <c r="K606" s="400">
        <v>366.6</v>
      </c>
      <c r="L606" s="400">
        <v>134.5</v>
      </c>
      <c r="M606" s="400">
        <v>23</v>
      </c>
      <c r="N606" s="369">
        <f t="shared" si="179"/>
        <v>2947.6</v>
      </c>
      <c r="O606" s="236"/>
      <c r="P606" s="267"/>
      <c r="Q606" s="267" t="s">
        <v>4471</v>
      </c>
      <c r="R606" s="272" t="s">
        <v>190</v>
      </c>
      <c r="S606" s="255">
        <f t="shared" si="180"/>
        <v>1581.8</v>
      </c>
      <c r="T606" s="255">
        <v>1581.8</v>
      </c>
      <c r="U606" s="255">
        <v>1161</v>
      </c>
      <c r="V606" s="255"/>
      <c r="W606" s="255"/>
      <c r="X606" s="255">
        <f t="shared" si="181"/>
        <v>566.4</v>
      </c>
      <c r="Y606" s="255">
        <v>566.4</v>
      </c>
      <c r="Z606" s="255">
        <v>90.199999999999989</v>
      </c>
      <c r="AA606" s="255">
        <v>148.9</v>
      </c>
      <c r="AB606" s="255"/>
      <c r="AC606" s="255">
        <f t="shared" si="182"/>
        <v>2148.1999999999998</v>
      </c>
      <c r="AE606" s="267"/>
      <c r="AF606" s="267" t="s">
        <v>4471</v>
      </c>
      <c r="AG606" s="272" t="s">
        <v>190</v>
      </c>
      <c r="AH606" s="255">
        <f t="shared" si="183"/>
        <v>2148.1999999999998</v>
      </c>
      <c r="AI606" s="254">
        <f t="shared" si="184"/>
        <v>1581.8</v>
      </c>
      <c r="AJ606" s="254">
        <f t="shared" si="185"/>
        <v>566.4</v>
      </c>
      <c r="AK606" s="254">
        <f t="shared" si="186"/>
        <v>2947.6</v>
      </c>
      <c r="AL606" s="254">
        <f t="shared" si="187"/>
        <v>2081.5</v>
      </c>
      <c r="AM606" s="255">
        <f t="shared" si="188"/>
        <v>866.09999999999991</v>
      </c>
      <c r="AN606" s="254">
        <f t="shared" si="189"/>
        <v>799.40000000000009</v>
      </c>
      <c r="AO606" s="254">
        <f t="shared" si="190"/>
        <v>499.70000000000005</v>
      </c>
      <c r="AP606" s="254">
        <f t="shared" si="191"/>
        <v>299.69999999999993</v>
      </c>
      <c r="AQ606" s="249">
        <f t="shared" si="193"/>
        <v>34.1</v>
      </c>
      <c r="AR606" s="256">
        <f t="shared" si="194"/>
        <v>2115.6</v>
      </c>
    </row>
    <row r="607" spans="1:44" ht="31.5">
      <c r="A607" s="396"/>
      <c r="B607" s="396" t="s">
        <v>4471</v>
      </c>
      <c r="C607" s="401" t="s">
        <v>265</v>
      </c>
      <c r="D607" s="369">
        <f t="shared" si="178"/>
        <v>5291.0999999999995</v>
      </c>
      <c r="E607" s="373">
        <v>5291.0999999999995</v>
      </c>
      <c r="F607" s="400">
        <v>4337</v>
      </c>
      <c r="G607" s="373"/>
      <c r="H607" s="400"/>
      <c r="I607" s="369">
        <f t="shared" si="192"/>
        <v>2774.6</v>
      </c>
      <c r="J607" s="400">
        <v>2583</v>
      </c>
      <c r="K607" s="400">
        <v>930.5</v>
      </c>
      <c r="L607" s="400">
        <v>490.2</v>
      </c>
      <c r="M607" s="400">
        <v>191.6</v>
      </c>
      <c r="N607" s="369">
        <f t="shared" si="179"/>
        <v>8065.6999999999989</v>
      </c>
      <c r="O607" s="236"/>
      <c r="P607" s="267"/>
      <c r="Q607" s="267" t="s">
        <v>4471</v>
      </c>
      <c r="R607" s="272" t="s">
        <v>191</v>
      </c>
      <c r="S607" s="255">
        <f t="shared" si="180"/>
        <v>4037.5</v>
      </c>
      <c r="T607" s="255">
        <v>4037.5</v>
      </c>
      <c r="U607" s="255">
        <v>2963.2999999999997</v>
      </c>
      <c r="V607" s="255"/>
      <c r="W607" s="255"/>
      <c r="X607" s="255">
        <f t="shared" si="181"/>
        <v>1402.8999999999999</v>
      </c>
      <c r="Y607" s="255">
        <v>1402.8999999999999</v>
      </c>
      <c r="Z607" s="255">
        <v>230</v>
      </c>
      <c r="AA607" s="255">
        <v>329.9</v>
      </c>
      <c r="AB607" s="255"/>
      <c r="AC607" s="255">
        <f t="shared" si="182"/>
        <v>5440.4</v>
      </c>
      <c r="AE607" s="267"/>
      <c r="AF607" s="267" t="s">
        <v>4471</v>
      </c>
      <c r="AG607" s="272" t="s">
        <v>191</v>
      </c>
      <c r="AH607" s="255">
        <f t="shared" si="183"/>
        <v>5440.4</v>
      </c>
      <c r="AI607" s="254">
        <f t="shared" si="184"/>
        <v>4037.5</v>
      </c>
      <c r="AJ607" s="254">
        <f t="shared" si="185"/>
        <v>1402.8999999999999</v>
      </c>
      <c r="AK607" s="254">
        <f t="shared" si="186"/>
        <v>8065.6999999999989</v>
      </c>
      <c r="AL607" s="254">
        <f t="shared" si="187"/>
        <v>5291.0999999999995</v>
      </c>
      <c r="AM607" s="255">
        <f t="shared" si="188"/>
        <v>2774.6</v>
      </c>
      <c r="AN607" s="254">
        <f t="shared" si="189"/>
        <v>2625.2999999999993</v>
      </c>
      <c r="AO607" s="254">
        <f t="shared" si="190"/>
        <v>1253.5999999999995</v>
      </c>
      <c r="AP607" s="254">
        <f t="shared" si="191"/>
        <v>1371.7</v>
      </c>
      <c r="AQ607" s="249">
        <f t="shared" si="193"/>
        <v>86.7</v>
      </c>
      <c r="AR607" s="256">
        <f t="shared" si="194"/>
        <v>5377.7999999999993</v>
      </c>
    </row>
    <row r="608" spans="1:44" ht="31.5">
      <c r="A608" s="396"/>
      <c r="B608" s="396" t="s">
        <v>4471</v>
      </c>
      <c r="C608" s="401" t="s">
        <v>266</v>
      </c>
      <c r="D608" s="369">
        <f t="shared" si="178"/>
        <v>5149.2</v>
      </c>
      <c r="E608" s="373">
        <v>5149.2</v>
      </c>
      <c r="F608" s="400">
        <v>4220.7</v>
      </c>
      <c r="G608" s="373"/>
      <c r="H608" s="400"/>
      <c r="I608" s="369">
        <f t="shared" si="192"/>
        <v>2885.2999999999997</v>
      </c>
      <c r="J608" s="400">
        <v>2513.8999999999996</v>
      </c>
      <c r="K608" s="400">
        <v>899.8</v>
      </c>
      <c r="L608" s="400">
        <v>490.2</v>
      </c>
      <c r="M608" s="400">
        <v>371.4</v>
      </c>
      <c r="N608" s="369">
        <f t="shared" si="179"/>
        <v>8034.5</v>
      </c>
      <c r="O608" s="236"/>
      <c r="P608" s="267"/>
      <c r="Q608" s="267" t="s">
        <v>4471</v>
      </c>
      <c r="R608" s="272" t="s">
        <v>192</v>
      </c>
      <c r="S608" s="255">
        <f t="shared" si="180"/>
        <v>4518.0999999999995</v>
      </c>
      <c r="T608" s="255">
        <v>4518.0999999999995</v>
      </c>
      <c r="U608" s="255">
        <v>3316.1</v>
      </c>
      <c r="V608" s="255"/>
      <c r="W608" s="255"/>
      <c r="X608" s="255">
        <f t="shared" si="181"/>
        <v>1431.2999999999997</v>
      </c>
      <c r="Y608" s="255">
        <v>1431.2999999999997</v>
      </c>
      <c r="Z608" s="255">
        <v>257.5</v>
      </c>
      <c r="AA608" s="255">
        <v>329.9</v>
      </c>
      <c r="AB608" s="255"/>
      <c r="AC608" s="255">
        <f t="shared" si="182"/>
        <v>5949.4</v>
      </c>
      <c r="AE608" s="267"/>
      <c r="AF608" s="267" t="s">
        <v>4471</v>
      </c>
      <c r="AG608" s="272" t="s">
        <v>192</v>
      </c>
      <c r="AH608" s="255">
        <f t="shared" si="183"/>
        <v>5949.4</v>
      </c>
      <c r="AI608" s="254">
        <f t="shared" si="184"/>
        <v>4518.0999999999995</v>
      </c>
      <c r="AJ608" s="254">
        <f t="shared" si="185"/>
        <v>1431.2999999999997</v>
      </c>
      <c r="AK608" s="254">
        <f t="shared" si="186"/>
        <v>8034.5</v>
      </c>
      <c r="AL608" s="254">
        <f t="shared" si="187"/>
        <v>5149.2</v>
      </c>
      <c r="AM608" s="255">
        <f t="shared" si="188"/>
        <v>2885.2999999999997</v>
      </c>
      <c r="AN608" s="254">
        <f t="shared" si="189"/>
        <v>2085.1000000000004</v>
      </c>
      <c r="AO608" s="254">
        <f t="shared" si="190"/>
        <v>631.10000000000036</v>
      </c>
      <c r="AP608" s="254">
        <f t="shared" si="191"/>
        <v>1454</v>
      </c>
      <c r="AQ608" s="249">
        <f t="shared" si="193"/>
        <v>84.4</v>
      </c>
      <c r="AR608" s="256">
        <f t="shared" si="194"/>
        <v>5233.5999999999995</v>
      </c>
    </row>
    <row r="609" spans="1:44" ht="31.5">
      <c r="A609" s="396"/>
      <c r="B609" s="396" t="s">
        <v>4471</v>
      </c>
      <c r="C609" s="401" t="s">
        <v>267</v>
      </c>
      <c r="D609" s="369">
        <f t="shared" si="178"/>
        <v>6710.4</v>
      </c>
      <c r="E609" s="373">
        <v>6710.4</v>
      </c>
      <c r="F609" s="400">
        <v>5500.4</v>
      </c>
      <c r="G609" s="373"/>
      <c r="H609" s="400"/>
      <c r="I609" s="369">
        <f t="shared" si="192"/>
        <v>3711</v>
      </c>
      <c r="J609" s="400">
        <v>3180.8</v>
      </c>
      <c r="K609" s="400">
        <v>1174.5999999999999</v>
      </c>
      <c r="L609" s="400">
        <v>490.4</v>
      </c>
      <c r="M609" s="400">
        <v>530.20000000000005</v>
      </c>
      <c r="N609" s="369">
        <f t="shared" si="179"/>
        <v>10421.4</v>
      </c>
      <c r="O609" s="236"/>
      <c r="P609" s="267"/>
      <c r="Q609" s="267" t="s">
        <v>4471</v>
      </c>
      <c r="R609" s="272" t="s">
        <v>193</v>
      </c>
      <c r="S609" s="255">
        <f t="shared" si="180"/>
        <v>5436.0999999999995</v>
      </c>
      <c r="T609" s="255">
        <v>5436.0999999999995</v>
      </c>
      <c r="U609" s="255">
        <v>3989.8</v>
      </c>
      <c r="V609" s="255"/>
      <c r="W609" s="255"/>
      <c r="X609" s="255">
        <f t="shared" si="181"/>
        <v>1608.5</v>
      </c>
      <c r="Y609" s="255">
        <v>1608.5</v>
      </c>
      <c r="Z609" s="255">
        <v>309.8</v>
      </c>
      <c r="AA609" s="255">
        <v>329.9</v>
      </c>
      <c r="AB609" s="255"/>
      <c r="AC609" s="255">
        <f t="shared" si="182"/>
        <v>7044.5999999999995</v>
      </c>
      <c r="AE609" s="267"/>
      <c r="AF609" s="267" t="s">
        <v>4471</v>
      </c>
      <c r="AG609" s="272" t="s">
        <v>193</v>
      </c>
      <c r="AH609" s="255">
        <f t="shared" si="183"/>
        <v>7044.5999999999995</v>
      </c>
      <c r="AI609" s="254">
        <f t="shared" si="184"/>
        <v>5436.0999999999995</v>
      </c>
      <c r="AJ609" s="254">
        <f t="shared" si="185"/>
        <v>1608.5</v>
      </c>
      <c r="AK609" s="254">
        <f t="shared" si="186"/>
        <v>10421.4</v>
      </c>
      <c r="AL609" s="254">
        <f t="shared" si="187"/>
        <v>6710.4</v>
      </c>
      <c r="AM609" s="255">
        <f t="shared" si="188"/>
        <v>3711</v>
      </c>
      <c r="AN609" s="254">
        <f t="shared" si="189"/>
        <v>3376.8</v>
      </c>
      <c r="AO609" s="254">
        <f t="shared" si="190"/>
        <v>1274.3000000000002</v>
      </c>
      <c r="AP609" s="254">
        <f t="shared" si="191"/>
        <v>2102.5</v>
      </c>
      <c r="AQ609" s="249">
        <f t="shared" si="193"/>
        <v>110</v>
      </c>
      <c r="AR609" s="256">
        <f t="shared" si="194"/>
        <v>6820.4</v>
      </c>
    </row>
    <row r="610" spans="1:44" ht="31.5">
      <c r="A610" s="396"/>
      <c r="B610" s="396" t="s">
        <v>4471</v>
      </c>
      <c r="C610" s="401" t="s">
        <v>194</v>
      </c>
      <c r="D610" s="369">
        <f t="shared" si="178"/>
        <v>1520.3000000000002</v>
      </c>
      <c r="E610" s="373">
        <v>1520.3000000000002</v>
      </c>
      <c r="F610" s="400">
        <v>1246.2</v>
      </c>
      <c r="G610" s="373"/>
      <c r="H610" s="400"/>
      <c r="I610" s="369">
        <f t="shared" si="192"/>
        <v>752.2</v>
      </c>
      <c r="J610" s="400">
        <v>690.5</v>
      </c>
      <c r="K610" s="400">
        <v>282.5</v>
      </c>
      <c r="L610" s="400">
        <v>154.80000000000001</v>
      </c>
      <c r="M610" s="400">
        <v>61.7</v>
      </c>
      <c r="N610" s="369">
        <f t="shared" si="179"/>
        <v>2272.5</v>
      </c>
      <c r="O610" s="236"/>
      <c r="P610" s="267"/>
      <c r="Q610" s="267" t="s">
        <v>4471</v>
      </c>
      <c r="R610" s="272" t="s">
        <v>194</v>
      </c>
      <c r="S610" s="255">
        <f t="shared" si="180"/>
        <v>1427</v>
      </c>
      <c r="T610" s="255">
        <v>1427</v>
      </c>
      <c r="U610" s="255">
        <v>1047.4000000000001</v>
      </c>
      <c r="V610" s="255"/>
      <c r="W610" s="255"/>
      <c r="X610" s="255">
        <f t="shared" si="181"/>
        <v>354.5</v>
      </c>
      <c r="Y610" s="255">
        <v>354.5</v>
      </c>
      <c r="Z610" s="255">
        <v>81.3</v>
      </c>
      <c r="AA610" s="255">
        <v>102.2</v>
      </c>
      <c r="AB610" s="255"/>
      <c r="AC610" s="255">
        <f t="shared" si="182"/>
        <v>1781.5</v>
      </c>
      <c r="AE610" s="267"/>
      <c r="AF610" s="267" t="s">
        <v>4471</v>
      </c>
      <c r="AG610" s="272" t="s">
        <v>194</v>
      </c>
      <c r="AH610" s="255">
        <f t="shared" si="183"/>
        <v>1781.5</v>
      </c>
      <c r="AI610" s="254">
        <f t="shared" si="184"/>
        <v>1427</v>
      </c>
      <c r="AJ610" s="254">
        <f t="shared" si="185"/>
        <v>354.5</v>
      </c>
      <c r="AK610" s="254">
        <f t="shared" si="186"/>
        <v>2272.5</v>
      </c>
      <c r="AL610" s="254">
        <f t="shared" si="187"/>
        <v>1520.3000000000002</v>
      </c>
      <c r="AM610" s="255">
        <f t="shared" si="188"/>
        <v>752.2</v>
      </c>
      <c r="AN610" s="254">
        <f t="shared" si="189"/>
        <v>491</v>
      </c>
      <c r="AO610" s="254">
        <f t="shared" si="190"/>
        <v>93.300000000000182</v>
      </c>
      <c r="AP610" s="254">
        <f t="shared" si="191"/>
        <v>397.70000000000005</v>
      </c>
      <c r="AQ610" s="249">
        <f t="shared" si="193"/>
        <v>24.9</v>
      </c>
      <c r="AR610" s="256">
        <f t="shared" si="194"/>
        <v>1545.2000000000003</v>
      </c>
    </row>
    <row r="611" spans="1:44" ht="31.5">
      <c r="A611" s="396"/>
      <c r="B611" s="396" t="s">
        <v>4471</v>
      </c>
      <c r="C611" s="401" t="s">
        <v>195</v>
      </c>
      <c r="D611" s="369">
        <f t="shared" si="178"/>
        <v>1464.5</v>
      </c>
      <c r="E611" s="373">
        <v>1464.5</v>
      </c>
      <c r="F611" s="400">
        <v>1200.4000000000001</v>
      </c>
      <c r="G611" s="373"/>
      <c r="H611" s="400"/>
      <c r="I611" s="369">
        <f t="shared" si="192"/>
        <v>647.79999999999995</v>
      </c>
      <c r="J611" s="400">
        <v>586.09999999999991</v>
      </c>
      <c r="K611" s="400">
        <v>258.2</v>
      </c>
      <c r="L611" s="400">
        <v>77.599999999999994</v>
      </c>
      <c r="M611" s="400">
        <v>61.7</v>
      </c>
      <c r="N611" s="369">
        <f t="shared" si="179"/>
        <v>2112.3000000000002</v>
      </c>
      <c r="O611" s="236"/>
      <c r="P611" s="267"/>
      <c r="Q611" s="267" t="s">
        <v>4471</v>
      </c>
      <c r="R611" s="272" t="s">
        <v>195</v>
      </c>
      <c r="S611" s="255">
        <f t="shared" si="180"/>
        <v>1503.5</v>
      </c>
      <c r="T611" s="255">
        <v>1503.5</v>
      </c>
      <c r="U611" s="255">
        <v>1103.6000000000001</v>
      </c>
      <c r="V611" s="255"/>
      <c r="W611" s="255"/>
      <c r="X611" s="255">
        <f t="shared" si="181"/>
        <v>360.2</v>
      </c>
      <c r="Y611" s="255">
        <v>360.2</v>
      </c>
      <c r="Z611" s="255">
        <v>85.7</v>
      </c>
      <c r="AA611" s="255">
        <v>101.2</v>
      </c>
      <c r="AB611" s="255"/>
      <c r="AC611" s="255">
        <f t="shared" si="182"/>
        <v>1863.7</v>
      </c>
      <c r="AE611" s="267"/>
      <c r="AF611" s="267" t="s">
        <v>4471</v>
      </c>
      <c r="AG611" s="272" t="s">
        <v>195</v>
      </c>
      <c r="AH611" s="255">
        <f t="shared" si="183"/>
        <v>1863.7</v>
      </c>
      <c r="AI611" s="254">
        <f t="shared" si="184"/>
        <v>1503.5</v>
      </c>
      <c r="AJ611" s="254">
        <f t="shared" si="185"/>
        <v>360.2</v>
      </c>
      <c r="AK611" s="254">
        <f t="shared" si="186"/>
        <v>2112.3000000000002</v>
      </c>
      <c r="AL611" s="254">
        <f t="shared" si="187"/>
        <v>1464.5</v>
      </c>
      <c r="AM611" s="255">
        <f t="shared" si="188"/>
        <v>647.79999999999995</v>
      </c>
      <c r="AN611" s="254">
        <f t="shared" si="189"/>
        <v>248.60000000000014</v>
      </c>
      <c r="AO611" s="254">
        <f t="shared" si="190"/>
        <v>-39</v>
      </c>
      <c r="AP611" s="254">
        <f t="shared" si="191"/>
        <v>287.59999999999997</v>
      </c>
      <c r="AQ611" s="249">
        <f t="shared" si="193"/>
        <v>24</v>
      </c>
      <c r="AR611" s="256">
        <f t="shared" si="194"/>
        <v>1488.5</v>
      </c>
    </row>
    <row r="612" spans="1:44" ht="31.5">
      <c r="A612" s="396"/>
      <c r="B612" s="396" t="s">
        <v>4471</v>
      </c>
      <c r="C612" s="401" t="s">
        <v>196</v>
      </c>
      <c r="D612" s="369">
        <f t="shared" si="178"/>
        <v>2036.4</v>
      </c>
      <c r="E612" s="373">
        <v>2036.4</v>
      </c>
      <c r="F612" s="400">
        <v>1669.3</v>
      </c>
      <c r="G612" s="373"/>
      <c r="H612" s="400"/>
      <c r="I612" s="369">
        <f t="shared" si="192"/>
        <v>1193.3</v>
      </c>
      <c r="J612" s="400">
        <v>1111</v>
      </c>
      <c r="K612" s="400">
        <v>380.9</v>
      </c>
      <c r="L612" s="400">
        <v>391.7</v>
      </c>
      <c r="M612" s="400">
        <v>82.3</v>
      </c>
      <c r="N612" s="369">
        <f t="shared" si="179"/>
        <v>3229.7</v>
      </c>
      <c r="O612" s="236"/>
      <c r="P612" s="267"/>
      <c r="Q612" s="267" t="s">
        <v>4471</v>
      </c>
      <c r="R612" s="272" t="s">
        <v>196</v>
      </c>
      <c r="S612" s="255">
        <f t="shared" si="180"/>
        <v>2604.2999999999997</v>
      </c>
      <c r="T612" s="255">
        <v>2604.2999999999997</v>
      </c>
      <c r="U612" s="255">
        <v>1911.4</v>
      </c>
      <c r="V612" s="255"/>
      <c r="W612" s="255"/>
      <c r="X612" s="255">
        <f t="shared" si="181"/>
        <v>740.7</v>
      </c>
      <c r="Y612" s="255">
        <v>740.7</v>
      </c>
      <c r="Z612" s="255">
        <v>148.39999999999998</v>
      </c>
      <c r="AA612" s="255">
        <v>184.9</v>
      </c>
      <c r="AB612" s="255"/>
      <c r="AC612" s="255">
        <f t="shared" si="182"/>
        <v>3345</v>
      </c>
      <c r="AE612" s="267"/>
      <c r="AF612" s="267" t="s">
        <v>4471</v>
      </c>
      <c r="AG612" s="272" t="s">
        <v>196</v>
      </c>
      <c r="AH612" s="255">
        <f t="shared" si="183"/>
        <v>3345</v>
      </c>
      <c r="AI612" s="254">
        <f t="shared" si="184"/>
        <v>2604.2999999999997</v>
      </c>
      <c r="AJ612" s="254">
        <f t="shared" si="185"/>
        <v>740.7</v>
      </c>
      <c r="AK612" s="254">
        <f t="shared" si="186"/>
        <v>3229.7</v>
      </c>
      <c r="AL612" s="254">
        <f t="shared" si="187"/>
        <v>2036.4</v>
      </c>
      <c r="AM612" s="255">
        <f t="shared" si="188"/>
        <v>1193.3</v>
      </c>
      <c r="AN612" s="254">
        <f t="shared" si="189"/>
        <v>-115.30000000000018</v>
      </c>
      <c r="AO612" s="254">
        <f t="shared" si="190"/>
        <v>-567.89999999999964</v>
      </c>
      <c r="AP612" s="254">
        <f t="shared" si="191"/>
        <v>452.59999999999991</v>
      </c>
      <c r="AQ612" s="249">
        <f t="shared" si="193"/>
        <v>33.4</v>
      </c>
      <c r="AR612" s="256">
        <f t="shared" si="194"/>
        <v>2069.8000000000002</v>
      </c>
    </row>
    <row r="613" spans="1:44" ht="31.5">
      <c r="A613" s="396"/>
      <c r="B613" s="396" t="s">
        <v>4471</v>
      </c>
      <c r="C613" s="401" t="s">
        <v>197</v>
      </c>
      <c r="D613" s="369">
        <f t="shared" si="178"/>
        <v>1980.6000000000001</v>
      </c>
      <c r="E613" s="373">
        <v>1980.6000000000001</v>
      </c>
      <c r="F613" s="400">
        <v>1623.4</v>
      </c>
      <c r="G613" s="373"/>
      <c r="H613" s="400"/>
      <c r="I613" s="369">
        <f t="shared" si="192"/>
        <v>930.2</v>
      </c>
      <c r="J613" s="400">
        <v>847.90000000000009</v>
      </c>
      <c r="K613" s="400">
        <v>356.4</v>
      </c>
      <c r="L613" s="400">
        <v>154.69999999999999</v>
      </c>
      <c r="M613" s="400">
        <v>82.3</v>
      </c>
      <c r="N613" s="369">
        <f t="shared" si="179"/>
        <v>2910.8</v>
      </c>
      <c r="O613" s="236"/>
      <c r="P613" s="267"/>
      <c r="Q613" s="267" t="s">
        <v>4471</v>
      </c>
      <c r="R613" s="272" t="s">
        <v>197</v>
      </c>
      <c r="S613" s="255">
        <f t="shared" si="180"/>
        <v>1678.5</v>
      </c>
      <c r="T613" s="255">
        <v>1678.5</v>
      </c>
      <c r="U613" s="255">
        <v>1231.9000000000001</v>
      </c>
      <c r="V613" s="255"/>
      <c r="W613" s="255"/>
      <c r="X613" s="255">
        <f t="shared" si="181"/>
        <v>422.9</v>
      </c>
      <c r="Y613" s="255">
        <v>422.9</v>
      </c>
      <c r="Z613" s="255">
        <v>95.6</v>
      </c>
      <c r="AA613" s="255">
        <v>90.1</v>
      </c>
      <c r="AB613" s="255"/>
      <c r="AC613" s="255">
        <f t="shared" si="182"/>
        <v>2101.4</v>
      </c>
      <c r="AE613" s="267"/>
      <c r="AF613" s="267" t="s">
        <v>4471</v>
      </c>
      <c r="AG613" s="272" t="s">
        <v>197</v>
      </c>
      <c r="AH613" s="255">
        <f t="shared" si="183"/>
        <v>2101.4</v>
      </c>
      <c r="AI613" s="254">
        <f t="shared" si="184"/>
        <v>1678.5</v>
      </c>
      <c r="AJ613" s="254">
        <f t="shared" si="185"/>
        <v>422.9</v>
      </c>
      <c r="AK613" s="254">
        <f t="shared" si="186"/>
        <v>2910.8</v>
      </c>
      <c r="AL613" s="254">
        <f t="shared" si="187"/>
        <v>1980.6000000000001</v>
      </c>
      <c r="AM613" s="255">
        <f t="shared" si="188"/>
        <v>930.2</v>
      </c>
      <c r="AN613" s="254">
        <f t="shared" si="189"/>
        <v>809.40000000000009</v>
      </c>
      <c r="AO613" s="254">
        <f t="shared" si="190"/>
        <v>302.10000000000014</v>
      </c>
      <c r="AP613" s="254">
        <f t="shared" si="191"/>
        <v>507.30000000000007</v>
      </c>
      <c r="AQ613" s="249">
        <f t="shared" si="193"/>
        <v>32.5</v>
      </c>
      <c r="AR613" s="256">
        <f t="shared" si="194"/>
        <v>2013.1000000000001</v>
      </c>
    </row>
    <row r="614" spans="1:44" ht="31.5">
      <c r="A614" s="396"/>
      <c r="B614" s="396" t="s">
        <v>4471</v>
      </c>
      <c r="C614" s="401" t="s">
        <v>198</v>
      </c>
      <c r="D614" s="369">
        <f t="shared" si="178"/>
        <v>1464.6</v>
      </c>
      <c r="E614" s="373">
        <v>1464.6</v>
      </c>
      <c r="F614" s="400">
        <v>1200.5</v>
      </c>
      <c r="G614" s="373"/>
      <c r="H614" s="400"/>
      <c r="I614" s="369">
        <f t="shared" si="192"/>
        <v>641.40000000000009</v>
      </c>
      <c r="J614" s="400">
        <v>579.70000000000005</v>
      </c>
      <c r="K614" s="400">
        <v>258.2</v>
      </c>
      <c r="L614" s="400">
        <v>71.7</v>
      </c>
      <c r="M614" s="400">
        <v>61.7</v>
      </c>
      <c r="N614" s="369">
        <f t="shared" si="179"/>
        <v>2106</v>
      </c>
      <c r="O614" s="236"/>
      <c r="P614" s="267"/>
      <c r="Q614" s="267" t="s">
        <v>4471</v>
      </c>
      <c r="R614" s="272" t="s">
        <v>198</v>
      </c>
      <c r="S614" s="255">
        <f t="shared" si="180"/>
        <v>1756.6</v>
      </c>
      <c r="T614" s="255">
        <v>1756.6</v>
      </c>
      <c r="U614" s="255">
        <v>1289.2000000000003</v>
      </c>
      <c r="V614" s="255"/>
      <c r="W614" s="255"/>
      <c r="X614" s="255">
        <f t="shared" si="181"/>
        <v>388.6</v>
      </c>
      <c r="Y614" s="255">
        <v>388.6</v>
      </c>
      <c r="Z614" s="255">
        <v>100.10000000000001</v>
      </c>
      <c r="AA614" s="255">
        <v>64.900000000000006</v>
      </c>
      <c r="AB614" s="255"/>
      <c r="AC614" s="255">
        <f t="shared" si="182"/>
        <v>2145.1999999999998</v>
      </c>
      <c r="AE614" s="267"/>
      <c r="AF614" s="267" t="s">
        <v>4471</v>
      </c>
      <c r="AG614" s="272" t="s">
        <v>198</v>
      </c>
      <c r="AH614" s="255">
        <f t="shared" si="183"/>
        <v>2145.1999999999998</v>
      </c>
      <c r="AI614" s="254">
        <f t="shared" si="184"/>
        <v>1756.6</v>
      </c>
      <c r="AJ614" s="254">
        <f t="shared" si="185"/>
        <v>388.6</v>
      </c>
      <c r="AK614" s="254">
        <f t="shared" si="186"/>
        <v>2106</v>
      </c>
      <c r="AL614" s="254">
        <f t="shared" si="187"/>
        <v>1464.6</v>
      </c>
      <c r="AM614" s="255">
        <f t="shared" si="188"/>
        <v>641.40000000000009</v>
      </c>
      <c r="AN614" s="254">
        <f t="shared" si="189"/>
        <v>-39.199999999999818</v>
      </c>
      <c r="AO614" s="254">
        <f t="shared" si="190"/>
        <v>-292</v>
      </c>
      <c r="AP614" s="254">
        <f t="shared" si="191"/>
        <v>252.80000000000007</v>
      </c>
      <c r="AQ614" s="249">
        <f t="shared" si="193"/>
        <v>24</v>
      </c>
      <c r="AR614" s="256">
        <f t="shared" si="194"/>
        <v>1488.6</v>
      </c>
    </row>
    <row r="615" spans="1:44" ht="31.5">
      <c r="A615" s="396"/>
      <c r="B615" s="396" t="s">
        <v>4471</v>
      </c>
      <c r="C615" s="401" t="s">
        <v>199</v>
      </c>
      <c r="D615" s="369">
        <f t="shared" si="178"/>
        <v>1980.6000000000001</v>
      </c>
      <c r="E615" s="373">
        <v>1980.6000000000001</v>
      </c>
      <c r="F615" s="400">
        <v>1623.4</v>
      </c>
      <c r="G615" s="373"/>
      <c r="H615" s="400"/>
      <c r="I615" s="369">
        <f t="shared" si="192"/>
        <v>859.09999999999991</v>
      </c>
      <c r="J615" s="400">
        <v>776.8</v>
      </c>
      <c r="K615" s="400">
        <v>356.4</v>
      </c>
      <c r="L615" s="400">
        <v>85.3</v>
      </c>
      <c r="M615" s="400">
        <v>82.3</v>
      </c>
      <c r="N615" s="369">
        <f t="shared" si="179"/>
        <v>2839.7</v>
      </c>
      <c r="O615" s="236"/>
      <c r="P615" s="267"/>
      <c r="Q615" s="267" t="s">
        <v>4471</v>
      </c>
      <c r="R615" s="272" t="s">
        <v>199</v>
      </c>
      <c r="S615" s="255">
        <f t="shared" si="180"/>
        <v>1832.3</v>
      </c>
      <c r="T615" s="255">
        <v>1832.3</v>
      </c>
      <c r="U615" s="255">
        <v>1344.8</v>
      </c>
      <c r="V615" s="255"/>
      <c r="W615" s="255"/>
      <c r="X615" s="255">
        <f t="shared" si="181"/>
        <v>644.20000000000005</v>
      </c>
      <c r="Y615" s="255">
        <v>644.20000000000005</v>
      </c>
      <c r="Z615" s="255">
        <v>104.4</v>
      </c>
      <c r="AA615" s="255">
        <v>138.4</v>
      </c>
      <c r="AB615" s="255"/>
      <c r="AC615" s="255">
        <f t="shared" si="182"/>
        <v>2476.5</v>
      </c>
      <c r="AE615" s="267"/>
      <c r="AF615" s="267" t="s">
        <v>4471</v>
      </c>
      <c r="AG615" s="272" t="s">
        <v>199</v>
      </c>
      <c r="AH615" s="255">
        <f t="shared" si="183"/>
        <v>2476.5</v>
      </c>
      <c r="AI615" s="254">
        <f t="shared" si="184"/>
        <v>1832.3</v>
      </c>
      <c r="AJ615" s="254">
        <f t="shared" si="185"/>
        <v>644.20000000000005</v>
      </c>
      <c r="AK615" s="254">
        <f t="shared" si="186"/>
        <v>2839.7</v>
      </c>
      <c r="AL615" s="254">
        <f t="shared" si="187"/>
        <v>1980.6000000000001</v>
      </c>
      <c r="AM615" s="255">
        <f t="shared" si="188"/>
        <v>859.09999999999991</v>
      </c>
      <c r="AN615" s="254">
        <f t="shared" si="189"/>
        <v>363.19999999999982</v>
      </c>
      <c r="AO615" s="254">
        <f t="shared" si="190"/>
        <v>148.30000000000018</v>
      </c>
      <c r="AP615" s="254">
        <f t="shared" si="191"/>
        <v>214.89999999999986</v>
      </c>
      <c r="AQ615" s="249">
        <f t="shared" si="193"/>
        <v>32.5</v>
      </c>
      <c r="AR615" s="256">
        <f t="shared" si="194"/>
        <v>2013.1000000000001</v>
      </c>
    </row>
    <row r="616" spans="1:44" ht="31.5">
      <c r="A616" s="396"/>
      <c r="B616" s="396" t="s">
        <v>4471</v>
      </c>
      <c r="C616" s="401" t="s">
        <v>200</v>
      </c>
      <c r="D616" s="369">
        <f t="shared" si="178"/>
        <v>2440.8000000000002</v>
      </c>
      <c r="E616" s="373">
        <v>2440.8000000000002</v>
      </c>
      <c r="F616" s="400">
        <v>2000.7</v>
      </c>
      <c r="G616" s="373"/>
      <c r="H616" s="400"/>
      <c r="I616" s="369">
        <f t="shared" si="192"/>
        <v>1036.7</v>
      </c>
      <c r="J616" s="400">
        <v>933.7</v>
      </c>
      <c r="K616" s="400">
        <v>430.2</v>
      </c>
      <c r="L616" s="400">
        <v>88.7</v>
      </c>
      <c r="M616" s="400">
        <v>103</v>
      </c>
      <c r="N616" s="369">
        <f t="shared" si="179"/>
        <v>3477.5</v>
      </c>
      <c r="O616" s="236"/>
      <c r="P616" s="267"/>
      <c r="Q616" s="267" t="s">
        <v>4471</v>
      </c>
      <c r="R616" s="272" t="s">
        <v>200</v>
      </c>
      <c r="S616" s="255">
        <f t="shared" si="180"/>
        <v>2363.2999999999997</v>
      </c>
      <c r="T616" s="255">
        <v>2363.2999999999997</v>
      </c>
      <c r="U616" s="255">
        <v>1734.5</v>
      </c>
      <c r="V616" s="255"/>
      <c r="W616" s="255"/>
      <c r="X616" s="255">
        <f t="shared" si="181"/>
        <v>573.1</v>
      </c>
      <c r="Y616" s="255">
        <v>573.1</v>
      </c>
      <c r="Z616" s="255">
        <v>134.69999999999999</v>
      </c>
      <c r="AA616" s="255">
        <v>84.2</v>
      </c>
      <c r="AB616" s="255"/>
      <c r="AC616" s="255">
        <f t="shared" si="182"/>
        <v>2936.3999999999996</v>
      </c>
      <c r="AE616" s="267"/>
      <c r="AF616" s="267" t="s">
        <v>4471</v>
      </c>
      <c r="AG616" s="272" t="s">
        <v>200</v>
      </c>
      <c r="AH616" s="255">
        <f t="shared" si="183"/>
        <v>2936.3999999999996</v>
      </c>
      <c r="AI616" s="254">
        <f t="shared" si="184"/>
        <v>2363.2999999999997</v>
      </c>
      <c r="AJ616" s="254">
        <f t="shared" si="185"/>
        <v>573.1</v>
      </c>
      <c r="AK616" s="254">
        <f t="shared" si="186"/>
        <v>3477.5</v>
      </c>
      <c r="AL616" s="254">
        <f t="shared" si="187"/>
        <v>2440.8000000000002</v>
      </c>
      <c r="AM616" s="255">
        <f t="shared" si="188"/>
        <v>1036.7</v>
      </c>
      <c r="AN616" s="254">
        <f t="shared" si="189"/>
        <v>541.10000000000036</v>
      </c>
      <c r="AO616" s="254">
        <f t="shared" si="190"/>
        <v>77.500000000000455</v>
      </c>
      <c r="AP616" s="254">
        <f t="shared" si="191"/>
        <v>463.6</v>
      </c>
      <c r="AQ616" s="249">
        <f t="shared" si="193"/>
        <v>40</v>
      </c>
      <c r="AR616" s="256">
        <f t="shared" si="194"/>
        <v>2480.8000000000002</v>
      </c>
    </row>
    <row r="617" spans="1:44" ht="47.25">
      <c r="A617" s="396"/>
      <c r="B617" s="396" t="s">
        <v>4471</v>
      </c>
      <c r="C617" s="401" t="s">
        <v>201</v>
      </c>
      <c r="D617" s="369">
        <f t="shared" si="178"/>
        <v>7586.5</v>
      </c>
      <c r="E617" s="373">
        <v>7586.5</v>
      </c>
      <c r="F617" s="400">
        <v>6218.5</v>
      </c>
      <c r="G617" s="373"/>
      <c r="H617" s="400"/>
      <c r="I617" s="369">
        <f t="shared" si="192"/>
        <v>6293.7999999999993</v>
      </c>
      <c r="J617" s="400">
        <v>2964.6</v>
      </c>
      <c r="K617" s="400">
        <v>1278.5999999999999</v>
      </c>
      <c r="L617" s="400">
        <v>365.9</v>
      </c>
      <c r="M617" s="400">
        <v>3329.2</v>
      </c>
      <c r="N617" s="369">
        <f t="shared" si="179"/>
        <v>13880.3</v>
      </c>
      <c r="O617" s="236"/>
      <c r="P617" s="267"/>
      <c r="Q617" s="267" t="s">
        <v>4471</v>
      </c>
      <c r="R617" s="272" t="s">
        <v>201</v>
      </c>
      <c r="S617" s="255">
        <f t="shared" si="180"/>
        <v>6241.3</v>
      </c>
      <c r="T617" s="255">
        <v>6241.3</v>
      </c>
      <c r="U617" s="255">
        <v>4580.7</v>
      </c>
      <c r="V617" s="255"/>
      <c r="W617" s="255"/>
      <c r="X617" s="255">
        <f t="shared" si="181"/>
        <v>1387</v>
      </c>
      <c r="Y617" s="255">
        <v>1387</v>
      </c>
      <c r="Z617" s="255">
        <v>355.6</v>
      </c>
      <c r="AA617" s="255">
        <v>192.8</v>
      </c>
      <c r="AB617" s="255"/>
      <c r="AC617" s="255">
        <f t="shared" si="182"/>
        <v>7628.3</v>
      </c>
      <c r="AE617" s="267"/>
      <c r="AF617" s="267" t="s">
        <v>4471</v>
      </c>
      <c r="AG617" s="272" t="s">
        <v>201</v>
      </c>
      <c r="AH617" s="255">
        <f t="shared" si="183"/>
        <v>7628.3</v>
      </c>
      <c r="AI617" s="254">
        <f t="shared" si="184"/>
        <v>6241.3</v>
      </c>
      <c r="AJ617" s="254">
        <f t="shared" si="185"/>
        <v>1387</v>
      </c>
      <c r="AK617" s="254">
        <f t="shared" si="186"/>
        <v>13880.3</v>
      </c>
      <c r="AL617" s="254">
        <f t="shared" si="187"/>
        <v>7586.5</v>
      </c>
      <c r="AM617" s="255">
        <f t="shared" si="188"/>
        <v>6293.7999999999993</v>
      </c>
      <c r="AN617" s="254">
        <f t="shared" si="189"/>
        <v>6251.9999999999991</v>
      </c>
      <c r="AO617" s="254">
        <f t="shared" si="190"/>
        <v>1345.1999999999998</v>
      </c>
      <c r="AP617" s="254">
        <f t="shared" si="191"/>
        <v>4906.7999999999993</v>
      </c>
      <c r="AQ617" s="249">
        <f t="shared" si="193"/>
        <v>124.4</v>
      </c>
      <c r="AR617" s="256">
        <f t="shared" si="194"/>
        <v>7710.9</v>
      </c>
    </row>
    <row r="618" spans="1:44" ht="31.5">
      <c r="A618" s="396"/>
      <c r="B618" s="396" t="s">
        <v>4471</v>
      </c>
      <c r="C618" s="401" t="s">
        <v>202</v>
      </c>
      <c r="D618" s="369">
        <f t="shared" ref="D618:D681" si="195">E618+H618</f>
        <v>1952.5</v>
      </c>
      <c r="E618" s="373">
        <v>1952.5</v>
      </c>
      <c r="F618" s="400">
        <v>1600.4</v>
      </c>
      <c r="G618" s="373"/>
      <c r="H618" s="400"/>
      <c r="I618" s="369">
        <f t="shared" si="192"/>
        <v>841.9</v>
      </c>
      <c r="J618" s="400">
        <v>759.6</v>
      </c>
      <c r="K618" s="400">
        <v>344.1</v>
      </c>
      <c r="L618" s="400">
        <v>84.4</v>
      </c>
      <c r="M618" s="400">
        <v>82.3</v>
      </c>
      <c r="N618" s="369">
        <f t="shared" ref="N618:N681" si="196">D618+I618</f>
        <v>2794.4</v>
      </c>
      <c r="O618" s="236"/>
      <c r="P618" s="267"/>
      <c r="Q618" s="267" t="s">
        <v>4471</v>
      </c>
      <c r="R618" s="272" t="s">
        <v>202</v>
      </c>
      <c r="S618" s="255">
        <f t="shared" ref="S618:S681" si="197">T618+W618</f>
        <v>1723.7</v>
      </c>
      <c r="T618" s="255">
        <v>1723.7</v>
      </c>
      <c r="U618" s="255">
        <v>1265.0999999999999</v>
      </c>
      <c r="V618" s="255"/>
      <c r="W618" s="255"/>
      <c r="X618" s="255">
        <f t="shared" ref="X618:X681" si="198">Y618+AB618</f>
        <v>426.2</v>
      </c>
      <c r="Y618" s="255">
        <v>426.2</v>
      </c>
      <c r="Z618" s="255">
        <v>98.2</v>
      </c>
      <c r="AA618" s="255">
        <v>76.099999999999994</v>
      </c>
      <c r="AB618" s="255"/>
      <c r="AC618" s="255">
        <f t="shared" ref="AC618:AC681" si="199">S618+X618</f>
        <v>2149.9</v>
      </c>
      <c r="AE618" s="267"/>
      <c r="AF618" s="267" t="s">
        <v>4471</v>
      </c>
      <c r="AG618" s="272" t="s">
        <v>202</v>
      </c>
      <c r="AH618" s="255">
        <f t="shared" ref="AH618:AH681" si="200">AC618</f>
        <v>2149.9</v>
      </c>
      <c r="AI618" s="254">
        <f t="shared" ref="AI618:AI681" si="201">S618</f>
        <v>1723.7</v>
      </c>
      <c r="AJ618" s="254">
        <f t="shared" ref="AJ618:AJ681" si="202">X618</f>
        <v>426.2</v>
      </c>
      <c r="AK618" s="254">
        <f t="shared" ref="AK618:AK681" si="203">N618</f>
        <v>2794.4</v>
      </c>
      <c r="AL618" s="254">
        <f t="shared" ref="AL618:AL681" si="204">D618</f>
        <v>1952.5</v>
      </c>
      <c r="AM618" s="255">
        <f t="shared" ref="AM618:AM681" si="205">I618</f>
        <v>841.9</v>
      </c>
      <c r="AN618" s="254">
        <f t="shared" ref="AN618:AN681" si="206">AK618-AH618</f>
        <v>644.5</v>
      </c>
      <c r="AO618" s="254">
        <f t="shared" ref="AO618:AO681" si="207">AL618-AI618</f>
        <v>228.79999999999995</v>
      </c>
      <c r="AP618" s="254">
        <f t="shared" ref="AP618:AP681" si="208">AM618-AJ618</f>
        <v>415.7</v>
      </c>
      <c r="AQ618" s="249">
        <f t="shared" si="193"/>
        <v>32</v>
      </c>
      <c r="AR618" s="256">
        <f t="shared" si="194"/>
        <v>1984.5</v>
      </c>
    </row>
    <row r="619" spans="1:44" ht="31.5">
      <c r="A619" s="396"/>
      <c r="B619" s="396" t="s">
        <v>4471</v>
      </c>
      <c r="C619" s="401" t="s">
        <v>203</v>
      </c>
      <c r="D619" s="369">
        <f t="shared" si="195"/>
        <v>1520.4</v>
      </c>
      <c r="E619" s="373">
        <v>1520.4</v>
      </c>
      <c r="F619" s="400">
        <v>1246.3</v>
      </c>
      <c r="G619" s="373"/>
      <c r="H619" s="400"/>
      <c r="I619" s="369">
        <f t="shared" si="192"/>
        <v>834.2</v>
      </c>
      <c r="J619" s="400">
        <v>772.5</v>
      </c>
      <c r="K619" s="400">
        <v>282.5</v>
      </c>
      <c r="L619" s="400">
        <v>231.8</v>
      </c>
      <c r="M619" s="400">
        <v>61.7</v>
      </c>
      <c r="N619" s="369">
        <f t="shared" si="196"/>
        <v>2354.6000000000004</v>
      </c>
      <c r="O619" s="236"/>
      <c r="P619" s="267"/>
      <c r="Q619" s="267" t="s">
        <v>4471</v>
      </c>
      <c r="R619" s="272" t="s">
        <v>203</v>
      </c>
      <c r="S619" s="255">
        <f t="shared" si="197"/>
        <v>1556.2</v>
      </c>
      <c r="T619" s="255">
        <v>1556.2</v>
      </c>
      <c r="U619" s="255">
        <v>1142.2</v>
      </c>
      <c r="V619" s="255"/>
      <c r="W619" s="255"/>
      <c r="X619" s="255">
        <f t="shared" si="198"/>
        <v>514</v>
      </c>
      <c r="Y619" s="255">
        <v>514</v>
      </c>
      <c r="Z619" s="255">
        <v>88.7</v>
      </c>
      <c r="AA619" s="255">
        <v>189.4</v>
      </c>
      <c r="AB619" s="255"/>
      <c r="AC619" s="255">
        <f t="shared" si="199"/>
        <v>2070.1999999999998</v>
      </c>
      <c r="AE619" s="267"/>
      <c r="AF619" s="267" t="s">
        <v>4471</v>
      </c>
      <c r="AG619" s="272" t="s">
        <v>203</v>
      </c>
      <c r="AH619" s="255">
        <f t="shared" si="200"/>
        <v>2070.1999999999998</v>
      </c>
      <c r="AI619" s="254">
        <f t="shared" si="201"/>
        <v>1556.2</v>
      </c>
      <c r="AJ619" s="254">
        <f t="shared" si="202"/>
        <v>514</v>
      </c>
      <c r="AK619" s="254">
        <f t="shared" si="203"/>
        <v>2354.6000000000004</v>
      </c>
      <c r="AL619" s="254">
        <f t="shared" si="204"/>
        <v>1520.4</v>
      </c>
      <c r="AM619" s="255">
        <f t="shared" si="205"/>
        <v>834.2</v>
      </c>
      <c r="AN619" s="254">
        <f t="shared" si="206"/>
        <v>284.40000000000055</v>
      </c>
      <c r="AO619" s="254">
        <f t="shared" si="207"/>
        <v>-35.799999999999955</v>
      </c>
      <c r="AP619" s="254">
        <f t="shared" si="208"/>
        <v>320.20000000000005</v>
      </c>
      <c r="AQ619" s="249">
        <f t="shared" si="193"/>
        <v>24.9</v>
      </c>
      <c r="AR619" s="256">
        <f t="shared" si="194"/>
        <v>1545.3000000000002</v>
      </c>
    </row>
    <row r="620" spans="1:44" ht="31.5">
      <c r="A620" s="396"/>
      <c r="B620" s="396" t="s">
        <v>4471</v>
      </c>
      <c r="C620" s="401" t="s">
        <v>204</v>
      </c>
      <c r="D620" s="369">
        <f t="shared" si="195"/>
        <v>2036.5</v>
      </c>
      <c r="E620" s="373">
        <v>2036.5</v>
      </c>
      <c r="F620" s="400">
        <v>1669.3</v>
      </c>
      <c r="G620" s="373"/>
      <c r="H620" s="400"/>
      <c r="I620" s="369">
        <f t="shared" si="192"/>
        <v>848.69999999999993</v>
      </c>
      <c r="J620" s="400">
        <v>766.4</v>
      </c>
      <c r="K620" s="400">
        <v>380.9</v>
      </c>
      <c r="L620" s="400">
        <v>47.1</v>
      </c>
      <c r="M620" s="400">
        <v>82.3</v>
      </c>
      <c r="N620" s="369">
        <f t="shared" si="196"/>
        <v>2885.2</v>
      </c>
      <c r="O620" s="236"/>
      <c r="P620" s="267"/>
      <c r="Q620" s="267" t="s">
        <v>4471</v>
      </c>
      <c r="R620" s="272" t="s">
        <v>204</v>
      </c>
      <c r="S620" s="255">
        <f t="shared" si="197"/>
        <v>1031.5</v>
      </c>
      <c r="T620" s="255">
        <v>1031.5</v>
      </c>
      <c r="U620" s="255">
        <v>757.09999999999991</v>
      </c>
      <c r="V620" s="255"/>
      <c r="W620" s="255"/>
      <c r="X620" s="255">
        <f t="shared" si="198"/>
        <v>305.59999999999997</v>
      </c>
      <c r="Y620" s="255">
        <v>305.59999999999997</v>
      </c>
      <c r="Z620" s="255">
        <v>58.800000000000004</v>
      </c>
      <c r="AA620" s="255">
        <v>23.1</v>
      </c>
      <c r="AB620" s="255"/>
      <c r="AC620" s="255">
        <f t="shared" si="199"/>
        <v>1337.1</v>
      </c>
      <c r="AE620" s="267"/>
      <c r="AF620" s="267" t="s">
        <v>4471</v>
      </c>
      <c r="AG620" s="272" t="s">
        <v>204</v>
      </c>
      <c r="AH620" s="255">
        <f t="shared" si="200"/>
        <v>1337.1</v>
      </c>
      <c r="AI620" s="254">
        <f t="shared" si="201"/>
        <v>1031.5</v>
      </c>
      <c r="AJ620" s="254">
        <f t="shared" si="202"/>
        <v>305.59999999999997</v>
      </c>
      <c r="AK620" s="254">
        <f t="shared" si="203"/>
        <v>2885.2</v>
      </c>
      <c r="AL620" s="254">
        <f t="shared" si="204"/>
        <v>2036.5</v>
      </c>
      <c r="AM620" s="255">
        <f t="shared" si="205"/>
        <v>848.69999999999993</v>
      </c>
      <c r="AN620" s="254">
        <f t="shared" si="206"/>
        <v>1548.1</v>
      </c>
      <c r="AO620" s="254">
        <f t="shared" si="207"/>
        <v>1005</v>
      </c>
      <c r="AP620" s="254">
        <f t="shared" si="208"/>
        <v>543.09999999999991</v>
      </c>
      <c r="AQ620" s="249">
        <f t="shared" si="193"/>
        <v>33.4</v>
      </c>
      <c r="AR620" s="256">
        <f t="shared" si="194"/>
        <v>2069.9</v>
      </c>
    </row>
    <row r="621" spans="1:44" ht="31.5">
      <c r="A621" s="396"/>
      <c r="B621" s="396" t="s">
        <v>4471</v>
      </c>
      <c r="C621" s="401" t="s">
        <v>205</v>
      </c>
      <c r="D621" s="369">
        <f t="shared" si="195"/>
        <v>1144.3999999999999</v>
      </c>
      <c r="E621" s="373">
        <v>1144.3999999999999</v>
      </c>
      <c r="F621" s="400">
        <v>938</v>
      </c>
      <c r="G621" s="373"/>
      <c r="H621" s="400"/>
      <c r="I621" s="369">
        <f t="shared" si="192"/>
        <v>550.5</v>
      </c>
      <c r="J621" s="400">
        <v>509.3</v>
      </c>
      <c r="K621" s="400">
        <v>245.5</v>
      </c>
      <c r="L621" s="400">
        <v>83.6</v>
      </c>
      <c r="M621" s="400">
        <v>41.2</v>
      </c>
      <c r="N621" s="369">
        <f t="shared" si="196"/>
        <v>1694.8999999999999</v>
      </c>
      <c r="O621" s="236"/>
      <c r="P621" s="267"/>
      <c r="Q621" s="267" t="s">
        <v>4471</v>
      </c>
      <c r="R621" s="272" t="s">
        <v>205</v>
      </c>
      <c r="S621" s="255">
        <f t="shared" si="197"/>
        <v>1527.7</v>
      </c>
      <c r="T621" s="255">
        <v>1527.7</v>
      </c>
      <c r="U621" s="255">
        <v>1121.3</v>
      </c>
      <c r="V621" s="255"/>
      <c r="W621" s="255"/>
      <c r="X621" s="255">
        <f t="shared" si="198"/>
        <v>341.79999999999995</v>
      </c>
      <c r="Y621" s="255">
        <v>341.79999999999995</v>
      </c>
      <c r="Z621" s="255">
        <v>87</v>
      </c>
      <c r="AA621" s="255">
        <v>87.8</v>
      </c>
      <c r="AB621" s="255"/>
      <c r="AC621" s="255">
        <f t="shared" si="199"/>
        <v>1869.5</v>
      </c>
      <c r="AE621" s="267"/>
      <c r="AF621" s="267" t="s">
        <v>4471</v>
      </c>
      <c r="AG621" s="272" t="s">
        <v>205</v>
      </c>
      <c r="AH621" s="255">
        <f t="shared" si="200"/>
        <v>1869.5</v>
      </c>
      <c r="AI621" s="254">
        <f t="shared" si="201"/>
        <v>1527.7</v>
      </c>
      <c r="AJ621" s="254">
        <f t="shared" si="202"/>
        <v>341.79999999999995</v>
      </c>
      <c r="AK621" s="254">
        <f t="shared" si="203"/>
        <v>1694.8999999999999</v>
      </c>
      <c r="AL621" s="254">
        <f t="shared" si="204"/>
        <v>1144.3999999999999</v>
      </c>
      <c r="AM621" s="255">
        <f t="shared" si="205"/>
        <v>550.5</v>
      </c>
      <c r="AN621" s="254">
        <f t="shared" si="206"/>
        <v>-174.60000000000014</v>
      </c>
      <c r="AO621" s="254">
        <f t="shared" si="207"/>
        <v>-383.30000000000018</v>
      </c>
      <c r="AP621" s="254">
        <f t="shared" si="208"/>
        <v>208.70000000000005</v>
      </c>
      <c r="AQ621" s="249">
        <f t="shared" si="193"/>
        <v>18.8</v>
      </c>
      <c r="AR621" s="256">
        <f t="shared" si="194"/>
        <v>1163.1999999999998</v>
      </c>
    </row>
    <row r="622" spans="1:44" ht="31.5">
      <c r="A622" s="396"/>
      <c r="B622" s="396" t="s">
        <v>4471</v>
      </c>
      <c r="C622" s="401" t="s">
        <v>206</v>
      </c>
      <c r="D622" s="369">
        <f t="shared" si="195"/>
        <v>1924.6999999999998</v>
      </c>
      <c r="E622" s="373">
        <v>1924.6999999999998</v>
      </c>
      <c r="F622" s="400">
        <v>1577.6</v>
      </c>
      <c r="G622" s="373"/>
      <c r="H622" s="400"/>
      <c r="I622" s="369">
        <f t="shared" si="192"/>
        <v>933.19999999999993</v>
      </c>
      <c r="J622" s="400">
        <v>850.9</v>
      </c>
      <c r="K622" s="400">
        <v>331.9</v>
      </c>
      <c r="L622" s="400">
        <v>188.3</v>
      </c>
      <c r="M622" s="400">
        <v>82.3</v>
      </c>
      <c r="N622" s="369">
        <f t="shared" si="196"/>
        <v>2857.8999999999996</v>
      </c>
      <c r="O622" s="236"/>
      <c r="P622" s="267"/>
      <c r="Q622" s="267" t="s">
        <v>4471</v>
      </c>
      <c r="R622" s="272" t="s">
        <v>206</v>
      </c>
      <c r="S622" s="255">
        <f t="shared" si="197"/>
        <v>1670.5</v>
      </c>
      <c r="T622" s="255">
        <v>1670.5</v>
      </c>
      <c r="U622" s="255">
        <v>1226.0999999999999</v>
      </c>
      <c r="V622" s="255"/>
      <c r="W622" s="255"/>
      <c r="X622" s="255">
        <f t="shared" si="198"/>
        <v>472.3</v>
      </c>
      <c r="Y622" s="255">
        <v>472.3</v>
      </c>
      <c r="Z622" s="255">
        <v>95.2</v>
      </c>
      <c r="AA622" s="255">
        <v>99.8</v>
      </c>
      <c r="AB622" s="255"/>
      <c r="AC622" s="255">
        <f t="shared" si="199"/>
        <v>2142.8000000000002</v>
      </c>
      <c r="AE622" s="267"/>
      <c r="AF622" s="267" t="s">
        <v>4471</v>
      </c>
      <c r="AG622" s="272" t="s">
        <v>206</v>
      </c>
      <c r="AH622" s="255">
        <f t="shared" si="200"/>
        <v>2142.8000000000002</v>
      </c>
      <c r="AI622" s="254">
        <f t="shared" si="201"/>
        <v>1670.5</v>
      </c>
      <c r="AJ622" s="254">
        <f t="shared" si="202"/>
        <v>472.3</v>
      </c>
      <c r="AK622" s="254">
        <f t="shared" si="203"/>
        <v>2857.8999999999996</v>
      </c>
      <c r="AL622" s="254">
        <f t="shared" si="204"/>
        <v>1924.6999999999998</v>
      </c>
      <c r="AM622" s="255">
        <f t="shared" si="205"/>
        <v>933.19999999999993</v>
      </c>
      <c r="AN622" s="254">
        <f t="shared" si="206"/>
        <v>715.09999999999945</v>
      </c>
      <c r="AO622" s="254">
        <f t="shared" si="207"/>
        <v>254.19999999999982</v>
      </c>
      <c r="AP622" s="254">
        <f t="shared" si="208"/>
        <v>460.89999999999992</v>
      </c>
      <c r="AQ622" s="249">
        <f t="shared" si="193"/>
        <v>31.6</v>
      </c>
      <c r="AR622" s="256">
        <f t="shared" si="194"/>
        <v>1956.2999999999997</v>
      </c>
    </row>
    <row r="623" spans="1:44" ht="31.5">
      <c r="A623" s="396"/>
      <c r="B623" s="396" t="s">
        <v>4471</v>
      </c>
      <c r="C623" s="401" t="s">
        <v>207</v>
      </c>
      <c r="D623" s="369">
        <f t="shared" si="195"/>
        <v>2984.8</v>
      </c>
      <c r="E623" s="373">
        <v>2984.8</v>
      </c>
      <c r="F623" s="400">
        <v>2446.6</v>
      </c>
      <c r="G623" s="373"/>
      <c r="H623" s="400"/>
      <c r="I623" s="369">
        <f t="shared" si="192"/>
        <v>1561.6</v>
      </c>
      <c r="J623" s="400">
        <v>1438.1</v>
      </c>
      <c r="K623" s="400">
        <v>540.70000000000005</v>
      </c>
      <c r="L623" s="400">
        <v>391.9</v>
      </c>
      <c r="M623" s="400">
        <v>123.5</v>
      </c>
      <c r="N623" s="369">
        <f t="shared" si="196"/>
        <v>4546.3999999999996</v>
      </c>
      <c r="O623" s="236"/>
      <c r="P623" s="267"/>
      <c r="Q623" s="267" t="s">
        <v>4471</v>
      </c>
      <c r="R623" s="272" t="s">
        <v>207</v>
      </c>
      <c r="S623" s="255">
        <f t="shared" si="197"/>
        <v>2797.2</v>
      </c>
      <c r="T623" s="255">
        <v>2797.2</v>
      </c>
      <c r="U623" s="255">
        <v>2053.2000000000003</v>
      </c>
      <c r="V623" s="255"/>
      <c r="W623" s="255"/>
      <c r="X623" s="255">
        <f t="shared" si="198"/>
        <v>855</v>
      </c>
      <c r="Y623" s="255">
        <v>855</v>
      </c>
      <c r="Z623" s="255">
        <v>159.5</v>
      </c>
      <c r="AA623" s="255">
        <v>201.4</v>
      </c>
      <c r="AB623" s="255"/>
      <c r="AC623" s="255">
        <f t="shared" si="199"/>
        <v>3652.2</v>
      </c>
      <c r="AE623" s="267"/>
      <c r="AF623" s="267" t="s">
        <v>4471</v>
      </c>
      <c r="AG623" s="272" t="s">
        <v>207</v>
      </c>
      <c r="AH623" s="255">
        <f t="shared" si="200"/>
        <v>3652.2</v>
      </c>
      <c r="AI623" s="254">
        <f t="shared" si="201"/>
        <v>2797.2</v>
      </c>
      <c r="AJ623" s="254">
        <f t="shared" si="202"/>
        <v>855</v>
      </c>
      <c r="AK623" s="254">
        <f t="shared" si="203"/>
        <v>4546.3999999999996</v>
      </c>
      <c r="AL623" s="254">
        <f t="shared" si="204"/>
        <v>2984.8</v>
      </c>
      <c r="AM623" s="255">
        <f t="shared" si="205"/>
        <v>1561.6</v>
      </c>
      <c r="AN623" s="254">
        <f t="shared" si="206"/>
        <v>894.19999999999982</v>
      </c>
      <c r="AO623" s="254">
        <f t="shared" si="207"/>
        <v>187.60000000000036</v>
      </c>
      <c r="AP623" s="254">
        <f t="shared" si="208"/>
        <v>706.59999999999991</v>
      </c>
      <c r="AQ623" s="249">
        <f t="shared" si="193"/>
        <v>48.9</v>
      </c>
      <c r="AR623" s="256">
        <f t="shared" si="194"/>
        <v>3033.7000000000003</v>
      </c>
    </row>
    <row r="624" spans="1:44" ht="38.1" customHeight="1">
      <c r="A624" s="396"/>
      <c r="B624" s="396" t="s">
        <v>4471</v>
      </c>
      <c r="C624" s="401" t="s">
        <v>208</v>
      </c>
      <c r="D624" s="369">
        <f t="shared" si="195"/>
        <v>3305.0999999999995</v>
      </c>
      <c r="E624" s="373">
        <v>3305.0999999999995</v>
      </c>
      <c r="F624" s="400">
        <v>2709.1</v>
      </c>
      <c r="G624" s="373"/>
      <c r="H624" s="400"/>
      <c r="I624" s="369">
        <f t="shared" si="192"/>
        <v>1442.6</v>
      </c>
      <c r="J624" s="400">
        <v>1298.5999999999999</v>
      </c>
      <c r="K624" s="400">
        <v>553.29999999999995</v>
      </c>
      <c r="L624" s="400">
        <v>173.4</v>
      </c>
      <c r="M624" s="400">
        <v>144</v>
      </c>
      <c r="N624" s="369">
        <f t="shared" si="196"/>
        <v>4747.6999999999989</v>
      </c>
      <c r="O624" s="236"/>
      <c r="P624" s="267"/>
      <c r="Q624" s="267" t="s">
        <v>4471</v>
      </c>
      <c r="R624" s="272" t="s">
        <v>208</v>
      </c>
      <c r="S624" s="255">
        <f t="shared" si="197"/>
        <v>3133.5</v>
      </c>
      <c r="T624" s="255">
        <v>3133.5</v>
      </c>
      <c r="U624" s="255">
        <v>2299.7999999999997</v>
      </c>
      <c r="V624" s="255"/>
      <c r="W624" s="255"/>
      <c r="X624" s="255">
        <f t="shared" si="198"/>
        <v>729.4</v>
      </c>
      <c r="Y624" s="255">
        <v>729.4</v>
      </c>
      <c r="Z624" s="255">
        <v>178.5</v>
      </c>
      <c r="AA624" s="255">
        <v>93.6</v>
      </c>
      <c r="AB624" s="255"/>
      <c r="AC624" s="255">
        <f t="shared" si="199"/>
        <v>3862.9</v>
      </c>
      <c r="AE624" s="267"/>
      <c r="AF624" s="267" t="s">
        <v>4471</v>
      </c>
      <c r="AG624" s="272" t="s">
        <v>208</v>
      </c>
      <c r="AH624" s="255">
        <f t="shared" si="200"/>
        <v>3862.9</v>
      </c>
      <c r="AI624" s="254">
        <f t="shared" si="201"/>
        <v>3133.5</v>
      </c>
      <c r="AJ624" s="254">
        <f t="shared" si="202"/>
        <v>729.4</v>
      </c>
      <c r="AK624" s="254">
        <f t="shared" si="203"/>
        <v>4747.6999999999989</v>
      </c>
      <c r="AL624" s="254">
        <f t="shared" si="204"/>
        <v>3305.0999999999995</v>
      </c>
      <c r="AM624" s="255">
        <f t="shared" si="205"/>
        <v>1442.6</v>
      </c>
      <c r="AN624" s="254">
        <f t="shared" si="206"/>
        <v>884.79999999999882</v>
      </c>
      <c r="AO624" s="254">
        <f t="shared" si="207"/>
        <v>171.59999999999945</v>
      </c>
      <c r="AP624" s="254">
        <f t="shared" si="208"/>
        <v>713.19999999999993</v>
      </c>
      <c r="AQ624" s="249">
        <f t="shared" si="193"/>
        <v>54.2</v>
      </c>
      <c r="AR624" s="256">
        <f t="shared" si="194"/>
        <v>3359.2999999999993</v>
      </c>
    </row>
    <row r="625" spans="1:44" ht="31.5">
      <c r="A625" s="396"/>
      <c r="B625" s="396" t="s">
        <v>4471</v>
      </c>
      <c r="C625" s="401" t="s">
        <v>209</v>
      </c>
      <c r="D625" s="369">
        <f t="shared" si="195"/>
        <v>1464.5</v>
      </c>
      <c r="E625" s="373">
        <v>1464.5</v>
      </c>
      <c r="F625" s="400">
        <v>1200.4000000000001</v>
      </c>
      <c r="G625" s="373"/>
      <c r="H625" s="400"/>
      <c r="I625" s="369">
        <f t="shared" si="192"/>
        <v>648.90000000000009</v>
      </c>
      <c r="J625" s="400">
        <v>587.20000000000005</v>
      </c>
      <c r="K625" s="400">
        <v>258.2</v>
      </c>
      <c r="L625" s="400">
        <v>80.7</v>
      </c>
      <c r="M625" s="400">
        <v>61.7</v>
      </c>
      <c r="N625" s="369">
        <f t="shared" si="196"/>
        <v>2113.4</v>
      </c>
      <c r="O625" s="236"/>
      <c r="P625" s="267"/>
      <c r="Q625" s="267" t="s">
        <v>4471</v>
      </c>
      <c r="R625" s="272" t="s">
        <v>209</v>
      </c>
      <c r="S625" s="255">
        <f t="shared" si="197"/>
        <v>1478.1000000000001</v>
      </c>
      <c r="T625" s="255">
        <v>1478.1000000000001</v>
      </c>
      <c r="U625" s="255">
        <v>1084.8999999999999</v>
      </c>
      <c r="V625" s="255"/>
      <c r="W625" s="255"/>
      <c r="X625" s="255">
        <f t="shared" si="198"/>
        <v>408.2</v>
      </c>
      <c r="Y625" s="255">
        <v>408.2</v>
      </c>
      <c r="Z625" s="255">
        <v>84.2</v>
      </c>
      <c r="AA625" s="255">
        <v>111.8</v>
      </c>
      <c r="AB625" s="255"/>
      <c r="AC625" s="255">
        <f t="shared" si="199"/>
        <v>1886.3000000000002</v>
      </c>
      <c r="AE625" s="267"/>
      <c r="AF625" s="267" t="s">
        <v>4471</v>
      </c>
      <c r="AG625" s="272" t="s">
        <v>209</v>
      </c>
      <c r="AH625" s="255">
        <f t="shared" si="200"/>
        <v>1886.3000000000002</v>
      </c>
      <c r="AI625" s="254">
        <f t="shared" si="201"/>
        <v>1478.1000000000001</v>
      </c>
      <c r="AJ625" s="254">
        <f t="shared" si="202"/>
        <v>408.2</v>
      </c>
      <c r="AK625" s="254">
        <f t="shared" si="203"/>
        <v>2113.4</v>
      </c>
      <c r="AL625" s="254">
        <f t="shared" si="204"/>
        <v>1464.5</v>
      </c>
      <c r="AM625" s="255">
        <f t="shared" si="205"/>
        <v>648.90000000000009</v>
      </c>
      <c r="AN625" s="254">
        <f t="shared" si="206"/>
        <v>227.09999999999991</v>
      </c>
      <c r="AO625" s="254">
        <f t="shared" si="207"/>
        <v>-13.600000000000136</v>
      </c>
      <c r="AP625" s="254">
        <f t="shared" si="208"/>
        <v>240.7000000000001</v>
      </c>
      <c r="AQ625" s="249">
        <f t="shared" si="193"/>
        <v>24</v>
      </c>
      <c r="AR625" s="256">
        <f t="shared" si="194"/>
        <v>1488.5</v>
      </c>
    </row>
    <row r="626" spans="1:44" ht="31.5">
      <c r="A626" s="396"/>
      <c r="B626" s="396" t="s">
        <v>4471</v>
      </c>
      <c r="C626" s="401" t="s">
        <v>210</v>
      </c>
      <c r="D626" s="369">
        <f t="shared" si="195"/>
        <v>1116.3</v>
      </c>
      <c r="E626" s="373">
        <v>1116.3</v>
      </c>
      <c r="F626" s="400">
        <v>915</v>
      </c>
      <c r="G626" s="373"/>
      <c r="H626" s="400"/>
      <c r="I626" s="369">
        <f t="shared" si="192"/>
        <v>642.60000000000014</v>
      </c>
      <c r="J626" s="400">
        <v>601.40000000000009</v>
      </c>
      <c r="K626" s="400">
        <v>233.4</v>
      </c>
      <c r="L626" s="400">
        <v>190.4</v>
      </c>
      <c r="M626" s="400">
        <v>41.2</v>
      </c>
      <c r="N626" s="369">
        <f t="shared" si="196"/>
        <v>1758.9</v>
      </c>
      <c r="O626" s="236"/>
      <c r="P626" s="267"/>
      <c r="Q626" s="267" t="s">
        <v>4471</v>
      </c>
      <c r="R626" s="272" t="s">
        <v>210</v>
      </c>
      <c r="S626" s="255">
        <f t="shared" si="197"/>
        <v>1534.7</v>
      </c>
      <c r="T626" s="255">
        <v>1534.7</v>
      </c>
      <c r="U626" s="255">
        <v>1126.3999999999999</v>
      </c>
      <c r="V626" s="255"/>
      <c r="W626" s="255"/>
      <c r="X626" s="255">
        <f t="shared" si="198"/>
        <v>302.39999999999998</v>
      </c>
      <c r="Y626" s="255">
        <v>302.39999999999998</v>
      </c>
      <c r="Z626" s="255">
        <v>87.5</v>
      </c>
      <c r="AA626" s="255">
        <v>70.8</v>
      </c>
      <c r="AB626" s="255"/>
      <c r="AC626" s="255">
        <f t="shared" si="199"/>
        <v>1837.1</v>
      </c>
      <c r="AE626" s="267"/>
      <c r="AF626" s="267" t="s">
        <v>4471</v>
      </c>
      <c r="AG626" s="272" t="s">
        <v>210</v>
      </c>
      <c r="AH626" s="255">
        <f t="shared" si="200"/>
        <v>1837.1</v>
      </c>
      <c r="AI626" s="254">
        <f t="shared" si="201"/>
        <v>1534.7</v>
      </c>
      <c r="AJ626" s="254">
        <f t="shared" si="202"/>
        <v>302.39999999999998</v>
      </c>
      <c r="AK626" s="254">
        <f t="shared" si="203"/>
        <v>1758.9</v>
      </c>
      <c r="AL626" s="254">
        <f t="shared" si="204"/>
        <v>1116.3</v>
      </c>
      <c r="AM626" s="255">
        <f t="shared" si="205"/>
        <v>642.60000000000014</v>
      </c>
      <c r="AN626" s="254">
        <f t="shared" si="206"/>
        <v>-78.199999999999818</v>
      </c>
      <c r="AO626" s="254">
        <f t="shared" si="207"/>
        <v>-418.40000000000009</v>
      </c>
      <c r="AP626" s="254">
        <f t="shared" si="208"/>
        <v>340.20000000000016</v>
      </c>
      <c r="AQ626" s="249">
        <f t="shared" si="193"/>
        <v>18.3</v>
      </c>
      <c r="AR626" s="256">
        <f t="shared" si="194"/>
        <v>1134.5999999999999</v>
      </c>
    </row>
    <row r="627" spans="1:44" ht="31.5">
      <c r="A627" s="396"/>
      <c r="B627" s="396" t="s">
        <v>4471</v>
      </c>
      <c r="C627" s="401" t="s">
        <v>211</v>
      </c>
      <c r="D627" s="369">
        <f t="shared" si="195"/>
        <v>15381.2</v>
      </c>
      <c r="E627" s="373">
        <v>15381.2</v>
      </c>
      <c r="F627" s="400">
        <v>12607.6</v>
      </c>
      <c r="G627" s="373"/>
      <c r="H627" s="400"/>
      <c r="I627" s="369">
        <f t="shared" si="192"/>
        <v>7094</v>
      </c>
      <c r="J627" s="400">
        <v>6415</v>
      </c>
      <c r="K627" s="400">
        <v>2520.9</v>
      </c>
      <c r="L627" s="400">
        <v>1199.4000000000001</v>
      </c>
      <c r="M627" s="400">
        <v>679</v>
      </c>
      <c r="N627" s="369">
        <f t="shared" si="196"/>
        <v>22475.200000000001</v>
      </c>
      <c r="O627" s="236"/>
      <c r="P627" s="267"/>
      <c r="Q627" s="267" t="s">
        <v>4471</v>
      </c>
      <c r="R627" s="272" t="s">
        <v>211</v>
      </c>
      <c r="S627" s="255">
        <f t="shared" si="197"/>
        <v>12977.8</v>
      </c>
      <c r="T627" s="255">
        <v>12977.8</v>
      </c>
      <c r="U627" s="255">
        <v>9525</v>
      </c>
      <c r="V627" s="255"/>
      <c r="W627" s="255"/>
      <c r="X627" s="255">
        <f t="shared" si="198"/>
        <v>3753.1000000000004</v>
      </c>
      <c r="Y627" s="255">
        <v>3753.1000000000004</v>
      </c>
      <c r="Z627" s="255">
        <v>739.5</v>
      </c>
      <c r="AA627" s="255">
        <v>941.6</v>
      </c>
      <c r="AB627" s="255"/>
      <c r="AC627" s="255">
        <f t="shared" si="199"/>
        <v>16730.900000000001</v>
      </c>
      <c r="AE627" s="267"/>
      <c r="AF627" s="267" t="s">
        <v>4471</v>
      </c>
      <c r="AG627" s="272" t="s">
        <v>211</v>
      </c>
      <c r="AH627" s="255">
        <f t="shared" si="200"/>
        <v>16730.900000000001</v>
      </c>
      <c r="AI627" s="254">
        <f t="shared" si="201"/>
        <v>12977.8</v>
      </c>
      <c r="AJ627" s="254">
        <f t="shared" si="202"/>
        <v>3753.1000000000004</v>
      </c>
      <c r="AK627" s="254">
        <f t="shared" si="203"/>
        <v>22475.200000000001</v>
      </c>
      <c r="AL627" s="254">
        <f t="shared" si="204"/>
        <v>15381.2</v>
      </c>
      <c r="AM627" s="255">
        <f t="shared" si="205"/>
        <v>7094</v>
      </c>
      <c r="AN627" s="254">
        <f t="shared" si="206"/>
        <v>5744.2999999999993</v>
      </c>
      <c r="AO627" s="254">
        <f t="shared" si="207"/>
        <v>2403.4000000000015</v>
      </c>
      <c r="AP627" s="254">
        <f t="shared" si="208"/>
        <v>3340.8999999999996</v>
      </c>
      <c r="AQ627" s="249">
        <f t="shared" si="193"/>
        <v>252.2</v>
      </c>
      <c r="AR627" s="256">
        <f t="shared" si="194"/>
        <v>15633.400000000001</v>
      </c>
    </row>
    <row r="628" spans="1:44" ht="31.5">
      <c r="A628" s="396"/>
      <c r="B628" s="396" t="s">
        <v>4471</v>
      </c>
      <c r="C628" s="401" t="s">
        <v>1590</v>
      </c>
      <c r="D628" s="369">
        <f t="shared" si="195"/>
        <v>1200.5</v>
      </c>
      <c r="E628" s="373">
        <v>1200.5</v>
      </c>
      <c r="F628" s="400">
        <v>984</v>
      </c>
      <c r="G628" s="373"/>
      <c r="H628" s="400"/>
      <c r="I628" s="369">
        <f t="shared" si="192"/>
        <v>645.90000000000009</v>
      </c>
      <c r="J628" s="400">
        <v>604.70000000000005</v>
      </c>
      <c r="K628" s="400">
        <v>270</v>
      </c>
      <c r="L628" s="400">
        <v>149.80000000000001</v>
      </c>
      <c r="M628" s="400">
        <v>41.2</v>
      </c>
      <c r="N628" s="369">
        <f t="shared" si="196"/>
        <v>1846.4</v>
      </c>
      <c r="O628" s="236"/>
      <c r="P628" s="267"/>
      <c r="Q628" s="267" t="s">
        <v>4471</v>
      </c>
      <c r="R628" s="272" t="s">
        <v>1590</v>
      </c>
      <c r="S628" s="255">
        <f t="shared" si="197"/>
        <v>1754.9</v>
      </c>
      <c r="T628" s="255">
        <v>1754.9</v>
      </c>
      <c r="U628" s="255">
        <v>1288</v>
      </c>
      <c r="V628" s="255"/>
      <c r="W628" s="255"/>
      <c r="X628" s="255">
        <f t="shared" si="198"/>
        <v>528.5</v>
      </c>
      <c r="Y628" s="255">
        <v>528.5</v>
      </c>
      <c r="Z628" s="255">
        <v>100</v>
      </c>
      <c r="AA628" s="255">
        <v>117.8</v>
      </c>
      <c r="AB628" s="255"/>
      <c r="AC628" s="255">
        <f t="shared" si="199"/>
        <v>2283.4</v>
      </c>
      <c r="AE628" s="267"/>
      <c r="AF628" s="267" t="s">
        <v>4471</v>
      </c>
      <c r="AG628" s="272" t="s">
        <v>1590</v>
      </c>
      <c r="AH628" s="255">
        <f t="shared" si="200"/>
        <v>2283.4</v>
      </c>
      <c r="AI628" s="254">
        <f t="shared" si="201"/>
        <v>1754.9</v>
      </c>
      <c r="AJ628" s="254">
        <f t="shared" si="202"/>
        <v>528.5</v>
      </c>
      <c r="AK628" s="254">
        <f t="shared" si="203"/>
        <v>1846.4</v>
      </c>
      <c r="AL628" s="254">
        <f t="shared" si="204"/>
        <v>1200.5</v>
      </c>
      <c r="AM628" s="255">
        <f t="shared" si="205"/>
        <v>645.90000000000009</v>
      </c>
      <c r="AN628" s="254">
        <f t="shared" si="206"/>
        <v>-437</v>
      </c>
      <c r="AO628" s="254">
        <f t="shared" si="207"/>
        <v>-554.40000000000009</v>
      </c>
      <c r="AP628" s="254">
        <f t="shared" si="208"/>
        <v>117.40000000000009</v>
      </c>
      <c r="AQ628" s="249">
        <f t="shared" si="193"/>
        <v>19.7</v>
      </c>
      <c r="AR628" s="256">
        <f t="shared" si="194"/>
        <v>1220.2</v>
      </c>
    </row>
    <row r="629" spans="1:44" ht="31.5">
      <c r="A629" s="396"/>
      <c r="B629" s="396" t="s">
        <v>4471</v>
      </c>
      <c r="C629" s="401" t="s">
        <v>1591</v>
      </c>
      <c r="D629" s="369">
        <f t="shared" si="195"/>
        <v>4449.2999999999993</v>
      </c>
      <c r="E629" s="373">
        <v>4449.2999999999993</v>
      </c>
      <c r="F629" s="400">
        <v>3647</v>
      </c>
      <c r="G629" s="373"/>
      <c r="H629" s="400"/>
      <c r="I629" s="369">
        <f t="shared" si="192"/>
        <v>1984.7</v>
      </c>
      <c r="J629" s="400">
        <v>1799.5</v>
      </c>
      <c r="K629" s="400">
        <v>798.9</v>
      </c>
      <c r="L629" s="400">
        <v>237.7</v>
      </c>
      <c r="M629" s="400">
        <v>185.2</v>
      </c>
      <c r="N629" s="369">
        <f t="shared" si="196"/>
        <v>6433.9999999999991</v>
      </c>
      <c r="O629" s="236"/>
      <c r="P629" s="267"/>
      <c r="Q629" s="267" t="s">
        <v>4471</v>
      </c>
      <c r="R629" s="272" t="s">
        <v>1591</v>
      </c>
      <c r="S629" s="255">
        <f t="shared" si="197"/>
        <v>3635.9</v>
      </c>
      <c r="T629" s="255">
        <v>3635.9</v>
      </c>
      <c r="U629" s="255">
        <v>2668.5</v>
      </c>
      <c r="V629" s="255"/>
      <c r="W629" s="255"/>
      <c r="X629" s="255">
        <f t="shared" si="198"/>
        <v>866.3</v>
      </c>
      <c r="Y629" s="255">
        <v>866.3</v>
      </c>
      <c r="Z629" s="255">
        <v>207.20000000000002</v>
      </c>
      <c r="AA629" s="255">
        <v>190.7</v>
      </c>
      <c r="AB629" s="255"/>
      <c r="AC629" s="255">
        <f t="shared" si="199"/>
        <v>4502.2</v>
      </c>
      <c r="AE629" s="267"/>
      <c r="AF629" s="267" t="s">
        <v>4471</v>
      </c>
      <c r="AG629" s="272" t="s">
        <v>1591</v>
      </c>
      <c r="AH629" s="255">
        <f t="shared" si="200"/>
        <v>4502.2</v>
      </c>
      <c r="AI629" s="254">
        <f t="shared" si="201"/>
        <v>3635.9</v>
      </c>
      <c r="AJ629" s="254">
        <f t="shared" si="202"/>
        <v>866.3</v>
      </c>
      <c r="AK629" s="254">
        <f t="shared" si="203"/>
        <v>6433.9999999999991</v>
      </c>
      <c r="AL629" s="254">
        <f t="shared" si="204"/>
        <v>4449.2999999999993</v>
      </c>
      <c r="AM629" s="255">
        <f t="shared" si="205"/>
        <v>1984.7</v>
      </c>
      <c r="AN629" s="254">
        <f t="shared" si="206"/>
        <v>1931.7999999999993</v>
      </c>
      <c r="AO629" s="254">
        <f t="shared" si="207"/>
        <v>813.39999999999918</v>
      </c>
      <c r="AP629" s="254">
        <f t="shared" si="208"/>
        <v>1118.4000000000001</v>
      </c>
      <c r="AQ629" s="249">
        <f t="shared" si="193"/>
        <v>72.900000000000006</v>
      </c>
      <c r="AR629" s="256">
        <f t="shared" si="194"/>
        <v>4522.1999999999989</v>
      </c>
    </row>
    <row r="630" spans="1:44" ht="31.5">
      <c r="A630" s="396"/>
      <c r="B630" s="396" t="s">
        <v>4471</v>
      </c>
      <c r="C630" s="401" t="s">
        <v>1592</v>
      </c>
      <c r="D630" s="369">
        <f t="shared" si="195"/>
        <v>1980.6000000000001</v>
      </c>
      <c r="E630" s="373">
        <v>1980.6000000000001</v>
      </c>
      <c r="F630" s="400">
        <v>1623.4</v>
      </c>
      <c r="G630" s="373"/>
      <c r="H630" s="400"/>
      <c r="I630" s="369">
        <f t="shared" si="192"/>
        <v>1382.2</v>
      </c>
      <c r="J630" s="400">
        <v>819.90000000000009</v>
      </c>
      <c r="K630" s="400">
        <v>356.4</v>
      </c>
      <c r="L630" s="400">
        <v>89.9</v>
      </c>
      <c r="M630" s="400">
        <v>562.29999999999995</v>
      </c>
      <c r="N630" s="369">
        <f t="shared" si="196"/>
        <v>3362.8</v>
      </c>
      <c r="O630" s="236"/>
      <c r="P630" s="267"/>
      <c r="Q630" s="267" t="s">
        <v>4471</v>
      </c>
      <c r="R630" s="272" t="s">
        <v>1592</v>
      </c>
      <c r="S630" s="255">
        <f t="shared" si="197"/>
        <v>1595.8</v>
      </c>
      <c r="T630" s="255">
        <v>1595.8</v>
      </c>
      <c r="U630" s="255">
        <v>1171.2</v>
      </c>
      <c r="V630" s="255"/>
      <c r="W630" s="255"/>
      <c r="X630" s="255">
        <f t="shared" si="198"/>
        <v>417</v>
      </c>
      <c r="Y630" s="255">
        <v>417</v>
      </c>
      <c r="Z630" s="255">
        <v>91</v>
      </c>
      <c r="AA630" s="255">
        <v>88.7</v>
      </c>
      <c r="AB630" s="255"/>
      <c r="AC630" s="255">
        <f t="shared" si="199"/>
        <v>2012.8</v>
      </c>
      <c r="AE630" s="267"/>
      <c r="AF630" s="267" t="s">
        <v>4471</v>
      </c>
      <c r="AG630" s="272" t="s">
        <v>1592</v>
      </c>
      <c r="AH630" s="255">
        <f t="shared" si="200"/>
        <v>2012.8</v>
      </c>
      <c r="AI630" s="254">
        <f t="shared" si="201"/>
        <v>1595.8</v>
      </c>
      <c r="AJ630" s="254">
        <f t="shared" si="202"/>
        <v>417</v>
      </c>
      <c r="AK630" s="254">
        <f t="shared" si="203"/>
        <v>3362.8</v>
      </c>
      <c r="AL630" s="254">
        <f t="shared" si="204"/>
        <v>1980.6000000000001</v>
      </c>
      <c r="AM630" s="255">
        <f t="shared" si="205"/>
        <v>1382.2</v>
      </c>
      <c r="AN630" s="254">
        <f t="shared" si="206"/>
        <v>1350.0000000000002</v>
      </c>
      <c r="AO630" s="254">
        <f t="shared" si="207"/>
        <v>384.80000000000018</v>
      </c>
      <c r="AP630" s="254">
        <f t="shared" si="208"/>
        <v>965.2</v>
      </c>
      <c r="AQ630" s="249">
        <f t="shared" si="193"/>
        <v>32.5</v>
      </c>
      <c r="AR630" s="256">
        <f t="shared" si="194"/>
        <v>2013.1000000000001</v>
      </c>
    </row>
    <row r="631" spans="1:44" ht="31.5">
      <c r="A631" s="396"/>
      <c r="B631" s="396" t="s">
        <v>4471</v>
      </c>
      <c r="C631" s="401" t="s">
        <v>1593</v>
      </c>
      <c r="D631" s="369">
        <f t="shared" si="195"/>
        <v>1491.3000000000002</v>
      </c>
      <c r="E631" s="373">
        <v>1491.3000000000002</v>
      </c>
      <c r="F631" s="400">
        <v>1222.4000000000001</v>
      </c>
      <c r="G631" s="373"/>
      <c r="H631" s="400"/>
      <c r="I631" s="369">
        <f t="shared" si="192"/>
        <v>664.59999999999991</v>
      </c>
      <c r="J631" s="400">
        <v>648.69999999999993</v>
      </c>
      <c r="K631" s="400">
        <v>260.2</v>
      </c>
      <c r="L631" s="400">
        <v>48.5</v>
      </c>
      <c r="M631" s="400">
        <v>15.9</v>
      </c>
      <c r="N631" s="369">
        <f t="shared" si="196"/>
        <v>2155.9</v>
      </c>
      <c r="O631" s="236"/>
      <c r="P631" s="267"/>
      <c r="Q631" s="267" t="s">
        <v>4471</v>
      </c>
      <c r="R631" s="272" t="s">
        <v>1593</v>
      </c>
      <c r="S631" s="255">
        <f t="shared" si="197"/>
        <v>1507</v>
      </c>
      <c r="T631" s="255">
        <v>1507</v>
      </c>
      <c r="U631" s="255">
        <v>1106.0999999999999</v>
      </c>
      <c r="V631" s="255"/>
      <c r="W631" s="255"/>
      <c r="X631" s="255">
        <f t="shared" si="198"/>
        <v>154.19999999999999</v>
      </c>
      <c r="Y631" s="255">
        <v>154.19999999999999</v>
      </c>
      <c r="Z631" s="255">
        <v>85.9</v>
      </c>
      <c r="AA631" s="255">
        <v>33.6</v>
      </c>
      <c r="AB631" s="255"/>
      <c r="AC631" s="255">
        <f t="shared" si="199"/>
        <v>1661.2</v>
      </c>
      <c r="AE631" s="267"/>
      <c r="AF631" s="267" t="s">
        <v>4471</v>
      </c>
      <c r="AG631" s="272" t="s">
        <v>1593</v>
      </c>
      <c r="AH631" s="255">
        <f t="shared" si="200"/>
        <v>1661.2</v>
      </c>
      <c r="AI631" s="254">
        <f t="shared" si="201"/>
        <v>1507</v>
      </c>
      <c r="AJ631" s="254">
        <f t="shared" si="202"/>
        <v>154.19999999999999</v>
      </c>
      <c r="AK631" s="254">
        <f t="shared" si="203"/>
        <v>2155.9</v>
      </c>
      <c r="AL631" s="254">
        <f t="shared" si="204"/>
        <v>1491.3000000000002</v>
      </c>
      <c r="AM631" s="255">
        <f t="shared" si="205"/>
        <v>664.59999999999991</v>
      </c>
      <c r="AN631" s="254">
        <f t="shared" si="206"/>
        <v>494.70000000000005</v>
      </c>
      <c r="AO631" s="254">
        <f t="shared" si="207"/>
        <v>-15.699999999999818</v>
      </c>
      <c r="AP631" s="254">
        <f t="shared" si="208"/>
        <v>510.39999999999992</v>
      </c>
      <c r="AQ631" s="249">
        <f t="shared" si="193"/>
        <v>24.4</v>
      </c>
      <c r="AR631" s="256">
        <f t="shared" si="194"/>
        <v>1515.7000000000003</v>
      </c>
    </row>
    <row r="632" spans="1:44" ht="31.5">
      <c r="A632" s="396"/>
      <c r="B632" s="396" t="s">
        <v>4471</v>
      </c>
      <c r="C632" s="401" t="s">
        <v>1594</v>
      </c>
      <c r="D632" s="369">
        <f t="shared" si="195"/>
        <v>2253.3000000000002</v>
      </c>
      <c r="E632" s="373">
        <v>2253.3000000000002</v>
      </c>
      <c r="F632" s="400">
        <v>1847</v>
      </c>
      <c r="G632" s="373"/>
      <c r="H632" s="400"/>
      <c r="I632" s="369">
        <f t="shared" si="192"/>
        <v>1100.1000000000001</v>
      </c>
      <c r="J632" s="400">
        <v>1033.7</v>
      </c>
      <c r="K632" s="400">
        <v>394.2</v>
      </c>
      <c r="L632" s="400">
        <v>191.6</v>
      </c>
      <c r="M632" s="400">
        <v>66.400000000000006</v>
      </c>
      <c r="N632" s="369">
        <f t="shared" si="196"/>
        <v>3353.4000000000005</v>
      </c>
      <c r="O632" s="236"/>
      <c r="P632" s="267"/>
      <c r="Q632" s="267" t="s">
        <v>4471</v>
      </c>
      <c r="R632" s="272" t="s">
        <v>1594</v>
      </c>
      <c r="S632" s="255">
        <f t="shared" si="197"/>
        <v>1755.8</v>
      </c>
      <c r="T632" s="255">
        <v>1755.8</v>
      </c>
      <c r="U632" s="255">
        <v>1288.7</v>
      </c>
      <c r="V632" s="255"/>
      <c r="W632" s="255"/>
      <c r="X632" s="255">
        <f t="shared" si="198"/>
        <v>189.7</v>
      </c>
      <c r="Y632" s="255">
        <v>189.7</v>
      </c>
      <c r="Z632" s="255">
        <v>100.10000000000001</v>
      </c>
      <c r="AA632" s="255">
        <v>79.099999999999994</v>
      </c>
      <c r="AB632" s="255"/>
      <c r="AC632" s="255">
        <f t="shared" si="199"/>
        <v>1945.5</v>
      </c>
      <c r="AE632" s="267"/>
      <c r="AF632" s="267" t="s">
        <v>4471</v>
      </c>
      <c r="AG632" s="272" t="s">
        <v>1594</v>
      </c>
      <c r="AH632" s="255">
        <f t="shared" si="200"/>
        <v>1945.5</v>
      </c>
      <c r="AI632" s="254">
        <f t="shared" si="201"/>
        <v>1755.8</v>
      </c>
      <c r="AJ632" s="254">
        <f t="shared" si="202"/>
        <v>189.7</v>
      </c>
      <c r="AK632" s="254">
        <f t="shared" si="203"/>
        <v>3353.4000000000005</v>
      </c>
      <c r="AL632" s="254">
        <f t="shared" si="204"/>
        <v>2253.3000000000002</v>
      </c>
      <c r="AM632" s="255">
        <f t="shared" si="205"/>
        <v>1100.1000000000001</v>
      </c>
      <c r="AN632" s="254">
        <f t="shared" si="206"/>
        <v>1407.9000000000005</v>
      </c>
      <c r="AO632" s="254">
        <f t="shared" si="207"/>
        <v>497.50000000000023</v>
      </c>
      <c r="AP632" s="254">
        <f t="shared" si="208"/>
        <v>910.40000000000009</v>
      </c>
      <c r="AQ632" s="249">
        <f t="shared" si="193"/>
        <v>36.9</v>
      </c>
      <c r="AR632" s="256">
        <f t="shared" si="194"/>
        <v>2290.2000000000003</v>
      </c>
    </row>
    <row r="633" spans="1:44" ht="31.5">
      <c r="A633" s="396"/>
      <c r="B633" s="396" t="s">
        <v>4471</v>
      </c>
      <c r="C633" s="401" t="s">
        <v>1595</v>
      </c>
      <c r="D633" s="369">
        <f t="shared" si="195"/>
        <v>1905.6000000000001</v>
      </c>
      <c r="E633" s="373">
        <v>1905.6000000000001</v>
      </c>
      <c r="F633" s="400">
        <v>1562</v>
      </c>
      <c r="G633" s="373"/>
      <c r="H633" s="400"/>
      <c r="I633" s="369">
        <f t="shared" si="192"/>
        <v>899.19999999999993</v>
      </c>
      <c r="J633" s="400">
        <v>848.59999999999991</v>
      </c>
      <c r="K633" s="400">
        <v>333.3</v>
      </c>
      <c r="L633" s="400">
        <v>104</v>
      </c>
      <c r="M633" s="400">
        <v>50.6</v>
      </c>
      <c r="N633" s="369">
        <f t="shared" si="196"/>
        <v>2804.8</v>
      </c>
      <c r="O633" s="236"/>
      <c r="P633" s="267"/>
      <c r="Q633" s="267" t="s">
        <v>4471</v>
      </c>
      <c r="R633" s="272" t="s">
        <v>1595</v>
      </c>
      <c r="S633" s="255">
        <f t="shared" si="197"/>
        <v>1494.1999999999998</v>
      </c>
      <c r="T633" s="255">
        <v>1494.1999999999998</v>
      </c>
      <c r="U633" s="255">
        <v>1096.8000000000002</v>
      </c>
      <c r="V633" s="255"/>
      <c r="W633" s="255"/>
      <c r="X633" s="255">
        <f t="shared" si="198"/>
        <v>170.60000000000002</v>
      </c>
      <c r="Y633" s="255">
        <v>170.60000000000002</v>
      </c>
      <c r="Z633" s="255">
        <v>85.2</v>
      </c>
      <c r="AA633" s="255">
        <v>75</v>
      </c>
      <c r="AB633" s="255"/>
      <c r="AC633" s="255">
        <f t="shared" si="199"/>
        <v>1664.7999999999997</v>
      </c>
      <c r="AE633" s="267"/>
      <c r="AF633" s="267" t="s">
        <v>4471</v>
      </c>
      <c r="AG633" s="272" t="s">
        <v>1595</v>
      </c>
      <c r="AH633" s="255">
        <f t="shared" si="200"/>
        <v>1664.7999999999997</v>
      </c>
      <c r="AI633" s="254">
        <f t="shared" si="201"/>
        <v>1494.1999999999998</v>
      </c>
      <c r="AJ633" s="254">
        <f t="shared" si="202"/>
        <v>170.60000000000002</v>
      </c>
      <c r="AK633" s="254">
        <f t="shared" si="203"/>
        <v>2804.8</v>
      </c>
      <c r="AL633" s="254">
        <f t="shared" si="204"/>
        <v>1905.6000000000001</v>
      </c>
      <c r="AM633" s="255">
        <f t="shared" si="205"/>
        <v>899.19999999999993</v>
      </c>
      <c r="AN633" s="254">
        <f t="shared" si="206"/>
        <v>1140.0000000000005</v>
      </c>
      <c r="AO633" s="254">
        <f t="shared" si="207"/>
        <v>411.40000000000032</v>
      </c>
      <c r="AP633" s="254">
        <f t="shared" si="208"/>
        <v>728.59999999999991</v>
      </c>
      <c r="AQ633" s="249">
        <f t="shared" si="193"/>
        <v>31.2</v>
      </c>
      <c r="AR633" s="256">
        <f t="shared" si="194"/>
        <v>1936.8000000000002</v>
      </c>
    </row>
    <row r="634" spans="1:44" ht="31.5">
      <c r="A634" s="396"/>
      <c r="B634" s="396" t="s">
        <v>4471</v>
      </c>
      <c r="C634" s="401" t="s">
        <v>1596</v>
      </c>
      <c r="D634" s="369">
        <f t="shared" si="195"/>
        <v>2096.6</v>
      </c>
      <c r="E634" s="373">
        <v>2096.6</v>
      </c>
      <c r="F634" s="400">
        <v>1718.5</v>
      </c>
      <c r="G634" s="373"/>
      <c r="H634" s="400"/>
      <c r="I634" s="369">
        <f t="shared" si="192"/>
        <v>939.30000000000007</v>
      </c>
      <c r="J634" s="400">
        <v>888.7</v>
      </c>
      <c r="K634" s="400">
        <v>366.8</v>
      </c>
      <c r="L634" s="400">
        <v>141.30000000000001</v>
      </c>
      <c r="M634" s="400">
        <v>50.6</v>
      </c>
      <c r="N634" s="369">
        <f t="shared" si="196"/>
        <v>3035.9</v>
      </c>
      <c r="O634" s="236"/>
      <c r="P634" s="267"/>
      <c r="Q634" s="267" t="s">
        <v>4471</v>
      </c>
      <c r="R634" s="272" t="s">
        <v>1596</v>
      </c>
      <c r="S634" s="255">
        <f t="shared" si="197"/>
        <v>1686.8</v>
      </c>
      <c r="T634" s="255">
        <v>1686.8</v>
      </c>
      <c r="U634" s="255">
        <v>1238.0999999999999</v>
      </c>
      <c r="V634" s="255"/>
      <c r="W634" s="255"/>
      <c r="X634" s="255">
        <f t="shared" si="198"/>
        <v>212.70000000000002</v>
      </c>
      <c r="Y634" s="255">
        <v>212.70000000000002</v>
      </c>
      <c r="Z634" s="255">
        <v>96.100000000000009</v>
      </c>
      <c r="AA634" s="255">
        <v>76</v>
      </c>
      <c r="AB634" s="255"/>
      <c r="AC634" s="255">
        <f t="shared" si="199"/>
        <v>1899.5</v>
      </c>
      <c r="AE634" s="267"/>
      <c r="AF634" s="267" t="s">
        <v>4471</v>
      </c>
      <c r="AG634" s="272" t="s">
        <v>1596</v>
      </c>
      <c r="AH634" s="255">
        <f t="shared" si="200"/>
        <v>1899.5</v>
      </c>
      <c r="AI634" s="254">
        <f t="shared" si="201"/>
        <v>1686.8</v>
      </c>
      <c r="AJ634" s="254">
        <f t="shared" si="202"/>
        <v>212.70000000000002</v>
      </c>
      <c r="AK634" s="254">
        <f t="shared" si="203"/>
        <v>3035.9</v>
      </c>
      <c r="AL634" s="254">
        <f t="shared" si="204"/>
        <v>2096.6</v>
      </c>
      <c r="AM634" s="255">
        <f t="shared" si="205"/>
        <v>939.30000000000007</v>
      </c>
      <c r="AN634" s="254">
        <f t="shared" si="206"/>
        <v>1136.4000000000001</v>
      </c>
      <c r="AO634" s="254">
        <f t="shared" si="207"/>
        <v>409.79999999999995</v>
      </c>
      <c r="AP634" s="254">
        <f t="shared" si="208"/>
        <v>726.6</v>
      </c>
      <c r="AQ634" s="249">
        <f t="shared" si="193"/>
        <v>34.4</v>
      </c>
      <c r="AR634" s="256">
        <f t="shared" si="194"/>
        <v>2131</v>
      </c>
    </row>
    <row r="635" spans="1:44" ht="31.5">
      <c r="A635" s="396"/>
      <c r="B635" s="396" t="s">
        <v>4471</v>
      </c>
      <c r="C635" s="401" t="s">
        <v>1597</v>
      </c>
      <c r="D635" s="369">
        <f t="shared" si="195"/>
        <v>2239.1999999999998</v>
      </c>
      <c r="E635" s="373">
        <v>2239.1999999999998</v>
      </c>
      <c r="F635" s="400">
        <v>1835.4</v>
      </c>
      <c r="G635" s="373"/>
      <c r="H635" s="400"/>
      <c r="I635" s="369">
        <f t="shared" si="192"/>
        <v>1052.7</v>
      </c>
      <c r="J635" s="400">
        <v>919.2</v>
      </c>
      <c r="K635" s="400">
        <v>392.1</v>
      </c>
      <c r="L635" s="400">
        <v>346.4</v>
      </c>
      <c r="M635" s="400">
        <v>133.5</v>
      </c>
      <c r="N635" s="369">
        <f t="shared" si="196"/>
        <v>3291.8999999999996</v>
      </c>
      <c r="O635" s="236"/>
      <c r="P635" s="267"/>
      <c r="Q635" s="267" t="s">
        <v>4471</v>
      </c>
      <c r="R635" s="272" t="s">
        <v>1597</v>
      </c>
      <c r="S635" s="255">
        <f t="shared" si="197"/>
        <v>2093.8000000000002</v>
      </c>
      <c r="T635" s="255">
        <v>2093.8000000000002</v>
      </c>
      <c r="U635" s="255">
        <v>1536.8000000000002</v>
      </c>
      <c r="V635" s="255"/>
      <c r="W635" s="255"/>
      <c r="X635" s="255">
        <f t="shared" si="198"/>
        <v>214.4</v>
      </c>
      <c r="Y635" s="255">
        <v>214.4</v>
      </c>
      <c r="Z635" s="255">
        <v>119.30000000000001</v>
      </c>
      <c r="AA635" s="255">
        <v>208.5</v>
      </c>
      <c r="AB635" s="255"/>
      <c r="AC635" s="255">
        <f t="shared" si="199"/>
        <v>2308.2000000000003</v>
      </c>
      <c r="AE635" s="267"/>
      <c r="AF635" s="267" t="s">
        <v>4471</v>
      </c>
      <c r="AG635" s="272" t="s">
        <v>1597</v>
      </c>
      <c r="AH635" s="255">
        <f t="shared" si="200"/>
        <v>2308.2000000000003</v>
      </c>
      <c r="AI635" s="254">
        <f t="shared" si="201"/>
        <v>2093.8000000000002</v>
      </c>
      <c r="AJ635" s="254">
        <f t="shared" si="202"/>
        <v>214.4</v>
      </c>
      <c r="AK635" s="254">
        <f t="shared" si="203"/>
        <v>3291.8999999999996</v>
      </c>
      <c r="AL635" s="254">
        <f t="shared" si="204"/>
        <v>2239.1999999999998</v>
      </c>
      <c r="AM635" s="255">
        <f t="shared" si="205"/>
        <v>1052.7</v>
      </c>
      <c r="AN635" s="254">
        <f t="shared" si="206"/>
        <v>983.69999999999936</v>
      </c>
      <c r="AO635" s="254">
        <f t="shared" si="207"/>
        <v>145.39999999999964</v>
      </c>
      <c r="AP635" s="254">
        <f t="shared" si="208"/>
        <v>838.30000000000007</v>
      </c>
      <c r="AQ635" s="249">
        <f t="shared" si="193"/>
        <v>36.700000000000003</v>
      </c>
      <c r="AR635" s="256">
        <f t="shared" si="194"/>
        <v>2275.8999999999996</v>
      </c>
    </row>
    <row r="636" spans="1:44" ht="31.5">
      <c r="A636" s="396"/>
      <c r="B636" s="396" t="s">
        <v>4471</v>
      </c>
      <c r="C636" s="401" t="s">
        <v>1598</v>
      </c>
      <c r="D636" s="369">
        <f t="shared" si="195"/>
        <v>3978.7</v>
      </c>
      <c r="E636" s="373">
        <v>3978.7</v>
      </c>
      <c r="F636" s="400">
        <v>3261.3</v>
      </c>
      <c r="G636" s="373"/>
      <c r="H636" s="400"/>
      <c r="I636" s="369">
        <f t="shared" si="192"/>
        <v>1903.2000000000003</v>
      </c>
      <c r="J636" s="400">
        <v>1734.8000000000002</v>
      </c>
      <c r="K636" s="400">
        <v>698</v>
      </c>
      <c r="L636" s="400">
        <v>480.9</v>
      </c>
      <c r="M636" s="400">
        <v>168.4</v>
      </c>
      <c r="N636" s="369">
        <f t="shared" si="196"/>
        <v>5881.9</v>
      </c>
      <c r="O636" s="236"/>
      <c r="P636" s="267"/>
      <c r="Q636" s="267" t="s">
        <v>4471</v>
      </c>
      <c r="R636" s="272" t="s">
        <v>1598</v>
      </c>
      <c r="S636" s="255">
        <f t="shared" si="197"/>
        <v>3150.2</v>
      </c>
      <c r="T636" s="255">
        <v>3150.2</v>
      </c>
      <c r="U636" s="255">
        <v>2312.1999999999998</v>
      </c>
      <c r="V636" s="255"/>
      <c r="W636" s="255"/>
      <c r="X636" s="255">
        <f t="shared" si="198"/>
        <v>1559.4</v>
      </c>
      <c r="Y636" s="255">
        <v>1559.4</v>
      </c>
      <c r="Z636" s="255">
        <v>179.60000000000002</v>
      </c>
      <c r="AA636" s="255">
        <v>257</v>
      </c>
      <c r="AB636" s="255"/>
      <c r="AC636" s="255">
        <f t="shared" si="199"/>
        <v>4709.6000000000004</v>
      </c>
      <c r="AE636" s="267"/>
      <c r="AF636" s="267" t="s">
        <v>4471</v>
      </c>
      <c r="AG636" s="272" t="s">
        <v>1598</v>
      </c>
      <c r="AH636" s="255">
        <f t="shared" si="200"/>
        <v>4709.6000000000004</v>
      </c>
      <c r="AI636" s="254">
        <f t="shared" si="201"/>
        <v>3150.2</v>
      </c>
      <c r="AJ636" s="254">
        <f t="shared" si="202"/>
        <v>1559.4</v>
      </c>
      <c r="AK636" s="254">
        <f t="shared" si="203"/>
        <v>5881.9</v>
      </c>
      <c r="AL636" s="254">
        <f t="shared" si="204"/>
        <v>3978.7</v>
      </c>
      <c r="AM636" s="255">
        <f t="shared" si="205"/>
        <v>1903.2000000000003</v>
      </c>
      <c r="AN636" s="254">
        <f t="shared" si="206"/>
        <v>1172.2999999999993</v>
      </c>
      <c r="AO636" s="254">
        <f t="shared" si="207"/>
        <v>828.5</v>
      </c>
      <c r="AP636" s="254">
        <f t="shared" si="208"/>
        <v>343.80000000000018</v>
      </c>
      <c r="AQ636" s="249">
        <f t="shared" si="193"/>
        <v>65.2</v>
      </c>
      <c r="AR636" s="256">
        <f t="shared" si="194"/>
        <v>4043.8999999999996</v>
      </c>
    </row>
    <row r="637" spans="1:44" ht="31.5">
      <c r="A637" s="396"/>
      <c r="B637" s="396" t="s">
        <v>4471</v>
      </c>
      <c r="C637" s="401" t="s">
        <v>1599</v>
      </c>
      <c r="D637" s="369">
        <f t="shared" si="195"/>
        <v>1962.5</v>
      </c>
      <c r="E637" s="373">
        <v>1962.5</v>
      </c>
      <c r="F637" s="400">
        <v>1608.6</v>
      </c>
      <c r="G637" s="373"/>
      <c r="H637" s="400"/>
      <c r="I637" s="369">
        <f t="shared" si="192"/>
        <v>914.80000000000007</v>
      </c>
      <c r="J637" s="400">
        <v>864.2</v>
      </c>
      <c r="K637" s="400">
        <v>346.3</v>
      </c>
      <c r="L637" s="400">
        <v>81.099999999999994</v>
      </c>
      <c r="M637" s="400">
        <v>50.6</v>
      </c>
      <c r="N637" s="369">
        <f t="shared" si="196"/>
        <v>2877.3</v>
      </c>
      <c r="O637" s="236"/>
      <c r="P637" s="267"/>
      <c r="Q637" s="267" t="s">
        <v>4471</v>
      </c>
      <c r="R637" s="272" t="s">
        <v>1599</v>
      </c>
      <c r="S637" s="255">
        <f t="shared" si="197"/>
        <v>1520.4</v>
      </c>
      <c r="T637" s="255">
        <v>1520.4</v>
      </c>
      <c r="U637" s="255">
        <v>1115.8999999999999</v>
      </c>
      <c r="V637" s="255"/>
      <c r="W637" s="255"/>
      <c r="X637" s="255">
        <f t="shared" si="198"/>
        <v>190.1</v>
      </c>
      <c r="Y637" s="255">
        <v>190.1</v>
      </c>
      <c r="Z637" s="255">
        <v>86.699999999999989</v>
      </c>
      <c r="AA637" s="255">
        <v>56</v>
      </c>
      <c r="AB637" s="255"/>
      <c r="AC637" s="255">
        <f t="shared" si="199"/>
        <v>1710.5</v>
      </c>
      <c r="AE637" s="267"/>
      <c r="AF637" s="267" t="s">
        <v>4471</v>
      </c>
      <c r="AG637" s="272" t="s">
        <v>1599</v>
      </c>
      <c r="AH637" s="255">
        <f t="shared" si="200"/>
        <v>1710.5</v>
      </c>
      <c r="AI637" s="254">
        <f t="shared" si="201"/>
        <v>1520.4</v>
      </c>
      <c r="AJ637" s="254">
        <f t="shared" si="202"/>
        <v>190.1</v>
      </c>
      <c r="AK637" s="254">
        <f t="shared" si="203"/>
        <v>2877.3</v>
      </c>
      <c r="AL637" s="254">
        <f t="shared" si="204"/>
        <v>1962.5</v>
      </c>
      <c r="AM637" s="255">
        <f t="shared" si="205"/>
        <v>914.80000000000007</v>
      </c>
      <c r="AN637" s="254">
        <f t="shared" si="206"/>
        <v>1166.8000000000002</v>
      </c>
      <c r="AO637" s="254">
        <f t="shared" si="207"/>
        <v>442.09999999999991</v>
      </c>
      <c r="AP637" s="254">
        <f t="shared" si="208"/>
        <v>724.7</v>
      </c>
      <c r="AQ637" s="249">
        <f t="shared" si="193"/>
        <v>32.200000000000003</v>
      </c>
      <c r="AR637" s="256">
        <f t="shared" si="194"/>
        <v>1994.7</v>
      </c>
    </row>
    <row r="638" spans="1:44" ht="31.5">
      <c r="A638" s="396"/>
      <c r="B638" s="396" t="s">
        <v>4471</v>
      </c>
      <c r="C638" s="401" t="s">
        <v>1600</v>
      </c>
      <c r="D638" s="369">
        <f t="shared" si="195"/>
        <v>1883.9</v>
      </c>
      <c r="E638" s="373">
        <v>1883.9</v>
      </c>
      <c r="F638" s="400">
        <v>1544.2</v>
      </c>
      <c r="G638" s="373"/>
      <c r="H638" s="400"/>
      <c r="I638" s="369">
        <f t="shared" si="192"/>
        <v>870.99999999999989</v>
      </c>
      <c r="J638" s="400">
        <v>844.09999999999991</v>
      </c>
      <c r="K638" s="400">
        <v>329.6</v>
      </c>
      <c r="L638" s="400">
        <v>165.3</v>
      </c>
      <c r="M638" s="400">
        <v>26.9</v>
      </c>
      <c r="N638" s="369">
        <f t="shared" si="196"/>
        <v>2754.9</v>
      </c>
      <c r="O638" s="236"/>
      <c r="P638" s="267"/>
      <c r="Q638" s="267" t="s">
        <v>4471</v>
      </c>
      <c r="R638" s="272" t="s">
        <v>1600</v>
      </c>
      <c r="S638" s="255">
        <f t="shared" si="197"/>
        <v>1461.5</v>
      </c>
      <c r="T638" s="255">
        <v>1461.5</v>
      </c>
      <c r="U638" s="255">
        <v>1072.7</v>
      </c>
      <c r="V638" s="255"/>
      <c r="W638" s="255"/>
      <c r="X638" s="255">
        <f t="shared" si="198"/>
        <v>211.89999999999998</v>
      </c>
      <c r="Y638" s="255">
        <v>211.89999999999998</v>
      </c>
      <c r="Z638" s="255">
        <v>83.3</v>
      </c>
      <c r="AA638" s="255">
        <v>231</v>
      </c>
      <c r="AB638" s="255"/>
      <c r="AC638" s="255">
        <f t="shared" si="199"/>
        <v>1673.4</v>
      </c>
      <c r="AE638" s="267"/>
      <c r="AF638" s="267" t="s">
        <v>4471</v>
      </c>
      <c r="AG638" s="272" t="s">
        <v>1600</v>
      </c>
      <c r="AH638" s="255">
        <f t="shared" si="200"/>
        <v>1673.4</v>
      </c>
      <c r="AI638" s="254">
        <f t="shared" si="201"/>
        <v>1461.5</v>
      </c>
      <c r="AJ638" s="254">
        <f t="shared" si="202"/>
        <v>211.89999999999998</v>
      </c>
      <c r="AK638" s="254">
        <f t="shared" si="203"/>
        <v>2754.9</v>
      </c>
      <c r="AL638" s="254">
        <f t="shared" si="204"/>
        <v>1883.9</v>
      </c>
      <c r="AM638" s="255">
        <f t="shared" si="205"/>
        <v>870.99999999999989</v>
      </c>
      <c r="AN638" s="254">
        <f t="shared" si="206"/>
        <v>1081.5</v>
      </c>
      <c r="AO638" s="254">
        <f t="shared" si="207"/>
        <v>422.40000000000009</v>
      </c>
      <c r="AP638" s="254">
        <f t="shared" si="208"/>
        <v>659.09999999999991</v>
      </c>
      <c r="AQ638" s="249">
        <f t="shared" si="193"/>
        <v>30.9</v>
      </c>
      <c r="AR638" s="256">
        <f t="shared" si="194"/>
        <v>1914.8000000000002</v>
      </c>
    </row>
    <row r="639" spans="1:44" ht="31.5">
      <c r="A639" s="396"/>
      <c r="B639" s="396" t="s">
        <v>4471</v>
      </c>
      <c r="C639" s="401" t="s">
        <v>1601</v>
      </c>
      <c r="D639" s="369">
        <f t="shared" si="195"/>
        <v>3083.9</v>
      </c>
      <c r="E639" s="373">
        <v>3083.9</v>
      </c>
      <c r="F639" s="400">
        <v>2527.8000000000002</v>
      </c>
      <c r="G639" s="373"/>
      <c r="H639" s="400"/>
      <c r="I639" s="369">
        <f t="shared" si="192"/>
        <v>1460.1999999999998</v>
      </c>
      <c r="J639" s="400">
        <v>1323.1</v>
      </c>
      <c r="K639" s="400">
        <v>541.9</v>
      </c>
      <c r="L639" s="400">
        <v>358</v>
      </c>
      <c r="M639" s="400">
        <v>137.1</v>
      </c>
      <c r="N639" s="369">
        <f t="shared" si="196"/>
        <v>4544.1000000000004</v>
      </c>
      <c r="O639" s="236"/>
      <c r="P639" s="267"/>
      <c r="Q639" s="267" t="s">
        <v>4471</v>
      </c>
      <c r="R639" s="272" t="s">
        <v>1601</v>
      </c>
      <c r="S639" s="255">
        <f t="shared" si="197"/>
        <v>2725.8</v>
      </c>
      <c r="T639" s="255">
        <v>2725.8</v>
      </c>
      <c r="U639" s="255">
        <v>2000.6</v>
      </c>
      <c r="V639" s="255"/>
      <c r="W639" s="255"/>
      <c r="X639" s="255">
        <f t="shared" si="198"/>
        <v>408.40000000000003</v>
      </c>
      <c r="Y639" s="255">
        <v>408.40000000000003</v>
      </c>
      <c r="Z639" s="255">
        <v>155.29999999999998</v>
      </c>
      <c r="AA639" s="255">
        <v>367.8</v>
      </c>
      <c r="AB639" s="255"/>
      <c r="AC639" s="255">
        <f t="shared" si="199"/>
        <v>3134.2000000000003</v>
      </c>
      <c r="AE639" s="267"/>
      <c r="AF639" s="267" t="s">
        <v>4471</v>
      </c>
      <c r="AG639" s="272" t="s">
        <v>1601</v>
      </c>
      <c r="AH639" s="255">
        <f t="shared" si="200"/>
        <v>3134.2000000000003</v>
      </c>
      <c r="AI639" s="254">
        <f t="shared" si="201"/>
        <v>2725.8</v>
      </c>
      <c r="AJ639" s="254">
        <f t="shared" si="202"/>
        <v>408.40000000000003</v>
      </c>
      <c r="AK639" s="254">
        <f t="shared" si="203"/>
        <v>4544.1000000000004</v>
      </c>
      <c r="AL639" s="254">
        <f t="shared" si="204"/>
        <v>3083.9</v>
      </c>
      <c r="AM639" s="255">
        <f t="shared" si="205"/>
        <v>1460.1999999999998</v>
      </c>
      <c r="AN639" s="254">
        <f t="shared" si="206"/>
        <v>1409.9</v>
      </c>
      <c r="AO639" s="254">
        <f t="shared" si="207"/>
        <v>358.09999999999991</v>
      </c>
      <c r="AP639" s="254">
        <f t="shared" si="208"/>
        <v>1051.7999999999997</v>
      </c>
      <c r="AQ639" s="249">
        <f t="shared" si="193"/>
        <v>50.6</v>
      </c>
      <c r="AR639" s="256">
        <f t="shared" si="194"/>
        <v>3134.5</v>
      </c>
    </row>
    <row r="640" spans="1:44" ht="31.5">
      <c r="A640" s="396"/>
      <c r="B640" s="396" t="s">
        <v>4471</v>
      </c>
      <c r="C640" s="401" t="s">
        <v>1602</v>
      </c>
      <c r="D640" s="369">
        <f t="shared" si="195"/>
        <v>1753.3</v>
      </c>
      <c r="E640" s="373">
        <v>1753.3</v>
      </c>
      <c r="F640" s="400">
        <v>1437.2</v>
      </c>
      <c r="G640" s="373"/>
      <c r="H640" s="400"/>
      <c r="I640" s="369">
        <f t="shared" si="192"/>
        <v>728.10000000000014</v>
      </c>
      <c r="J640" s="400">
        <v>704.40000000000009</v>
      </c>
      <c r="K640" s="400">
        <v>306.60000000000002</v>
      </c>
      <c r="L640" s="400">
        <v>90.7</v>
      </c>
      <c r="M640" s="400">
        <v>23.7</v>
      </c>
      <c r="N640" s="369">
        <f t="shared" si="196"/>
        <v>2481.4</v>
      </c>
      <c r="O640" s="236"/>
      <c r="P640" s="267"/>
      <c r="Q640" s="267" t="s">
        <v>4471</v>
      </c>
      <c r="R640" s="272" t="s">
        <v>1602</v>
      </c>
      <c r="S640" s="255">
        <f t="shared" si="197"/>
        <v>1468.1</v>
      </c>
      <c r="T640" s="255">
        <v>1468.1</v>
      </c>
      <c r="U640" s="255">
        <v>1077.5999999999999</v>
      </c>
      <c r="V640" s="255"/>
      <c r="W640" s="255"/>
      <c r="X640" s="255">
        <f t="shared" si="198"/>
        <v>186.2</v>
      </c>
      <c r="Y640" s="255">
        <v>186.2</v>
      </c>
      <c r="Z640" s="255">
        <v>83.7</v>
      </c>
      <c r="AA640" s="255">
        <v>60</v>
      </c>
      <c r="AB640" s="255"/>
      <c r="AC640" s="255">
        <f t="shared" si="199"/>
        <v>1654.3</v>
      </c>
      <c r="AE640" s="267"/>
      <c r="AF640" s="267" t="s">
        <v>4471</v>
      </c>
      <c r="AG640" s="272" t="s">
        <v>1602</v>
      </c>
      <c r="AH640" s="255">
        <f t="shared" si="200"/>
        <v>1654.3</v>
      </c>
      <c r="AI640" s="254">
        <f t="shared" si="201"/>
        <v>1468.1</v>
      </c>
      <c r="AJ640" s="254">
        <f t="shared" si="202"/>
        <v>186.2</v>
      </c>
      <c r="AK640" s="254">
        <f t="shared" si="203"/>
        <v>2481.4</v>
      </c>
      <c r="AL640" s="254">
        <f t="shared" si="204"/>
        <v>1753.3</v>
      </c>
      <c r="AM640" s="255">
        <f t="shared" si="205"/>
        <v>728.10000000000014</v>
      </c>
      <c r="AN640" s="254">
        <f t="shared" si="206"/>
        <v>827.10000000000014</v>
      </c>
      <c r="AO640" s="254">
        <f t="shared" si="207"/>
        <v>285.20000000000005</v>
      </c>
      <c r="AP640" s="254">
        <f t="shared" si="208"/>
        <v>541.90000000000009</v>
      </c>
      <c r="AQ640" s="249">
        <f t="shared" si="193"/>
        <v>28.7</v>
      </c>
      <c r="AR640" s="256">
        <f t="shared" si="194"/>
        <v>1782</v>
      </c>
    </row>
    <row r="641" spans="1:44" ht="31.5">
      <c r="A641" s="396"/>
      <c r="B641" s="396" t="s">
        <v>4471</v>
      </c>
      <c r="C641" s="401" t="s">
        <v>1603</v>
      </c>
      <c r="D641" s="369">
        <f t="shared" si="195"/>
        <v>1648.1000000000001</v>
      </c>
      <c r="E641" s="373">
        <v>1648.1000000000001</v>
      </c>
      <c r="F641" s="400">
        <v>1350.9</v>
      </c>
      <c r="G641" s="373"/>
      <c r="H641" s="400"/>
      <c r="I641" s="369">
        <f t="shared" si="192"/>
        <v>709.39999999999986</v>
      </c>
      <c r="J641" s="400">
        <v>685.59999999999991</v>
      </c>
      <c r="K641" s="400">
        <v>290.89999999999998</v>
      </c>
      <c r="L641" s="400">
        <v>76.099999999999994</v>
      </c>
      <c r="M641" s="400">
        <v>23.8</v>
      </c>
      <c r="N641" s="369">
        <f t="shared" si="196"/>
        <v>2357.5</v>
      </c>
      <c r="O641" s="236"/>
      <c r="P641" s="267"/>
      <c r="Q641" s="267" t="s">
        <v>4471</v>
      </c>
      <c r="R641" s="272" t="s">
        <v>1603</v>
      </c>
      <c r="S641" s="255">
        <f t="shared" si="197"/>
        <v>1859.6000000000001</v>
      </c>
      <c r="T641" s="255">
        <v>1859.6000000000001</v>
      </c>
      <c r="U641" s="255">
        <v>1364.8999999999999</v>
      </c>
      <c r="V641" s="255"/>
      <c r="W641" s="255"/>
      <c r="X641" s="255">
        <f t="shared" si="198"/>
        <v>214.9</v>
      </c>
      <c r="Y641" s="255">
        <v>214.9</v>
      </c>
      <c r="Z641" s="255">
        <v>106</v>
      </c>
      <c r="AA641" s="255">
        <v>54.5</v>
      </c>
      <c r="AB641" s="255"/>
      <c r="AC641" s="255">
        <f t="shared" si="199"/>
        <v>2074.5</v>
      </c>
      <c r="AE641" s="267"/>
      <c r="AF641" s="267" t="s">
        <v>4471</v>
      </c>
      <c r="AG641" s="272" t="s">
        <v>1603</v>
      </c>
      <c r="AH641" s="255">
        <f t="shared" si="200"/>
        <v>2074.5</v>
      </c>
      <c r="AI641" s="254">
        <f t="shared" si="201"/>
        <v>1859.6000000000001</v>
      </c>
      <c r="AJ641" s="254">
        <f t="shared" si="202"/>
        <v>214.9</v>
      </c>
      <c r="AK641" s="254">
        <f t="shared" si="203"/>
        <v>2357.5</v>
      </c>
      <c r="AL641" s="254">
        <f t="shared" si="204"/>
        <v>1648.1000000000001</v>
      </c>
      <c r="AM641" s="255">
        <f t="shared" si="205"/>
        <v>709.39999999999986</v>
      </c>
      <c r="AN641" s="254">
        <f t="shared" si="206"/>
        <v>283</v>
      </c>
      <c r="AO641" s="254">
        <f t="shared" si="207"/>
        <v>-211.5</v>
      </c>
      <c r="AP641" s="254">
        <f t="shared" si="208"/>
        <v>494.49999999999989</v>
      </c>
      <c r="AQ641" s="249">
        <f t="shared" si="193"/>
        <v>27</v>
      </c>
      <c r="AR641" s="256">
        <f t="shared" si="194"/>
        <v>1675.1000000000001</v>
      </c>
    </row>
    <row r="642" spans="1:44" ht="31.5">
      <c r="A642" s="396"/>
      <c r="B642" s="396" t="s">
        <v>4471</v>
      </c>
      <c r="C642" s="401" t="s">
        <v>1604</v>
      </c>
      <c r="D642" s="369">
        <f t="shared" si="195"/>
        <v>1449.6999999999998</v>
      </c>
      <c r="E642" s="373">
        <v>1449.6999999999998</v>
      </c>
      <c r="F642" s="400">
        <v>1188.3</v>
      </c>
      <c r="G642" s="373"/>
      <c r="H642" s="400"/>
      <c r="I642" s="369">
        <f t="shared" ref="I642:I702" si="209">J642+M642</f>
        <v>694.4</v>
      </c>
      <c r="J642" s="400">
        <v>643.79999999999995</v>
      </c>
      <c r="K642" s="400">
        <v>256.10000000000002</v>
      </c>
      <c r="L642" s="400">
        <v>159.30000000000001</v>
      </c>
      <c r="M642" s="400">
        <v>50.6</v>
      </c>
      <c r="N642" s="369">
        <f t="shared" si="196"/>
        <v>2144.1</v>
      </c>
      <c r="O642" s="236"/>
      <c r="P642" s="267"/>
      <c r="Q642" s="267" t="s">
        <v>4471</v>
      </c>
      <c r="R642" s="272" t="s">
        <v>1604</v>
      </c>
      <c r="S642" s="255">
        <f t="shared" si="197"/>
        <v>1380.7</v>
      </c>
      <c r="T642" s="255">
        <v>1380.7</v>
      </c>
      <c r="U642" s="255">
        <v>1013.5</v>
      </c>
      <c r="V642" s="255"/>
      <c r="W642" s="255"/>
      <c r="X642" s="255">
        <f t="shared" si="198"/>
        <v>209.5</v>
      </c>
      <c r="Y642" s="255">
        <v>209.5</v>
      </c>
      <c r="Z642" s="255">
        <v>78.7</v>
      </c>
      <c r="AA642" s="255">
        <v>120.5</v>
      </c>
      <c r="AB642" s="255"/>
      <c r="AC642" s="255">
        <f t="shared" si="199"/>
        <v>1590.2</v>
      </c>
      <c r="AE642" s="267"/>
      <c r="AF642" s="267" t="s">
        <v>4471</v>
      </c>
      <c r="AG642" s="272" t="s">
        <v>1604</v>
      </c>
      <c r="AH642" s="255">
        <f t="shared" si="200"/>
        <v>1590.2</v>
      </c>
      <c r="AI642" s="254">
        <f t="shared" si="201"/>
        <v>1380.7</v>
      </c>
      <c r="AJ642" s="254">
        <f t="shared" si="202"/>
        <v>209.5</v>
      </c>
      <c r="AK642" s="254">
        <f t="shared" si="203"/>
        <v>2144.1</v>
      </c>
      <c r="AL642" s="254">
        <f t="shared" si="204"/>
        <v>1449.6999999999998</v>
      </c>
      <c r="AM642" s="255">
        <f t="shared" si="205"/>
        <v>694.4</v>
      </c>
      <c r="AN642" s="254">
        <f t="shared" si="206"/>
        <v>553.89999999999986</v>
      </c>
      <c r="AO642" s="254">
        <f t="shared" si="207"/>
        <v>68.999999999999773</v>
      </c>
      <c r="AP642" s="254">
        <f t="shared" si="208"/>
        <v>484.9</v>
      </c>
      <c r="AQ642" s="249">
        <f t="shared" si="193"/>
        <v>23.8</v>
      </c>
      <c r="AR642" s="256">
        <f t="shared" si="194"/>
        <v>1473.4999999999998</v>
      </c>
    </row>
    <row r="643" spans="1:44" ht="31.5">
      <c r="A643" s="396"/>
      <c r="B643" s="396" t="s">
        <v>4471</v>
      </c>
      <c r="C643" s="401" t="s">
        <v>1605</v>
      </c>
      <c r="D643" s="369">
        <f t="shared" si="195"/>
        <v>1938.3</v>
      </c>
      <c r="E643" s="373">
        <v>1938.3</v>
      </c>
      <c r="F643" s="400">
        <v>1588.8</v>
      </c>
      <c r="G643" s="373"/>
      <c r="H643" s="400"/>
      <c r="I643" s="369">
        <f t="shared" si="209"/>
        <v>910.1</v>
      </c>
      <c r="J643" s="400">
        <v>859.4</v>
      </c>
      <c r="K643" s="400">
        <v>342.3</v>
      </c>
      <c r="L643" s="400">
        <v>183.5</v>
      </c>
      <c r="M643" s="400">
        <v>50.7</v>
      </c>
      <c r="N643" s="369">
        <f t="shared" si="196"/>
        <v>2848.4</v>
      </c>
      <c r="O643" s="236"/>
      <c r="P643" s="267"/>
      <c r="Q643" s="267" t="s">
        <v>4471</v>
      </c>
      <c r="R643" s="272" t="s">
        <v>1605</v>
      </c>
      <c r="S643" s="255">
        <f t="shared" si="197"/>
        <v>1536.6000000000001</v>
      </c>
      <c r="T643" s="255">
        <v>1536.6000000000001</v>
      </c>
      <c r="U643" s="255">
        <v>1127.8000000000002</v>
      </c>
      <c r="V643" s="255"/>
      <c r="W643" s="255"/>
      <c r="X643" s="255">
        <f t="shared" si="198"/>
        <v>217.4</v>
      </c>
      <c r="Y643" s="255">
        <v>217.4</v>
      </c>
      <c r="Z643" s="255">
        <v>87.6</v>
      </c>
      <c r="AA643" s="255">
        <v>113.5</v>
      </c>
      <c r="AB643" s="255"/>
      <c r="AC643" s="255">
        <f t="shared" si="199"/>
        <v>1754.0000000000002</v>
      </c>
      <c r="AE643" s="267"/>
      <c r="AF643" s="267" t="s">
        <v>4471</v>
      </c>
      <c r="AG643" s="272" t="s">
        <v>1605</v>
      </c>
      <c r="AH643" s="255">
        <f t="shared" si="200"/>
        <v>1754.0000000000002</v>
      </c>
      <c r="AI643" s="254">
        <f t="shared" si="201"/>
        <v>1536.6000000000001</v>
      </c>
      <c r="AJ643" s="254">
        <f t="shared" si="202"/>
        <v>217.4</v>
      </c>
      <c r="AK643" s="254">
        <f t="shared" si="203"/>
        <v>2848.4</v>
      </c>
      <c r="AL643" s="254">
        <f t="shared" si="204"/>
        <v>1938.3</v>
      </c>
      <c r="AM643" s="255">
        <f t="shared" si="205"/>
        <v>910.1</v>
      </c>
      <c r="AN643" s="254">
        <f t="shared" si="206"/>
        <v>1094.3999999999999</v>
      </c>
      <c r="AO643" s="254">
        <f t="shared" si="207"/>
        <v>401.69999999999982</v>
      </c>
      <c r="AP643" s="254">
        <f t="shared" si="208"/>
        <v>692.7</v>
      </c>
      <c r="AQ643" s="249">
        <f t="shared" si="193"/>
        <v>31.8</v>
      </c>
      <c r="AR643" s="256">
        <f t="shared" si="194"/>
        <v>1970.1</v>
      </c>
    </row>
    <row r="644" spans="1:44" ht="31.5">
      <c r="A644" s="396"/>
      <c r="B644" s="396" t="s">
        <v>4471</v>
      </c>
      <c r="C644" s="401" t="s">
        <v>268</v>
      </c>
      <c r="D644" s="369">
        <f t="shared" si="195"/>
        <v>7749.5</v>
      </c>
      <c r="E644" s="373">
        <v>7749.5</v>
      </c>
      <c r="F644" s="400">
        <v>6352.1</v>
      </c>
      <c r="G644" s="373"/>
      <c r="H644" s="400"/>
      <c r="I644" s="369">
        <f t="shared" si="209"/>
        <v>3766.4000000000005</v>
      </c>
      <c r="J644" s="400">
        <v>3432.1000000000004</v>
      </c>
      <c r="K644" s="400">
        <v>1365</v>
      </c>
      <c r="L644" s="400">
        <v>442.5</v>
      </c>
      <c r="M644" s="400">
        <v>334.3</v>
      </c>
      <c r="N644" s="369">
        <f t="shared" si="196"/>
        <v>11515.900000000001</v>
      </c>
      <c r="O644" s="236"/>
      <c r="P644" s="267"/>
      <c r="Q644" s="267" t="s">
        <v>4471</v>
      </c>
      <c r="R644" s="272" t="s">
        <v>1606</v>
      </c>
      <c r="S644" s="255">
        <f t="shared" si="197"/>
        <v>6561.3</v>
      </c>
      <c r="T644" s="255">
        <v>6561.3</v>
      </c>
      <c r="U644" s="255">
        <v>4814.6999999999989</v>
      </c>
      <c r="V644" s="255"/>
      <c r="W644" s="255"/>
      <c r="X644" s="255">
        <f t="shared" si="198"/>
        <v>2918.1</v>
      </c>
      <c r="Y644" s="255">
        <v>2918.1</v>
      </c>
      <c r="Z644" s="255">
        <v>373.79999999999995</v>
      </c>
      <c r="AA644" s="255">
        <v>153.1</v>
      </c>
      <c r="AB644" s="255"/>
      <c r="AC644" s="255">
        <f t="shared" si="199"/>
        <v>9479.4</v>
      </c>
      <c r="AE644" s="267"/>
      <c r="AF644" s="267" t="s">
        <v>4471</v>
      </c>
      <c r="AG644" s="272" t="s">
        <v>1606</v>
      </c>
      <c r="AH644" s="255">
        <f t="shared" si="200"/>
        <v>9479.4</v>
      </c>
      <c r="AI644" s="254">
        <f t="shared" si="201"/>
        <v>6561.3</v>
      </c>
      <c r="AJ644" s="254">
        <f t="shared" si="202"/>
        <v>2918.1</v>
      </c>
      <c r="AK644" s="254">
        <f t="shared" si="203"/>
        <v>11515.900000000001</v>
      </c>
      <c r="AL644" s="254">
        <f t="shared" si="204"/>
        <v>7749.5</v>
      </c>
      <c r="AM644" s="255">
        <f t="shared" si="205"/>
        <v>3766.4000000000005</v>
      </c>
      <c r="AN644" s="254">
        <f t="shared" si="206"/>
        <v>2036.5000000000018</v>
      </c>
      <c r="AO644" s="254">
        <f t="shared" si="207"/>
        <v>1188.1999999999998</v>
      </c>
      <c r="AP644" s="254">
        <f t="shared" si="208"/>
        <v>848.30000000000064</v>
      </c>
      <c r="AQ644" s="249">
        <f t="shared" si="193"/>
        <v>127</v>
      </c>
      <c r="AR644" s="256">
        <f t="shared" si="194"/>
        <v>7876.5</v>
      </c>
    </row>
    <row r="645" spans="1:44" ht="31.5">
      <c r="A645" s="396"/>
      <c r="B645" s="396" t="s">
        <v>4471</v>
      </c>
      <c r="C645" s="401" t="s">
        <v>269</v>
      </c>
      <c r="D645" s="369">
        <f t="shared" si="195"/>
        <v>8195</v>
      </c>
      <c r="E645" s="373">
        <v>8195</v>
      </c>
      <c r="F645" s="400">
        <v>6717.3</v>
      </c>
      <c r="G645" s="373"/>
      <c r="H645" s="400"/>
      <c r="I645" s="369">
        <f t="shared" si="209"/>
        <v>4160.9000000000005</v>
      </c>
      <c r="J645" s="400">
        <v>3747.8</v>
      </c>
      <c r="K645" s="400">
        <v>1441.2</v>
      </c>
      <c r="L645" s="400">
        <v>442.5</v>
      </c>
      <c r="M645" s="400">
        <v>413.1</v>
      </c>
      <c r="N645" s="369">
        <f t="shared" si="196"/>
        <v>12355.900000000001</v>
      </c>
      <c r="O645" s="236"/>
      <c r="P645" s="267"/>
      <c r="Q645" s="267" t="s">
        <v>4471</v>
      </c>
      <c r="R645" s="272" t="s">
        <v>1607</v>
      </c>
      <c r="S645" s="255">
        <f t="shared" si="197"/>
        <v>6606.2</v>
      </c>
      <c r="T645" s="255">
        <v>6606.2</v>
      </c>
      <c r="U645" s="255">
        <v>4848.6000000000004</v>
      </c>
      <c r="V645" s="255"/>
      <c r="W645" s="255"/>
      <c r="X645" s="255">
        <f t="shared" si="198"/>
        <v>1715.3999999999999</v>
      </c>
      <c r="Y645" s="255">
        <v>1715.3999999999999</v>
      </c>
      <c r="Z645" s="255">
        <v>376.5</v>
      </c>
      <c r="AA645" s="255">
        <v>153</v>
      </c>
      <c r="AB645" s="255"/>
      <c r="AC645" s="255">
        <f t="shared" si="199"/>
        <v>8321.6</v>
      </c>
      <c r="AE645" s="267"/>
      <c r="AF645" s="267" t="s">
        <v>4471</v>
      </c>
      <c r="AG645" s="272" t="s">
        <v>1607</v>
      </c>
      <c r="AH645" s="255">
        <f t="shared" si="200"/>
        <v>8321.6</v>
      </c>
      <c r="AI645" s="254">
        <f t="shared" si="201"/>
        <v>6606.2</v>
      </c>
      <c r="AJ645" s="254">
        <f t="shared" si="202"/>
        <v>1715.3999999999999</v>
      </c>
      <c r="AK645" s="254">
        <f t="shared" si="203"/>
        <v>12355.900000000001</v>
      </c>
      <c r="AL645" s="254">
        <f t="shared" si="204"/>
        <v>8195</v>
      </c>
      <c r="AM645" s="255">
        <f t="shared" si="205"/>
        <v>4160.9000000000005</v>
      </c>
      <c r="AN645" s="254">
        <f t="shared" si="206"/>
        <v>4034.3000000000011</v>
      </c>
      <c r="AO645" s="254">
        <f t="shared" si="207"/>
        <v>1588.8000000000002</v>
      </c>
      <c r="AP645" s="254">
        <f t="shared" si="208"/>
        <v>2445.5000000000009</v>
      </c>
      <c r="AQ645" s="249">
        <f t="shared" si="193"/>
        <v>134.30000000000001</v>
      </c>
      <c r="AR645" s="256">
        <f t="shared" si="194"/>
        <v>8329.2999999999993</v>
      </c>
    </row>
    <row r="646" spans="1:44" ht="31.5">
      <c r="A646" s="396"/>
      <c r="B646" s="396" t="s">
        <v>4471</v>
      </c>
      <c r="C646" s="401" t="s">
        <v>1608</v>
      </c>
      <c r="D646" s="369">
        <f t="shared" si="195"/>
        <v>2645.1</v>
      </c>
      <c r="E646" s="373">
        <v>2645.1</v>
      </c>
      <c r="F646" s="400">
        <v>2168.1</v>
      </c>
      <c r="G646" s="373"/>
      <c r="H646" s="400"/>
      <c r="I646" s="369">
        <f t="shared" si="209"/>
        <v>1379.1999999999998</v>
      </c>
      <c r="J646" s="400">
        <v>1344.6</v>
      </c>
      <c r="K646" s="400">
        <v>466.4</v>
      </c>
      <c r="L646" s="400">
        <v>442.4</v>
      </c>
      <c r="M646" s="400">
        <v>34.6</v>
      </c>
      <c r="N646" s="369">
        <f t="shared" si="196"/>
        <v>4024.2999999999997</v>
      </c>
      <c r="O646" s="236"/>
      <c r="P646" s="267"/>
      <c r="Q646" s="267" t="s">
        <v>4471</v>
      </c>
      <c r="R646" s="272" t="s">
        <v>1608</v>
      </c>
      <c r="S646" s="255">
        <f t="shared" si="197"/>
        <v>2475.5</v>
      </c>
      <c r="T646" s="255">
        <v>2475.5</v>
      </c>
      <c r="U646" s="255">
        <v>1817</v>
      </c>
      <c r="V646" s="255"/>
      <c r="W646" s="255"/>
      <c r="X646" s="255">
        <f t="shared" si="198"/>
        <v>270.39999999999998</v>
      </c>
      <c r="Y646" s="255">
        <v>270.39999999999998</v>
      </c>
      <c r="Z646" s="255">
        <v>141.10000000000002</v>
      </c>
      <c r="AA646" s="255">
        <v>153</v>
      </c>
      <c r="AB646" s="255"/>
      <c r="AC646" s="255">
        <f t="shared" si="199"/>
        <v>2745.9</v>
      </c>
      <c r="AE646" s="267"/>
      <c r="AF646" s="267" t="s">
        <v>4471</v>
      </c>
      <c r="AG646" s="272" t="s">
        <v>1608</v>
      </c>
      <c r="AH646" s="255">
        <f t="shared" si="200"/>
        <v>2745.9</v>
      </c>
      <c r="AI646" s="254">
        <f t="shared" si="201"/>
        <v>2475.5</v>
      </c>
      <c r="AJ646" s="254">
        <f t="shared" si="202"/>
        <v>270.39999999999998</v>
      </c>
      <c r="AK646" s="254">
        <f t="shared" si="203"/>
        <v>4024.2999999999997</v>
      </c>
      <c r="AL646" s="254">
        <f t="shared" si="204"/>
        <v>2645.1</v>
      </c>
      <c r="AM646" s="255">
        <f t="shared" si="205"/>
        <v>1379.1999999999998</v>
      </c>
      <c r="AN646" s="254">
        <f t="shared" si="206"/>
        <v>1278.3999999999996</v>
      </c>
      <c r="AO646" s="254">
        <f t="shared" si="207"/>
        <v>169.59999999999991</v>
      </c>
      <c r="AP646" s="254">
        <f t="shared" si="208"/>
        <v>1108.7999999999997</v>
      </c>
      <c r="AQ646" s="249">
        <f t="shared" si="193"/>
        <v>43.4</v>
      </c>
      <c r="AR646" s="256">
        <f t="shared" si="194"/>
        <v>2688.5</v>
      </c>
    </row>
    <row r="647" spans="1:44" ht="31.5">
      <c r="A647" s="396"/>
      <c r="B647" s="396" t="s">
        <v>4471</v>
      </c>
      <c r="C647" s="401" t="s">
        <v>1609</v>
      </c>
      <c r="D647" s="369">
        <f t="shared" si="195"/>
        <v>5437.8</v>
      </c>
      <c r="E647" s="373">
        <v>5437.8</v>
      </c>
      <c r="F647" s="400">
        <v>4457.3</v>
      </c>
      <c r="G647" s="373"/>
      <c r="H647" s="400"/>
      <c r="I647" s="369">
        <f t="shared" si="209"/>
        <v>2842.3</v>
      </c>
      <c r="J647" s="400">
        <v>2382.5</v>
      </c>
      <c r="K647" s="400">
        <v>957.5</v>
      </c>
      <c r="L647" s="400">
        <v>249.4</v>
      </c>
      <c r="M647" s="400">
        <v>459.8</v>
      </c>
      <c r="N647" s="369">
        <f t="shared" si="196"/>
        <v>8280.1</v>
      </c>
      <c r="O647" s="236"/>
      <c r="P647" s="267"/>
      <c r="Q647" s="267" t="s">
        <v>4471</v>
      </c>
      <c r="R647" s="272" t="s">
        <v>1609</v>
      </c>
      <c r="S647" s="255">
        <f t="shared" si="197"/>
        <v>4510</v>
      </c>
      <c r="T647" s="255">
        <v>4510</v>
      </c>
      <c r="U647" s="255">
        <v>3310.2</v>
      </c>
      <c r="V647" s="255"/>
      <c r="W647" s="255"/>
      <c r="X647" s="255">
        <f t="shared" si="198"/>
        <v>512.90000000000009</v>
      </c>
      <c r="Y647" s="255">
        <v>512.90000000000009</v>
      </c>
      <c r="Z647" s="255">
        <v>257</v>
      </c>
      <c r="AA647" s="255">
        <v>163.5</v>
      </c>
      <c r="AB647" s="255"/>
      <c r="AC647" s="255">
        <f t="shared" si="199"/>
        <v>5022.8999999999996</v>
      </c>
      <c r="AE647" s="267"/>
      <c r="AF647" s="267" t="s">
        <v>4471</v>
      </c>
      <c r="AG647" s="272" t="s">
        <v>1609</v>
      </c>
      <c r="AH647" s="255">
        <f t="shared" si="200"/>
        <v>5022.8999999999996</v>
      </c>
      <c r="AI647" s="254">
        <f t="shared" si="201"/>
        <v>4510</v>
      </c>
      <c r="AJ647" s="254">
        <f t="shared" si="202"/>
        <v>512.90000000000009</v>
      </c>
      <c r="AK647" s="254">
        <f t="shared" si="203"/>
        <v>8280.1</v>
      </c>
      <c r="AL647" s="254">
        <f t="shared" si="204"/>
        <v>5437.8</v>
      </c>
      <c r="AM647" s="255">
        <f t="shared" si="205"/>
        <v>2842.3</v>
      </c>
      <c r="AN647" s="254">
        <f t="shared" si="206"/>
        <v>3257.2000000000007</v>
      </c>
      <c r="AO647" s="254">
        <f t="shared" si="207"/>
        <v>927.80000000000018</v>
      </c>
      <c r="AP647" s="254">
        <f t="shared" si="208"/>
        <v>2329.4</v>
      </c>
      <c r="AQ647" s="249">
        <f t="shared" si="193"/>
        <v>89.1</v>
      </c>
      <c r="AR647" s="256">
        <f t="shared" si="194"/>
        <v>5526.9000000000005</v>
      </c>
    </row>
    <row r="648" spans="1:44" ht="31.5">
      <c r="A648" s="396"/>
      <c r="B648" s="396" t="s">
        <v>4471</v>
      </c>
      <c r="C648" s="401" t="s">
        <v>1610</v>
      </c>
      <c r="D648" s="369">
        <f t="shared" si="195"/>
        <v>1766.6999999999998</v>
      </c>
      <c r="E648" s="373">
        <v>1766.6999999999998</v>
      </c>
      <c r="F648" s="400">
        <v>1448.1</v>
      </c>
      <c r="G648" s="373"/>
      <c r="H648" s="400"/>
      <c r="I648" s="369">
        <f t="shared" si="209"/>
        <v>862.69999999999993</v>
      </c>
      <c r="J648" s="400">
        <v>823.09999999999991</v>
      </c>
      <c r="K648" s="400">
        <v>312.10000000000002</v>
      </c>
      <c r="L648" s="400">
        <v>110.4</v>
      </c>
      <c r="M648" s="400">
        <v>39.6</v>
      </c>
      <c r="N648" s="369">
        <f t="shared" si="196"/>
        <v>2629.3999999999996</v>
      </c>
      <c r="O648" s="236"/>
      <c r="P648" s="267"/>
      <c r="Q648" s="267" t="s">
        <v>4471</v>
      </c>
      <c r="R648" s="272" t="s">
        <v>1610</v>
      </c>
      <c r="S648" s="255">
        <f t="shared" si="197"/>
        <v>1446.5</v>
      </c>
      <c r="T648" s="255">
        <v>1446.5</v>
      </c>
      <c r="U648" s="255">
        <v>1061.7</v>
      </c>
      <c r="V648" s="255"/>
      <c r="W648" s="255"/>
      <c r="X648" s="255">
        <f t="shared" si="198"/>
        <v>184.5</v>
      </c>
      <c r="Y648" s="255">
        <v>184.5</v>
      </c>
      <c r="Z648" s="255">
        <v>82.4</v>
      </c>
      <c r="AA648" s="255">
        <v>95</v>
      </c>
      <c r="AB648" s="255"/>
      <c r="AC648" s="255">
        <f t="shared" si="199"/>
        <v>1631</v>
      </c>
      <c r="AE648" s="267"/>
      <c r="AF648" s="267" t="s">
        <v>4471</v>
      </c>
      <c r="AG648" s="272" t="s">
        <v>1610</v>
      </c>
      <c r="AH648" s="255">
        <f t="shared" si="200"/>
        <v>1631</v>
      </c>
      <c r="AI648" s="254">
        <f t="shared" si="201"/>
        <v>1446.5</v>
      </c>
      <c r="AJ648" s="254">
        <f t="shared" si="202"/>
        <v>184.5</v>
      </c>
      <c r="AK648" s="254">
        <f t="shared" si="203"/>
        <v>2629.3999999999996</v>
      </c>
      <c r="AL648" s="254">
        <f t="shared" si="204"/>
        <v>1766.6999999999998</v>
      </c>
      <c r="AM648" s="255">
        <f t="shared" si="205"/>
        <v>862.69999999999993</v>
      </c>
      <c r="AN648" s="254">
        <f t="shared" si="206"/>
        <v>998.39999999999964</v>
      </c>
      <c r="AO648" s="254">
        <f t="shared" si="207"/>
        <v>320.19999999999982</v>
      </c>
      <c r="AP648" s="254">
        <f t="shared" si="208"/>
        <v>678.19999999999993</v>
      </c>
      <c r="AQ648" s="249">
        <f t="shared" si="193"/>
        <v>29</v>
      </c>
      <c r="AR648" s="256">
        <f t="shared" si="194"/>
        <v>1795.6999999999998</v>
      </c>
    </row>
    <row r="649" spans="1:44" ht="31.5">
      <c r="A649" s="396"/>
      <c r="B649" s="396" t="s">
        <v>4471</v>
      </c>
      <c r="C649" s="401" t="s">
        <v>1611</v>
      </c>
      <c r="D649" s="369">
        <f t="shared" si="195"/>
        <v>6176.4000000000005</v>
      </c>
      <c r="E649" s="373">
        <v>6176.4000000000005</v>
      </c>
      <c r="F649" s="400">
        <v>5062.6000000000004</v>
      </c>
      <c r="G649" s="373"/>
      <c r="H649" s="400"/>
      <c r="I649" s="369">
        <f t="shared" si="209"/>
        <v>3051.4</v>
      </c>
      <c r="J649" s="400">
        <v>2875</v>
      </c>
      <c r="K649" s="400">
        <v>1087.5999999999999</v>
      </c>
      <c r="L649" s="400">
        <v>617</v>
      </c>
      <c r="M649" s="400">
        <v>176.4</v>
      </c>
      <c r="N649" s="369">
        <f t="shared" si="196"/>
        <v>9227.8000000000011</v>
      </c>
      <c r="O649" s="236"/>
      <c r="P649" s="267"/>
      <c r="Q649" s="267" t="s">
        <v>4471</v>
      </c>
      <c r="R649" s="272" t="s">
        <v>1611</v>
      </c>
      <c r="S649" s="255">
        <f t="shared" si="197"/>
        <v>5570</v>
      </c>
      <c r="T649" s="255">
        <v>5570</v>
      </c>
      <c r="U649" s="255">
        <v>4088.2000000000003</v>
      </c>
      <c r="V649" s="255"/>
      <c r="W649" s="255"/>
      <c r="X649" s="255">
        <f t="shared" si="198"/>
        <v>2901.5</v>
      </c>
      <c r="Y649" s="255">
        <v>2901.5</v>
      </c>
      <c r="Z649" s="255">
        <v>317.39999999999998</v>
      </c>
      <c r="AA649" s="255">
        <v>194.5</v>
      </c>
      <c r="AB649" s="255"/>
      <c r="AC649" s="255">
        <f t="shared" si="199"/>
        <v>8471.5</v>
      </c>
      <c r="AE649" s="267"/>
      <c r="AF649" s="267" t="s">
        <v>4471</v>
      </c>
      <c r="AG649" s="272" t="s">
        <v>1611</v>
      </c>
      <c r="AH649" s="255">
        <f t="shared" si="200"/>
        <v>8471.5</v>
      </c>
      <c r="AI649" s="254">
        <f t="shared" si="201"/>
        <v>5570</v>
      </c>
      <c r="AJ649" s="254">
        <f t="shared" si="202"/>
        <v>2901.5</v>
      </c>
      <c r="AK649" s="254">
        <f t="shared" si="203"/>
        <v>9227.8000000000011</v>
      </c>
      <c r="AL649" s="254">
        <f t="shared" si="204"/>
        <v>6176.4000000000005</v>
      </c>
      <c r="AM649" s="255">
        <f t="shared" si="205"/>
        <v>3051.4</v>
      </c>
      <c r="AN649" s="254">
        <f t="shared" si="206"/>
        <v>756.30000000000109</v>
      </c>
      <c r="AO649" s="254">
        <f t="shared" si="207"/>
        <v>606.40000000000055</v>
      </c>
      <c r="AP649" s="254">
        <f t="shared" si="208"/>
        <v>149.90000000000009</v>
      </c>
      <c r="AQ649" s="249">
        <f t="shared" si="193"/>
        <v>101.3</v>
      </c>
      <c r="AR649" s="256">
        <f t="shared" si="194"/>
        <v>6277.7000000000007</v>
      </c>
    </row>
    <row r="650" spans="1:44" ht="31.5">
      <c r="A650" s="396"/>
      <c r="B650" s="396" t="s">
        <v>4471</v>
      </c>
      <c r="C650" s="401" t="s">
        <v>1612</v>
      </c>
      <c r="D650" s="369">
        <f t="shared" si="195"/>
        <v>1431</v>
      </c>
      <c r="E650" s="373">
        <v>1431</v>
      </c>
      <c r="F650" s="400">
        <v>1172.9000000000001</v>
      </c>
      <c r="G650" s="373"/>
      <c r="H650" s="400"/>
      <c r="I650" s="369">
        <f t="shared" si="209"/>
        <v>674.7</v>
      </c>
      <c r="J650" s="400">
        <v>639.80000000000007</v>
      </c>
      <c r="K650" s="400">
        <v>252.8</v>
      </c>
      <c r="L650" s="400">
        <v>133.5</v>
      </c>
      <c r="M650" s="400">
        <v>34.9</v>
      </c>
      <c r="N650" s="369">
        <f t="shared" si="196"/>
        <v>2105.6999999999998</v>
      </c>
      <c r="O650" s="236"/>
      <c r="P650" s="267"/>
      <c r="Q650" s="267" t="s">
        <v>4471</v>
      </c>
      <c r="R650" s="272" t="s">
        <v>1612</v>
      </c>
      <c r="S650" s="255">
        <f t="shared" si="197"/>
        <v>1498.2</v>
      </c>
      <c r="T650" s="255">
        <v>1498.2</v>
      </c>
      <c r="U650" s="255">
        <v>1099.5999999999999</v>
      </c>
      <c r="V650" s="255"/>
      <c r="W650" s="255"/>
      <c r="X650" s="255">
        <f t="shared" si="198"/>
        <v>1053</v>
      </c>
      <c r="Y650" s="255">
        <v>1053</v>
      </c>
      <c r="Z650" s="255">
        <v>85.399999999999991</v>
      </c>
      <c r="AA650" s="255">
        <v>75.2</v>
      </c>
      <c r="AB650" s="255"/>
      <c r="AC650" s="255">
        <f t="shared" si="199"/>
        <v>2551.1999999999998</v>
      </c>
      <c r="AE650" s="267"/>
      <c r="AF650" s="267" t="s">
        <v>4471</v>
      </c>
      <c r="AG650" s="272" t="s">
        <v>1612</v>
      </c>
      <c r="AH650" s="255">
        <f t="shared" si="200"/>
        <v>2551.1999999999998</v>
      </c>
      <c r="AI650" s="254">
        <f t="shared" si="201"/>
        <v>1498.2</v>
      </c>
      <c r="AJ650" s="254">
        <f t="shared" si="202"/>
        <v>1053</v>
      </c>
      <c r="AK650" s="254">
        <f t="shared" si="203"/>
        <v>2105.6999999999998</v>
      </c>
      <c r="AL650" s="254">
        <f t="shared" si="204"/>
        <v>1431</v>
      </c>
      <c r="AM650" s="255">
        <f t="shared" si="205"/>
        <v>674.7</v>
      </c>
      <c r="AN650" s="254">
        <f t="shared" si="206"/>
        <v>-445.5</v>
      </c>
      <c r="AO650" s="254">
        <f t="shared" si="207"/>
        <v>-67.200000000000045</v>
      </c>
      <c r="AP650" s="254">
        <f t="shared" si="208"/>
        <v>-378.29999999999995</v>
      </c>
      <c r="AQ650" s="249">
        <f t="shared" si="193"/>
        <v>23.5</v>
      </c>
      <c r="AR650" s="256">
        <f t="shared" si="194"/>
        <v>1454.5</v>
      </c>
    </row>
    <row r="651" spans="1:44" ht="31.5">
      <c r="A651" s="396"/>
      <c r="B651" s="396" t="s">
        <v>4471</v>
      </c>
      <c r="C651" s="401" t="s">
        <v>1613</v>
      </c>
      <c r="D651" s="369">
        <f t="shared" si="195"/>
        <v>1459.0000000000002</v>
      </c>
      <c r="E651" s="373">
        <v>1459.0000000000002</v>
      </c>
      <c r="F651" s="400">
        <v>1195.9000000000001</v>
      </c>
      <c r="G651" s="373"/>
      <c r="H651" s="400"/>
      <c r="I651" s="369">
        <f t="shared" si="209"/>
        <v>747.19999999999993</v>
      </c>
      <c r="J651" s="400">
        <v>645.29999999999995</v>
      </c>
      <c r="K651" s="400">
        <v>257.39999999999998</v>
      </c>
      <c r="L651" s="400">
        <v>115.5</v>
      </c>
      <c r="M651" s="400">
        <v>101.9</v>
      </c>
      <c r="N651" s="369">
        <f t="shared" si="196"/>
        <v>2206.2000000000003</v>
      </c>
      <c r="O651" s="236"/>
      <c r="P651" s="267"/>
      <c r="Q651" s="267" t="s">
        <v>4471</v>
      </c>
      <c r="R651" s="272" t="s">
        <v>1613</v>
      </c>
      <c r="S651" s="255">
        <f t="shared" si="197"/>
        <v>1514.4</v>
      </c>
      <c r="T651" s="255">
        <v>1514.4</v>
      </c>
      <c r="U651" s="255">
        <v>1111.6000000000001</v>
      </c>
      <c r="V651" s="255"/>
      <c r="W651" s="255"/>
      <c r="X651" s="255">
        <f t="shared" si="198"/>
        <v>1625.5</v>
      </c>
      <c r="Y651" s="255">
        <v>1625.5</v>
      </c>
      <c r="Z651" s="255">
        <v>86.3</v>
      </c>
      <c r="AA651" s="255">
        <v>82.2</v>
      </c>
      <c r="AB651" s="255"/>
      <c r="AC651" s="255">
        <f t="shared" si="199"/>
        <v>3139.9</v>
      </c>
      <c r="AE651" s="267"/>
      <c r="AF651" s="267" t="s">
        <v>4471</v>
      </c>
      <c r="AG651" s="272" t="s">
        <v>1613</v>
      </c>
      <c r="AH651" s="255">
        <f t="shared" si="200"/>
        <v>3139.9</v>
      </c>
      <c r="AI651" s="254">
        <f t="shared" si="201"/>
        <v>1514.4</v>
      </c>
      <c r="AJ651" s="254">
        <f t="shared" si="202"/>
        <v>1625.5</v>
      </c>
      <c r="AK651" s="254">
        <f t="shared" si="203"/>
        <v>2206.2000000000003</v>
      </c>
      <c r="AL651" s="254">
        <f t="shared" si="204"/>
        <v>1459.0000000000002</v>
      </c>
      <c r="AM651" s="255">
        <f t="shared" si="205"/>
        <v>747.19999999999993</v>
      </c>
      <c r="AN651" s="254">
        <f t="shared" si="206"/>
        <v>-933.69999999999982</v>
      </c>
      <c r="AO651" s="254">
        <f t="shared" si="207"/>
        <v>-55.399999999999864</v>
      </c>
      <c r="AP651" s="254">
        <f t="shared" si="208"/>
        <v>-878.30000000000007</v>
      </c>
      <c r="AQ651" s="249">
        <f t="shared" si="193"/>
        <v>23.9</v>
      </c>
      <c r="AR651" s="256">
        <f t="shared" si="194"/>
        <v>1482.9000000000003</v>
      </c>
    </row>
    <row r="652" spans="1:44" ht="31.5">
      <c r="A652" s="396"/>
      <c r="B652" s="396" t="s">
        <v>4471</v>
      </c>
      <c r="C652" s="401" t="s">
        <v>1614</v>
      </c>
      <c r="D652" s="369">
        <f t="shared" si="195"/>
        <v>2534.9</v>
      </c>
      <c r="E652" s="373">
        <v>2534.9</v>
      </c>
      <c r="F652" s="400">
        <v>2077.8000000000002</v>
      </c>
      <c r="G652" s="373"/>
      <c r="H652" s="400"/>
      <c r="I652" s="369">
        <f t="shared" si="209"/>
        <v>1292.5</v>
      </c>
      <c r="J652" s="400">
        <v>1210.2</v>
      </c>
      <c r="K652" s="400">
        <v>447.8</v>
      </c>
      <c r="L652" s="400">
        <v>291.2</v>
      </c>
      <c r="M652" s="400">
        <v>82.3</v>
      </c>
      <c r="N652" s="369">
        <f t="shared" si="196"/>
        <v>3827.4</v>
      </c>
      <c r="O652" s="236"/>
      <c r="P652" s="267"/>
      <c r="Q652" s="267" t="s">
        <v>4471</v>
      </c>
      <c r="R652" s="272" t="s">
        <v>1614</v>
      </c>
      <c r="S652" s="255">
        <f t="shared" si="197"/>
        <v>2076.1</v>
      </c>
      <c r="T652" s="255">
        <v>2076.1</v>
      </c>
      <c r="U652" s="255">
        <v>1523.6999999999998</v>
      </c>
      <c r="V652" s="255"/>
      <c r="W652" s="255"/>
      <c r="X652" s="255">
        <f t="shared" si="198"/>
        <v>1658.6</v>
      </c>
      <c r="Y652" s="255">
        <v>1658.6</v>
      </c>
      <c r="Z652" s="255">
        <v>118.30000000000001</v>
      </c>
      <c r="AA652" s="255">
        <v>117.5</v>
      </c>
      <c r="AB652" s="255"/>
      <c r="AC652" s="255">
        <f t="shared" si="199"/>
        <v>3734.7</v>
      </c>
      <c r="AE652" s="267"/>
      <c r="AF652" s="267" t="s">
        <v>4471</v>
      </c>
      <c r="AG652" s="272" t="s">
        <v>1614</v>
      </c>
      <c r="AH652" s="255">
        <f t="shared" si="200"/>
        <v>3734.7</v>
      </c>
      <c r="AI652" s="254">
        <f t="shared" si="201"/>
        <v>2076.1</v>
      </c>
      <c r="AJ652" s="254">
        <f t="shared" si="202"/>
        <v>1658.6</v>
      </c>
      <c r="AK652" s="254">
        <f t="shared" si="203"/>
        <v>3827.4</v>
      </c>
      <c r="AL652" s="254">
        <f t="shared" si="204"/>
        <v>2534.9</v>
      </c>
      <c r="AM652" s="255">
        <f t="shared" si="205"/>
        <v>1292.5</v>
      </c>
      <c r="AN652" s="254">
        <f t="shared" si="206"/>
        <v>92.700000000000273</v>
      </c>
      <c r="AO652" s="254">
        <f t="shared" si="207"/>
        <v>458.80000000000018</v>
      </c>
      <c r="AP652" s="254">
        <f t="shared" si="208"/>
        <v>-366.09999999999991</v>
      </c>
      <c r="AQ652" s="249">
        <f t="shared" si="193"/>
        <v>41.6</v>
      </c>
      <c r="AR652" s="256">
        <f t="shared" si="194"/>
        <v>2576.5</v>
      </c>
    </row>
    <row r="653" spans="1:44" ht="31.5">
      <c r="A653" s="396"/>
      <c r="B653" s="396" t="s">
        <v>4471</v>
      </c>
      <c r="C653" s="401" t="s">
        <v>1615</v>
      </c>
      <c r="D653" s="369">
        <f t="shared" si="195"/>
        <v>1697.2</v>
      </c>
      <c r="E653" s="373">
        <v>1697.2</v>
      </c>
      <c r="F653" s="400">
        <v>1391.2</v>
      </c>
      <c r="G653" s="373"/>
      <c r="H653" s="400"/>
      <c r="I653" s="369">
        <f t="shared" si="209"/>
        <v>738.6</v>
      </c>
      <c r="J653" s="400">
        <v>695.9</v>
      </c>
      <c r="K653" s="400">
        <v>299.60000000000002</v>
      </c>
      <c r="L653" s="400">
        <v>139.19999999999999</v>
      </c>
      <c r="M653" s="400">
        <v>42.7</v>
      </c>
      <c r="N653" s="369">
        <f t="shared" si="196"/>
        <v>2435.8000000000002</v>
      </c>
      <c r="O653" s="236"/>
      <c r="P653" s="267"/>
      <c r="Q653" s="267" t="s">
        <v>4471</v>
      </c>
      <c r="R653" s="272" t="s">
        <v>1615</v>
      </c>
      <c r="S653" s="255">
        <f t="shared" si="197"/>
        <v>1608.4</v>
      </c>
      <c r="T653" s="255">
        <v>1608.4</v>
      </c>
      <c r="U653" s="255">
        <v>1180.5</v>
      </c>
      <c r="V653" s="255"/>
      <c r="W653" s="255"/>
      <c r="X653" s="255">
        <f t="shared" si="198"/>
        <v>189.2</v>
      </c>
      <c r="Y653" s="255">
        <v>189.2</v>
      </c>
      <c r="Z653" s="255">
        <v>91.7</v>
      </c>
      <c r="AA653" s="255">
        <v>81.599999999999994</v>
      </c>
      <c r="AB653" s="255"/>
      <c r="AC653" s="255">
        <f t="shared" si="199"/>
        <v>1797.6000000000001</v>
      </c>
      <c r="AE653" s="267"/>
      <c r="AF653" s="267" t="s">
        <v>4471</v>
      </c>
      <c r="AG653" s="272" t="s">
        <v>1615</v>
      </c>
      <c r="AH653" s="255">
        <f t="shared" si="200"/>
        <v>1797.6000000000001</v>
      </c>
      <c r="AI653" s="254">
        <f t="shared" si="201"/>
        <v>1608.4</v>
      </c>
      <c r="AJ653" s="254">
        <f t="shared" si="202"/>
        <v>189.2</v>
      </c>
      <c r="AK653" s="254">
        <f t="shared" si="203"/>
        <v>2435.8000000000002</v>
      </c>
      <c r="AL653" s="254">
        <f t="shared" si="204"/>
        <v>1697.2</v>
      </c>
      <c r="AM653" s="255">
        <f t="shared" si="205"/>
        <v>738.6</v>
      </c>
      <c r="AN653" s="254">
        <f t="shared" si="206"/>
        <v>638.20000000000005</v>
      </c>
      <c r="AO653" s="254">
        <f t="shared" si="207"/>
        <v>88.799999999999955</v>
      </c>
      <c r="AP653" s="254">
        <f t="shared" si="208"/>
        <v>549.40000000000009</v>
      </c>
      <c r="AQ653" s="249">
        <f t="shared" ref="AQ653:AQ716" si="210">ROUND(F653*0.02,1)</f>
        <v>27.8</v>
      </c>
      <c r="AR653" s="256">
        <f t="shared" ref="AR653:AR716" si="211">E653+AQ653</f>
        <v>1725</v>
      </c>
    </row>
    <row r="654" spans="1:44" ht="31.5">
      <c r="A654" s="396"/>
      <c r="B654" s="396" t="s">
        <v>4471</v>
      </c>
      <c r="C654" s="401" t="s">
        <v>270</v>
      </c>
      <c r="D654" s="369">
        <f t="shared" si="195"/>
        <v>5954.9000000000005</v>
      </c>
      <c r="E654" s="373">
        <v>5954.9000000000005</v>
      </c>
      <c r="F654" s="400">
        <v>4881.1000000000004</v>
      </c>
      <c r="G654" s="373"/>
      <c r="H654" s="400"/>
      <c r="I654" s="369">
        <f t="shared" si="209"/>
        <v>2835</v>
      </c>
      <c r="J654" s="400">
        <v>2747.8</v>
      </c>
      <c r="K654" s="400">
        <v>1047.4000000000001</v>
      </c>
      <c r="L654" s="400">
        <v>610.20000000000005</v>
      </c>
      <c r="M654" s="400">
        <v>87.2</v>
      </c>
      <c r="N654" s="369">
        <f t="shared" si="196"/>
        <v>8789.9000000000015</v>
      </c>
      <c r="O654" s="236"/>
      <c r="P654" s="267"/>
      <c r="Q654" s="267" t="s">
        <v>4471</v>
      </c>
      <c r="R654" s="272" t="s">
        <v>1616</v>
      </c>
      <c r="S654" s="255">
        <f t="shared" si="197"/>
        <v>5308.8</v>
      </c>
      <c r="T654" s="255">
        <v>5308.8</v>
      </c>
      <c r="U654" s="255">
        <v>3896.3</v>
      </c>
      <c r="V654" s="255"/>
      <c r="W654" s="255"/>
      <c r="X654" s="255">
        <f t="shared" si="198"/>
        <v>1278.5999999999999</v>
      </c>
      <c r="Y654" s="255">
        <v>1278.5999999999999</v>
      </c>
      <c r="Z654" s="255">
        <v>302.59999999999997</v>
      </c>
      <c r="AA654" s="255">
        <v>309.60000000000002</v>
      </c>
      <c r="AB654" s="255"/>
      <c r="AC654" s="255">
        <f t="shared" si="199"/>
        <v>6587.4</v>
      </c>
      <c r="AE654" s="267"/>
      <c r="AF654" s="267" t="s">
        <v>4471</v>
      </c>
      <c r="AG654" s="272" t="s">
        <v>1616</v>
      </c>
      <c r="AH654" s="255">
        <f t="shared" si="200"/>
        <v>6587.4</v>
      </c>
      <c r="AI654" s="254">
        <f t="shared" si="201"/>
        <v>5308.8</v>
      </c>
      <c r="AJ654" s="254">
        <f t="shared" si="202"/>
        <v>1278.5999999999999</v>
      </c>
      <c r="AK654" s="254">
        <f t="shared" si="203"/>
        <v>8789.9000000000015</v>
      </c>
      <c r="AL654" s="254">
        <f t="shared" si="204"/>
        <v>5954.9000000000005</v>
      </c>
      <c r="AM654" s="255">
        <f t="shared" si="205"/>
        <v>2835</v>
      </c>
      <c r="AN654" s="254">
        <f t="shared" si="206"/>
        <v>2202.5000000000018</v>
      </c>
      <c r="AO654" s="254">
        <f t="shared" si="207"/>
        <v>646.10000000000036</v>
      </c>
      <c r="AP654" s="254">
        <f t="shared" si="208"/>
        <v>1556.4</v>
      </c>
      <c r="AQ654" s="249">
        <f t="shared" si="210"/>
        <v>97.6</v>
      </c>
      <c r="AR654" s="256">
        <f t="shared" si="211"/>
        <v>6052.5000000000009</v>
      </c>
    </row>
    <row r="655" spans="1:44" ht="31.5">
      <c r="A655" s="396"/>
      <c r="B655" s="396" t="s">
        <v>4471</v>
      </c>
      <c r="C655" s="401" t="s">
        <v>271</v>
      </c>
      <c r="D655" s="369">
        <f t="shared" si="195"/>
        <v>3732.5</v>
      </c>
      <c r="E655" s="373">
        <v>3732.5</v>
      </c>
      <c r="F655" s="400">
        <v>3059.5</v>
      </c>
      <c r="G655" s="373"/>
      <c r="H655" s="400"/>
      <c r="I655" s="369">
        <f t="shared" si="209"/>
        <v>1880.8999999999999</v>
      </c>
      <c r="J655" s="400">
        <v>1880.8999999999999</v>
      </c>
      <c r="K655" s="400">
        <v>656.5</v>
      </c>
      <c r="L655" s="400">
        <v>533.9</v>
      </c>
      <c r="M655" s="400"/>
      <c r="N655" s="369">
        <f t="shared" si="196"/>
        <v>5613.4</v>
      </c>
      <c r="O655" s="236"/>
      <c r="P655" s="267"/>
      <c r="Q655" s="267" t="s">
        <v>4471</v>
      </c>
      <c r="R655" s="272" t="s">
        <v>1617</v>
      </c>
      <c r="S655" s="255">
        <f t="shared" si="197"/>
        <v>3931</v>
      </c>
      <c r="T655" s="255">
        <v>3931</v>
      </c>
      <c r="U655" s="255">
        <v>2885.1</v>
      </c>
      <c r="V655" s="255"/>
      <c r="W655" s="255"/>
      <c r="X655" s="255">
        <f t="shared" si="198"/>
        <v>924.00000000000011</v>
      </c>
      <c r="Y655" s="255">
        <v>924.00000000000011</v>
      </c>
      <c r="Z655" s="255">
        <v>224.00000000000003</v>
      </c>
      <c r="AA655" s="255">
        <v>254.7</v>
      </c>
      <c r="AB655" s="255"/>
      <c r="AC655" s="255">
        <f t="shared" si="199"/>
        <v>4855</v>
      </c>
      <c r="AE655" s="267"/>
      <c r="AF655" s="267" t="s">
        <v>4471</v>
      </c>
      <c r="AG655" s="272" t="s">
        <v>1617</v>
      </c>
      <c r="AH655" s="255">
        <f t="shared" si="200"/>
        <v>4855</v>
      </c>
      <c r="AI655" s="254">
        <f t="shared" si="201"/>
        <v>3931</v>
      </c>
      <c r="AJ655" s="254">
        <f t="shared" si="202"/>
        <v>924.00000000000011</v>
      </c>
      <c r="AK655" s="254">
        <f t="shared" si="203"/>
        <v>5613.4</v>
      </c>
      <c r="AL655" s="254">
        <f t="shared" si="204"/>
        <v>3732.5</v>
      </c>
      <c r="AM655" s="255">
        <f t="shared" si="205"/>
        <v>1880.8999999999999</v>
      </c>
      <c r="AN655" s="254">
        <f t="shared" si="206"/>
        <v>758.39999999999964</v>
      </c>
      <c r="AO655" s="254">
        <f t="shared" si="207"/>
        <v>-198.5</v>
      </c>
      <c r="AP655" s="254">
        <f t="shared" si="208"/>
        <v>956.89999999999975</v>
      </c>
      <c r="AQ655" s="249">
        <f t="shared" si="210"/>
        <v>61.2</v>
      </c>
      <c r="AR655" s="256">
        <f t="shared" si="211"/>
        <v>3793.7</v>
      </c>
    </row>
    <row r="656" spans="1:44" ht="31.5">
      <c r="A656" s="396"/>
      <c r="B656" s="396" t="s">
        <v>4471</v>
      </c>
      <c r="C656" s="401" t="s">
        <v>272</v>
      </c>
      <c r="D656" s="369">
        <f t="shared" si="195"/>
        <v>2403</v>
      </c>
      <c r="E656" s="373">
        <v>2403</v>
      </c>
      <c r="F656" s="400">
        <v>1969.7</v>
      </c>
      <c r="G656" s="373"/>
      <c r="H656" s="400"/>
      <c r="I656" s="369">
        <f t="shared" si="209"/>
        <v>1376.7</v>
      </c>
      <c r="J656" s="400">
        <v>1376.7</v>
      </c>
      <c r="K656" s="400">
        <v>422.7</v>
      </c>
      <c r="L656" s="400">
        <v>367.3</v>
      </c>
      <c r="M656" s="400"/>
      <c r="N656" s="369">
        <f t="shared" si="196"/>
        <v>3779.7</v>
      </c>
      <c r="O656" s="236"/>
      <c r="P656" s="267"/>
      <c r="Q656" s="267" t="s">
        <v>4471</v>
      </c>
      <c r="R656" s="272" t="s">
        <v>1618</v>
      </c>
      <c r="S656" s="255">
        <f t="shared" si="197"/>
        <v>1893.4</v>
      </c>
      <c r="T656" s="255">
        <v>1893.4</v>
      </c>
      <c r="U656" s="255">
        <v>1389.7</v>
      </c>
      <c r="V656" s="255"/>
      <c r="W656" s="255"/>
      <c r="X656" s="255">
        <f t="shared" si="198"/>
        <v>684.2</v>
      </c>
      <c r="Y656" s="255">
        <v>684.2</v>
      </c>
      <c r="Z656" s="255">
        <v>107.9</v>
      </c>
      <c r="AA656" s="255">
        <v>217.9</v>
      </c>
      <c r="AB656" s="255"/>
      <c r="AC656" s="255">
        <f t="shared" si="199"/>
        <v>2577.6000000000004</v>
      </c>
      <c r="AE656" s="267"/>
      <c r="AF656" s="267" t="s">
        <v>4471</v>
      </c>
      <c r="AG656" s="272" t="s">
        <v>1618</v>
      </c>
      <c r="AH656" s="255">
        <f t="shared" si="200"/>
        <v>2577.6000000000004</v>
      </c>
      <c r="AI656" s="254">
        <f t="shared" si="201"/>
        <v>1893.4</v>
      </c>
      <c r="AJ656" s="254">
        <f t="shared" si="202"/>
        <v>684.2</v>
      </c>
      <c r="AK656" s="254">
        <f t="shared" si="203"/>
        <v>3779.7</v>
      </c>
      <c r="AL656" s="254">
        <f t="shared" si="204"/>
        <v>2403</v>
      </c>
      <c r="AM656" s="255">
        <f t="shared" si="205"/>
        <v>1376.7</v>
      </c>
      <c r="AN656" s="254">
        <f t="shared" si="206"/>
        <v>1202.0999999999995</v>
      </c>
      <c r="AO656" s="254">
        <f t="shared" si="207"/>
        <v>509.59999999999991</v>
      </c>
      <c r="AP656" s="254">
        <f t="shared" si="208"/>
        <v>692.5</v>
      </c>
      <c r="AQ656" s="249">
        <f t="shared" si="210"/>
        <v>39.4</v>
      </c>
      <c r="AR656" s="256">
        <f t="shared" si="211"/>
        <v>2442.4</v>
      </c>
    </row>
    <row r="657" spans="1:44" ht="31.5">
      <c r="A657" s="396"/>
      <c r="B657" s="396" t="s">
        <v>4471</v>
      </c>
      <c r="C657" s="401" t="s">
        <v>1619</v>
      </c>
      <c r="D657" s="369">
        <f t="shared" si="195"/>
        <v>2127.1999999999998</v>
      </c>
      <c r="E657" s="373">
        <v>2127.1999999999998</v>
      </c>
      <c r="F657" s="400">
        <v>1743.6</v>
      </c>
      <c r="G657" s="373"/>
      <c r="H657" s="400"/>
      <c r="I657" s="369">
        <f t="shared" si="209"/>
        <v>1107.3</v>
      </c>
      <c r="J657" s="400">
        <v>1032.3</v>
      </c>
      <c r="K657" s="400">
        <v>374.2</v>
      </c>
      <c r="L657" s="400">
        <v>193.6</v>
      </c>
      <c r="M657" s="400">
        <v>75</v>
      </c>
      <c r="N657" s="369">
        <f t="shared" si="196"/>
        <v>3234.5</v>
      </c>
      <c r="O657" s="236"/>
      <c r="P657" s="267"/>
      <c r="Q657" s="267" t="s">
        <v>4471</v>
      </c>
      <c r="R657" s="272" t="s">
        <v>1619</v>
      </c>
      <c r="S657" s="255">
        <f t="shared" si="197"/>
        <v>1495.8999999999999</v>
      </c>
      <c r="T657" s="255">
        <v>1495.8999999999999</v>
      </c>
      <c r="U657" s="255">
        <v>1098</v>
      </c>
      <c r="V657" s="255"/>
      <c r="W657" s="255"/>
      <c r="X657" s="255">
        <f t="shared" si="198"/>
        <v>470</v>
      </c>
      <c r="Y657" s="255">
        <v>470</v>
      </c>
      <c r="Z657" s="255">
        <v>85.3</v>
      </c>
      <c r="AA657" s="255">
        <v>80.2</v>
      </c>
      <c r="AB657" s="255"/>
      <c r="AC657" s="255">
        <f t="shared" si="199"/>
        <v>1965.8999999999999</v>
      </c>
      <c r="AE657" s="267"/>
      <c r="AF657" s="267" t="s">
        <v>4471</v>
      </c>
      <c r="AG657" s="272" t="s">
        <v>1619</v>
      </c>
      <c r="AH657" s="255">
        <f t="shared" si="200"/>
        <v>1965.8999999999999</v>
      </c>
      <c r="AI657" s="254">
        <f t="shared" si="201"/>
        <v>1495.8999999999999</v>
      </c>
      <c r="AJ657" s="254">
        <f t="shared" si="202"/>
        <v>470</v>
      </c>
      <c r="AK657" s="254">
        <f t="shared" si="203"/>
        <v>3234.5</v>
      </c>
      <c r="AL657" s="254">
        <f t="shared" si="204"/>
        <v>2127.1999999999998</v>
      </c>
      <c r="AM657" s="255">
        <f t="shared" si="205"/>
        <v>1107.3</v>
      </c>
      <c r="AN657" s="254">
        <f t="shared" si="206"/>
        <v>1268.6000000000001</v>
      </c>
      <c r="AO657" s="254">
        <f t="shared" si="207"/>
        <v>631.29999999999995</v>
      </c>
      <c r="AP657" s="254">
        <f t="shared" si="208"/>
        <v>637.29999999999995</v>
      </c>
      <c r="AQ657" s="249">
        <f t="shared" si="210"/>
        <v>34.9</v>
      </c>
      <c r="AR657" s="256">
        <f t="shared" si="211"/>
        <v>2162.1</v>
      </c>
    </row>
    <row r="658" spans="1:44" ht="31.5">
      <c r="A658" s="396"/>
      <c r="B658" s="396" t="s">
        <v>4471</v>
      </c>
      <c r="C658" s="401" t="s">
        <v>1620</v>
      </c>
      <c r="D658" s="369">
        <f t="shared" si="195"/>
        <v>1804.4999999999998</v>
      </c>
      <c r="E658" s="373">
        <v>1804.4999999999998</v>
      </c>
      <c r="F658" s="400">
        <v>1479.1</v>
      </c>
      <c r="G658" s="373"/>
      <c r="H658" s="400"/>
      <c r="I658" s="369">
        <f t="shared" si="209"/>
        <v>863.1</v>
      </c>
      <c r="J658" s="400">
        <v>863.1</v>
      </c>
      <c r="K658" s="400">
        <v>317.5</v>
      </c>
      <c r="L658" s="400">
        <v>122</v>
      </c>
      <c r="M658" s="400"/>
      <c r="N658" s="369">
        <f t="shared" si="196"/>
        <v>2667.6</v>
      </c>
      <c r="O658" s="236"/>
      <c r="P658" s="267"/>
      <c r="Q658" s="267" t="s">
        <v>4471</v>
      </c>
      <c r="R658" s="272" t="s">
        <v>1620</v>
      </c>
      <c r="S658" s="255">
        <f t="shared" si="197"/>
        <v>1474</v>
      </c>
      <c r="T658" s="255">
        <v>1474</v>
      </c>
      <c r="U658" s="255">
        <v>1081.9000000000001</v>
      </c>
      <c r="V658" s="255"/>
      <c r="W658" s="255"/>
      <c r="X658" s="255">
        <f t="shared" si="198"/>
        <v>398.70000000000005</v>
      </c>
      <c r="Y658" s="255">
        <v>398.70000000000005</v>
      </c>
      <c r="Z658" s="255">
        <v>84</v>
      </c>
      <c r="AA658" s="255">
        <v>29.3</v>
      </c>
      <c r="AB658" s="255"/>
      <c r="AC658" s="255">
        <f t="shared" si="199"/>
        <v>1872.7</v>
      </c>
      <c r="AE658" s="267"/>
      <c r="AF658" s="267" t="s">
        <v>4471</v>
      </c>
      <c r="AG658" s="272" t="s">
        <v>1620</v>
      </c>
      <c r="AH658" s="255">
        <f t="shared" si="200"/>
        <v>1872.7</v>
      </c>
      <c r="AI658" s="254">
        <f t="shared" si="201"/>
        <v>1474</v>
      </c>
      <c r="AJ658" s="254">
        <f t="shared" si="202"/>
        <v>398.70000000000005</v>
      </c>
      <c r="AK658" s="254">
        <f t="shared" si="203"/>
        <v>2667.6</v>
      </c>
      <c r="AL658" s="254">
        <f t="shared" si="204"/>
        <v>1804.4999999999998</v>
      </c>
      <c r="AM658" s="255">
        <f t="shared" si="205"/>
        <v>863.1</v>
      </c>
      <c r="AN658" s="254">
        <f t="shared" si="206"/>
        <v>794.89999999999986</v>
      </c>
      <c r="AO658" s="254">
        <f t="shared" si="207"/>
        <v>330.49999999999977</v>
      </c>
      <c r="AP658" s="254">
        <f t="shared" si="208"/>
        <v>464.4</v>
      </c>
      <c r="AQ658" s="249">
        <f t="shared" si="210"/>
        <v>29.6</v>
      </c>
      <c r="AR658" s="256">
        <f t="shared" si="211"/>
        <v>1834.0999999999997</v>
      </c>
    </row>
    <row r="659" spans="1:44" ht="31.5">
      <c r="A659" s="396"/>
      <c r="B659" s="396" t="s">
        <v>4471</v>
      </c>
      <c r="C659" s="401" t="s">
        <v>1621</v>
      </c>
      <c r="D659" s="369">
        <f t="shared" si="195"/>
        <v>1987.4999999999998</v>
      </c>
      <c r="E659" s="373">
        <v>1987.4999999999998</v>
      </c>
      <c r="F659" s="400">
        <v>1629.1</v>
      </c>
      <c r="G659" s="373"/>
      <c r="H659" s="400"/>
      <c r="I659" s="369">
        <f t="shared" si="209"/>
        <v>948.5</v>
      </c>
      <c r="J659" s="400">
        <v>948.5</v>
      </c>
      <c r="K659" s="400">
        <v>349.7</v>
      </c>
      <c r="L659" s="400">
        <v>157.4</v>
      </c>
      <c r="M659" s="400"/>
      <c r="N659" s="369">
        <f t="shared" si="196"/>
        <v>2936</v>
      </c>
      <c r="O659" s="236"/>
      <c r="P659" s="267"/>
      <c r="Q659" s="267" t="s">
        <v>4471</v>
      </c>
      <c r="R659" s="272" t="s">
        <v>1621</v>
      </c>
      <c r="S659" s="255">
        <f t="shared" si="197"/>
        <v>1608.6999999999998</v>
      </c>
      <c r="T659" s="255">
        <v>1608.6999999999998</v>
      </c>
      <c r="U659" s="255">
        <v>1180.7000000000003</v>
      </c>
      <c r="V659" s="255"/>
      <c r="W659" s="255"/>
      <c r="X659" s="255">
        <f t="shared" si="198"/>
        <v>360.59999999999997</v>
      </c>
      <c r="Y659" s="255">
        <v>360.59999999999997</v>
      </c>
      <c r="Z659" s="255">
        <v>91.7</v>
      </c>
      <c r="AA659" s="255">
        <v>51.4</v>
      </c>
      <c r="AB659" s="255"/>
      <c r="AC659" s="255">
        <f t="shared" si="199"/>
        <v>1969.2999999999997</v>
      </c>
      <c r="AE659" s="267"/>
      <c r="AF659" s="267" t="s">
        <v>4471</v>
      </c>
      <c r="AG659" s="272" t="s">
        <v>1621</v>
      </c>
      <c r="AH659" s="255">
        <f t="shared" si="200"/>
        <v>1969.2999999999997</v>
      </c>
      <c r="AI659" s="254">
        <f t="shared" si="201"/>
        <v>1608.6999999999998</v>
      </c>
      <c r="AJ659" s="254">
        <f t="shared" si="202"/>
        <v>360.59999999999997</v>
      </c>
      <c r="AK659" s="254">
        <f t="shared" si="203"/>
        <v>2936</v>
      </c>
      <c r="AL659" s="254">
        <f t="shared" si="204"/>
        <v>1987.4999999999998</v>
      </c>
      <c r="AM659" s="255">
        <f t="shared" si="205"/>
        <v>948.5</v>
      </c>
      <c r="AN659" s="254">
        <f t="shared" si="206"/>
        <v>966.70000000000027</v>
      </c>
      <c r="AO659" s="254">
        <f t="shared" si="207"/>
        <v>378.79999999999995</v>
      </c>
      <c r="AP659" s="254">
        <f t="shared" si="208"/>
        <v>587.90000000000009</v>
      </c>
      <c r="AQ659" s="249">
        <f t="shared" si="210"/>
        <v>32.6</v>
      </c>
      <c r="AR659" s="256">
        <f t="shared" si="211"/>
        <v>2020.0999999999997</v>
      </c>
    </row>
    <row r="660" spans="1:44" ht="31.5">
      <c r="A660" s="396"/>
      <c r="B660" s="396" t="s">
        <v>4471</v>
      </c>
      <c r="C660" s="401" t="s">
        <v>2402</v>
      </c>
      <c r="D660" s="369">
        <f t="shared" si="195"/>
        <v>1726.8</v>
      </c>
      <c r="E660" s="373">
        <v>1726.8</v>
      </c>
      <c r="F660" s="400">
        <v>1415.4</v>
      </c>
      <c r="G660" s="373"/>
      <c r="H660" s="400"/>
      <c r="I660" s="369">
        <f t="shared" si="209"/>
        <v>1414.5</v>
      </c>
      <c r="J660" s="400">
        <v>934.49999999999989</v>
      </c>
      <c r="K660" s="400">
        <v>303.7</v>
      </c>
      <c r="L660" s="400">
        <v>217.6</v>
      </c>
      <c r="M660" s="400">
        <v>480</v>
      </c>
      <c r="N660" s="369">
        <f t="shared" si="196"/>
        <v>3141.3</v>
      </c>
      <c r="O660" s="236"/>
      <c r="P660" s="267"/>
      <c r="Q660" s="267" t="s">
        <v>4471</v>
      </c>
      <c r="R660" s="272" t="s">
        <v>2402</v>
      </c>
      <c r="S660" s="255">
        <f t="shared" si="197"/>
        <v>1442.9</v>
      </c>
      <c r="T660" s="255">
        <v>1442.9</v>
      </c>
      <c r="U660" s="255">
        <v>1059</v>
      </c>
      <c r="V660" s="255"/>
      <c r="W660" s="255"/>
      <c r="X660" s="255">
        <f t="shared" si="198"/>
        <v>493</v>
      </c>
      <c r="Y660" s="255">
        <v>493</v>
      </c>
      <c r="Z660" s="255">
        <v>82.2</v>
      </c>
      <c r="AA660" s="255">
        <v>108.5</v>
      </c>
      <c r="AB660" s="255"/>
      <c r="AC660" s="255">
        <f t="shared" si="199"/>
        <v>1935.9</v>
      </c>
      <c r="AE660" s="267"/>
      <c r="AF660" s="267" t="s">
        <v>4471</v>
      </c>
      <c r="AG660" s="272" t="s">
        <v>2402</v>
      </c>
      <c r="AH660" s="255">
        <f t="shared" si="200"/>
        <v>1935.9</v>
      </c>
      <c r="AI660" s="254">
        <f t="shared" si="201"/>
        <v>1442.9</v>
      </c>
      <c r="AJ660" s="254">
        <f t="shared" si="202"/>
        <v>493</v>
      </c>
      <c r="AK660" s="254">
        <f t="shared" si="203"/>
        <v>3141.3</v>
      </c>
      <c r="AL660" s="254">
        <f t="shared" si="204"/>
        <v>1726.8</v>
      </c>
      <c r="AM660" s="255">
        <f t="shared" si="205"/>
        <v>1414.5</v>
      </c>
      <c r="AN660" s="254">
        <f t="shared" si="206"/>
        <v>1205.4000000000001</v>
      </c>
      <c r="AO660" s="254">
        <f t="shared" si="207"/>
        <v>283.89999999999986</v>
      </c>
      <c r="AP660" s="254">
        <f t="shared" si="208"/>
        <v>921.5</v>
      </c>
      <c r="AQ660" s="249">
        <f t="shared" si="210"/>
        <v>28.3</v>
      </c>
      <c r="AR660" s="256">
        <f t="shared" si="211"/>
        <v>1755.1</v>
      </c>
    </row>
    <row r="661" spans="1:44" ht="31.5">
      <c r="A661" s="396"/>
      <c r="B661" s="396" t="s">
        <v>4471</v>
      </c>
      <c r="C661" s="401" t="s">
        <v>2403</v>
      </c>
      <c r="D661" s="369">
        <f t="shared" si="195"/>
        <v>1680.4</v>
      </c>
      <c r="E661" s="373">
        <v>1680.4</v>
      </c>
      <c r="F661" s="400">
        <v>1377.4</v>
      </c>
      <c r="G661" s="373"/>
      <c r="H661" s="400"/>
      <c r="I661" s="369">
        <f t="shared" si="209"/>
        <v>835</v>
      </c>
      <c r="J661" s="400">
        <v>835</v>
      </c>
      <c r="K661" s="400">
        <v>295.7</v>
      </c>
      <c r="L661" s="400">
        <v>118.3</v>
      </c>
      <c r="M661" s="400"/>
      <c r="N661" s="369">
        <f t="shared" si="196"/>
        <v>2515.4</v>
      </c>
      <c r="O661" s="236"/>
      <c r="P661" s="267"/>
      <c r="Q661" s="267" t="s">
        <v>4471</v>
      </c>
      <c r="R661" s="272" t="s">
        <v>2403</v>
      </c>
      <c r="S661" s="255">
        <f t="shared" si="197"/>
        <v>1611.7</v>
      </c>
      <c r="T661" s="255">
        <v>1611.7</v>
      </c>
      <c r="U661" s="255">
        <v>1183</v>
      </c>
      <c r="V661" s="255"/>
      <c r="W661" s="255"/>
      <c r="X661" s="255">
        <f t="shared" si="198"/>
        <v>437.3</v>
      </c>
      <c r="Y661" s="255">
        <v>437.3</v>
      </c>
      <c r="Z661" s="255">
        <v>91.8</v>
      </c>
      <c r="AA661" s="255">
        <v>49</v>
      </c>
      <c r="AB661" s="255"/>
      <c r="AC661" s="255">
        <f t="shared" si="199"/>
        <v>2049</v>
      </c>
      <c r="AE661" s="267"/>
      <c r="AF661" s="267" t="s">
        <v>4471</v>
      </c>
      <c r="AG661" s="272" t="s">
        <v>2403</v>
      </c>
      <c r="AH661" s="255">
        <f t="shared" si="200"/>
        <v>2049</v>
      </c>
      <c r="AI661" s="254">
        <f t="shared" si="201"/>
        <v>1611.7</v>
      </c>
      <c r="AJ661" s="254">
        <f t="shared" si="202"/>
        <v>437.3</v>
      </c>
      <c r="AK661" s="254">
        <f t="shared" si="203"/>
        <v>2515.4</v>
      </c>
      <c r="AL661" s="254">
        <f t="shared" si="204"/>
        <v>1680.4</v>
      </c>
      <c r="AM661" s="255">
        <f t="shared" si="205"/>
        <v>835</v>
      </c>
      <c r="AN661" s="254">
        <f t="shared" si="206"/>
        <v>466.40000000000009</v>
      </c>
      <c r="AO661" s="254">
        <f t="shared" si="207"/>
        <v>68.700000000000045</v>
      </c>
      <c r="AP661" s="254">
        <f t="shared" si="208"/>
        <v>397.7</v>
      </c>
      <c r="AQ661" s="249">
        <f t="shared" si="210"/>
        <v>27.5</v>
      </c>
      <c r="AR661" s="256">
        <f t="shared" si="211"/>
        <v>1707.9</v>
      </c>
    </row>
    <row r="662" spans="1:44" ht="31.5">
      <c r="A662" s="396"/>
      <c r="B662" s="396" t="s">
        <v>4471</v>
      </c>
      <c r="C662" s="401" t="s">
        <v>2404</v>
      </c>
      <c r="D662" s="369">
        <f t="shared" si="195"/>
        <v>2517.2000000000003</v>
      </c>
      <c r="E662" s="373">
        <v>2517.2000000000003</v>
      </c>
      <c r="F662" s="400">
        <v>2063.3000000000002</v>
      </c>
      <c r="G662" s="373"/>
      <c r="H662" s="400"/>
      <c r="I662" s="369">
        <f t="shared" si="209"/>
        <v>1100.9000000000001</v>
      </c>
      <c r="J662" s="400">
        <v>1025.9000000000001</v>
      </c>
      <c r="K662" s="400">
        <v>442.7</v>
      </c>
      <c r="L662" s="400">
        <v>194.7</v>
      </c>
      <c r="M662" s="400">
        <v>75</v>
      </c>
      <c r="N662" s="369">
        <f t="shared" si="196"/>
        <v>3618.1000000000004</v>
      </c>
      <c r="O662" s="236"/>
      <c r="P662" s="267"/>
      <c r="Q662" s="267" t="s">
        <v>4471</v>
      </c>
      <c r="R662" s="272" t="s">
        <v>2404</v>
      </c>
      <c r="S662" s="255">
        <f t="shared" si="197"/>
        <v>1977.8</v>
      </c>
      <c r="T662" s="255">
        <v>1977.8</v>
      </c>
      <c r="U662" s="255">
        <v>1451.7</v>
      </c>
      <c r="V662" s="255"/>
      <c r="W662" s="255"/>
      <c r="X662" s="255">
        <f t="shared" si="198"/>
        <v>603.09999999999991</v>
      </c>
      <c r="Y662" s="255">
        <v>603.09999999999991</v>
      </c>
      <c r="Z662" s="255">
        <v>112.80000000000001</v>
      </c>
      <c r="AA662" s="255">
        <v>81.8</v>
      </c>
      <c r="AB662" s="255"/>
      <c r="AC662" s="255">
        <f t="shared" si="199"/>
        <v>2580.8999999999996</v>
      </c>
      <c r="AE662" s="267"/>
      <c r="AF662" s="267" t="s">
        <v>4471</v>
      </c>
      <c r="AG662" s="272" t="s">
        <v>2404</v>
      </c>
      <c r="AH662" s="255">
        <f t="shared" si="200"/>
        <v>2580.8999999999996</v>
      </c>
      <c r="AI662" s="254">
        <f t="shared" si="201"/>
        <v>1977.8</v>
      </c>
      <c r="AJ662" s="254">
        <f t="shared" si="202"/>
        <v>603.09999999999991</v>
      </c>
      <c r="AK662" s="254">
        <f t="shared" si="203"/>
        <v>3618.1000000000004</v>
      </c>
      <c r="AL662" s="254">
        <f t="shared" si="204"/>
        <v>2517.2000000000003</v>
      </c>
      <c r="AM662" s="255">
        <f t="shared" si="205"/>
        <v>1100.9000000000001</v>
      </c>
      <c r="AN662" s="254">
        <f t="shared" si="206"/>
        <v>1037.2000000000007</v>
      </c>
      <c r="AO662" s="254">
        <f t="shared" si="207"/>
        <v>539.40000000000032</v>
      </c>
      <c r="AP662" s="254">
        <f t="shared" si="208"/>
        <v>497.80000000000018</v>
      </c>
      <c r="AQ662" s="249">
        <f t="shared" si="210"/>
        <v>41.3</v>
      </c>
      <c r="AR662" s="256">
        <f t="shared" si="211"/>
        <v>2558.5000000000005</v>
      </c>
    </row>
    <row r="663" spans="1:44" ht="31.5">
      <c r="A663" s="396"/>
      <c r="B663" s="396" t="s">
        <v>4471</v>
      </c>
      <c r="C663" s="401" t="s">
        <v>2405</v>
      </c>
      <c r="D663" s="369">
        <f t="shared" si="195"/>
        <v>2332.2999999999997</v>
      </c>
      <c r="E663" s="373">
        <v>2332.2999999999997</v>
      </c>
      <c r="F663" s="400">
        <v>1911.8</v>
      </c>
      <c r="G663" s="373"/>
      <c r="H663" s="400"/>
      <c r="I663" s="369">
        <f t="shared" si="209"/>
        <v>820.8</v>
      </c>
      <c r="J663" s="400">
        <v>820.8</v>
      </c>
      <c r="K663" s="400">
        <v>410.2</v>
      </c>
      <c r="L663" s="400">
        <v>143.30000000000001</v>
      </c>
      <c r="M663" s="400"/>
      <c r="N663" s="369">
        <f t="shared" si="196"/>
        <v>3153.0999999999995</v>
      </c>
      <c r="O663" s="236"/>
      <c r="P663" s="267"/>
      <c r="Q663" s="267" t="s">
        <v>4471</v>
      </c>
      <c r="R663" s="272" t="s">
        <v>2405</v>
      </c>
      <c r="S663" s="255">
        <f t="shared" si="197"/>
        <v>1846.3</v>
      </c>
      <c r="T663" s="255">
        <v>1846.3</v>
      </c>
      <c r="U663" s="255">
        <v>1355.1</v>
      </c>
      <c r="V663" s="255"/>
      <c r="W663" s="255"/>
      <c r="X663" s="255">
        <f t="shared" si="198"/>
        <v>406.9</v>
      </c>
      <c r="Y663" s="255">
        <v>406.9</v>
      </c>
      <c r="Z663" s="255">
        <v>105.2</v>
      </c>
      <c r="AA663" s="255">
        <v>67.599999999999994</v>
      </c>
      <c r="AB663" s="255"/>
      <c r="AC663" s="255">
        <f t="shared" si="199"/>
        <v>2253.1999999999998</v>
      </c>
      <c r="AE663" s="267"/>
      <c r="AF663" s="267" t="s">
        <v>4471</v>
      </c>
      <c r="AG663" s="272" t="s">
        <v>2405</v>
      </c>
      <c r="AH663" s="255">
        <f t="shared" si="200"/>
        <v>2253.1999999999998</v>
      </c>
      <c r="AI663" s="254">
        <f t="shared" si="201"/>
        <v>1846.3</v>
      </c>
      <c r="AJ663" s="254">
        <f t="shared" si="202"/>
        <v>406.9</v>
      </c>
      <c r="AK663" s="254">
        <f t="shared" si="203"/>
        <v>3153.0999999999995</v>
      </c>
      <c r="AL663" s="254">
        <f t="shared" si="204"/>
        <v>2332.2999999999997</v>
      </c>
      <c r="AM663" s="255">
        <f t="shared" si="205"/>
        <v>820.8</v>
      </c>
      <c r="AN663" s="254">
        <f t="shared" si="206"/>
        <v>899.89999999999964</v>
      </c>
      <c r="AO663" s="254">
        <f t="shared" si="207"/>
        <v>485.99999999999977</v>
      </c>
      <c r="AP663" s="254">
        <f t="shared" si="208"/>
        <v>413.9</v>
      </c>
      <c r="AQ663" s="249">
        <f t="shared" si="210"/>
        <v>38.200000000000003</v>
      </c>
      <c r="AR663" s="256">
        <f t="shared" si="211"/>
        <v>2370.4999999999995</v>
      </c>
    </row>
    <row r="664" spans="1:44" ht="31.5">
      <c r="A664" s="396"/>
      <c r="B664" s="396" t="s">
        <v>4471</v>
      </c>
      <c r="C664" s="401" t="s">
        <v>2406</v>
      </c>
      <c r="D664" s="369">
        <f t="shared" si="195"/>
        <v>2025.2</v>
      </c>
      <c r="E664" s="373">
        <v>2025.2</v>
      </c>
      <c r="F664" s="400">
        <v>1660</v>
      </c>
      <c r="G664" s="373"/>
      <c r="H664" s="400"/>
      <c r="I664" s="369">
        <f t="shared" si="209"/>
        <v>5636.2</v>
      </c>
      <c r="J664" s="400">
        <v>1036.1999999999998</v>
      </c>
      <c r="K664" s="400">
        <v>356.3</v>
      </c>
      <c r="L664" s="400">
        <v>391.9</v>
      </c>
      <c r="M664" s="400">
        <v>4600</v>
      </c>
      <c r="N664" s="369">
        <f t="shared" si="196"/>
        <v>7661.4</v>
      </c>
      <c r="O664" s="236"/>
      <c r="P664" s="267"/>
      <c r="Q664" s="267" t="s">
        <v>4471</v>
      </c>
      <c r="R664" s="272" t="s">
        <v>2406</v>
      </c>
      <c r="S664" s="255">
        <f t="shared" si="197"/>
        <v>1721.2</v>
      </c>
      <c r="T664" s="255">
        <v>1721.2</v>
      </c>
      <c r="U664" s="255">
        <v>1263.3</v>
      </c>
      <c r="V664" s="255"/>
      <c r="W664" s="255"/>
      <c r="X664" s="255">
        <f t="shared" si="198"/>
        <v>268.69999999999993</v>
      </c>
      <c r="Y664" s="255">
        <v>268.69999999999993</v>
      </c>
      <c r="Z664" s="255">
        <v>98</v>
      </c>
      <c r="AA664" s="255">
        <v>23.1</v>
      </c>
      <c r="AB664" s="255"/>
      <c r="AC664" s="255">
        <f t="shared" si="199"/>
        <v>1989.9</v>
      </c>
      <c r="AE664" s="267"/>
      <c r="AF664" s="267" t="s">
        <v>4471</v>
      </c>
      <c r="AG664" s="272" t="s">
        <v>2406</v>
      </c>
      <c r="AH664" s="255">
        <f t="shared" si="200"/>
        <v>1989.9</v>
      </c>
      <c r="AI664" s="254">
        <f t="shared" si="201"/>
        <v>1721.2</v>
      </c>
      <c r="AJ664" s="254">
        <f t="shared" si="202"/>
        <v>268.69999999999993</v>
      </c>
      <c r="AK664" s="254">
        <f t="shared" si="203"/>
        <v>7661.4</v>
      </c>
      <c r="AL664" s="254">
        <f t="shared" si="204"/>
        <v>2025.2</v>
      </c>
      <c r="AM664" s="255">
        <f t="shared" si="205"/>
        <v>5636.2</v>
      </c>
      <c r="AN664" s="254">
        <f t="shared" si="206"/>
        <v>5671.5</v>
      </c>
      <c r="AO664" s="254">
        <f t="shared" si="207"/>
        <v>304</v>
      </c>
      <c r="AP664" s="254">
        <f t="shared" si="208"/>
        <v>5367.5</v>
      </c>
      <c r="AQ664" s="249">
        <f t="shared" si="210"/>
        <v>33.200000000000003</v>
      </c>
      <c r="AR664" s="256">
        <f t="shared" si="211"/>
        <v>2058.4</v>
      </c>
    </row>
    <row r="665" spans="1:44" ht="31.5">
      <c r="A665" s="396"/>
      <c r="B665" s="396" t="s">
        <v>4471</v>
      </c>
      <c r="C665" s="401" t="s">
        <v>2407</v>
      </c>
      <c r="D665" s="369">
        <f t="shared" si="195"/>
        <v>1684.2999999999997</v>
      </c>
      <c r="E665" s="373">
        <v>1684.2999999999997</v>
      </c>
      <c r="F665" s="400">
        <v>1380.6</v>
      </c>
      <c r="G665" s="373"/>
      <c r="H665" s="400"/>
      <c r="I665" s="369">
        <f t="shared" si="209"/>
        <v>912.69999999999993</v>
      </c>
      <c r="J665" s="400">
        <v>912.69999999999993</v>
      </c>
      <c r="K665" s="400">
        <v>296.2</v>
      </c>
      <c r="L665" s="400">
        <v>226.4</v>
      </c>
      <c r="M665" s="400"/>
      <c r="N665" s="369">
        <f t="shared" si="196"/>
        <v>2596.9999999999995</v>
      </c>
      <c r="O665" s="236"/>
      <c r="P665" s="267"/>
      <c r="Q665" s="267" t="s">
        <v>4471</v>
      </c>
      <c r="R665" s="272" t="s">
        <v>2407</v>
      </c>
      <c r="S665" s="255">
        <f t="shared" si="197"/>
        <v>1517.6999999999998</v>
      </c>
      <c r="T665" s="255">
        <v>1517.6999999999998</v>
      </c>
      <c r="U665" s="255">
        <v>1114</v>
      </c>
      <c r="V665" s="255"/>
      <c r="W665" s="255"/>
      <c r="X665" s="255">
        <f t="shared" si="198"/>
        <v>420.20000000000005</v>
      </c>
      <c r="Y665" s="255">
        <v>420.20000000000005</v>
      </c>
      <c r="Z665" s="255">
        <v>86.5</v>
      </c>
      <c r="AA665" s="255">
        <v>93.8</v>
      </c>
      <c r="AB665" s="255"/>
      <c r="AC665" s="255">
        <f t="shared" si="199"/>
        <v>1937.8999999999999</v>
      </c>
      <c r="AE665" s="267"/>
      <c r="AF665" s="267" t="s">
        <v>4471</v>
      </c>
      <c r="AG665" s="272" t="s">
        <v>2407</v>
      </c>
      <c r="AH665" s="255">
        <f t="shared" si="200"/>
        <v>1937.8999999999999</v>
      </c>
      <c r="AI665" s="254">
        <f t="shared" si="201"/>
        <v>1517.6999999999998</v>
      </c>
      <c r="AJ665" s="254">
        <f t="shared" si="202"/>
        <v>420.20000000000005</v>
      </c>
      <c r="AK665" s="254">
        <f t="shared" si="203"/>
        <v>2596.9999999999995</v>
      </c>
      <c r="AL665" s="254">
        <f t="shared" si="204"/>
        <v>1684.2999999999997</v>
      </c>
      <c r="AM665" s="255">
        <f t="shared" si="205"/>
        <v>912.69999999999993</v>
      </c>
      <c r="AN665" s="254">
        <f t="shared" si="206"/>
        <v>659.09999999999968</v>
      </c>
      <c r="AO665" s="254">
        <f t="shared" si="207"/>
        <v>166.59999999999991</v>
      </c>
      <c r="AP665" s="254">
        <f t="shared" si="208"/>
        <v>492.49999999999989</v>
      </c>
      <c r="AQ665" s="249">
        <f t="shared" si="210"/>
        <v>27.6</v>
      </c>
      <c r="AR665" s="256">
        <f t="shared" si="211"/>
        <v>1711.8999999999996</v>
      </c>
    </row>
    <row r="666" spans="1:44" ht="31.5">
      <c r="A666" s="396"/>
      <c r="B666" s="396" t="s">
        <v>4471</v>
      </c>
      <c r="C666" s="401" t="s">
        <v>2408</v>
      </c>
      <c r="D666" s="369">
        <f t="shared" si="195"/>
        <v>2945.7000000000003</v>
      </c>
      <c r="E666" s="373">
        <v>2945.7000000000003</v>
      </c>
      <c r="F666" s="400">
        <v>2414.5</v>
      </c>
      <c r="G666" s="373"/>
      <c r="H666" s="400"/>
      <c r="I666" s="369">
        <f t="shared" si="209"/>
        <v>1021.7</v>
      </c>
      <c r="J666" s="400">
        <v>1021.7</v>
      </c>
      <c r="K666" s="400">
        <v>518.1</v>
      </c>
      <c r="L666" s="400">
        <v>133.80000000000001</v>
      </c>
      <c r="M666" s="400"/>
      <c r="N666" s="369">
        <f t="shared" si="196"/>
        <v>3967.4000000000005</v>
      </c>
      <c r="O666" s="236"/>
      <c r="P666" s="267"/>
      <c r="Q666" s="267" t="s">
        <v>4471</v>
      </c>
      <c r="R666" s="272" t="s">
        <v>2408</v>
      </c>
      <c r="S666" s="255">
        <f t="shared" si="197"/>
        <v>2206.5</v>
      </c>
      <c r="T666" s="255">
        <v>2206.5</v>
      </c>
      <c r="U666" s="255">
        <v>1619.4</v>
      </c>
      <c r="V666" s="255"/>
      <c r="W666" s="255"/>
      <c r="X666" s="255">
        <f t="shared" si="198"/>
        <v>543.1</v>
      </c>
      <c r="Y666" s="255">
        <v>543.1</v>
      </c>
      <c r="Z666" s="255">
        <v>125.80000000000001</v>
      </c>
      <c r="AA666" s="255">
        <v>58.9</v>
      </c>
      <c r="AB666" s="255"/>
      <c r="AC666" s="255">
        <f t="shared" si="199"/>
        <v>2749.6</v>
      </c>
      <c r="AE666" s="267"/>
      <c r="AF666" s="267" t="s">
        <v>4471</v>
      </c>
      <c r="AG666" s="272" t="s">
        <v>2408</v>
      </c>
      <c r="AH666" s="255">
        <f t="shared" si="200"/>
        <v>2749.6</v>
      </c>
      <c r="AI666" s="254">
        <f t="shared" si="201"/>
        <v>2206.5</v>
      </c>
      <c r="AJ666" s="254">
        <f t="shared" si="202"/>
        <v>543.1</v>
      </c>
      <c r="AK666" s="254">
        <f t="shared" si="203"/>
        <v>3967.4000000000005</v>
      </c>
      <c r="AL666" s="254">
        <f t="shared" si="204"/>
        <v>2945.7000000000003</v>
      </c>
      <c r="AM666" s="255">
        <f t="shared" si="205"/>
        <v>1021.7</v>
      </c>
      <c r="AN666" s="254">
        <f t="shared" si="206"/>
        <v>1217.8000000000006</v>
      </c>
      <c r="AO666" s="254">
        <f t="shared" si="207"/>
        <v>739.20000000000027</v>
      </c>
      <c r="AP666" s="254">
        <f t="shared" si="208"/>
        <v>478.6</v>
      </c>
      <c r="AQ666" s="249">
        <f t="shared" si="210"/>
        <v>48.3</v>
      </c>
      <c r="AR666" s="256">
        <f t="shared" si="211"/>
        <v>2994.0000000000005</v>
      </c>
    </row>
    <row r="667" spans="1:44" ht="31.5">
      <c r="A667" s="396"/>
      <c r="B667" s="396" t="s">
        <v>4471</v>
      </c>
      <c r="C667" s="401" t="s">
        <v>2409</v>
      </c>
      <c r="D667" s="369">
        <f t="shared" si="195"/>
        <v>2271.6</v>
      </c>
      <c r="E667" s="373">
        <v>2271.6</v>
      </c>
      <c r="F667" s="400">
        <v>1862</v>
      </c>
      <c r="G667" s="373"/>
      <c r="H667" s="400"/>
      <c r="I667" s="369">
        <f t="shared" si="209"/>
        <v>886.8</v>
      </c>
      <c r="J667" s="400">
        <v>886.8</v>
      </c>
      <c r="K667" s="400">
        <v>399.6</v>
      </c>
      <c r="L667" s="400">
        <v>125.5</v>
      </c>
      <c r="M667" s="400"/>
      <c r="N667" s="369">
        <f t="shared" si="196"/>
        <v>3158.3999999999996</v>
      </c>
      <c r="O667" s="236"/>
      <c r="P667" s="267"/>
      <c r="Q667" s="267" t="s">
        <v>4471</v>
      </c>
      <c r="R667" s="272" t="s">
        <v>2409</v>
      </c>
      <c r="S667" s="255">
        <f t="shared" si="197"/>
        <v>1993.6</v>
      </c>
      <c r="T667" s="255">
        <v>1993.6</v>
      </c>
      <c r="U667" s="255">
        <v>1463.1999999999998</v>
      </c>
      <c r="V667" s="255"/>
      <c r="W667" s="255"/>
      <c r="X667" s="255">
        <f t="shared" si="198"/>
        <v>487</v>
      </c>
      <c r="Y667" s="255">
        <v>487</v>
      </c>
      <c r="Z667" s="255">
        <v>113.60000000000001</v>
      </c>
      <c r="AA667" s="255">
        <v>51.4</v>
      </c>
      <c r="AB667" s="255"/>
      <c r="AC667" s="255">
        <f t="shared" si="199"/>
        <v>2480.6</v>
      </c>
      <c r="AE667" s="267"/>
      <c r="AF667" s="267" t="s">
        <v>4471</v>
      </c>
      <c r="AG667" s="272" t="s">
        <v>2409</v>
      </c>
      <c r="AH667" s="255">
        <f t="shared" si="200"/>
        <v>2480.6</v>
      </c>
      <c r="AI667" s="254">
        <f t="shared" si="201"/>
        <v>1993.6</v>
      </c>
      <c r="AJ667" s="254">
        <f t="shared" si="202"/>
        <v>487</v>
      </c>
      <c r="AK667" s="254">
        <f t="shared" si="203"/>
        <v>3158.3999999999996</v>
      </c>
      <c r="AL667" s="254">
        <f t="shared" si="204"/>
        <v>2271.6</v>
      </c>
      <c r="AM667" s="255">
        <f t="shared" si="205"/>
        <v>886.8</v>
      </c>
      <c r="AN667" s="254">
        <f t="shared" si="206"/>
        <v>677.79999999999973</v>
      </c>
      <c r="AO667" s="254">
        <f t="shared" si="207"/>
        <v>278</v>
      </c>
      <c r="AP667" s="254">
        <f t="shared" si="208"/>
        <v>399.79999999999995</v>
      </c>
      <c r="AQ667" s="249">
        <f t="shared" si="210"/>
        <v>37.200000000000003</v>
      </c>
      <c r="AR667" s="256">
        <f t="shared" si="211"/>
        <v>2308.7999999999997</v>
      </c>
    </row>
    <row r="668" spans="1:44" ht="31.5">
      <c r="A668" s="396"/>
      <c r="B668" s="396" t="s">
        <v>4471</v>
      </c>
      <c r="C668" s="401" t="s">
        <v>2410</v>
      </c>
      <c r="D668" s="369">
        <f t="shared" si="195"/>
        <v>1592.1</v>
      </c>
      <c r="E668" s="373">
        <v>1592.1</v>
      </c>
      <c r="F668" s="400">
        <v>1305</v>
      </c>
      <c r="G668" s="373"/>
      <c r="H668" s="400"/>
      <c r="I668" s="369">
        <f t="shared" si="209"/>
        <v>939</v>
      </c>
      <c r="J668" s="400">
        <v>809</v>
      </c>
      <c r="K668" s="400">
        <v>280</v>
      </c>
      <c r="L668" s="400">
        <v>220.1</v>
      </c>
      <c r="M668" s="400">
        <v>130</v>
      </c>
      <c r="N668" s="369">
        <f t="shared" si="196"/>
        <v>2531.1</v>
      </c>
      <c r="O668" s="236"/>
      <c r="P668" s="267"/>
      <c r="Q668" s="267" t="s">
        <v>4471</v>
      </c>
      <c r="R668" s="272" t="s">
        <v>2410</v>
      </c>
      <c r="S668" s="255">
        <f t="shared" si="197"/>
        <v>1267.5</v>
      </c>
      <c r="T668" s="255">
        <v>1267.5</v>
      </c>
      <c r="U668" s="255">
        <v>930.30000000000007</v>
      </c>
      <c r="V668" s="255"/>
      <c r="W668" s="255"/>
      <c r="X668" s="255">
        <f t="shared" si="198"/>
        <v>351.7</v>
      </c>
      <c r="Y668" s="255">
        <v>351.7</v>
      </c>
      <c r="Z668" s="255">
        <v>72.3</v>
      </c>
      <c r="AA668" s="255">
        <v>85.7</v>
      </c>
      <c r="AB668" s="255"/>
      <c r="AC668" s="255">
        <f t="shared" si="199"/>
        <v>1619.2</v>
      </c>
      <c r="AE668" s="267"/>
      <c r="AF668" s="267" t="s">
        <v>4471</v>
      </c>
      <c r="AG668" s="272" t="s">
        <v>2410</v>
      </c>
      <c r="AH668" s="255">
        <f t="shared" si="200"/>
        <v>1619.2</v>
      </c>
      <c r="AI668" s="254">
        <f t="shared" si="201"/>
        <v>1267.5</v>
      </c>
      <c r="AJ668" s="254">
        <f t="shared" si="202"/>
        <v>351.7</v>
      </c>
      <c r="AK668" s="254">
        <f t="shared" si="203"/>
        <v>2531.1</v>
      </c>
      <c r="AL668" s="254">
        <f t="shared" si="204"/>
        <v>1592.1</v>
      </c>
      <c r="AM668" s="255">
        <f t="shared" si="205"/>
        <v>939</v>
      </c>
      <c r="AN668" s="254">
        <f t="shared" si="206"/>
        <v>911.89999999999986</v>
      </c>
      <c r="AO668" s="254">
        <f t="shared" si="207"/>
        <v>324.59999999999991</v>
      </c>
      <c r="AP668" s="254">
        <f t="shared" si="208"/>
        <v>587.29999999999995</v>
      </c>
      <c r="AQ668" s="249">
        <f t="shared" si="210"/>
        <v>26.1</v>
      </c>
      <c r="AR668" s="256">
        <f t="shared" si="211"/>
        <v>1618.1999999999998</v>
      </c>
    </row>
    <row r="669" spans="1:44" ht="31.5">
      <c r="A669" s="396"/>
      <c r="B669" s="396" t="s">
        <v>4471</v>
      </c>
      <c r="C669" s="401" t="s">
        <v>2411</v>
      </c>
      <c r="D669" s="369">
        <f t="shared" si="195"/>
        <v>3195.2999999999997</v>
      </c>
      <c r="E669" s="373">
        <v>3195.2999999999997</v>
      </c>
      <c r="F669" s="400">
        <v>2619.1</v>
      </c>
      <c r="G669" s="373"/>
      <c r="H669" s="400"/>
      <c r="I669" s="369">
        <f t="shared" si="209"/>
        <v>1659</v>
      </c>
      <c r="J669" s="400">
        <v>1419</v>
      </c>
      <c r="K669" s="400">
        <v>560.6</v>
      </c>
      <c r="L669" s="400">
        <v>311.60000000000002</v>
      </c>
      <c r="M669" s="400">
        <v>240</v>
      </c>
      <c r="N669" s="369">
        <f t="shared" si="196"/>
        <v>4854.2999999999993</v>
      </c>
      <c r="O669" s="236"/>
      <c r="P669" s="267"/>
      <c r="Q669" s="267" t="s">
        <v>4471</v>
      </c>
      <c r="R669" s="272" t="s">
        <v>2411</v>
      </c>
      <c r="S669" s="255">
        <f t="shared" si="197"/>
        <v>2332.7999999999997</v>
      </c>
      <c r="T669" s="255">
        <v>2332.7999999999997</v>
      </c>
      <c r="U669" s="255">
        <v>1712.2</v>
      </c>
      <c r="V669" s="255"/>
      <c r="W669" s="255"/>
      <c r="X669" s="255">
        <f t="shared" si="198"/>
        <v>711</v>
      </c>
      <c r="Y669" s="255">
        <v>711</v>
      </c>
      <c r="Z669" s="255">
        <v>133</v>
      </c>
      <c r="AA669" s="255">
        <v>213</v>
      </c>
      <c r="AB669" s="255"/>
      <c r="AC669" s="255">
        <f t="shared" si="199"/>
        <v>3043.7999999999997</v>
      </c>
      <c r="AE669" s="267"/>
      <c r="AF669" s="267" t="s">
        <v>4471</v>
      </c>
      <c r="AG669" s="272" t="s">
        <v>2411</v>
      </c>
      <c r="AH669" s="255">
        <f t="shared" si="200"/>
        <v>3043.7999999999997</v>
      </c>
      <c r="AI669" s="254">
        <f t="shared" si="201"/>
        <v>2332.7999999999997</v>
      </c>
      <c r="AJ669" s="254">
        <f t="shared" si="202"/>
        <v>711</v>
      </c>
      <c r="AK669" s="254">
        <f t="shared" si="203"/>
        <v>4854.2999999999993</v>
      </c>
      <c r="AL669" s="254">
        <f t="shared" si="204"/>
        <v>3195.2999999999997</v>
      </c>
      <c r="AM669" s="255">
        <f t="shared" si="205"/>
        <v>1659</v>
      </c>
      <c r="AN669" s="254">
        <f t="shared" si="206"/>
        <v>1810.4999999999995</v>
      </c>
      <c r="AO669" s="254">
        <f t="shared" si="207"/>
        <v>862.5</v>
      </c>
      <c r="AP669" s="254">
        <f t="shared" si="208"/>
        <v>948</v>
      </c>
      <c r="AQ669" s="249">
        <f t="shared" si="210"/>
        <v>52.4</v>
      </c>
      <c r="AR669" s="256">
        <f t="shared" si="211"/>
        <v>3247.7</v>
      </c>
    </row>
    <row r="670" spans="1:44" ht="31.5">
      <c r="A670" s="396"/>
      <c r="B670" s="396" t="s">
        <v>4471</v>
      </c>
      <c r="C670" s="401" t="s">
        <v>2412</v>
      </c>
      <c r="D670" s="369">
        <f t="shared" si="195"/>
        <v>2053.8000000000002</v>
      </c>
      <c r="E670" s="373">
        <v>2053.8000000000002</v>
      </c>
      <c r="F670" s="400">
        <v>1683.4</v>
      </c>
      <c r="G670" s="373"/>
      <c r="H670" s="400"/>
      <c r="I670" s="369">
        <f t="shared" si="209"/>
        <v>955.9</v>
      </c>
      <c r="J670" s="400">
        <v>915.3</v>
      </c>
      <c r="K670" s="400">
        <v>361.40000000000003</v>
      </c>
      <c r="L670" s="400">
        <v>201</v>
      </c>
      <c r="M670" s="400">
        <v>40.6</v>
      </c>
      <c r="N670" s="369">
        <f t="shared" si="196"/>
        <v>3009.7000000000003</v>
      </c>
      <c r="O670" s="236"/>
      <c r="P670" s="267"/>
      <c r="Q670" s="267" t="s">
        <v>4471</v>
      </c>
      <c r="R670" s="272" t="s">
        <v>2412</v>
      </c>
      <c r="S670" s="255">
        <f t="shared" si="197"/>
        <v>2110.8000000000002</v>
      </c>
      <c r="T670" s="255">
        <v>2110.8000000000002</v>
      </c>
      <c r="U670" s="255">
        <v>1549.2</v>
      </c>
      <c r="V670" s="255"/>
      <c r="W670" s="255"/>
      <c r="X670" s="255">
        <f t="shared" si="198"/>
        <v>592.79999999999995</v>
      </c>
      <c r="Y670" s="255">
        <v>592.79999999999995</v>
      </c>
      <c r="Z670" s="255">
        <v>120.3</v>
      </c>
      <c r="AA670" s="255">
        <v>124.5</v>
      </c>
      <c r="AB670" s="255"/>
      <c r="AC670" s="255">
        <f t="shared" si="199"/>
        <v>2703.6000000000004</v>
      </c>
      <c r="AE670" s="267"/>
      <c r="AF670" s="267" t="s">
        <v>4471</v>
      </c>
      <c r="AG670" s="272" t="s">
        <v>2412</v>
      </c>
      <c r="AH670" s="255">
        <f t="shared" si="200"/>
        <v>2703.6000000000004</v>
      </c>
      <c r="AI670" s="254">
        <f t="shared" si="201"/>
        <v>2110.8000000000002</v>
      </c>
      <c r="AJ670" s="254">
        <f t="shared" si="202"/>
        <v>592.79999999999995</v>
      </c>
      <c r="AK670" s="254">
        <f t="shared" si="203"/>
        <v>3009.7000000000003</v>
      </c>
      <c r="AL670" s="254">
        <f t="shared" si="204"/>
        <v>2053.8000000000002</v>
      </c>
      <c r="AM670" s="255">
        <f t="shared" si="205"/>
        <v>955.9</v>
      </c>
      <c r="AN670" s="254">
        <f t="shared" si="206"/>
        <v>306.09999999999991</v>
      </c>
      <c r="AO670" s="254">
        <f t="shared" si="207"/>
        <v>-57</v>
      </c>
      <c r="AP670" s="254">
        <f t="shared" si="208"/>
        <v>363.1</v>
      </c>
      <c r="AQ670" s="249">
        <f t="shared" si="210"/>
        <v>33.700000000000003</v>
      </c>
      <c r="AR670" s="256">
        <f t="shared" si="211"/>
        <v>2087.5</v>
      </c>
    </row>
    <row r="671" spans="1:44" ht="31.5">
      <c r="A671" s="396"/>
      <c r="B671" s="396" t="s">
        <v>4471</v>
      </c>
      <c r="C671" s="401" t="s">
        <v>2413</v>
      </c>
      <c r="D671" s="369">
        <f t="shared" si="195"/>
        <v>2217</v>
      </c>
      <c r="E671" s="373">
        <v>2217</v>
      </c>
      <c r="F671" s="400">
        <v>1817.3</v>
      </c>
      <c r="G671" s="373"/>
      <c r="H671" s="400"/>
      <c r="I671" s="369">
        <f t="shared" si="209"/>
        <v>1123</v>
      </c>
      <c r="J671" s="400">
        <v>1088</v>
      </c>
      <c r="K671" s="400">
        <v>390</v>
      </c>
      <c r="L671" s="400">
        <v>272</v>
      </c>
      <c r="M671" s="400">
        <v>35</v>
      </c>
      <c r="N671" s="369">
        <f t="shared" si="196"/>
        <v>3340</v>
      </c>
      <c r="O671" s="236"/>
      <c r="P671" s="267"/>
      <c r="Q671" s="267" t="s">
        <v>4471</v>
      </c>
      <c r="R671" s="272" t="s">
        <v>2413</v>
      </c>
      <c r="S671" s="255">
        <f t="shared" si="197"/>
        <v>1596.1</v>
      </c>
      <c r="T671" s="255">
        <v>1596.1</v>
      </c>
      <c r="U671" s="255">
        <v>1171.5</v>
      </c>
      <c r="V671" s="255"/>
      <c r="W671" s="255"/>
      <c r="X671" s="255">
        <f t="shared" si="198"/>
        <v>535.69999999999993</v>
      </c>
      <c r="Y671" s="255">
        <v>535.69999999999993</v>
      </c>
      <c r="Z671" s="255">
        <v>91</v>
      </c>
      <c r="AA671" s="255">
        <v>165.5</v>
      </c>
      <c r="AB671" s="255"/>
      <c r="AC671" s="255">
        <f t="shared" si="199"/>
        <v>2131.7999999999997</v>
      </c>
      <c r="AE671" s="267"/>
      <c r="AF671" s="267" t="s">
        <v>4471</v>
      </c>
      <c r="AG671" s="272" t="s">
        <v>2413</v>
      </c>
      <c r="AH671" s="255">
        <f t="shared" si="200"/>
        <v>2131.7999999999997</v>
      </c>
      <c r="AI671" s="254">
        <f t="shared" si="201"/>
        <v>1596.1</v>
      </c>
      <c r="AJ671" s="254">
        <f t="shared" si="202"/>
        <v>535.69999999999993</v>
      </c>
      <c r="AK671" s="254">
        <f t="shared" si="203"/>
        <v>3340</v>
      </c>
      <c r="AL671" s="254">
        <f t="shared" si="204"/>
        <v>2217</v>
      </c>
      <c r="AM671" s="255">
        <f t="shared" si="205"/>
        <v>1123</v>
      </c>
      <c r="AN671" s="254">
        <f t="shared" si="206"/>
        <v>1208.2000000000003</v>
      </c>
      <c r="AO671" s="254">
        <f t="shared" si="207"/>
        <v>620.90000000000009</v>
      </c>
      <c r="AP671" s="254">
        <f t="shared" si="208"/>
        <v>587.30000000000007</v>
      </c>
      <c r="AQ671" s="249">
        <f t="shared" si="210"/>
        <v>36.299999999999997</v>
      </c>
      <c r="AR671" s="256">
        <f t="shared" si="211"/>
        <v>2253.3000000000002</v>
      </c>
    </row>
    <row r="672" spans="1:44" ht="31.5">
      <c r="A672" s="396"/>
      <c r="B672" s="396" t="s">
        <v>4471</v>
      </c>
      <c r="C672" s="401" t="s">
        <v>2414</v>
      </c>
      <c r="D672" s="369">
        <f t="shared" si="195"/>
        <v>1472.7</v>
      </c>
      <c r="E672" s="373">
        <v>1472.7</v>
      </c>
      <c r="F672" s="400">
        <v>1207.2</v>
      </c>
      <c r="G672" s="373"/>
      <c r="H672" s="400"/>
      <c r="I672" s="369">
        <f t="shared" si="209"/>
        <v>832.1</v>
      </c>
      <c r="J672" s="400">
        <v>791.5</v>
      </c>
      <c r="K672" s="400">
        <v>259.10000000000002</v>
      </c>
      <c r="L672" s="400">
        <v>218.5</v>
      </c>
      <c r="M672" s="400">
        <v>40.6</v>
      </c>
      <c r="N672" s="369">
        <f t="shared" si="196"/>
        <v>2304.8000000000002</v>
      </c>
      <c r="O672" s="236"/>
      <c r="P672" s="267"/>
      <c r="Q672" s="267" t="s">
        <v>4471</v>
      </c>
      <c r="R672" s="272" t="s">
        <v>2414</v>
      </c>
      <c r="S672" s="255">
        <f t="shared" si="197"/>
        <v>1477.1</v>
      </c>
      <c r="T672" s="255">
        <v>1477.1</v>
      </c>
      <c r="U672" s="255">
        <v>1084.0999999999999</v>
      </c>
      <c r="V672" s="255"/>
      <c r="W672" s="255"/>
      <c r="X672" s="255">
        <f t="shared" si="198"/>
        <v>461.5</v>
      </c>
      <c r="Y672" s="255">
        <v>461.5</v>
      </c>
      <c r="Z672" s="255">
        <v>84.100000000000009</v>
      </c>
      <c r="AA672" s="255">
        <v>138</v>
      </c>
      <c r="AB672" s="255"/>
      <c r="AC672" s="255">
        <f t="shared" si="199"/>
        <v>1938.6</v>
      </c>
      <c r="AE672" s="267"/>
      <c r="AF672" s="267" t="s">
        <v>4471</v>
      </c>
      <c r="AG672" s="272" t="s">
        <v>2414</v>
      </c>
      <c r="AH672" s="255">
        <f t="shared" si="200"/>
        <v>1938.6</v>
      </c>
      <c r="AI672" s="254">
        <f t="shared" si="201"/>
        <v>1477.1</v>
      </c>
      <c r="AJ672" s="254">
        <f t="shared" si="202"/>
        <v>461.5</v>
      </c>
      <c r="AK672" s="254">
        <f t="shared" si="203"/>
        <v>2304.8000000000002</v>
      </c>
      <c r="AL672" s="254">
        <f t="shared" si="204"/>
        <v>1472.7</v>
      </c>
      <c r="AM672" s="255">
        <f t="shared" si="205"/>
        <v>832.1</v>
      </c>
      <c r="AN672" s="254">
        <f t="shared" si="206"/>
        <v>366.20000000000027</v>
      </c>
      <c r="AO672" s="254">
        <f t="shared" si="207"/>
        <v>-4.3999999999998636</v>
      </c>
      <c r="AP672" s="254">
        <f t="shared" si="208"/>
        <v>370.6</v>
      </c>
      <c r="AQ672" s="249">
        <f t="shared" si="210"/>
        <v>24.1</v>
      </c>
      <c r="AR672" s="256">
        <f t="shared" si="211"/>
        <v>1496.8</v>
      </c>
    </row>
    <row r="673" spans="1:44" ht="31.5">
      <c r="A673" s="396"/>
      <c r="B673" s="396" t="s">
        <v>4471</v>
      </c>
      <c r="C673" s="401" t="s">
        <v>2415</v>
      </c>
      <c r="D673" s="369">
        <f t="shared" si="195"/>
        <v>1942.2</v>
      </c>
      <c r="E673" s="373">
        <v>1942.2</v>
      </c>
      <c r="F673" s="400">
        <v>1592</v>
      </c>
      <c r="G673" s="373"/>
      <c r="H673" s="400"/>
      <c r="I673" s="369">
        <f t="shared" si="209"/>
        <v>792.40000000000009</v>
      </c>
      <c r="J673" s="400">
        <v>746.40000000000009</v>
      </c>
      <c r="K673" s="400">
        <v>341.6</v>
      </c>
      <c r="L673" s="400">
        <v>124.8</v>
      </c>
      <c r="M673" s="400">
        <v>46</v>
      </c>
      <c r="N673" s="369">
        <f t="shared" si="196"/>
        <v>2734.6000000000004</v>
      </c>
      <c r="O673" s="236"/>
      <c r="P673" s="267"/>
      <c r="Q673" s="267" t="s">
        <v>4471</v>
      </c>
      <c r="R673" s="272" t="s">
        <v>2415</v>
      </c>
      <c r="S673" s="255">
        <f t="shared" si="197"/>
        <v>1554.3999999999999</v>
      </c>
      <c r="T673" s="255">
        <v>1554.3999999999999</v>
      </c>
      <c r="U673" s="255">
        <v>1140.8999999999999</v>
      </c>
      <c r="V673" s="255"/>
      <c r="W673" s="255"/>
      <c r="X673" s="255">
        <f t="shared" si="198"/>
        <v>563.29999999999995</v>
      </c>
      <c r="Y673" s="255">
        <v>563.29999999999995</v>
      </c>
      <c r="Z673" s="255">
        <v>88.6</v>
      </c>
      <c r="AA673" s="255">
        <v>101</v>
      </c>
      <c r="AB673" s="255"/>
      <c r="AC673" s="255">
        <f t="shared" si="199"/>
        <v>2117.6999999999998</v>
      </c>
      <c r="AE673" s="267"/>
      <c r="AF673" s="267" t="s">
        <v>4471</v>
      </c>
      <c r="AG673" s="272" t="s">
        <v>2415</v>
      </c>
      <c r="AH673" s="255">
        <f t="shared" si="200"/>
        <v>2117.6999999999998</v>
      </c>
      <c r="AI673" s="254">
        <f t="shared" si="201"/>
        <v>1554.3999999999999</v>
      </c>
      <c r="AJ673" s="254">
        <f t="shared" si="202"/>
        <v>563.29999999999995</v>
      </c>
      <c r="AK673" s="254">
        <f t="shared" si="203"/>
        <v>2734.6000000000004</v>
      </c>
      <c r="AL673" s="254">
        <f t="shared" si="204"/>
        <v>1942.2</v>
      </c>
      <c r="AM673" s="255">
        <f t="shared" si="205"/>
        <v>792.40000000000009</v>
      </c>
      <c r="AN673" s="254">
        <f t="shared" si="206"/>
        <v>616.90000000000055</v>
      </c>
      <c r="AO673" s="254">
        <f t="shared" si="207"/>
        <v>387.80000000000018</v>
      </c>
      <c r="AP673" s="254">
        <f t="shared" si="208"/>
        <v>229.10000000000014</v>
      </c>
      <c r="AQ673" s="249">
        <f t="shared" si="210"/>
        <v>31.8</v>
      </c>
      <c r="AR673" s="256">
        <f t="shared" si="211"/>
        <v>1974</v>
      </c>
    </row>
    <row r="674" spans="1:44" ht="31.5">
      <c r="A674" s="396"/>
      <c r="B674" s="396" t="s">
        <v>4471</v>
      </c>
      <c r="C674" s="401" t="s">
        <v>273</v>
      </c>
      <c r="D674" s="369">
        <f t="shared" si="195"/>
        <v>9013.5999999999985</v>
      </c>
      <c r="E674" s="373">
        <v>9013.5999999999985</v>
      </c>
      <c r="F674" s="400">
        <v>7388.2</v>
      </c>
      <c r="G674" s="373"/>
      <c r="H674" s="400"/>
      <c r="I674" s="369">
        <f t="shared" si="209"/>
        <v>3446.1000000000004</v>
      </c>
      <c r="J674" s="400">
        <v>3391.1000000000004</v>
      </c>
      <c r="K674" s="400">
        <v>1585.7</v>
      </c>
      <c r="L674" s="400">
        <v>485</v>
      </c>
      <c r="M674" s="400">
        <v>55</v>
      </c>
      <c r="N674" s="369">
        <f t="shared" si="196"/>
        <v>12459.699999999999</v>
      </c>
      <c r="O674" s="236"/>
      <c r="P674" s="267"/>
      <c r="Q674" s="267" t="s">
        <v>4471</v>
      </c>
      <c r="R674" s="272" t="s">
        <v>2416</v>
      </c>
      <c r="S674" s="255">
        <f t="shared" si="197"/>
        <v>6860.2</v>
      </c>
      <c r="T674" s="255">
        <v>6860.2</v>
      </c>
      <c r="U674" s="255">
        <v>5035</v>
      </c>
      <c r="V674" s="255"/>
      <c r="W674" s="255"/>
      <c r="X674" s="255">
        <f t="shared" si="198"/>
        <v>2296.1</v>
      </c>
      <c r="Y674" s="255">
        <v>2296.1</v>
      </c>
      <c r="Z674" s="255">
        <v>390.9</v>
      </c>
      <c r="AA674" s="255">
        <v>348.4</v>
      </c>
      <c r="AB674" s="255"/>
      <c r="AC674" s="255">
        <f t="shared" si="199"/>
        <v>9156.2999999999993</v>
      </c>
      <c r="AE674" s="267"/>
      <c r="AF674" s="267" t="s">
        <v>4471</v>
      </c>
      <c r="AG674" s="272" t="s">
        <v>2416</v>
      </c>
      <c r="AH674" s="255">
        <f t="shared" si="200"/>
        <v>9156.2999999999993</v>
      </c>
      <c r="AI674" s="254">
        <f t="shared" si="201"/>
        <v>6860.2</v>
      </c>
      <c r="AJ674" s="254">
        <f t="shared" si="202"/>
        <v>2296.1</v>
      </c>
      <c r="AK674" s="254">
        <f t="shared" si="203"/>
        <v>12459.699999999999</v>
      </c>
      <c r="AL674" s="254">
        <f t="shared" si="204"/>
        <v>9013.5999999999985</v>
      </c>
      <c r="AM674" s="255">
        <f t="shared" si="205"/>
        <v>3446.1000000000004</v>
      </c>
      <c r="AN674" s="254">
        <f t="shared" si="206"/>
        <v>3303.3999999999996</v>
      </c>
      <c r="AO674" s="254">
        <f t="shared" si="207"/>
        <v>2153.3999999999987</v>
      </c>
      <c r="AP674" s="254">
        <f t="shared" si="208"/>
        <v>1150.0000000000005</v>
      </c>
      <c r="AQ674" s="249">
        <f t="shared" si="210"/>
        <v>147.80000000000001</v>
      </c>
      <c r="AR674" s="256">
        <f t="shared" si="211"/>
        <v>9161.3999999999978</v>
      </c>
    </row>
    <row r="675" spans="1:44" ht="31.5">
      <c r="A675" s="396"/>
      <c r="B675" s="396" t="s">
        <v>4471</v>
      </c>
      <c r="C675" s="401" t="s">
        <v>2417</v>
      </c>
      <c r="D675" s="369">
        <f t="shared" si="195"/>
        <v>2175.2999999999997</v>
      </c>
      <c r="E675" s="373">
        <v>2175.2999999999997</v>
      </c>
      <c r="F675" s="400">
        <v>1783</v>
      </c>
      <c r="G675" s="373"/>
      <c r="H675" s="400"/>
      <c r="I675" s="369">
        <f t="shared" si="209"/>
        <v>2895.8</v>
      </c>
      <c r="J675" s="400">
        <v>808</v>
      </c>
      <c r="K675" s="400">
        <v>382.7</v>
      </c>
      <c r="L675" s="400">
        <v>124.3</v>
      </c>
      <c r="M675" s="400">
        <v>2087.8000000000002</v>
      </c>
      <c r="N675" s="369">
        <f t="shared" si="196"/>
        <v>5071.1000000000004</v>
      </c>
      <c r="O675" s="236"/>
      <c r="P675" s="267"/>
      <c r="Q675" s="267" t="s">
        <v>4471</v>
      </c>
      <c r="R675" s="272" t="s">
        <v>2417</v>
      </c>
      <c r="S675" s="255">
        <f t="shared" si="197"/>
        <v>1628.5</v>
      </c>
      <c r="T675" s="255">
        <v>1628.5</v>
      </c>
      <c r="U675" s="255">
        <v>1195.3</v>
      </c>
      <c r="V675" s="255"/>
      <c r="W675" s="255"/>
      <c r="X675" s="255">
        <f t="shared" si="198"/>
        <v>582.4</v>
      </c>
      <c r="Y675" s="255">
        <v>582.4</v>
      </c>
      <c r="Z675" s="255">
        <v>92.8</v>
      </c>
      <c r="AA675" s="255">
        <v>85</v>
      </c>
      <c r="AB675" s="255"/>
      <c r="AC675" s="255">
        <f t="shared" si="199"/>
        <v>2210.9</v>
      </c>
      <c r="AE675" s="267"/>
      <c r="AF675" s="267" t="s">
        <v>4471</v>
      </c>
      <c r="AG675" s="272" t="s">
        <v>2417</v>
      </c>
      <c r="AH675" s="255">
        <f t="shared" si="200"/>
        <v>2210.9</v>
      </c>
      <c r="AI675" s="254">
        <f t="shared" si="201"/>
        <v>1628.5</v>
      </c>
      <c r="AJ675" s="254">
        <f t="shared" si="202"/>
        <v>582.4</v>
      </c>
      <c r="AK675" s="254">
        <f t="shared" si="203"/>
        <v>5071.1000000000004</v>
      </c>
      <c r="AL675" s="254">
        <f t="shared" si="204"/>
        <v>2175.2999999999997</v>
      </c>
      <c r="AM675" s="255">
        <f t="shared" si="205"/>
        <v>2895.8</v>
      </c>
      <c r="AN675" s="254">
        <f t="shared" si="206"/>
        <v>2860.2000000000003</v>
      </c>
      <c r="AO675" s="254">
        <f t="shared" si="207"/>
        <v>546.79999999999973</v>
      </c>
      <c r="AP675" s="254">
        <f t="shared" si="208"/>
        <v>2313.4</v>
      </c>
      <c r="AQ675" s="249">
        <f t="shared" si="210"/>
        <v>35.700000000000003</v>
      </c>
      <c r="AR675" s="256">
        <f t="shared" si="211"/>
        <v>2210.9999999999995</v>
      </c>
    </row>
    <row r="676" spans="1:44" ht="31.5">
      <c r="A676" s="396"/>
      <c r="B676" s="396" t="s">
        <v>4471</v>
      </c>
      <c r="C676" s="401" t="s">
        <v>2418</v>
      </c>
      <c r="D676" s="369">
        <f t="shared" si="195"/>
        <v>2989.7999999999997</v>
      </c>
      <c r="E676" s="373">
        <v>2989.7999999999997</v>
      </c>
      <c r="F676" s="400">
        <v>2450.6999999999998</v>
      </c>
      <c r="G676" s="373"/>
      <c r="H676" s="400"/>
      <c r="I676" s="369">
        <f t="shared" si="209"/>
        <v>1348.9</v>
      </c>
      <c r="J676" s="400">
        <v>1183.9000000000001</v>
      </c>
      <c r="K676" s="400">
        <v>525.9</v>
      </c>
      <c r="L676" s="400">
        <v>211.2</v>
      </c>
      <c r="M676" s="400">
        <v>165</v>
      </c>
      <c r="N676" s="369">
        <f t="shared" si="196"/>
        <v>4338.7</v>
      </c>
      <c r="O676" s="236"/>
      <c r="P676" s="267"/>
      <c r="Q676" s="267" t="s">
        <v>4471</v>
      </c>
      <c r="R676" s="272" t="s">
        <v>2418</v>
      </c>
      <c r="S676" s="255">
        <f t="shared" si="197"/>
        <v>2248.3999999999996</v>
      </c>
      <c r="T676" s="255">
        <v>2248.3999999999996</v>
      </c>
      <c r="U676" s="255">
        <v>1650.2</v>
      </c>
      <c r="V676" s="255"/>
      <c r="W676" s="255"/>
      <c r="X676" s="255">
        <f t="shared" si="198"/>
        <v>738.30000000000007</v>
      </c>
      <c r="Y676" s="255">
        <v>738.30000000000007</v>
      </c>
      <c r="Z676" s="255">
        <v>128.1</v>
      </c>
      <c r="AA676" s="255">
        <v>201.2</v>
      </c>
      <c r="AB676" s="255"/>
      <c r="AC676" s="255">
        <f t="shared" si="199"/>
        <v>2986.7</v>
      </c>
      <c r="AE676" s="267"/>
      <c r="AF676" s="267" t="s">
        <v>4471</v>
      </c>
      <c r="AG676" s="272" t="s">
        <v>2418</v>
      </c>
      <c r="AH676" s="255">
        <f t="shared" si="200"/>
        <v>2986.7</v>
      </c>
      <c r="AI676" s="254">
        <f t="shared" si="201"/>
        <v>2248.3999999999996</v>
      </c>
      <c r="AJ676" s="254">
        <f t="shared" si="202"/>
        <v>738.30000000000007</v>
      </c>
      <c r="AK676" s="254">
        <f t="shared" si="203"/>
        <v>4338.7</v>
      </c>
      <c r="AL676" s="254">
        <f t="shared" si="204"/>
        <v>2989.7999999999997</v>
      </c>
      <c r="AM676" s="255">
        <f t="shared" si="205"/>
        <v>1348.9</v>
      </c>
      <c r="AN676" s="254">
        <f t="shared" si="206"/>
        <v>1352</v>
      </c>
      <c r="AO676" s="254">
        <f t="shared" si="207"/>
        <v>741.40000000000009</v>
      </c>
      <c r="AP676" s="254">
        <f t="shared" si="208"/>
        <v>610.6</v>
      </c>
      <c r="AQ676" s="249">
        <f t="shared" si="210"/>
        <v>49</v>
      </c>
      <c r="AR676" s="256">
        <f t="shared" si="211"/>
        <v>3038.7999999999997</v>
      </c>
    </row>
    <row r="677" spans="1:44" ht="31.5">
      <c r="A677" s="396"/>
      <c r="B677" s="396" t="s">
        <v>4471</v>
      </c>
      <c r="C677" s="401" t="s">
        <v>2419</v>
      </c>
      <c r="D677" s="369">
        <f t="shared" si="195"/>
        <v>1525.1</v>
      </c>
      <c r="E677" s="373">
        <v>1525.1</v>
      </c>
      <c r="F677" s="400">
        <v>1250.0999999999999</v>
      </c>
      <c r="G677" s="373"/>
      <c r="H677" s="400"/>
      <c r="I677" s="369">
        <f t="shared" si="209"/>
        <v>713.40000000000009</v>
      </c>
      <c r="J677" s="400">
        <v>653.40000000000009</v>
      </c>
      <c r="K677" s="400">
        <v>268.2</v>
      </c>
      <c r="L677" s="400">
        <v>135</v>
      </c>
      <c r="M677" s="400">
        <v>60</v>
      </c>
      <c r="N677" s="369">
        <f t="shared" si="196"/>
        <v>2238.5</v>
      </c>
      <c r="O677" s="236"/>
      <c r="P677" s="267"/>
      <c r="Q677" s="267" t="s">
        <v>4471</v>
      </c>
      <c r="R677" s="272" t="s">
        <v>2419</v>
      </c>
      <c r="S677" s="255">
        <f t="shared" si="197"/>
        <v>1435.2</v>
      </c>
      <c r="T677" s="255">
        <v>1435.2</v>
      </c>
      <c r="U677" s="255">
        <v>1053.3999999999999</v>
      </c>
      <c r="V677" s="255"/>
      <c r="W677" s="255"/>
      <c r="X677" s="255">
        <f t="shared" si="198"/>
        <v>437.7</v>
      </c>
      <c r="Y677" s="255">
        <v>437.7</v>
      </c>
      <c r="Z677" s="255">
        <v>81.8</v>
      </c>
      <c r="AA677" s="255">
        <v>162</v>
      </c>
      <c r="AB677" s="255"/>
      <c r="AC677" s="255">
        <f t="shared" si="199"/>
        <v>1872.9</v>
      </c>
      <c r="AE677" s="267"/>
      <c r="AF677" s="267" t="s">
        <v>4471</v>
      </c>
      <c r="AG677" s="272" t="s">
        <v>2419</v>
      </c>
      <c r="AH677" s="255">
        <f t="shared" si="200"/>
        <v>1872.9</v>
      </c>
      <c r="AI677" s="254">
        <f t="shared" si="201"/>
        <v>1435.2</v>
      </c>
      <c r="AJ677" s="254">
        <f t="shared" si="202"/>
        <v>437.7</v>
      </c>
      <c r="AK677" s="254">
        <f t="shared" si="203"/>
        <v>2238.5</v>
      </c>
      <c r="AL677" s="254">
        <f t="shared" si="204"/>
        <v>1525.1</v>
      </c>
      <c r="AM677" s="255">
        <f t="shared" si="205"/>
        <v>713.40000000000009</v>
      </c>
      <c r="AN677" s="254">
        <f t="shared" si="206"/>
        <v>365.59999999999991</v>
      </c>
      <c r="AO677" s="254">
        <f t="shared" si="207"/>
        <v>89.899999999999864</v>
      </c>
      <c r="AP677" s="254">
        <f t="shared" si="208"/>
        <v>275.7000000000001</v>
      </c>
      <c r="AQ677" s="249">
        <f t="shared" si="210"/>
        <v>25</v>
      </c>
      <c r="AR677" s="256">
        <f t="shared" si="211"/>
        <v>1550.1</v>
      </c>
    </row>
    <row r="678" spans="1:44" ht="31.5">
      <c r="A678" s="396"/>
      <c r="B678" s="396" t="s">
        <v>4471</v>
      </c>
      <c r="C678" s="401" t="s">
        <v>2420</v>
      </c>
      <c r="D678" s="369">
        <f t="shared" si="195"/>
        <v>1861.1</v>
      </c>
      <c r="E678" s="373">
        <v>1861.1</v>
      </c>
      <c r="F678" s="400">
        <v>1525.5</v>
      </c>
      <c r="G678" s="373"/>
      <c r="H678" s="400"/>
      <c r="I678" s="369">
        <f t="shared" si="209"/>
        <v>992.2</v>
      </c>
      <c r="J678" s="400">
        <v>957.2</v>
      </c>
      <c r="K678" s="400">
        <v>327.3</v>
      </c>
      <c r="L678" s="400">
        <v>252.5</v>
      </c>
      <c r="M678" s="400">
        <v>35</v>
      </c>
      <c r="N678" s="369">
        <f t="shared" si="196"/>
        <v>2853.3</v>
      </c>
      <c r="O678" s="236"/>
      <c r="P678" s="267"/>
      <c r="Q678" s="267" t="s">
        <v>4471</v>
      </c>
      <c r="R678" s="272" t="s">
        <v>2420</v>
      </c>
      <c r="S678" s="255">
        <f t="shared" si="197"/>
        <v>1521.3000000000002</v>
      </c>
      <c r="T678" s="255">
        <v>1521.3000000000002</v>
      </c>
      <c r="U678" s="255">
        <v>1116.6000000000001</v>
      </c>
      <c r="V678" s="255"/>
      <c r="W678" s="255"/>
      <c r="X678" s="255">
        <f t="shared" si="198"/>
        <v>552.1</v>
      </c>
      <c r="Y678" s="255">
        <v>552.1</v>
      </c>
      <c r="Z678" s="255">
        <v>86.699999999999989</v>
      </c>
      <c r="AA678" s="255">
        <v>107.6</v>
      </c>
      <c r="AB678" s="255"/>
      <c r="AC678" s="255">
        <f t="shared" si="199"/>
        <v>2073.4</v>
      </c>
      <c r="AE678" s="267"/>
      <c r="AF678" s="267" t="s">
        <v>4471</v>
      </c>
      <c r="AG678" s="272" t="s">
        <v>2420</v>
      </c>
      <c r="AH678" s="255">
        <f t="shared" si="200"/>
        <v>2073.4</v>
      </c>
      <c r="AI678" s="254">
        <f t="shared" si="201"/>
        <v>1521.3000000000002</v>
      </c>
      <c r="AJ678" s="254">
        <f t="shared" si="202"/>
        <v>552.1</v>
      </c>
      <c r="AK678" s="254">
        <f t="shared" si="203"/>
        <v>2853.3</v>
      </c>
      <c r="AL678" s="254">
        <f t="shared" si="204"/>
        <v>1861.1</v>
      </c>
      <c r="AM678" s="255">
        <f t="shared" si="205"/>
        <v>992.2</v>
      </c>
      <c r="AN678" s="254">
        <f t="shared" si="206"/>
        <v>779.90000000000009</v>
      </c>
      <c r="AO678" s="254">
        <f t="shared" si="207"/>
        <v>339.79999999999973</v>
      </c>
      <c r="AP678" s="254">
        <f t="shared" si="208"/>
        <v>440.1</v>
      </c>
      <c r="AQ678" s="249">
        <f t="shared" si="210"/>
        <v>30.5</v>
      </c>
      <c r="AR678" s="256">
        <f t="shared" si="211"/>
        <v>1891.6</v>
      </c>
    </row>
    <row r="679" spans="1:44" ht="31.5">
      <c r="A679" s="396"/>
      <c r="B679" s="396" t="s">
        <v>4471</v>
      </c>
      <c r="C679" s="401" t="s">
        <v>2421</v>
      </c>
      <c r="D679" s="369">
        <f t="shared" si="195"/>
        <v>1272.8</v>
      </c>
      <c r="E679" s="373">
        <v>1272.8</v>
      </c>
      <c r="F679" s="400">
        <v>1043.3</v>
      </c>
      <c r="G679" s="373"/>
      <c r="H679" s="400"/>
      <c r="I679" s="369">
        <f t="shared" si="209"/>
        <v>613</v>
      </c>
      <c r="J679" s="400">
        <v>578</v>
      </c>
      <c r="K679" s="400">
        <v>224</v>
      </c>
      <c r="L679" s="400">
        <v>130.5</v>
      </c>
      <c r="M679" s="400">
        <v>35</v>
      </c>
      <c r="N679" s="369">
        <f t="shared" si="196"/>
        <v>1885.8</v>
      </c>
      <c r="O679" s="236"/>
      <c r="P679" s="267"/>
      <c r="Q679" s="267" t="s">
        <v>4471</v>
      </c>
      <c r="R679" s="272" t="s">
        <v>2421</v>
      </c>
      <c r="S679" s="255">
        <f t="shared" si="197"/>
        <v>1463.4</v>
      </c>
      <c r="T679" s="255">
        <v>1463.4</v>
      </c>
      <c r="U679" s="255">
        <v>1074.0999999999999</v>
      </c>
      <c r="V679" s="255"/>
      <c r="W679" s="255"/>
      <c r="X679" s="255">
        <f t="shared" si="198"/>
        <v>510.99999999999994</v>
      </c>
      <c r="Y679" s="255">
        <v>510.99999999999994</v>
      </c>
      <c r="Z679" s="255">
        <v>83.399999999999991</v>
      </c>
      <c r="AA679" s="255">
        <v>82</v>
      </c>
      <c r="AB679" s="255"/>
      <c r="AC679" s="255">
        <f t="shared" si="199"/>
        <v>1974.4</v>
      </c>
      <c r="AE679" s="267"/>
      <c r="AF679" s="267" t="s">
        <v>4471</v>
      </c>
      <c r="AG679" s="272" t="s">
        <v>2421</v>
      </c>
      <c r="AH679" s="255">
        <f t="shared" si="200"/>
        <v>1974.4</v>
      </c>
      <c r="AI679" s="254">
        <f t="shared" si="201"/>
        <v>1463.4</v>
      </c>
      <c r="AJ679" s="254">
        <f t="shared" si="202"/>
        <v>510.99999999999994</v>
      </c>
      <c r="AK679" s="254">
        <f t="shared" si="203"/>
        <v>1885.8</v>
      </c>
      <c r="AL679" s="254">
        <f t="shared" si="204"/>
        <v>1272.8</v>
      </c>
      <c r="AM679" s="255">
        <f t="shared" si="205"/>
        <v>613</v>
      </c>
      <c r="AN679" s="254">
        <f t="shared" si="206"/>
        <v>-88.600000000000136</v>
      </c>
      <c r="AO679" s="254">
        <f t="shared" si="207"/>
        <v>-190.60000000000014</v>
      </c>
      <c r="AP679" s="254">
        <f t="shared" si="208"/>
        <v>102.00000000000006</v>
      </c>
      <c r="AQ679" s="249">
        <f t="shared" si="210"/>
        <v>20.9</v>
      </c>
      <c r="AR679" s="256">
        <f t="shared" si="211"/>
        <v>1293.7</v>
      </c>
    </row>
    <row r="680" spans="1:44" ht="31.5">
      <c r="A680" s="396"/>
      <c r="B680" s="396" t="s">
        <v>4471</v>
      </c>
      <c r="C680" s="401" t="s">
        <v>2422</v>
      </c>
      <c r="D680" s="369">
        <f t="shared" si="195"/>
        <v>2622.6</v>
      </c>
      <c r="E680" s="373">
        <v>2622.6</v>
      </c>
      <c r="F680" s="400">
        <v>2149.6999999999998</v>
      </c>
      <c r="G680" s="373"/>
      <c r="H680" s="400"/>
      <c r="I680" s="369">
        <f t="shared" si="209"/>
        <v>1266.4000000000001</v>
      </c>
      <c r="J680" s="400">
        <v>1086.4000000000001</v>
      </c>
      <c r="K680" s="400">
        <v>461.4</v>
      </c>
      <c r="L680" s="400">
        <v>211.5</v>
      </c>
      <c r="M680" s="400">
        <v>180</v>
      </c>
      <c r="N680" s="369">
        <f t="shared" si="196"/>
        <v>3889</v>
      </c>
      <c r="O680" s="236"/>
      <c r="P680" s="267"/>
      <c r="Q680" s="267" t="s">
        <v>4471</v>
      </c>
      <c r="R680" s="272" t="s">
        <v>2422</v>
      </c>
      <c r="S680" s="255">
        <f t="shared" si="197"/>
        <v>2952.7999999999997</v>
      </c>
      <c r="T680" s="255">
        <v>2952.7999999999997</v>
      </c>
      <c r="U680" s="255">
        <v>2167.1999999999998</v>
      </c>
      <c r="V680" s="255"/>
      <c r="W680" s="255"/>
      <c r="X680" s="255">
        <f t="shared" si="198"/>
        <v>688.90000000000009</v>
      </c>
      <c r="Y680" s="255">
        <v>688.90000000000009</v>
      </c>
      <c r="Z680" s="255">
        <v>168.3</v>
      </c>
      <c r="AA680" s="255">
        <v>93.5</v>
      </c>
      <c r="AB680" s="255"/>
      <c r="AC680" s="255">
        <f t="shared" si="199"/>
        <v>3641.7</v>
      </c>
      <c r="AE680" s="267"/>
      <c r="AF680" s="267" t="s">
        <v>4471</v>
      </c>
      <c r="AG680" s="272" t="s">
        <v>2422</v>
      </c>
      <c r="AH680" s="255">
        <f t="shared" si="200"/>
        <v>3641.7</v>
      </c>
      <c r="AI680" s="254">
        <f t="shared" si="201"/>
        <v>2952.7999999999997</v>
      </c>
      <c r="AJ680" s="254">
        <f t="shared" si="202"/>
        <v>688.90000000000009</v>
      </c>
      <c r="AK680" s="254">
        <f t="shared" si="203"/>
        <v>3889</v>
      </c>
      <c r="AL680" s="254">
        <f t="shared" si="204"/>
        <v>2622.6</v>
      </c>
      <c r="AM680" s="255">
        <f t="shared" si="205"/>
        <v>1266.4000000000001</v>
      </c>
      <c r="AN680" s="254">
        <f t="shared" si="206"/>
        <v>247.30000000000018</v>
      </c>
      <c r="AO680" s="254">
        <f t="shared" si="207"/>
        <v>-330.19999999999982</v>
      </c>
      <c r="AP680" s="254">
        <f t="shared" si="208"/>
        <v>577.5</v>
      </c>
      <c r="AQ680" s="249">
        <f t="shared" si="210"/>
        <v>43</v>
      </c>
      <c r="AR680" s="256">
        <f t="shared" si="211"/>
        <v>2665.6</v>
      </c>
    </row>
    <row r="681" spans="1:44" ht="31.5">
      <c r="A681" s="396"/>
      <c r="B681" s="396" t="s">
        <v>4471</v>
      </c>
      <c r="C681" s="401" t="s">
        <v>2423</v>
      </c>
      <c r="D681" s="369">
        <f t="shared" si="195"/>
        <v>6242.4000000000005</v>
      </c>
      <c r="E681" s="373">
        <v>6242.4000000000005</v>
      </c>
      <c r="F681" s="400">
        <v>5116.8</v>
      </c>
      <c r="G681" s="373"/>
      <c r="H681" s="400"/>
      <c r="I681" s="369">
        <f t="shared" si="209"/>
        <v>2557.3999999999996</v>
      </c>
      <c r="J681" s="400">
        <v>2422.3999999999996</v>
      </c>
      <c r="K681" s="400">
        <v>1098.2</v>
      </c>
      <c r="L681" s="400">
        <v>413.8</v>
      </c>
      <c r="M681" s="400">
        <v>135</v>
      </c>
      <c r="N681" s="369">
        <f t="shared" si="196"/>
        <v>8799.7999999999993</v>
      </c>
      <c r="O681" s="236"/>
      <c r="P681" s="267"/>
      <c r="Q681" s="267" t="s">
        <v>4471</v>
      </c>
      <c r="R681" s="272" t="s">
        <v>2423</v>
      </c>
      <c r="S681" s="255">
        <f t="shared" si="197"/>
        <v>4468.2000000000007</v>
      </c>
      <c r="T681" s="255">
        <v>4468.2000000000007</v>
      </c>
      <c r="U681" s="255">
        <v>3279.5</v>
      </c>
      <c r="V681" s="255"/>
      <c r="W681" s="255"/>
      <c r="X681" s="255">
        <f t="shared" si="198"/>
        <v>1277.3</v>
      </c>
      <c r="Y681" s="255">
        <v>1277.3</v>
      </c>
      <c r="Z681" s="255">
        <v>254.60000000000002</v>
      </c>
      <c r="AA681" s="255">
        <v>275.39999999999998</v>
      </c>
      <c r="AB681" s="255"/>
      <c r="AC681" s="255">
        <f t="shared" si="199"/>
        <v>5745.5000000000009</v>
      </c>
      <c r="AE681" s="267"/>
      <c r="AF681" s="267" t="s">
        <v>4471</v>
      </c>
      <c r="AG681" s="272" t="s">
        <v>2423</v>
      </c>
      <c r="AH681" s="255">
        <f t="shared" si="200"/>
        <v>5745.5000000000009</v>
      </c>
      <c r="AI681" s="254">
        <f t="shared" si="201"/>
        <v>4468.2000000000007</v>
      </c>
      <c r="AJ681" s="254">
        <f t="shared" si="202"/>
        <v>1277.3</v>
      </c>
      <c r="AK681" s="254">
        <f t="shared" si="203"/>
        <v>8799.7999999999993</v>
      </c>
      <c r="AL681" s="254">
        <f t="shared" si="204"/>
        <v>6242.4000000000005</v>
      </c>
      <c r="AM681" s="255">
        <f t="shared" si="205"/>
        <v>2557.3999999999996</v>
      </c>
      <c r="AN681" s="254">
        <f t="shared" si="206"/>
        <v>3054.2999999999984</v>
      </c>
      <c r="AO681" s="254">
        <f t="shared" si="207"/>
        <v>1774.1999999999998</v>
      </c>
      <c r="AP681" s="254">
        <f t="shared" si="208"/>
        <v>1280.0999999999997</v>
      </c>
      <c r="AQ681" s="249">
        <f t="shared" si="210"/>
        <v>102.3</v>
      </c>
      <c r="AR681" s="256">
        <f t="shared" si="211"/>
        <v>6344.7000000000007</v>
      </c>
    </row>
    <row r="682" spans="1:44" ht="31.5">
      <c r="A682" s="396"/>
      <c r="B682" s="396" t="s">
        <v>4471</v>
      </c>
      <c r="C682" s="401" t="s">
        <v>274</v>
      </c>
      <c r="D682" s="369">
        <f t="shared" ref="D682:D702" si="212">E682+H682</f>
        <v>7085.5999999999995</v>
      </c>
      <c r="E682" s="373">
        <v>7085.5999999999995</v>
      </c>
      <c r="F682" s="400">
        <v>5807.9</v>
      </c>
      <c r="G682" s="373"/>
      <c r="H682" s="400"/>
      <c r="I682" s="369">
        <f t="shared" si="209"/>
        <v>2720.5</v>
      </c>
      <c r="J682" s="400">
        <v>2615.5</v>
      </c>
      <c r="K682" s="400">
        <v>1246.5</v>
      </c>
      <c r="L682" s="400">
        <v>396</v>
      </c>
      <c r="M682" s="400">
        <v>105</v>
      </c>
      <c r="N682" s="369">
        <f t="shared" ref="N682:N702" si="213">D682+I682</f>
        <v>9806.0999999999985</v>
      </c>
      <c r="O682" s="236"/>
      <c r="P682" s="267"/>
      <c r="Q682" s="267" t="s">
        <v>4471</v>
      </c>
      <c r="R682" s="272" t="s">
        <v>2424</v>
      </c>
      <c r="S682" s="255">
        <f t="shared" ref="S682:S702" si="214">T682+W682</f>
        <v>6146</v>
      </c>
      <c r="T682" s="255">
        <v>6146</v>
      </c>
      <c r="U682" s="255">
        <v>4510.8</v>
      </c>
      <c r="V682" s="255"/>
      <c r="W682" s="255"/>
      <c r="X682" s="255">
        <f t="shared" ref="X682:X702" si="215">Y682+AB682</f>
        <v>1550.1</v>
      </c>
      <c r="Y682" s="255">
        <v>1550.1</v>
      </c>
      <c r="Z682" s="255">
        <v>350.2</v>
      </c>
      <c r="AA682" s="255">
        <v>225</v>
      </c>
      <c r="AB682" s="255"/>
      <c r="AC682" s="255">
        <f t="shared" ref="AC682:AC702" si="216">S682+X682</f>
        <v>7696.1</v>
      </c>
      <c r="AE682" s="267"/>
      <c r="AF682" s="267" t="s">
        <v>4471</v>
      </c>
      <c r="AG682" s="272" t="s">
        <v>2424</v>
      </c>
      <c r="AH682" s="255">
        <f t="shared" ref="AH682:AH702" si="217">AC682</f>
        <v>7696.1</v>
      </c>
      <c r="AI682" s="254">
        <f t="shared" ref="AI682:AI702" si="218">S682</f>
        <v>6146</v>
      </c>
      <c r="AJ682" s="254">
        <f t="shared" ref="AJ682:AJ702" si="219">X682</f>
        <v>1550.1</v>
      </c>
      <c r="AK682" s="254">
        <f t="shared" ref="AK682:AK702" si="220">N682</f>
        <v>9806.0999999999985</v>
      </c>
      <c r="AL682" s="254">
        <f t="shared" ref="AL682:AL702" si="221">D682</f>
        <v>7085.5999999999995</v>
      </c>
      <c r="AM682" s="255">
        <f t="shared" ref="AM682:AM702" si="222">I682</f>
        <v>2720.5</v>
      </c>
      <c r="AN682" s="254">
        <f t="shared" ref="AN682:AN702" si="223">AK682-AH682</f>
        <v>2109.9999999999982</v>
      </c>
      <c r="AO682" s="254">
        <f t="shared" ref="AO682:AO702" si="224">AL682-AI682</f>
        <v>939.59999999999945</v>
      </c>
      <c r="AP682" s="254">
        <f t="shared" ref="AP682:AP702" si="225">AM682-AJ682</f>
        <v>1170.4000000000001</v>
      </c>
      <c r="AQ682" s="249">
        <f t="shared" si="210"/>
        <v>116.2</v>
      </c>
      <c r="AR682" s="256">
        <f t="shared" si="211"/>
        <v>7201.7999999999993</v>
      </c>
    </row>
    <row r="683" spans="1:44" ht="31.5">
      <c r="A683" s="396"/>
      <c r="B683" s="396" t="s">
        <v>4471</v>
      </c>
      <c r="C683" s="401" t="s">
        <v>2425</v>
      </c>
      <c r="D683" s="369">
        <f t="shared" si="212"/>
        <v>2217.4</v>
      </c>
      <c r="E683" s="373">
        <v>2217.4</v>
      </c>
      <c r="F683" s="400">
        <v>1817.5</v>
      </c>
      <c r="G683" s="373"/>
      <c r="H683" s="400"/>
      <c r="I683" s="369">
        <f t="shared" si="209"/>
        <v>958</v>
      </c>
      <c r="J683" s="400">
        <v>913</v>
      </c>
      <c r="K683" s="400">
        <v>390.1</v>
      </c>
      <c r="L683" s="400">
        <v>175.8</v>
      </c>
      <c r="M683" s="400">
        <v>45</v>
      </c>
      <c r="N683" s="369">
        <f t="shared" si="213"/>
        <v>3175.4</v>
      </c>
      <c r="O683" s="236"/>
      <c r="P683" s="267"/>
      <c r="Q683" s="267" t="s">
        <v>4471</v>
      </c>
      <c r="R683" s="272" t="s">
        <v>2425</v>
      </c>
      <c r="S683" s="255">
        <f t="shared" si="214"/>
        <v>1619.5</v>
      </c>
      <c r="T683" s="255">
        <v>1619.5</v>
      </c>
      <c r="U683" s="255">
        <v>1188.6000000000001</v>
      </c>
      <c r="V683" s="255"/>
      <c r="W683" s="255"/>
      <c r="X683" s="255">
        <f t="shared" si="215"/>
        <v>520.6</v>
      </c>
      <c r="Y683" s="255">
        <v>520.6</v>
      </c>
      <c r="Z683" s="255">
        <v>92.3</v>
      </c>
      <c r="AA683" s="255">
        <v>103</v>
      </c>
      <c r="AB683" s="255"/>
      <c r="AC683" s="255">
        <f t="shared" si="216"/>
        <v>2140.1</v>
      </c>
      <c r="AE683" s="267"/>
      <c r="AF683" s="267" t="s">
        <v>4471</v>
      </c>
      <c r="AG683" s="272" t="s">
        <v>2425</v>
      </c>
      <c r="AH683" s="255">
        <f t="shared" si="217"/>
        <v>2140.1</v>
      </c>
      <c r="AI683" s="254">
        <f t="shared" si="218"/>
        <v>1619.5</v>
      </c>
      <c r="AJ683" s="254">
        <f t="shared" si="219"/>
        <v>520.6</v>
      </c>
      <c r="AK683" s="254">
        <f t="shared" si="220"/>
        <v>3175.4</v>
      </c>
      <c r="AL683" s="254">
        <f t="shared" si="221"/>
        <v>2217.4</v>
      </c>
      <c r="AM683" s="255">
        <f t="shared" si="222"/>
        <v>958</v>
      </c>
      <c r="AN683" s="254">
        <f t="shared" si="223"/>
        <v>1035.3000000000002</v>
      </c>
      <c r="AO683" s="254">
        <f t="shared" si="224"/>
        <v>597.90000000000009</v>
      </c>
      <c r="AP683" s="254">
        <f t="shared" si="225"/>
        <v>437.4</v>
      </c>
      <c r="AQ683" s="249">
        <f t="shared" si="210"/>
        <v>36.4</v>
      </c>
      <c r="AR683" s="256">
        <f t="shared" si="211"/>
        <v>2253.8000000000002</v>
      </c>
    </row>
    <row r="684" spans="1:44" ht="31.5">
      <c r="A684" s="396"/>
      <c r="B684" s="396" t="s">
        <v>4471</v>
      </c>
      <c r="C684" s="401" t="s">
        <v>2426</v>
      </c>
      <c r="D684" s="369">
        <f t="shared" si="212"/>
        <v>2106.3000000000002</v>
      </c>
      <c r="E684" s="373">
        <v>2106.3000000000002</v>
      </c>
      <c r="F684" s="400">
        <v>1726.5</v>
      </c>
      <c r="G684" s="373"/>
      <c r="H684" s="400"/>
      <c r="I684" s="369">
        <f t="shared" si="209"/>
        <v>1348.2</v>
      </c>
      <c r="J684" s="400">
        <v>1018.2</v>
      </c>
      <c r="K684" s="400">
        <v>370.6</v>
      </c>
      <c r="L684" s="400">
        <v>249.9</v>
      </c>
      <c r="M684" s="400">
        <v>330</v>
      </c>
      <c r="N684" s="369">
        <f t="shared" si="213"/>
        <v>3454.5</v>
      </c>
      <c r="O684" s="236"/>
      <c r="P684" s="267"/>
      <c r="Q684" s="267" t="s">
        <v>4471</v>
      </c>
      <c r="R684" s="272" t="s">
        <v>2426</v>
      </c>
      <c r="S684" s="255">
        <f t="shared" si="214"/>
        <v>1859</v>
      </c>
      <c r="T684" s="255">
        <v>1859</v>
      </c>
      <c r="U684" s="255">
        <v>1364.4</v>
      </c>
      <c r="V684" s="255"/>
      <c r="W684" s="255"/>
      <c r="X684" s="255">
        <f t="shared" si="215"/>
        <v>538.20000000000005</v>
      </c>
      <c r="Y684" s="255">
        <v>538.20000000000005</v>
      </c>
      <c r="Z684" s="255">
        <v>105.89999999999999</v>
      </c>
      <c r="AA684" s="255">
        <v>44.6</v>
      </c>
      <c r="AB684" s="255"/>
      <c r="AC684" s="255">
        <f t="shared" si="216"/>
        <v>2397.1999999999998</v>
      </c>
      <c r="AE684" s="267"/>
      <c r="AF684" s="267" t="s">
        <v>4471</v>
      </c>
      <c r="AG684" s="272" t="s">
        <v>2426</v>
      </c>
      <c r="AH684" s="255">
        <f t="shared" si="217"/>
        <v>2397.1999999999998</v>
      </c>
      <c r="AI684" s="254">
        <f t="shared" si="218"/>
        <v>1859</v>
      </c>
      <c r="AJ684" s="254">
        <f t="shared" si="219"/>
        <v>538.20000000000005</v>
      </c>
      <c r="AK684" s="254">
        <f t="shared" si="220"/>
        <v>3454.5</v>
      </c>
      <c r="AL684" s="254">
        <f t="shared" si="221"/>
        <v>2106.3000000000002</v>
      </c>
      <c r="AM684" s="255">
        <f t="shared" si="222"/>
        <v>1348.2</v>
      </c>
      <c r="AN684" s="254">
        <f t="shared" si="223"/>
        <v>1057.3000000000002</v>
      </c>
      <c r="AO684" s="254">
        <f t="shared" si="224"/>
        <v>247.30000000000018</v>
      </c>
      <c r="AP684" s="254">
        <f t="shared" si="225"/>
        <v>810</v>
      </c>
      <c r="AQ684" s="249">
        <f t="shared" si="210"/>
        <v>34.5</v>
      </c>
      <c r="AR684" s="256">
        <f t="shared" si="211"/>
        <v>2140.8000000000002</v>
      </c>
    </row>
    <row r="685" spans="1:44" ht="31.5">
      <c r="A685" s="396"/>
      <c r="B685" s="396" t="s">
        <v>4471</v>
      </c>
      <c r="C685" s="401" t="s">
        <v>2427</v>
      </c>
      <c r="D685" s="369">
        <f t="shared" si="212"/>
        <v>5930.7</v>
      </c>
      <c r="E685" s="373">
        <v>5930.7</v>
      </c>
      <c r="F685" s="400">
        <v>4861.3</v>
      </c>
      <c r="G685" s="373"/>
      <c r="H685" s="400"/>
      <c r="I685" s="369">
        <f t="shared" si="209"/>
        <v>2496.3000000000002</v>
      </c>
      <c r="J685" s="400">
        <v>2361.3000000000002</v>
      </c>
      <c r="K685" s="400">
        <v>1043.2</v>
      </c>
      <c r="L685" s="400">
        <v>426.1</v>
      </c>
      <c r="M685" s="400">
        <v>135</v>
      </c>
      <c r="N685" s="369">
        <f t="shared" si="213"/>
        <v>8427</v>
      </c>
      <c r="O685" s="236"/>
      <c r="P685" s="267"/>
      <c r="Q685" s="267" t="s">
        <v>4471</v>
      </c>
      <c r="R685" s="272" t="s">
        <v>2427</v>
      </c>
      <c r="S685" s="255">
        <f t="shared" si="214"/>
        <v>4652.5999999999995</v>
      </c>
      <c r="T685" s="255">
        <v>4652.5999999999995</v>
      </c>
      <c r="U685" s="255">
        <v>3414.8</v>
      </c>
      <c r="V685" s="255"/>
      <c r="W685" s="255"/>
      <c r="X685" s="255">
        <f t="shared" si="215"/>
        <v>1440.8</v>
      </c>
      <c r="Y685" s="255">
        <v>1440.8</v>
      </c>
      <c r="Z685" s="255">
        <v>265.10000000000002</v>
      </c>
      <c r="AA685" s="255">
        <v>196</v>
      </c>
      <c r="AB685" s="255"/>
      <c r="AC685" s="255">
        <f t="shared" si="216"/>
        <v>6093.4</v>
      </c>
      <c r="AE685" s="267"/>
      <c r="AF685" s="267" t="s">
        <v>4471</v>
      </c>
      <c r="AG685" s="272" t="s">
        <v>2427</v>
      </c>
      <c r="AH685" s="255">
        <f t="shared" si="217"/>
        <v>6093.4</v>
      </c>
      <c r="AI685" s="254">
        <f t="shared" si="218"/>
        <v>4652.5999999999995</v>
      </c>
      <c r="AJ685" s="254">
        <f t="shared" si="219"/>
        <v>1440.8</v>
      </c>
      <c r="AK685" s="254">
        <f t="shared" si="220"/>
        <v>8427</v>
      </c>
      <c r="AL685" s="254">
        <f t="shared" si="221"/>
        <v>5930.7</v>
      </c>
      <c r="AM685" s="255">
        <f t="shared" si="222"/>
        <v>2496.3000000000002</v>
      </c>
      <c r="AN685" s="254">
        <f t="shared" si="223"/>
        <v>2333.6000000000004</v>
      </c>
      <c r="AO685" s="254">
        <f t="shared" si="224"/>
        <v>1278.1000000000004</v>
      </c>
      <c r="AP685" s="254">
        <f t="shared" si="225"/>
        <v>1055.5000000000002</v>
      </c>
      <c r="AQ685" s="249">
        <f t="shared" si="210"/>
        <v>97.2</v>
      </c>
      <c r="AR685" s="256">
        <f t="shared" si="211"/>
        <v>6027.9</v>
      </c>
    </row>
    <row r="686" spans="1:44" ht="31.5">
      <c r="A686" s="396"/>
      <c r="B686" s="396" t="s">
        <v>4471</v>
      </c>
      <c r="C686" s="401" t="s">
        <v>2428</v>
      </c>
      <c r="D686" s="369">
        <f t="shared" si="212"/>
        <v>1334.6000000000001</v>
      </c>
      <c r="E686" s="373">
        <v>1334.6000000000001</v>
      </c>
      <c r="F686" s="400">
        <v>1093.9000000000001</v>
      </c>
      <c r="G686" s="373"/>
      <c r="H686" s="400"/>
      <c r="I686" s="369">
        <f t="shared" si="209"/>
        <v>989.7</v>
      </c>
      <c r="J686" s="400">
        <v>754.7</v>
      </c>
      <c r="K686" s="400">
        <v>234.8</v>
      </c>
      <c r="L686" s="400">
        <v>218.5</v>
      </c>
      <c r="M686" s="400">
        <v>235</v>
      </c>
      <c r="N686" s="369">
        <f t="shared" si="213"/>
        <v>2324.3000000000002</v>
      </c>
      <c r="O686" s="236"/>
      <c r="P686" s="267"/>
      <c r="Q686" s="267" t="s">
        <v>4471</v>
      </c>
      <c r="R686" s="272" t="s">
        <v>2428</v>
      </c>
      <c r="S686" s="255">
        <f t="shared" si="214"/>
        <v>1657.8</v>
      </c>
      <c r="T686" s="255">
        <v>1657.8</v>
      </c>
      <c r="U686" s="255">
        <v>1216.8</v>
      </c>
      <c r="V686" s="255"/>
      <c r="W686" s="255"/>
      <c r="X686" s="255">
        <f t="shared" si="215"/>
        <v>523.4</v>
      </c>
      <c r="Y686" s="255">
        <v>523.4</v>
      </c>
      <c r="Z686" s="255">
        <v>94.5</v>
      </c>
      <c r="AA686" s="255">
        <v>137</v>
      </c>
      <c r="AB686" s="255"/>
      <c r="AC686" s="255">
        <f t="shared" si="216"/>
        <v>2181.1999999999998</v>
      </c>
      <c r="AE686" s="267"/>
      <c r="AF686" s="267" t="s">
        <v>4471</v>
      </c>
      <c r="AG686" s="272" t="s">
        <v>2428</v>
      </c>
      <c r="AH686" s="255">
        <f t="shared" si="217"/>
        <v>2181.1999999999998</v>
      </c>
      <c r="AI686" s="254">
        <f t="shared" si="218"/>
        <v>1657.8</v>
      </c>
      <c r="AJ686" s="254">
        <f t="shared" si="219"/>
        <v>523.4</v>
      </c>
      <c r="AK686" s="254">
        <f t="shared" si="220"/>
        <v>2324.3000000000002</v>
      </c>
      <c r="AL686" s="254">
        <f t="shared" si="221"/>
        <v>1334.6000000000001</v>
      </c>
      <c r="AM686" s="255">
        <f t="shared" si="222"/>
        <v>989.7</v>
      </c>
      <c r="AN686" s="254">
        <f t="shared" si="223"/>
        <v>143.10000000000036</v>
      </c>
      <c r="AO686" s="254">
        <f t="shared" si="224"/>
        <v>-323.19999999999982</v>
      </c>
      <c r="AP686" s="254">
        <f t="shared" si="225"/>
        <v>466.30000000000007</v>
      </c>
      <c r="AQ686" s="249">
        <f t="shared" si="210"/>
        <v>21.9</v>
      </c>
      <c r="AR686" s="256">
        <f t="shared" si="211"/>
        <v>1356.5000000000002</v>
      </c>
    </row>
    <row r="687" spans="1:44" ht="31.5">
      <c r="A687" s="396"/>
      <c r="B687" s="396" t="s">
        <v>4471</v>
      </c>
      <c r="C687" s="401" t="s">
        <v>2429</v>
      </c>
      <c r="D687" s="369">
        <f t="shared" si="212"/>
        <v>1720.5</v>
      </c>
      <c r="E687" s="373">
        <v>1720.5</v>
      </c>
      <c r="F687" s="400">
        <v>1410.3</v>
      </c>
      <c r="G687" s="373"/>
      <c r="H687" s="400"/>
      <c r="I687" s="369">
        <f t="shared" si="209"/>
        <v>732.9</v>
      </c>
      <c r="J687" s="400">
        <v>682.9</v>
      </c>
      <c r="K687" s="400">
        <v>302.60000000000002</v>
      </c>
      <c r="L687" s="400">
        <v>122.5</v>
      </c>
      <c r="M687" s="400">
        <v>50</v>
      </c>
      <c r="N687" s="369">
        <f t="shared" si="213"/>
        <v>2453.4</v>
      </c>
      <c r="O687" s="236"/>
      <c r="P687" s="267"/>
      <c r="Q687" s="267" t="s">
        <v>4471</v>
      </c>
      <c r="R687" s="272" t="s">
        <v>2429</v>
      </c>
      <c r="S687" s="255">
        <f t="shared" si="214"/>
        <v>1537</v>
      </c>
      <c r="T687" s="255">
        <v>1537</v>
      </c>
      <c r="U687" s="255">
        <v>1128.0999999999999</v>
      </c>
      <c r="V687" s="255"/>
      <c r="W687" s="255"/>
      <c r="X687" s="255">
        <f t="shared" si="215"/>
        <v>446.59999999999997</v>
      </c>
      <c r="Y687" s="255">
        <v>446.59999999999997</v>
      </c>
      <c r="Z687" s="255">
        <v>87.6</v>
      </c>
      <c r="AA687" s="255">
        <v>95</v>
      </c>
      <c r="AB687" s="255"/>
      <c r="AC687" s="255">
        <f t="shared" si="216"/>
        <v>1983.6</v>
      </c>
      <c r="AE687" s="267"/>
      <c r="AF687" s="267" t="s">
        <v>4471</v>
      </c>
      <c r="AG687" s="272" t="s">
        <v>2429</v>
      </c>
      <c r="AH687" s="255">
        <f t="shared" si="217"/>
        <v>1983.6</v>
      </c>
      <c r="AI687" s="254">
        <f t="shared" si="218"/>
        <v>1537</v>
      </c>
      <c r="AJ687" s="254">
        <f t="shared" si="219"/>
        <v>446.59999999999997</v>
      </c>
      <c r="AK687" s="254">
        <f t="shared" si="220"/>
        <v>2453.4</v>
      </c>
      <c r="AL687" s="254">
        <f t="shared" si="221"/>
        <v>1720.5</v>
      </c>
      <c r="AM687" s="255">
        <f t="shared" si="222"/>
        <v>732.9</v>
      </c>
      <c r="AN687" s="254">
        <f t="shared" si="223"/>
        <v>469.80000000000018</v>
      </c>
      <c r="AO687" s="254">
        <f t="shared" si="224"/>
        <v>183.5</v>
      </c>
      <c r="AP687" s="254">
        <f t="shared" si="225"/>
        <v>286.3</v>
      </c>
      <c r="AQ687" s="249">
        <f t="shared" si="210"/>
        <v>28.2</v>
      </c>
      <c r="AR687" s="256">
        <f t="shared" si="211"/>
        <v>1748.7</v>
      </c>
    </row>
    <row r="688" spans="1:44" ht="31.5">
      <c r="A688" s="396"/>
      <c r="B688" s="396" t="s">
        <v>4471</v>
      </c>
      <c r="C688" s="401" t="s">
        <v>2430</v>
      </c>
      <c r="D688" s="369">
        <f t="shared" si="212"/>
        <v>1611.2000000000003</v>
      </c>
      <c r="E688" s="373">
        <v>1611.2000000000003</v>
      </c>
      <c r="F688" s="400">
        <v>1320.7</v>
      </c>
      <c r="G688" s="373"/>
      <c r="H688" s="400"/>
      <c r="I688" s="369">
        <f t="shared" si="209"/>
        <v>757.2</v>
      </c>
      <c r="J688" s="400">
        <v>722.2</v>
      </c>
      <c r="K688" s="400">
        <v>283.5</v>
      </c>
      <c r="L688" s="400">
        <v>160</v>
      </c>
      <c r="M688" s="400">
        <v>35</v>
      </c>
      <c r="N688" s="369">
        <f t="shared" si="213"/>
        <v>2368.4000000000005</v>
      </c>
      <c r="O688" s="236"/>
      <c r="P688" s="267"/>
      <c r="Q688" s="267" t="s">
        <v>4471</v>
      </c>
      <c r="R688" s="272" t="s">
        <v>2430</v>
      </c>
      <c r="S688" s="255">
        <f t="shared" si="214"/>
        <v>1606.5</v>
      </c>
      <c r="T688" s="255">
        <v>1606.5</v>
      </c>
      <c r="U688" s="255">
        <v>1179.0999999999999</v>
      </c>
      <c r="V688" s="255"/>
      <c r="W688" s="255"/>
      <c r="X688" s="255">
        <f t="shared" si="215"/>
        <v>463.59999999999997</v>
      </c>
      <c r="Y688" s="255">
        <v>463.59999999999997</v>
      </c>
      <c r="Z688" s="255">
        <v>91.600000000000009</v>
      </c>
      <c r="AA688" s="255">
        <v>100.5</v>
      </c>
      <c r="AB688" s="255"/>
      <c r="AC688" s="255">
        <f t="shared" si="216"/>
        <v>2070.1</v>
      </c>
      <c r="AE688" s="267"/>
      <c r="AF688" s="267" t="s">
        <v>4471</v>
      </c>
      <c r="AG688" s="272" t="s">
        <v>2430</v>
      </c>
      <c r="AH688" s="255">
        <f t="shared" si="217"/>
        <v>2070.1</v>
      </c>
      <c r="AI688" s="254">
        <f t="shared" si="218"/>
        <v>1606.5</v>
      </c>
      <c r="AJ688" s="254">
        <f t="shared" si="219"/>
        <v>463.59999999999997</v>
      </c>
      <c r="AK688" s="254">
        <f t="shared" si="220"/>
        <v>2368.4000000000005</v>
      </c>
      <c r="AL688" s="254">
        <f t="shared" si="221"/>
        <v>1611.2000000000003</v>
      </c>
      <c r="AM688" s="255">
        <f t="shared" si="222"/>
        <v>757.2</v>
      </c>
      <c r="AN688" s="254">
        <f t="shared" si="223"/>
        <v>298.30000000000064</v>
      </c>
      <c r="AO688" s="254">
        <f t="shared" si="224"/>
        <v>4.7000000000002728</v>
      </c>
      <c r="AP688" s="254">
        <f t="shared" si="225"/>
        <v>293.60000000000008</v>
      </c>
      <c r="AQ688" s="249">
        <f t="shared" si="210"/>
        <v>26.4</v>
      </c>
      <c r="AR688" s="256">
        <f t="shared" si="211"/>
        <v>1637.6000000000004</v>
      </c>
    </row>
    <row r="689" spans="1:44" ht="31.5">
      <c r="A689" s="396"/>
      <c r="B689" s="396" t="s">
        <v>4471</v>
      </c>
      <c r="C689" s="401" t="s">
        <v>2431</v>
      </c>
      <c r="D689" s="369">
        <f t="shared" si="212"/>
        <v>1222.3</v>
      </c>
      <c r="E689" s="373">
        <v>1222.3</v>
      </c>
      <c r="F689" s="400">
        <v>1001.9</v>
      </c>
      <c r="G689" s="373"/>
      <c r="H689" s="400"/>
      <c r="I689" s="369">
        <f t="shared" si="209"/>
        <v>534.70000000000005</v>
      </c>
      <c r="J689" s="400">
        <v>499.7</v>
      </c>
      <c r="K689" s="400">
        <v>215</v>
      </c>
      <c r="L689" s="400">
        <v>95</v>
      </c>
      <c r="M689" s="400">
        <v>35</v>
      </c>
      <c r="N689" s="369">
        <f t="shared" si="213"/>
        <v>1757</v>
      </c>
      <c r="O689" s="236"/>
      <c r="P689" s="267"/>
      <c r="Q689" s="267" t="s">
        <v>4471</v>
      </c>
      <c r="R689" s="272" t="s">
        <v>2431</v>
      </c>
      <c r="S689" s="255">
        <f t="shared" si="214"/>
        <v>1472.5</v>
      </c>
      <c r="T689" s="255">
        <v>1472.5</v>
      </c>
      <c r="U689" s="255">
        <v>1080.8000000000002</v>
      </c>
      <c r="V689" s="255"/>
      <c r="W689" s="255"/>
      <c r="X689" s="255">
        <f t="shared" si="215"/>
        <v>368.90000000000003</v>
      </c>
      <c r="Y689" s="255">
        <v>368.90000000000003</v>
      </c>
      <c r="Z689" s="255">
        <v>83.9</v>
      </c>
      <c r="AA689" s="255">
        <v>40</v>
      </c>
      <c r="AB689" s="255"/>
      <c r="AC689" s="255">
        <f t="shared" si="216"/>
        <v>1841.4</v>
      </c>
      <c r="AE689" s="267"/>
      <c r="AF689" s="267" t="s">
        <v>4471</v>
      </c>
      <c r="AG689" s="272" t="s">
        <v>2431</v>
      </c>
      <c r="AH689" s="255">
        <f t="shared" si="217"/>
        <v>1841.4</v>
      </c>
      <c r="AI689" s="254">
        <f t="shared" si="218"/>
        <v>1472.5</v>
      </c>
      <c r="AJ689" s="254">
        <f t="shared" si="219"/>
        <v>368.90000000000003</v>
      </c>
      <c r="AK689" s="254">
        <f t="shared" si="220"/>
        <v>1757</v>
      </c>
      <c r="AL689" s="254">
        <f t="shared" si="221"/>
        <v>1222.3</v>
      </c>
      <c r="AM689" s="255">
        <f t="shared" si="222"/>
        <v>534.70000000000005</v>
      </c>
      <c r="AN689" s="254">
        <f t="shared" si="223"/>
        <v>-84.400000000000091</v>
      </c>
      <c r="AO689" s="254">
        <f t="shared" si="224"/>
        <v>-250.20000000000005</v>
      </c>
      <c r="AP689" s="254">
        <f t="shared" si="225"/>
        <v>165.8</v>
      </c>
      <c r="AQ689" s="249">
        <f t="shared" si="210"/>
        <v>20</v>
      </c>
      <c r="AR689" s="256">
        <f t="shared" si="211"/>
        <v>1242.3</v>
      </c>
    </row>
    <row r="690" spans="1:44" ht="31.5">
      <c r="A690" s="396"/>
      <c r="B690" s="396" t="s">
        <v>4471</v>
      </c>
      <c r="C690" s="401" t="s">
        <v>2432</v>
      </c>
      <c r="D690" s="369">
        <f t="shared" si="212"/>
        <v>1171.2</v>
      </c>
      <c r="E690" s="373">
        <v>1171.2</v>
      </c>
      <c r="F690" s="400">
        <v>960</v>
      </c>
      <c r="G690" s="373"/>
      <c r="H690" s="400"/>
      <c r="I690" s="369">
        <f t="shared" si="209"/>
        <v>511.9</v>
      </c>
      <c r="J690" s="400">
        <v>476.9</v>
      </c>
      <c r="K690" s="400">
        <v>206</v>
      </c>
      <c r="L690" s="400">
        <v>90</v>
      </c>
      <c r="M690" s="400">
        <v>35</v>
      </c>
      <c r="N690" s="369">
        <f t="shared" si="213"/>
        <v>1683.1</v>
      </c>
      <c r="O690" s="236"/>
      <c r="P690" s="267"/>
      <c r="Q690" s="267" t="s">
        <v>4471</v>
      </c>
      <c r="R690" s="272" t="s">
        <v>2432</v>
      </c>
      <c r="S690" s="255">
        <f t="shared" si="214"/>
        <v>1486</v>
      </c>
      <c r="T690" s="255">
        <v>1486</v>
      </c>
      <c r="U690" s="255">
        <v>1090.6999999999998</v>
      </c>
      <c r="V690" s="255"/>
      <c r="W690" s="255"/>
      <c r="X690" s="255">
        <f t="shared" si="215"/>
        <v>411.5</v>
      </c>
      <c r="Y690" s="255">
        <v>411.5</v>
      </c>
      <c r="Z690" s="255">
        <v>84.7</v>
      </c>
      <c r="AA690" s="255">
        <v>41</v>
      </c>
      <c r="AB690" s="255"/>
      <c r="AC690" s="255">
        <f t="shared" si="216"/>
        <v>1897.5</v>
      </c>
      <c r="AE690" s="267"/>
      <c r="AF690" s="267" t="s">
        <v>4471</v>
      </c>
      <c r="AG690" s="272" t="s">
        <v>2432</v>
      </c>
      <c r="AH690" s="255">
        <f t="shared" si="217"/>
        <v>1897.5</v>
      </c>
      <c r="AI690" s="254">
        <f t="shared" si="218"/>
        <v>1486</v>
      </c>
      <c r="AJ690" s="254">
        <f t="shared" si="219"/>
        <v>411.5</v>
      </c>
      <c r="AK690" s="254">
        <f t="shared" si="220"/>
        <v>1683.1</v>
      </c>
      <c r="AL690" s="254">
        <f t="shared" si="221"/>
        <v>1171.2</v>
      </c>
      <c r="AM690" s="255">
        <f t="shared" si="222"/>
        <v>511.9</v>
      </c>
      <c r="AN690" s="254">
        <f t="shared" si="223"/>
        <v>-214.40000000000009</v>
      </c>
      <c r="AO690" s="254">
        <f t="shared" si="224"/>
        <v>-314.79999999999995</v>
      </c>
      <c r="AP690" s="254">
        <f t="shared" si="225"/>
        <v>100.39999999999998</v>
      </c>
      <c r="AQ690" s="249">
        <f t="shared" si="210"/>
        <v>19.2</v>
      </c>
      <c r="AR690" s="256">
        <f t="shared" si="211"/>
        <v>1190.4000000000001</v>
      </c>
    </row>
    <row r="691" spans="1:44" ht="31.5">
      <c r="A691" s="396"/>
      <c r="B691" s="396" t="s">
        <v>4471</v>
      </c>
      <c r="C691" s="401" t="s">
        <v>2433</v>
      </c>
      <c r="D691" s="369">
        <f t="shared" si="212"/>
        <v>3062.2</v>
      </c>
      <c r="E691" s="373">
        <v>3062.2</v>
      </c>
      <c r="F691" s="400">
        <v>2510</v>
      </c>
      <c r="G691" s="373"/>
      <c r="H691" s="400"/>
      <c r="I691" s="369">
        <f t="shared" si="209"/>
        <v>1271.2000000000003</v>
      </c>
      <c r="J691" s="400">
        <v>1106.2000000000003</v>
      </c>
      <c r="K691" s="400">
        <v>538.6</v>
      </c>
      <c r="L691" s="400">
        <v>158</v>
      </c>
      <c r="M691" s="400">
        <v>165</v>
      </c>
      <c r="N691" s="369">
        <f t="shared" si="213"/>
        <v>4333.3999999999996</v>
      </c>
      <c r="O691" s="236"/>
      <c r="P691" s="267"/>
      <c r="Q691" s="267" t="s">
        <v>4471</v>
      </c>
      <c r="R691" s="272" t="s">
        <v>2433</v>
      </c>
      <c r="S691" s="255">
        <f t="shared" si="214"/>
        <v>2357.8999999999996</v>
      </c>
      <c r="T691" s="255">
        <v>2357.8999999999996</v>
      </c>
      <c r="U691" s="255">
        <v>1730.6000000000001</v>
      </c>
      <c r="V691" s="255"/>
      <c r="W691" s="255"/>
      <c r="X691" s="255">
        <f t="shared" si="215"/>
        <v>745.9</v>
      </c>
      <c r="Y691" s="255">
        <v>745.9</v>
      </c>
      <c r="Z691" s="255">
        <v>134.29999999999998</v>
      </c>
      <c r="AA691" s="255">
        <v>152</v>
      </c>
      <c r="AB691" s="255"/>
      <c r="AC691" s="255">
        <f t="shared" si="216"/>
        <v>3103.7999999999997</v>
      </c>
      <c r="AE691" s="267"/>
      <c r="AF691" s="267" t="s">
        <v>4471</v>
      </c>
      <c r="AG691" s="272" t="s">
        <v>2433</v>
      </c>
      <c r="AH691" s="255">
        <f t="shared" si="217"/>
        <v>3103.7999999999997</v>
      </c>
      <c r="AI691" s="254">
        <f t="shared" si="218"/>
        <v>2357.8999999999996</v>
      </c>
      <c r="AJ691" s="254">
        <f t="shared" si="219"/>
        <v>745.9</v>
      </c>
      <c r="AK691" s="254">
        <f t="shared" si="220"/>
        <v>4333.3999999999996</v>
      </c>
      <c r="AL691" s="254">
        <f t="shared" si="221"/>
        <v>3062.2</v>
      </c>
      <c r="AM691" s="255">
        <f t="shared" si="222"/>
        <v>1271.2000000000003</v>
      </c>
      <c r="AN691" s="254">
        <f t="shared" si="223"/>
        <v>1229.5999999999999</v>
      </c>
      <c r="AO691" s="254">
        <f t="shared" si="224"/>
        <v>704.30000000000018</v>
      </c>
      <c r="AP691" s="254">
        <f t="shared" si="225"/>
        <v>525.3000000000003</v>
      </c>
      <c r="AQ691" s="249">
        <f t="shared" si="210"/>
        <v>50.2</v>
      </c>
      <c r="AR691" s="256">
        <f t="shared" si="211"/>
        <v>3112.3999999999996</v>
      </c>
    </row>
    <row r="692" spans="1:44" ht="31.5">
      <c r="A692" s="396"/>
      <c r="B692" s="396" t="s">
        <v>4471</v>
      </c>
      <c r="C692" s="401" t="s">
        <v>2434</v>
      </c>
      <c r="D692" s="369">
        <f t="shared" si="212"/>
        <v>1775.1</v>
      </c>
      <c r="E692" s="373">
        <v>1775.1</v>
      </c>
      <c r="F692" s="400">
        <v>1455</v>
      </c>
      <c r="G692" s="373"/>
      <c r="H692" s="400"/>
      <c r="I692" s="369">
        <f t="shared" si="209"/>
        <v>773.5</v>
      </c>
      <c r="J692" s="400">
        <v>738.5</v>
      </c>
      <c r="K692" s="400">
        <v>312.3</v>
      </c>
      <c r="L692" s="400">
        <v>144.9</v>
      </c>
      <c r="M692" s="400">
        <v>35</v>
      </c>
      <c r="N692" s="369">
        <f t="shared" si="213"/>
        <v>2548.6</v>
      </c>
      <c r="O692" s="236"/>
      <c r="P692" s="267"/>
      <c r="Q692" s="267" t="s">
        <v>4471</v>
      </c>
      <c r="R692" s="272" t="s">
        <v>2434</v>
      </c>
      <c r="S692" s="255">
        <f t="shared" si="214"/>
        <v>1626</v>
      </c>
      <c r="T692" s="255">
        <v>1626</v>
      </c>
      <c r="U692" s="255">
        <v>1193.3999999999999</v>
      </c>
      <c r="V692" s="255"/>
      <c r="W692" s="255"/>
      <c r="X692" s="255">
        <f t="shared" si="215"/>
        <v>521</v>
      </c>
      <c r="Y692" s="255">
        <v>521</v>
      </c>
      <c r="Z692" s="255">
        <v>92.600000000000009</v>
      </c>
      <c r="AA692" s="255">
        <v>103</v>
      </c>
      <c r="AB692" s="255"/>
      <c r="AC692" s="255">
        <f t="shared" si="216"/>
        <v>2147</v>
      </c>
      <c r="AE692" s="267"/>
      <c r="AF692" s="267" t="s">
        <v>4471</v>
      </c>
      <c r="AG692" s="272" t="s">
        <v>2434</v>
      </c>
      <c r="AH692" s="255">
        <f t="shared" si="217"/>
        <v>2147</v>
      </c>
      <c r="AI692" s="254">
        <f t="shared" si="218"/>
        <v>1626</v>
      </c>
      <c r="AJ692" s="254">
        <f t="shared" si="219"/>
        <v>521</v>
      </c>
      <c r="AK692" s="254">
        <f t="shared" si="220"/>
        <v>2548.6</v>
      </c>
      <c r="AL692" s="254">
        <f t="shared" si="221"/>
        <v>1775.1</v>
      </c>
      <c r="AM692" s="255">
        <f t="shared" si="222"/>
        <v>773.5</v>
      </c>
      <c r="AN692" s="254">
        <f t="shared" si="223"/>
        <v>401.59999999999991</v>
      </c>
      <c r="AO692" s="254">
        <f t="shared" si="224"/>
        <v>149.09999999999991</v>
      </c>
      <c r="AP692" s="254">
        <f t="shared" si="225"/>
        <v>252.5</v>
      </c>
      <c r="AQ692" s="249">
        <f t="shared" si="210"/>
        <v>29.1</v>
      </c>
      <c r="AR692" s="256">
        <f t="shared" si="211"/>
        <v>1804.1999999999998</v>
      </c>
    </row>
    <row r="693" spans="1:44" ht="31.5">
      <c r="A693" s="396"/>
      <c r="B693" s="396" t="s">
        <v>4471</v>
      </c>
      <c r="C693" s="401" t="s">
        <v>275</v>
      </c>
      <c r="D693" s="369">
        <f t="shared" si="212"/>
        <v>10930.9</v>
      </c>
      <c r="E693" s="373">
        <v>10930.9</v>
      </c>
      <c r="F693" s="400">
        <v>8959.7999999999993</v>
      </c>
      <c r="G693" s="373"/>
      <c r="H693" s="400"/>
      <c r="I693" s="369">
        <f t="shared" si="209"/>
        <v>6212.2</v>
      </c>
      <c r="J693" s="400">
        <v>5911</v>
      </c>
      <c r="K693" s="400">
        <v>1983.3</v>
      </c>
      <c r="L693" s="400">
        <v>754.3</v>
      </c>
      <c r="M693" s="400">
        <v>301.2</v>
      </c>
      <c r="N693" s="369">
        <f t="shared" si="213"/>
        <v>17143.099999999999</v>
      </c>
      <c r="O693" s="236"/>
      <c r="P693" s="267"/>
      <c r="Q693" s="267" t="s">
        <v>4471</v>
      </c>
      <c r="R693" s="272" t="s">
        <v>2435</v>
      </c>
      <c r="S693" s="255">
        <f t="shared" si="214"/>
        <v>10029.800000000001</v>
      </c>
      <c r="T693" s="255">
        <v>10029.800000000001</v>
      </c>
      <c r="U693" s="255">
        <v>7361.3000000000011</v>
      </c>
      <c r="V693" s="255"/>
      <c r="W693" s="255"/>
      <c r="X693" s="255">
        <f t="shared" si="215"/>
        <v>1952.0999999999997</v>
      </c>
      <c r="Y693" s="255">
        <v>1952.0999999999997</v>
      </c>
      <c r="Z693" s="255">
        <v>571.5</v>
      </c>
      <c r="AA693" s="255">
        <v>290.2</v>
      </c>
      <c r="AB693" s="255"/>
      <c r="AC693" s="255">
        <f t="shared" si="216"/>
        <v>11981.900000000001</v>
      </c>
      <c r="AE693" s="267"/>
      <c r="AF693" s="267" t="s">
        <v>4471</v>
      </c>
      <c r="AG693" s="272" t="s">
        <v>2435</v>
      </c>
      <c r="AH693" s="255">
        <f t="shared" si="217"/>
        <v>11981.900000000001</v>
      </c>
      <c r="AI693" s="254">
        <f t="shared" si="218"/>
        <v>10029.800000000001</v>
      </c>
      <c r="AJ693" s="254">
        <f t="shared" si="219"/>
        <v>1952.0999999999997</v>
      </c>
      <c r="AK693" s="254">
        <f t="shared" si="220"/>
        <v>17143.099999999999</v>
      </c>
      <c r="AL693" s="254">
        <f t="shared" si="221"/>
        <v>10930.9</v>
      </c>
      <c r="AM693" s="255">
        <f t="shared" si="222"/>
        <v>6212.2</v>
      </c>
      <c r="AN693" s="254">
        <f t="shared" si="223"/>
        <v>5161.1999999999971</v>
      </c>
      <c r="AO693" s="254">
        <f t="shared" si="224"/>
        <v>901.09999999999854</v>
      </c>
      <c r="AP693" s="254">
        <f t="shared" si="225"/>
        <v>4260.1000000000004</v>
      </c>
      <c r="AQ693" s="249">
        <f t="shared" si="210"/>
        <v>179.2</v>
      </c>
      <c r="AR693" s="256">
        <f t="shared" si="211"/>
        <v>11110.1</v>
      </c>
    </row>
    <row r="694" spans="1:44" ht="23.85" customHeight="1">
      <c r="A694" s="396"/>
      <c r="B694" s="396" t="s">
        <v>4471</v>
      </c>
      <c r="C694" s="401" t="s">
        <v>276</v>
      </c>
      <c r="D694" s="369">
        <f t="shared" si="212"/>
        <v>12097.9</v>
      </c>
      <c r="E694" s="373">
        <v>12097.9</v>
      </c>
      <c r="F694" s="400">
        <v>9916.4</v>
      </c>
      <c r="G694" s="373"/>
      <c r="H694" s="400"/>
      <c r="I694" s="369">
        <f t="shared" si="209"/>
        <v>6253.5</v>
      </c>
      <c r="J694" s="400">
        <v>5952.3</v>
      </c>
      <c r="K694" s="400">
        <v>2161.1</v>
      </c>
      <c r="L694" s="400">
        <v>1309.5999999999999</v>
      </c>
      <c r="M694" s="400">
        <v>301.2</v>
      </c>
      <c r="N694" s="369">
        <f t="shared" si="213"/>
        <v>18351.400000000001</v>
      </c>
      <c r="O694" s="236"/>
      <c r="P694" s="267"/>
      <c r="Q694" s="267" t="s">
        <v>4471</v>
      </c>
      <c r="R694" s="272" t="s">
        <v>2436</v>
      </c>
      <c r="S694" s="255">
        <f t="shared" si="214"/>
        <v>10785.300000000001</v>
      </c>
      <c r="T694" s="255">
        <v>10785.300000000001</v>
      </c>
      <c r="U694" s="255">
        <v>7915.9</v>
      </c>
      <c r="V694" s="255"/>
      <c r="W694" s="255"/>
      <c r="X694" s="255">
        <f t="shared" si="215"/>
        <v>3070.6000000000004</v>
      </c>
      <c r="Y694" s="255">
        <v>3070.6000000000004</v>
      </c>
      <c r="Z694" s="255">
        <v>614.6</v>
      </c>
      <c r="AA694" s="255">
        <v>997.2</v>
      </c>
      <c r="AB694" s="255"/>
      <c r="AC694" s="255">
        <f t="shared" si="216"/>
        <v>13855.900000000001</v>
      </c>
      <c r="AE694" s="267"/>
      <c r="AF694" s="267" t="s">
        <v>4471</v>
      </c>
      <c r="AG694" s="272" t="s">
        <v>2436</v>
      </c>
      <c r="AH694" s="255">
        <f t="shared" si="217"/>
        <v>13855.900000000001</v>
      </c>
      <c r="AI694" s="254">
        <f t="shared" si="218"/>
        <v>10785.300000000001</v>
      </c>
      <c r="AJ694" s="254">
        <f t="shared" si="219"/>
        <v>3070.6000000000004</v>
      </c>
      <c r="AK694" s="254">
        <f t="shared" si="220"/>
        <v>18351.400000000001</v>
      </c>
      <c r="AL694" s="254">
        <f t="shared" si="221"/>
        <v>12097.9</v>
      </c>
      <c r="AM694" s="255">
        <f t="shared" si="222"/>
        <v>6253.5</v>
      </c>
      <c r="AN694" s="254">
        <f t="shared" si="223"/>
        <v>4495.5</v>
      </c>
      <c r="AO694" s="254">
        <f t="shared" si="224"/>
        <v>1312.5999999999985</v>
      </c>
      <c r="AP694" s="254">
        <f t="shared" si="225"/>
        <v>3182.8999999999996</v>
      </c>
      <c r="AQ694" s="249">
        <f t="shared" si="210"/>
        <v>198.3</v>
      </c>
      <c r="AR694" s="256">
        <f t="shared" si="211"/>
        <v>12296.199999999999</v>
      </c>
    </row>
    <row r="695" spans="1:44" ht="31.5">
      <c r="A695" s="396"/>
      <c r="B695" s="396" t="s">
        <v>4471</v>
      </c>
      <c r="C695" s="401" t="s">
        <v>277</v>
      </c>
      <c r="D695" s="369">
        <f t="shared" si="212"/>
        <v>14643.2</v>
      </c>
      <c r="E695" s="373">
        <v>14643.2</v>
      </c>
      <c r="F695" s="400">
        <v>12002.7</v>
      </c>
      <c r="G695" s="373"/>
      <c r="H695" s="400"/>
      <c r="I695" s="369">
        <f t="shared" si="209"/>
        <v>6357.9000000000005</v>
      </c>
      <c r="J695" s="400">
        <v>6111.7000000000007</v>
      </c>
      <c r="K695" s="400">
        <v>2611.9</v>
      </c>
      <c r="L695" s="400">
        <v>566.6</v>
      </c>
      <c r="M695" s="400">
        <v>246.2</v>
      </c>
      <c r="N695" s="369">
        <f t="shared" si="213"/>
        <v>21001.100000000002</v>
      </c>
      <c r="O695" s="236"/>
      <c r="P695" s="267"/>
      <c r="Q695" s="267" t="s">
        <v>4471</v>
      </c>
      <c r="R695" s="272" t="s">
        <v>2437</v>
      </c>
      <c r="S695" s="255">
        <f t="shared" si="214"/>
        <v>12698.2</v>
      </c>
      <c r="T695" s="255">
        <v>12698.2</v>
      </c>
      <c r="U695" s="255">
        <v>9319.9000000000015</v>
      </c>
      <c r="V695" s="255"/>
      <c r="W695" s="255"/>
      <c r="X695" s="255">
        <f t="shared" si="215"/>
        <v>2958</v>
      </c>
      <c r="Y695" s="255">
        <v>2958</v>
      </c>
      <c r="Z695" s="255">
        <v>723.6</v>
      </c>
      <c r="AA695" s="255">
        <v>587.20000000000005</v>
      </c>
      <c r="AB695" s="255"/>
      <c r="AC695" s="255">
        <f t="shared" si="216"/>
        <v>15656.2</v>
      </c>
      <c r="AE695" s="267"/>
      <c r="AF695" s="267" t="s">
        <v>4471</v>
      </c>
      <c r="AG695" s="272" t="s">
        <v>2437</v>
      </c>
      <c r="AH695" s="255">
        <f t="shared" si="217"/>
        <v>15656.2</v>
      </c>
      <c r="AI695" s="254">
        <f t="shared" si="218"/>
        <v>12698.2</v>
      </c>
      <c r="AJ695" s="254">
        <f t="shared" si="219"/>
        <v>2958</v>
      </c>
      <c r="AK695" s="254">
        <f t="shared" si="220"/>
        <v>21001.100000000002</v>
      </c>
      <c r="AL695" s="254">
        <f t="shared" si="221"/>
        <v>14643.2</v>
      </c>
      <c r="AM695" s="255">
        <f t="shared" si="222"/>
        <v>6357.9000000000005</v>
      </c>
      <c r="AN695" s="254">
        <f t="shared" si="223"/>
        <v>5344.9000000000015</v>
      </c>
      <c r="AO695" s="254">
        <f t="shared" si="224"/>
        <v>1945</v>
      </c>
      <c r="AP695" s="254">
        <f t="shared" si="225"/>
        <v>3399.9000000000005</v>
      </c>
      <c r="AQ695" s="249">
        <f t="shared" si="210"/>
        <v>240.1</v>
      </c>
      <c r="AR695" s="256">
        <f t="shared" si="211"/>
        <v>14883.300000000001</v>
      </c>
    </row>
    <row r="696" spans="1:44" ht="31.5">
      <c r="A696" s="396"/>
      <c r="B696" s="396" t="s">
        <v>4471</v>
      </c>
      <c r="C696" s="401" t="s">
        <v>278</v>
      </c>
      <c r="D696" s="369">
        <f t="shared" si="212"/>
        <v>12930.2</v>
      </c>
      <c r="E696" s="373">
        <v>12930.2</v>
      </c>
      <c r="F696" s="400">
        <v>10598.6</v>
      </c>
      <c r="G696" s="373"/>
      <c r="H696" s="400"/>
      <c r="I696" s="369">
        <f t="shared" si="209"/>
        <v>6267.5</v>
      </c>
      <c r="J696" s="400">
        <v>6199.5</v>
      </c>
      <c r="K696" s="400">
        <v>2222.1</v>
      </c>
      <c r="L696" s="400">
        <v>274.60000000000002</v>
      </c>
      <c r="M696" s="400">
        <v>68</v>
      </c>
      <c r="N696" s="369">
        <f t="shared" si="213"/>
        <v>19197.7</v>
      </c>
      <c r="O696" s="236"/>
      <c r="P696" s="267"/>
      <c r="Q696" s="267" t="s">
        <v>4471</v>
      </c>
      <c r="R696" s="272" t="s">
        <v>2438</v>
      </c>
      <c r="S696" s="255">
        <f t="shared" si="214"/>
        <v>12100.9</v>
      </c>
      <c r="T696" s="255">
        <v>12100.9</v>
      </c>
      <c r="U696" s="255">
        <v>8881.5</v>
      </c>
      <c r="V696" s="255"/>
      <c r="W696" s="255"/>
      <c r="X696" s="255">
        <f t="shared" si="215"/>
        <v>2117.6</v>
      </c>
      <c r="Y696" s="255">
        <v>2117.6</v>
      </c>
      <c r="Z696" s="255">
        <v>689.6</v>
      </c>
      <c r="AA696" s="255">
        <v>246.4</v>
      </c>
      <c r="AB696" s="255"/>
      <c r="AC696" s="255">
        <f t="shared" si="216"/>
        <v>14218.5</v>
      </c>
      <c r="AE696" s="267"/>
      <c r="AF696" s="267" t="s">
        <v>4471</v>
      </c>
      <c r="AG696" s="272" t="s">
        <v>2438</v>
      </c>
      <c r="AH696" s="255">
        <f t="shared" si="217"/>
        <v>14218.5</v>
      </c>
      <c r="AI696" s="254">
        <f t="shared" si="218"/>
        <v>12100.9</v>
      </c>
      <c r="AJ696" s="254">
        <f t="shared" si="219"/>
        <v>2117.6</v>
      </c>
      <c r="AK696" s="254">
        <f t="shared" si="220"/>
        <v>19197.7</v>
      </c>
      <c r="AL696" s="254">
        <f t="shared" si="221"/>
        <v>12930.2</v>
      </c>
      <c r="AM696" s="255">
        <f t="shared" si="222"/>
        <v>6267.5</v>
      </c>
      <c r="AN696" s="254">
        <f t="shared" si="223"/>
        <v>4979.2000000000007</v>
      </c>
      <c r="AO696" s="254">
        <f t="shared" si="224"/>
        <v>829.30000000000109</v>
      </c>
      <c r="AP696" s="254">
        <f t="shared" si="225"/>
        <v>4149.8999999999996</v>
      </c>
      <c r="AQ696" s="249">
        <f t="shared" si="210"/>
        <v>212</v>
      </c>
      <c r="AR696" s="256">
        <f t="shared" si="211"/>
        <v>13142.2</v>
      </c>
    </row>
    <row r="697" spans="1:44" ht="31.5">
      <c r="A697" s="396"/>
      <c r="B697" s="396" t="s">
        <v>4471</v>
      </c>
      <c r="C697" s="401" t="s">
        <v>279</v>
      </c>
      <c r="D697" s="369">
        <f t="shared" si="212"/>
        <v>11980.6</v>
      </c>
      <c r="E697" s="373">
        <v>11980.6</v>
      </c>
      <c r="F697" s="400">
        <v>9820.2000000000007</v>
      </c>
      <c r="G697" s="373"/>
      <c r="H697" s="400"/>
      <c r="I697" s="369">
        <f t="shared" si="209"/>
        <v>6237.3</v>
      </c>
      <c r="J697" s="400">
        <v>6181.1</v>
      </c>
      <c r="K697" s="400">
        <v>2091.3000000000002</v>
      </c>
      <c r="L697" s="400">
        <v>465</v>
      </c>
      <c r="M697" s="400">
        <v>56.2</v>
      </c>
      <c r="N697" s="369">
        <f t="shared" si="213"/>
        <v>18217.900000000001</v>
      </c>
      <c r="O697" s="236"/>
      <c r="P697" s="267"/>
      <c r="Q697" s="267" t="s">
        <v>4471</v>
      </c>
      <c r="R697" s="272" t="s">
        <v>2439</v>
      </c>
      <c r="S697" s="255">
        <f t="shared" si="214"/>
        <v>11224.6</v>
      </c>
      <c r="T697" s="255">
        <v>11224.6</v>
      </c>
      <c r="U697" s="255">
        <v>8238.2999999999993</v>
      </c>
      <c r="V697" s="255"/>
      <c r="W697" s="255"/>
      <c r="X697" s="255">
        <f t="shared" si="215"/>
        <v>2182.1</v>
      </c>
      <c r="Y697" s="255">
        <v>2182.1</v>
      </c>
      <c r="Z697" s="255">
        <v>639.59999999999991</v>
      </c>
      <c r="AA697" s="255">
        <v>375.2</v>
      </c>
      <c r="AB697" s="255"/>
      <c r="AC697" s="255">
        <f t="shared" si="216"/>
        <v>13406.7</v>
      </c>
      <c r="AE697" s="267"/>
      <c r="AF697" s="267" t="s">
        <v>4471</v>
      </c>
      <c r="AG697" s="272" t="s">
        <v>2439</v>
      </c>
      <c r="AH697" s="255">
        <f t="shared" si="217"/>
        <v>13406.7</v>
      </c>
      <c r="AI697" s="254">
        <f t="shared" si="218"/>
        <v>11224.6</v>
      </c>
      <c r="AJ697" s="254">
        <f t="shared" si="219"/>
        <v>2182.1</v>
      </c>
      <c r="AK697" s="254">
        <f t="shared" si="220"/>
        <v>18217.900000000001</v>
      </c>
      <c r="AL697" s="254">
        <f t="shared" si="221"/>
        <v>11980.6</v>
      </c>
      <c r="AM697" s="255">
        <f t="shared" si="222"/>
        <v>6237.3</v>
      </c>
      <c r="AN697" s="254">
        <f t="shared" si="223"/>
        <v>4811.2000000000007</v>
      </c>
      <c r="AO697" s="254">
        <f t="shared" si="224"/>
        <v>756</v>
      </c>
      <c r="AP697" s="254">
        <f t="shared" si="225"/>
        <v>4055.2000000000003</v>
      </c>
      <c r="AQ697" s="249">
        <f t="shared" si="210"/>
        <v>196.4</v>
      </c>
      <c r="AR697" s="256">
        <f t="shared" si="211"/>
        <v>12177</v>
      </c>
    </row>
    <row r="698" spans="1:44" ht="31.5">
      <c r="A698" s="396"/>
      <c r="B698" s="396" t="s">
        <v>4471</v>
      </c>
      <c r="C698" s="401" t="s">
        <v>280</v>
      </c>
      <c r="D698" s="369">
        <f t="shared" si="212"/>
        <v>15158.099999999999</v>
      </c>
      <c r="E698" s="373">
        <v>15158.099999999999</v>
      </c>
      <c r="F698" s="400">
        <v>12424.8</v>
      </c>
      <c r="G698" s="373"/>
      <c r="H698" s="400"/>
      <c r="I698" s="369">
        <f t="shared" si="209"/>
        <v>6348.9</v>
      </c>
      <c r="J698" s="400">
        <v>6102.5999999999995</v>
      </c>
      <c r="K698" s="400">
        <v>2572.6999999999998</v>
      </c>
      <c r="L698" s="400">
        <v>804.6</v>
      </c>
      <c r="M698" s="400">
        <v>246.3</v>
      </c>
      <c r="N698" s="369">
        <f t="shared" si="213"/>
        <v>21507</v>
      </c>
      <c r="O698" s="236"/>
      <c r="P698" s="267"/>
      <c r="Q698" s="267" t="s">
        <v>4471</v>
      </c>
      <c r="R698" s="272" t="s">
        <v>2440</v>
      </c>
      <c r="S698" s="255">
        <f t="shared" si="214"/>
        <v>13486.1</v>
      </c>
      <c r="T698" s="255">
        <v>13486.1</v>
      </c>
      <c r="U698" s="255">
        <v>9898.1</v>
      </c>
      <c r="V698" s="255"/>
      <c r="W698" s="255"/>
      <c r="X698" s="255">
        <f t="shared" si="215"/>
        <v>2234.6000000000004</v>
      </c>
      <c r="Y698" s="255">
        <v>2234.6000000000004</v>
      </c>
      <c r="Z698" s="255">
        <v>768.5</v>
      </c>
      <c r="AA698" s="255">
        <v>613.20000000000005</v>
      </c>
      <c r="AB698" s="255"/>
      <c r="AC698" s="255">
        <f t="shared" si="216"/>
        <v>15720.7</v>
      </c>
      <c r="AE698" s="267"/>
      <c r="AF698" s="267" t="s">
        <v>4471</v>
      </c>
      <c r="AG698" s="272" t="s">
        <v>2440</v>
      </c>
      <c r="AH698" s="255">
        <f t="shared" si="217"/>
        <v>15720.7</v>
      </c>
      <c r="AI698" s="254">
        <f t="shared" si="218"/>
        <v>13486.1</v>
      </c>
      <c r="AJ698" s="254">
        <f t="shared" si="219"/>
        <v>2234.6000000000004</v>
      </c>
      <c r="AK698" s="254">
        <f t="shared" si="220"/>
        <v>21507</v>
      </c>
      <c r="AL698" s="254">
        <f t="shared" si="221"/>
        <v>15158.099999999999</v>
      </c>
      <c r="AM698" s="255">
        <f t="shared" si="222"/>
        <v>6348.9</v>
      </c>
      <c r="AN698" s="254">
        <f t="shared" si="223"/>
        <v>5786.2999999999993</v>
      </c>
      <c r="AO698" s="254">
        <f t="shared" si="224"/>
        <v>1671.9999999999982</v>
      </c>
      <c r="AP698" s="254">
        <f t="shared" si="225"/>
        <v>4114.2999999999993</v>
      </c>
      <c r="AQ698" s="249">
        <f t="shared" si="210"/>
        <v>248.5</v>
      </c>
      <c r="AR698" s="256">
        <f t="shared" si="211"/>
        <v>15406.599999999999</v>
      </c>
    </row>
    <row r="699" spans="1:44" ht="31.5">
      <c r="A699" s="396"/>
      <c r="B699" s="396" t="s">
        <v>4471</v>
      </c>
      <c r="C699" s="401" t="s">
        <v>281</v>
      </c>
      <c r="D699" s="369">
        <f t="shared" si="212"/>
        <v>8855.2999999999993</v>
      </c>
      <c r="E699" s="373">
        <v>8855.2999999999993</v>
      </c>
      <c r="F699" s="400">
        <v>7258.4</v>
      </c>
      <c r="G699" s="373"/>
      <c r="H699" s="400"/>
      <c r="I699" s="369">
        <f t="shared" si="209"/>
        <v>6135.4</v>
      </c>
      <c r="J699" s="400">
        <v>6079.0999999999995</v>
      </c>
      <c r="K699" s="400">
        <v>1652.7</v>
      </c>
      <c r="L699" s="400">
        <v>591.20000000000005</v>
      </c>
      <c r="M699" s="400">
        <v>56.3</v>
      </c>
      <c r="N699" s="369">
        <f t="shared" si="213"/>
        <v>14990.699999999999</v>
      </c>
      <c r="O699" s="236"/>
      <c r="P699" s="267"/>
      <c r="Q699" s="267" t="s">
        <v>4471</v>
      </c>
      <c r="R699" s="272" t="s">
        <v>2441</v>
      </c>
      <c r="S699" s="255">
        <f t="shared" si="214"/>
        <v>8643.2999999999993</v>
      </c>
      <c r="T699" s="255">
        <v>8643.2999999999993</v>
      </c>
      <c r="U699" s="255">
        <v>6343.7</v>
      </c>
      <c r="V699" s="255"/>
      <c r="W699" s="255"/>
      <c r="X699" s="255">
        <f t="shared" si="215"/>
        <v>1726.5</v>
      </c>
      <c r="Y699" s="255">
        <v>1726.5</v>
      </c>
      <c r="Z699" s="255">
        <v>492.5</v>
      </c>
      <c r="AA699" s="255">
        <v>409</v>
      </c>
      <c r="AB699" s="255"/>
      <c r="AC699" s="255">
        <f t="shared" si="216"/>
        <v>10369.799999999999</v>
      </c>
      <c r="AE699" s="267"/>
      <c r="AF699" s="267" t="s">
        <v>4471</v>
      </c>
      <c r="AG699" s="272" t="s">
        <v>2441</v>
      </c>
      <c r="AH699" s="255">
        <f t="shared" si="217"/>
        <v>10369.799999999999</v>
      </c>
      <c r="AI699" s="254">
        <f t="shared" si="218"/>
        <v>8643.2999999999993</v>
      </c>
      <c r="AJ699" s="254">
        <f t="shared" si="219"/>
        <v>1726.5</v>
      </c>
      <c r="AK699" s="254">
        <f t="shared" si="220"/>
        <v>14990.699999999999</v>
      </c>
      <c r="AL699" s="254">
        <f t="shared" si="221"/>
        <v>8855.2999999999993</v>
      </c>
      <c r="AM699" s="255">
        <f t="shared" si="222"/>
        <v>6135.4</v>
      </c>
      <c r="AN699" s="254">
        <f t="shared" si="223"/>
        <v>4620.8999999999996</v>
      </c>
      <c r="AO699" s="254">
        <f t="shared" si="224"/>
        <v>212</v>
      </c>
      <c r="AP699" s="254">
        <f t="shared" si="225"/>
        <v>4408.8999999999996</v>
      </c>
      <c r="AQ699" s="249">
        <f t="shared" si="210"/>
        <v>145.19999999999999</v>
      </c>
      <c r="AR699" s="256">
        <f t="shared" si="211"/>
        <v>9000.5</v>
      </c>
    </row>
    <row r="700" spans="1:44" ht="31.5">
      <c r="A700" s="396"/>
      <c r="B700" s="396" t="s">
        <v>4471</v>
      </c>
      <c r="C700" s="401" t="s">
        <v>282</v>
      </c>
      <c r="D700" s="369">
        <f t="shared" si="212"/>
        <v>14243.5</v>
      </c>
      <c r="E700" s="373">
        <v>14243.5</v>
      </c>
      <c r="F700" s="400">
        <v>11675.1</v>
      </c>
      <c r="G700" s="373"/>
      <c r="H700" s="400"/>
      <c r="I700" s="369">
        <f t="shared" si="209"/>
        <v>6340.5</v>
      </c>
      <c r="J700" s="400">
        <v>6272.5</v>
      </c>
      <c r="K700" s="400">
        <v>2536.6</v>
      </c>
      <c r="L700" s="400">
        <v>827</v>
      </c>
      <c r="M700" s="400">
        <v>68</v>
      </c>
      <c r="N700" s="369">
        <f t="shared" si="213"/>
        <v>20584</v>
      </c>
      <c r="O700" s="236"/>
      <c r="P700" s="267"/>
      <c r="Q700" s="267" t="s">
        <v>4471</v>
      </c>
      <c r="R700" s="272" t="s">
        <v>2442</v>
      </c>
      <c r="S700" s="255">
        <f t="shared" si="214"/>
        <v>12845.5</v>
      </c>
      <c r="T700" s="255">
        <v>12845.5</v>
      </c>
      <c r="U700" s="255">
        <v>9427.9000000000015</v>
      </c>
      <c r="V700" s="255"/>
      <c r="W700" s="255"/>
      <c r="X700" s="255">
        <f t="shared" si="215"/>
        <v>4613.5</v>
      </c>
      <c r="Y700" s="255">
        <v>4613.5</v>
      </c>
      <c r="Z700" s="255">
        <v>732</v>
      </c>
      <c r="AA700" s="255">
        <v>797.2</v>
      </c>
      <c r="AB700" s="255"/>
      <c r="AC700" s="255">
        <f t="shared" si="216"/>
        <v>17459</v>
      </c>
      <c r="AE700" s="267"/>
      <c r="AF700" s="267" t="s">
        <v>4471</v>
      </c>
      <c r="AG700" s="272" t="s">
        <v>2442</v>
      </c>
      <c r="AH700" s="255">
        <f t="shared" si="217"/>
        <v>17459</v>
      </c>
      <c r="AI700" s="254">
        <f t="shared" si="218"/>
        <v>12845.5</v>
      </c>
      <c r="AJ700" s="254">
        <f t="shared" si="219"/>
        <v>4613.5</v>
      </c>
      <c r="AK700" s="254">
        <f t="shared" si="220"/>
        <v>20584</v>
      </c>
      <c r="AL700" s="254">
        <f t="shared" si="221"/>
        <v>14243.5</v>
      </c>
      <c r="AM700" s="255">
        <f t="shared" si="222"/>
        <v>6340.5</v>
      </c>
      <c r="AN700" s="254">
        <f t="shared" si="223"/>
        <v>3125</v>
      </c>
      <c r="AO700" s="254">
        <f t="shared" si="224"/>
        <v>1398</v>
      </c>
      <c r="AP700" s="254">
        <f t="shared" si="225"/>
        <v>1727</v>
      </c>
      <c r="AQ700" s="249">
        <f t="shared" si="210"/>
        <v>233.5</v>
      </c>
      <c r="AR700" s="256">
        <f t="shared" si="211"/>
        <v>14477</v>
      </c>
    </row>
    <row r="701" spans="1:44" ht="31.5">
      <c r="A701" s="396"/>
      <c r="B701" s="396" t="s">
        <v>4471</v>
      </c>
      <c r="C701" s="401" t="s">
        <v>283</v>
      </c>
      <c r="D701" s="369">
        <f t="shared" si="212"/>
        <v>13868.5</v>
      </c>
      <c r="E701" s="373">
        <v>13868.5</v>
      </c>
      <c r="F701" s="400">
        <v>11367.7</v>
      </c>
      <c r="G701" s="373"/>
      <c r="H701" s="400"/>
      <c r="I701" s="369">
        <f t="shared" si="209"/>
        <v>6326.4</v>
      </c>
      <c r="J701" s="400">
        <f>6100.2-0.1</f>
        <v>6100.0999999999995</v>
      </c>
      <c r="K701" s="400">
        <v>2476.1</v>
      </c>
      <c r="L701" s="400">
        <v>892.3</v>
      </c>
      <c r="M701" s="400">
        <v>226.3</v>
      </c>
      <c r="N701" s="369">
        <f t="shared" si="213"/>
        <v>20194.900000000001</v>
      </c>
      <c r="O701" s="236"/>
      <c r="P701" s="267"/>
      <c r="Q701" s="267" t="s">
        <v>4471</v>
      </c>
      <c r="R701" s="272" t="s">
        <v>2443</v>
      </c>
      <c r="S701" s="255">
        <f t="shared" si="214"/>
        <v>12293.9</v>
      </c>
      <c r="T701" s="255">
        <v>12293.9</v>
      </c>
      <c r="U701" s="255">
        <v>9023</v>
      </c>
      <c r="V701" s="255"/>
      <c r="W701" s="255"/>
      <c r="X701" s="255">
        <f t="shared" si="215"/>
        <v>2917.2</v>
      </c>
      <c r="Y701" s="255">
        <v>2917.2</v>
      </c>
      <c r="Z701" s="255">
        <v>700.5</v>
      </c>
      <c r="AA701" s="255">
        <v>565.29999999999995</v>
      </c>
      <c r="AB701" s="255"/>
      <c r="AC701" s="255">
        <f t="shared" si="216"/>
        <v>15211.099999999999</v>
      </c>
      <c r="AE701" s="267"/>
      <c r="AF701" s="267" t="s">
        <v>4471</v>
      </c>
      <c r="AG701" s="272" t="s">
        <v>2443</v>
      </c>
      <c r="AH701" s="255">
        <f t="shared" si="217"/>
        <v>15211.099999999999</v>
      </c>
      <c r="AI701" s="254">
        <f t="shared" si="218"/>
        <v>12293.9</v>
      </c>
      <c r="AJ701" s="254">
        <f t="shared" si="219"/>
        <v>2917.2</v>
      </c>
      <c r="AK701" s="254">
        <f t="shared" si="220"/>
        <v>20194.900000000001</v>
      </c>
      <c r="AL701" s="254">
        <f t="shared" si="221"/>
        <v>13868.5</v>
      </c>
      <c r="AM701" s="255">
        <f t="shared" si="222"/>
        <v>6326.4</v>
      </c>
      <c r="AN701" s="254">
        <f t="shared" si="223"/>
        <v>4983.8000000000029</v>
      </c>
      <c r="AO701" s="254">
        <f t="shared" si="224"/>
        <v>1574.6000000000004</v>
      </c>
      <c r="AP701" s="254">
        <f t="shared" si="225"/>
        <v>3409.2</v>
      </c>
      <c r="AQ701" s="249">
        <f t="shared" si="210"/>
        <v>227.4</v>
      </c>
      <c r="AR701" s="256">
        <f t="shared" si="211"/>
        <v>14095.9</v>
      </c>
    </row>
    <row r="702" spans="1:44" ht="31.5">
      <c r="A702" s="396"/>
      <c r="B702" s="396" t="s">
        <v>4471</v>
      </c>
      <c r="C702" s="401" t="s">
        <v>284</v>
      </c>
      <c r="D702" s="369">
        <f t="shared" si="212"/>
        <v>17388.3</v>
      </c>
      <c r="E702" s="373">
        <v>17388.3</v>
      </c>
      <c r="F702" s="400">
        <v>14252.8</v>
      </c>
      <c r="G702" s="373"/>
      <c r="H702" s="400"/>
      <c r="I702" s="369">
        <f t="shared" si="209"/>
        <v>21115</v>
      </c>
      <c r="J702" s="400">
        <f>6364.6+0.1</f>
        <v>6364.7000000000007</v>
      </c>
      <c r="K702" s="400">
        <v>2927.1</v>
      </c>
      <c r="L702" s="400">
        <v>1695.2</v>
      </c>
      <c r="M702" s="400">
        <v>14750.3</v>
      </c>
      <c r="N702" s="369">
        <f t="shared" si="213"/>
        <v>38503.300000000003</v>
      </c>
      <c r="O702" s="236"/>
      <c r="P702" s="267"/>
      <c r="Q702" s="267" t="s">
        <v>4471</v>
      </c>
      <c r="R702" s="272" t="s">
        <v>2444</v>
      </c>
      <c r="S702" s="255">
        <f t="shared" si="214"/>
        <v>15236</v>
      </c>
      <c r="T702" s="255">
        <v>15236</v>
      </c>
      <c r="U702" s="255">
        <v>11182.400000000001</v>
      </c>
      <c r="V702" s="255"/>
      <c r="W702" s="255"/>
      <c r="X702" s="255">
        <f t="shared" si="215"/>
        <v>4001.1000000000004</v>
      </c>
      <c r="Y702" s="255">
        <v>4001.1000000000004</v>
      </c>
      <c r="Z702" s="255">
        <v>868</v>
      </c>
      <c r="AA702" s="255">
        <v>1606.6</v>
      </c>
      <c r="AB702" s="255"/>
      <c r="AC702" s="255">
        <f t="shared" si="216"/>
        <v>19237.099999999999</v>
      </c>
      <c r="AE702" s="267"/>
      <c r="AF702" s="267" t="s">
        <v>4471</v>
      </c>
      <c r="AG702" s="272" t="s">
        <v>2444</v>
      </c>
      <c r="AH702" s="255">
        <f t="shared" si="217"/>
        <v>19237.099999999999</v>
      </c>
      <c r="AI702" s="254">
        <f t="shared" si="218"/>
        <v>15236</v>
      </c>
      <c r="AJ702" s="254">
        <f t="shared" si="219"/>
        <v>4001.1000000000004</v>
      </c>
      <c r="AK702" s="254">
        <f t="shared" si="220"/>
        <v>38503.300000000003</v>
      </c>
      <c r="AL702" s="254">
        <f t="shared" si="221"/>
        <v>17388.3</v>
      </c>
      <c r="AM702" s="255">
        <f t="shared" si="222"/>
        <v>21115</v>
      </c>
      <c r="AN702" s="254">
        <f t="shared" si="223"/>
        <v>19266.200000000004</v>
      </c>
      <c r="AO702" s="254">
        <f t="shared" si="224"/>
        <v>2152.2999999999993</v>
      </c>
      <c r="AP702" s="254">
        <f t="shared" si="225"/>
        <v>17113.900000000001</v>
      </c>
      <c r="AQ702" s="249">
        <f t="shared" si="210"/>
        <v>285.10000000000002</v>
      </c>
      <c r="AR702" s="256">
        <f t="shared" si="211"/>
        <v>17673.399999999998</v>
      </c>
    </row>
    <row r="703" spans="1:44" ht="47.25">
      <c r="A703" s="365"/>
      <c r="B703" s="365"/>
      <c r="C703" s="366" t="s">
        <v>2445</v>
      </c>
      <c r="D703" s="367">
        <f>SUM(D705:D711)</f>
        <v>121546.9</v>
      </c>
      <c r="E703" s="367">
        <f>SUM(E705:E711)</f>
        <v>121546.9</v>
      </c>
      <c r="F703" s="367">
        <f>SUM(F705:F711)</f>
        <v>99629.4</v>
      </c>
      <c r="G703" s="367"/>
      <c r="H703" s="367"/>
      <c r="I703" s="367">
        <f t="shared" ref="I703:N703" si="226">SUM(I705:I711)</f>
        <v>50071.1</v>
      </c>
      <c r="J703" s="367">
        <f t="shared" si="226"/>
        <v>48854.200000000004</v>
      </c>
      <c r="K703" s="367">
        <f t="shared" si="226"/>
        <v>21379.399999999998</v>
      </c>
      <c r="L703" s="367">
        <f t="shared" si="226"/>
        <v>9355.9000000000015</v>
      </c>
      <c r="M703" s="367">
        <f t="shared" si="226"/>
        <v>1216.9000000000001</v>
      </c>
      <c r="N703" s="367">
        <f t="shared" si="226"/>
        <v>171618</v>
      </c>
      <c r="O703" s="236"/>
      <c r="P703" s="248" t="s">
        <v>2446</v>
      </c>
      <c r="Q703" s="248" t="s">
        <v>4471</v>
      </c>
      <c r="R703" s="250" t="s">
        <v>2447</v>
      </c>
      <c r="S703" s="251">
        <f t="shared" ref="S703:Y703" si="227">SUM(S705:S711)</f>
        <v>124161.29999999999</v>
      </c>
      <c r="T703" s="251">
        <f t="shared" si="227"/>
        <v>124161.29999999999</v>
      </c>
      <c r="U703" s="251">
        <f t="shared" si="227"/>
        <v>87727.5</v>
      </c>
      <c r="V703" s="251">
        <f t="shared" si="227"/>
        <v>4530.8999999999996</v>
      </c>
      <c r="W703" s="251">
        <f t="shared" si="227"/>
        <v>0</v>
      </c>
      <c r="X703" s="251">
        <f t="shared" si="227"/>
        <v>16668.3</v>
      </c>
      <c r="Y703" s="251">
        <f t="shared" si="227"/>
        <v>16668.3</v>
      </c>
      <c r="Z703" s="251"/>
      <c r="AA703" s="251">
        <f>SUM(AA705:AA711)</f>
        <v>1828</v>
      </c>
      <c r="AB703" s="251">
        <f>SUM(AB705:AB711)</f>
        <v>0</v>
      </c>
      <c r="AC703" s="251">
        <f>SUM(AC705:AC711)</f>
        <v>140829.6</v>
      </c>
      <c r="AE703" s="248" t="s">
        <v>2446</v>
      </c>
      <c r="AF703" s="248" t="s">
        <v>4471</v>
      </c>
      <c r="AG703" s="250" t="s">
        <v>2447</v>
      </c>
      <c r="AH703" s="251">
        <f t="shared" ref="AH703:AP703" si="228">SUM(AH705:AH711)</f>
        <v>140829.6</v>
      </c>
      <c r="AI703" s="251">
        <f t="shared" si="228"/>
        <v>124161.29999999999</v>
      </c>
      <c r="AJ703" s="251">
        <f t="shared" si="228"/>
        <v>16668.3</v>
      </c>
      <c r="AK703" s="251">
        <f t="shared" si="228"/>
        <v>171618</v>
      </c>
      <c r="AL703" s="251">
        <f t="shared" si="228"/>
        <v>121546.9</v>
      </c>
      <c r="AM703" s="251">
        <f t="shared" si="228"/>
        <v>50071.1</v>
      </c>
      <c r="AN703" s="251">
        <f t="shared" si="228"/>
        <v>30788.400000000001</v>
      </c>
      <c r="AO703" s="251">
        <f t="shared" si="228"/>
        <v>-2614.4000000000015</v>
      </c>
      <c r="AP703" s="251">
        <f t="shared" si="228"/>
        <v>33402.799999999996</v>
      </c>
      <c r="AQ703" s="252">
        <f>SUM(AQ705:AQ711)</f>
        <v>1992.5</v>
      </c>
      <c r="AR703" s="252">
        <f>SUM(AR705:AR711)</f>
        <v>123539.4</v>
      </c>
    </row>
    <row r="704" spans="1:44" ht="15.75">
      <c r="A704" s="365"/>
      <c r="B704" s="365"/>
      <c r="C704" s="368"/>
      <c r="D704" s="369"/>
      <c r="E704" s="369"/>
      <c r="F704" s="369"/>
      <c r="G704" s="369"/>
      <c r="H704" s="369"/>
      <c r="I704" s="369"/>
      <c r="J704" s="369"/>
      <c r="K704" s="369"/>
      <c r="L704" s="369"/>
      <c r="M704" s="369"/>
      <c r="N704" s="369"/>
      <c r="O704" s="236"/>
      <c r="P704" s="248"/>
      <c r="Q704" s="248"/>
      <c r="R704" s="250"/>
      <c r="S704" s="251"/>
      <c r="T704" s="251"/>
      <c r="U704" s="251"/>
      <c r="V704" s="251"/>
      <c r="W704" s="251"/>
      <c r="X704" s="251"/>
      <c r="Y704" s="251"/>
      <c r="Z704" s="251"/>
      <c r="AA704" s="251"/>
      <c r="AB704" s="251"/>
      <c r="AC704" s="251"/>
      <c r="AE704" s="248"/>
      <c r="AF704" s="248"/>
      <c r="AG704" s="250"/>
      <c r="AH704" s="251"/>
      <c r="AI704" s="251"/>
      <c r="AJ704" s="251"/>
      <c r="AK704" s="251"/>
      <c r="AL704" s="251"/>
      <c r="AM704" s="251"/>
      <c r="AN704" s="251"/>
      <c r="AO704" s="251"/>
      <c r="AP704" s="251"/>
      <c r="AQ704" s="249"/>
      <c r="AR704" s="256">
        <f t="shared" si="211"/>
        <v>0</v>
      </c>
    </row>
    <row r="705" spans="1:44" s="249" customFormat="1" ht="31.5">
      <c r="A705" s="402"/>
      <c r="B705" s="365" t="s">
        <v>4471</v>
      </c>
      <c r="C705" s="403" t="s">
        <v>2448</v>
      </c>
      <c r="D705" s="369">
        <f>E705+H705</f>
        <v>15421.5</v>
      </c>
      <c r="E705" s="373">
        <v>15421.5</v>
      </c>
      <c r="F705" s="400">
        <v>12640.7</v>
      </c>
      <c r="G705" s="373"/>
      <c r="H705" s="400"/>
      <c r="I705" s="369">
        <f>J705+M705</f>
        <v>6859.3</v>
      </c>
      <c r="J705" s="400">
        <v>6533.3</v>
      </c>
      <c r="K705" s="400">
        <v>2712.6</v>
      </c>
      <c r="L705" s="400">
        <v>1525.2</v>
      </c>
      <c r="M705" s="400">
        <v>326</v>
      </c>
      <c r="N705" s="369">
        <f t="shared" ref="N705:N711" si="229">D705+I705</f>
        <v>22280.799999999999</v>
      </c>
      <c r="P705" s="273"/>
      <c r="Q705" s="248" t="s">
        <v>4471</v>
      </c>
      <c r="R705" s="274" t="s">
        <v>2448</v>
      </c>
      <c r="S705" s="255">
        <f t="shared" ref="S705:S711" si="230">T705+W705</f>
        <v>15394.3</v>
      </c>
      <c r="T705" s="255">
        <v>15394.3</v>
      </c>
      <c r="U705" s="255">
        <v>10986</v>
      </c>
      <c r="V705" s="255">
        <v>469.8</v>
      </c>
      <c r="W705" s="255"/>
      <c r="X705" s="255">
        <f t="shared" ref="X705:X711" si="231">Y705+AB705</f>
        <v>1977.3000000000002</v>
      </c>
      <c r="Y705" s="255">
        <v>1977.3000000000002</v>
      </c>
      <c r="Z705" s="255">
        <v>716.9</v>
      </c>
      <c r="AA705" s="255">
        <v>189.6</v>
      </c>
      <c r="AB705" s="255"/>
      <c r="AC705" s="255">
        <f t="shared" ref="AC705:AC711" si="232">S705+X705</f>
        <v>17371.599999999999</v>
      </c>
      <c r="AE705" s="273"/>
      <c r="AF705" s="248" t="s">
        <v>4471</v>
      </c>
      <c r="AG705" s="274" t="s">
        <v>2448</v>
      </c>
      <c r="AH705" s="255">
        <f t="shared" ref="AH705:AH711" si="233">AC705</f>
        <v>17371.599999999999</v>
      </c>
      <c r="AI705" s="254">
        <f t="shared" ref="AI705:AI711" si="234">S705</f>
        <v>15394.3</v>
      </c>
      <c r="AJ705" s="254">
        <f t="shared" ref="AJ705:AJ711" si="235">X705</f>
        <v>1977.3000000000002</v>
      </c>
      <c r="AK705" s="254">
        <f t="shared" ref="AK705:AK711" si="236">N705</f>
        <v>22280.799999999999</v>
      </c>
      <c r="AL705" s="254">
        <f t="shared" ref="AL705:AL711" si="237">D705</f>
        <v>15421.5</v>
      </c>
      <c r="AM705" s="255">
        <f t="shared" ref="AM705:AM711" si="238">I705</f>
        <v>6859.3</v>
      </c>
      <c r="AN705" s="254">
        <f t="shared" ref="AN705:AP711" si="239">AK705-AH705</f>
        <v>4909.2000000000007</v>
      </c>
      <c r="AO705" s="254">
        <f t="shared" si="239"/>
        <v>27.200000000000728</v>
      </c>
      <c r="AP705" s="254">
        <f t="shared" si="239"/>
        <v>4882</v>
      </c>
      <c r="AQ705" s="249">
        <f t="shared" si="210"/>
        <v>252.8</v>
      </c>
      <c r="AR705" s="256">
        <f t="shared" si="211"/>
        <v>15674.3</v>
      </c>
    </row>
    <row r="706" spans="1:44" s="249" customFormat="1" ht="31.5">
      <c r="A706" s="402"/>
      <c r="B706" s="365" t="s">
        <v>4471</v>
      </c>
      <c r="C706" s="403" t="s">
        <v>2449</v>
      </c>
      <c r="D706" s="369">
        <f t="shared" ref="D706:D711" si="240">E706+H706</f>
        <v>12067.9</v>
      </c>
      <c r="E706" s="373">
        <v>12067.9</v>
      </c>
      <c r="F706" s="400">
        <v>9891.7999999999993</v>
      </c>
      <c r="G706" s="373"/>
      <c r="H706" s="400"/>
      <c r="I706" s="369">
        <f t="shared" ref="I706:I711" si="241">J706+M706</f>
        <v>5240.2</v>
      </c>
      <c r="J706" s="400">
        <v>5063.3</v>
      </c>
      <c r="K706" s="400">
        <v>2122.6999999999998</v>
      </c>
      <c r="L706" s="400">
        <v>1073.9000000000001</v>
      </c>
      <c r="M706" s="400">
        <v>176.9</v>
      </c>
      <c r="N706" s="369">
        <f t="shared" si="229"/>
        <v>17308.099999999999</v>
      </c>
      <c r="P706" s="273"/>
      <c r="Q706" s="248" t="s">
        <v>4471</v>
      </c>
      <c r="R706" s="274" t="s">
        <v>2449</v>
      </c>
      <c r="S706" s="255">
        <f t="shared" si="230"/>
        <v>15439.1</v>
      </c>
      <c r="T706" s="255">
        <v>15439.1</v>
      </c>
      <c r="U706" s="255">
        <v>10773.5</v>
      </c>
      <c r="V706" s="255">
        <v>804.2</v>
      </c>
      <c r="W706" s="255"/>
      <c r="X706" s="255">
        <f t="shared" si="231"/>
        <v>2463.1999999999998</v>
      </c>
      <c r="Y706" s="255">
        <v>2463.1999999999998</v>
      </c>
      <c r="Z706" s="255">
        <v>703.09999999999991</v>
      </c>
      <c r="AA706" s="255">
        <v>324.39999999999998</v>
      </c>
      <c r="AB706" s="255"/>
      <c r="AC706" s="255">
        <f t="shared" si="232"/>
        <v>17902.3</v>
      </c>
      <c r="AE706" s="273"/>
      <c r="AF706" s="248" t="s">
        <v>4471</v>
      </c>
      <c r="AG706" s="274" t="s">
        <v>2449</v>
      </c>
      <c r="AH706" s="255">
        <f t="shared" si="233"/>
        <v>17902.3</v>
      </c>
      <c r="AI706" s="254">
        <f t="shared" si="234"/>
        <v>15439.1</v>
      </c>
      <c r="AJ706" s="254">
        <f t="shared" si="235"/>
        <v>2463.1999999999998</v>
      </c>
      <c r="AK706" s="254">
        <f t="shared" si="236"/>
        <v>17308.099999999999</v>
      </c>
      <c r="AL706" s="254">
        <f t="shared" si="237"/>
        <v>12067.9</v>
      </c>
      <c r="AM706" s="255">
        <f t="shared" si="238"/>
        <v>5240.2</v>
      </c>
      <c r="AN706" s="254">
        <f t="shared" si="239"/>
        <v>-594.20000000000073</v>
      </c>
      <c r="AO706" s="254">
        <f t="shared" si="239"/>
        <v>-3371.2000000000007</v>
      </c>
      <c r="AP706" s="254">
        <f t="shared" si="239"/>
        <v>2777</v>
      </c>
      <c r="AQ706" s="249">
        <f t="shared" si="210"/>
        <v>197.8</v>
      </c>
      <c r="AR706" s="256">
        <f t="shared" si="211"/>
        <v>12265.699999999999</v>
      </c>
    </row>
    <row r="707" spans="1:44" s="249" customFormat="1" ht="31.5">
      <c r="A707" s="402"/>
      <c r="B707" s="365" t="s">
        <v>4471</v>
      </c>
      <c r="C707" s="403" t="s">
        <v>2450</v>
      </c>
      <c r="D707" s="369">
        <f t="shared" si="240"/>
        <v>32340</v>
      </c>
      <c r="E707" s="373">
        <v>32340</v>
      </c>
      <c r="F707" s="400">
        <v>26508.400000000001</v>
      </c>
      <c r="G707" s="373"/>
      <c r="H707" s="400"/>
      <c r="I707" s="369">
        <f t="shared" si="241"/>
        <v>12283.3</v>
      </c>
      <c r="J707" s="400">
        <v>11806.3</v>
      </c>
      <c r="K707" s="400">
        <v>5688.4</v>
      </c>
      <c r="L707" s="400">
        <v>1313</v>
      </c>
      <c r="M707" s="400">
        <v>477</v>
      </c>
      <c r="N707" s="369">
        <f t="shared" si="229"/>
        <v>44623.3</v>
      </c>
      <c r="O707" s="275"/>
      <c r="P707" s="273"/>
      <c r="Q707" s="248" t="s">
        <v>4471</v>
      </c>
      <c r="R707" s="274" t="s">
        <v>2450</v>
      </c>
      <c r="S707" s="255">
        <f t="shared" si="230"/>
        <v>30909.599999999999</v>
      </c>
      <c r="T707" s="255">
        <v>30909.599999999999</v>
      </c>
      <c r="U707" s="255">
        <v>21940.5</v>
      </c>
      <c r="V707" s="255">
        <v>648.29999999999995</v>
      </c>
      <c r="W707" s="255"/>
      <c r="X707" s="255">
        <f t="shared" si="231"/>
        <v>4021.9000000000005</v>
      </c>
      <c r="Y707" s="255">
        <v>4021.9000000000005</v>
      </c>
      <c r="Z707" s="255">
        <v>1431.6</v>
      </c>
      <c r="AA707" s="255">
        <v>261.60000000000002</v>
      </c>
      <c r="AB707" s="255"/>
      <c r="AC707" s="255">
        <f t="shared" si="232"/>
        <v>34931.5</v>
      </c>
      <c r="AE707" s="273"/>
      <c r="AF707" s="248" t="s">
        <v>4471</v>
      </c>
      <c r="AG707" s="274" t="s">
        <v>2450</v>
      </c>
      <c r="AH707" s="255">
        <f t="shared" si="233"/>
        <v>34931.5</v>
      </c>
      <c r="AI707" s="254">
        <f t="shared" si="234"/>
        <v>30909.599999999999</v>
      </c>
      <c r="AJ707" s="254">
        <f t="shared" si="235"/>
        <v>4021.9000000000005</v>
      </c>
      <c r="AK707" s="254">
        <f t="shared" si="236"/>
        <v>44623.3</v>
      </c>
      <c r="AL707" s="254">
        <f t="shared" si="237"/>
        <v>32340</v>
      </c>
      <c r="AM707" s="255">
        <f t="shared" si="238"/>
        <v>12283.3</v>
      </c>
      <c r="AN707" s="254">
        <f t="shared" si="239"/>
        <v>9691.8000000000029</v>
      </c>
      <c r="AO707" s="254">
        <f t="shared" si="239"/>
        <v>1430.4000000000015</v>
      </c>
      <c r="AP707" s="254">
        <f t="shared" si="239"/>
        <v>8261.3999999999978</v>
      </c>
      <c r="AQ707" s="249">
        <f t="shared" si="210"/>
        <v>530.20000000000005</v>
      </c>
      <c r="AR707" s="256">
        <f t="shared" si="211"/>
        <v>32870.199999999997</v>
      </c>
    </row>
    <row r="708" spans="1:44" s="249" customFormat="1" ht="31.5">
      <c r="A708" s="402"/>
      <c r="B708" s="365" t="s">
        <v>4471</v>
      </c>
      <c r="C708" s="403" t="s">
        <v>2451</v>
      </c>
      <c r="D708" s="369">
        <f t="shared" si="240"/>
        <v>13488.4</v>
      </c>
      <c r="E708" s="373">
        <v>13488.4</v>
      </c>
      <c r="F708" s="400">
        <v>11056.2</v>
      </c>
      <c r="G708" s="373"/>
      <c r="H708" s="400"/>
      <c r="I708" s="369">
        <f t="shared" si="241"/>
        <v>5313.9</v>
      </c>
      <c r="J708" s="400">
        <v>5191.8999999999996</v>
      </c>
      <c r="K708" s="400">
        <v>2372.6</v>
      </c>
      <c r="L708" s="400">
        <v>929.3</v>
      </c>
      <c r="M708" s="400">
        <v>122</v>
      </c>
      <c r="N708" s="369">
        <f t="shared" si="229"/>
        <v>18802.3</v>
      </c>
      <c r="O708" s="275"/>
      <c r="P708" s="273"/>
      <c r="Q708" s="248" t="s">
        <v>4471</v>
      </c>
      <c r="R708" s="274" t="s">
        <v>2451</v>
      </c>
      <c r="S708" s="255">
        <f t="shared" si="230"/>
        <v>14023.900000000001</v>
      </c>
      <c r="T708" s="255">
        <v>14023.900000000001</v>
      </c>
      <c r="U708" s="255">
        <v>10079.299999999999</v>
      </c>
      <c r="V708" s="255">
        <v>330.7</v>
      </c>
      <c r="W708" s="255"/>
      <c r="X708" s="255">
        <f t="shared" si="231"/>
        <v>1784.9</v>
      </c>
      <c r="Y708" s="255">
        <v>1784.9</v>
      </c>
      <c r="Z708" s="255">
        <v>657.7</v>
      </c>
      <c r="AA708" s="255">
        <v>133.4</v>
      </c>
      <c r="AB708" s="255"/>
      <c r="AC708" s="255">
        <f t="shared" si="232"/>
        <v>15808.800000000001</v>
      </c>
      <c r="AE708" s="273"/>
      <c r="AF708" s="248" t="s">
        <v>4471</v>
      </c>
      <c r="AG708" s="274" t="s">
        <v>2451</v>
      </c>
      <c r="AH708" s="255">
        <f t="shared" si="233"/>
        <v>15808.800000000001</v>
      </c>
      <c r="AI708" s="254">
        <f t="shared" si="234"/>
        <v>14023.900000000001</v>
      </c>
      <c r="AJ708" s="254">
        <f t="shared" si="235"/>
        <v>1784.9</v>
      </c>
      <c r="AK708" s="254">
        <f t="shared" si="236"/>
        <v>18802.3</v>
      </c>
      <c r="AL708" s="254">
        <f t="shared" si="237"/>
        <v>13488.4</v>
      </c>
      <c r="AM708" s="255">
        <f t="shared" si="238"/>
        <v>5313.9</v>
      </c>
      <c r="AN708" s="254">
        <f t="shared" si="239"/>
        <v>2993.4999999999982</v>
      </c>
      <c r="AO708" s="254">
        <f t="shared" si="239"/>
        <v>-535.50000000000182</v>
      </c>
      <c r="AP708" s="254">
        <f t="shared" si="239"/>
        <v>3528.9999999999995</v>
      </c>
      <c r="AQ708" s="249">
        <f t="shared" si="210"/>
        <v>221.1</v>
      </c>
      <c r="AR708" s="256">
        <f t="shared" si="211"/>
        <v>13709.5</v>
      </c>
    </row>
    <row r="709" spans="1:44" s="249" customFormat="1" ht="31.5">
      <c r="A709" s="402"/>
      <c r="B709" s="365" t="s">
        <v>4471</v>
      </c>
      <c r="C709" s="403" t="s">
        <v>2452</v>
      </c>
      <c r="D709" s="369">
        <f t="shared" si="240"/>
        <v>17093.3</v>
      </c>
      <c r="E709" s="373">
        <v>17093.3</v>
      </c>
      <c r="F709" s="400">
        <v>14011</v>
      </c>
      <c r="G709" s="373"/>
      <c r="H709" s="400"/>
      <c r="I709" s="369">
        <f t="shared" si="241"/>
        <v>7612.8</v>
      </c>
      <c r="J709" s="400">
        <v>7586.8</v>
      </c>
      <c r="K709" s="400">
        <v>3006.6</v>
      </c>
      <c r="L709" s="400">
        <v>1856.5</v>
      </c>
      <c r="M709" s="400">
        <v>26</v>
      </c>
      <c r="N709" s="369">
        <f t="shared" si="229"/>
        <v>24706.1</v>
      </c>
      <c r="O709" s="275"/>
      <c r="P709" s="273"/>
      <c r="Q709" s="248" t="s">
        <v>4471</v>
      </c>
      <c r="R709" s="274" t="s">
        <v>2452</v>
      </c>
      <c r="S709" s="255">
        <f t="shared" si="230"/>
        <v>18537.8</v>
      </c>
      <c r="T709" s="255">
        <v>18537.8</v>
      </c>
      <c r="U709" s="255">
        <v>12839.800000000001</v>
      </c>
      <c r="V709" s="255">
        <v>1096.5999999999999</v>
      </c>
      <c r="W709" s="255"/>
      <c r="X709" s="255">
        <f t="shared" si="231"/>
        <v>2492.4</v>
      </c>
      <c r="Y709" s="255">
        <v>2492.4</v>
      </c>
      <c r="Z709" s="255">
        <v>837.9</v>
      </c>
      <c r="AA709" s="255">
        <v>442.4</v>
      </c>
      <c r="AB709" s="255"/>
      <c r="AC709" s="255">
        <f t="shared" si="232"/>
        <v>21030.2</v>
      </c>
      <c r="AE709" s="273"/>
      <c r="AF709" s="248" t="s">
        <v>4471</v>
      </c>
      <c r="AG709" s="274" t="s">
        <v>2452</v>
      </c>
      <c r="AH709" s="255">
        <f t="shared" si="233"/>
        <v>21030.2</v>
      </c>
      <c r="AI709" s="254">
        <f t="shared" si="234"/>
        <v>18537.8</v>
      </c>
      <c r="AJ709" s="254">
        <f t="shared" si="235"/>
        <v>2492.4</v>
      </c>
      <c r="AK709" s="254">
        <f t="shared" si="236"/>
        <v>24706.1</v>
      </c>
      <c r="AL709" s="254">
        <f t="shared" si="237"/>
        <v>17093.3</v>
      </c>
      <c r="AM709" s="255">
        <f t="shared" si="238"/>
        <v>7612.8</v>
      </c>
      <c r="AN709" s="254">
        <f t="shared" si="239"/>
        <v>3675.8999999999978</v>
      </c>
      <c r="AO709" s="254">
        <f t="shared" si="239"/>
        <v>-1444.5</v>
      </c>
      <c r="AP709" s="254">
        <f t="shared" si="239"/>
        <v>5120.3999999999996</v>
      </c>
      <c r="AQ709" s="249">
        <f t="shared" si="210"/>
        <v>280.2</v>
      </c>
      <c r="AR709" s="256">
        <f t="shared" si="211"/>
        <v>17373.5</v>
      </c>
    </row>
    <row r="710" spans="1:44" s="249" customFormat="1" ht="31.5">
      <c r="A710" s="402"/>
      <c r="B710" s="365" t="s">
        <v>4471</v>
      </c>
      <c r="C710" s="403" t="s">
        <v>2453</v>
      </c>
      <c r="D710" s="369">
        <f t="shared" si="240"/>
        <v>12066.9</v>
      </c>
      <c r="E710" s="373">
        <v>12066.9</v>
      </c>
      <c r="F710" s="400">
        <v>9890.9</v>
      </c>
      <c r="G710" s="373"/>
      <c r="H710" s="400"/>
      <c r="I710" s="369">
        <f t="shared" si="241"/>
        <v>4212.6000000000004</v>
      </c>
      <c r="J710" s="400">
        <v>4135.6000000000004</v>
      </c>
      <c r="K710" s="400">
        <v>2122.4</v>
      </c>
      <c r="L710" s="400">
        <v>327.2</v>
      </c>
      <c r="M710" s="400">
        <v>77</v>
      </c>
      <c r="N710" s="369">
        <f t="shared" si="229"/>
        <v>16279.5</v>
      </c>
      <c r="O710" s="275"/>
      <c r="P710" s="273"/>
      <c r="Q710" s="248" t="s">
        <v>4471</v>
      </c>
      <c r="R710" s="274" t="s">
        <v>2453</v>
      </c>
      <c r="S710" s="255">
        <f t="shared" si="230"/>
        <v>10074</v>
      </c>
      <c r="T710" s="255">
        <v>10074</v>
      </c>
      <c r="U710" s="255">
        <v>7251.4000000000005</v>
      </c>
      <c r="V710" s="255">
        <v>222.4</v>
      </c>
      <c r="W710" s="255"/>
      <c r="X710" s="255">
        <f t="shared" si="231"/>
        <v>1334.3</v>
      </c>
      <c r="Y710" s="255">
        <v>1334.3</v>
      </c>
      <c r="Z710" s="255">
        <v>473.29999999999995</v>
      </c>
      <c r="AA710" s="255">
        <v>89.7</v>
      </c>
      <c r="AB710" s="255"/>
      <c r="AC710" s="255">
        <f t="shared" si="232"/>
        <v>11408.3</v>
      </c>
      <c r="AE710" s="273"/>
      <c r="AF710" s="248" t="s">
        <v>4471</v>
      </c>
      <c r="AG710" s="274" t="s">
        <v>2453</v>
      </c>
      <c r="AH710" s="255">
        <f t="shared" si="233"/>
        <v>11408.3</v>
      </c>
      <c r="AI710" s="254">
        <f t="shared" si="234"/>
        <v>10074</v>
      </c>
      <c r="AJ710" s="254">
        <f t="shared" si="235"/>
        <v>1334.3</v>
      </c>
      <c r="AK710" s="254">
        <f t="shared" si="236"/>
        <v>16279.5</v>
      </c>
      <c r="AL710" s="254">
        <f t="shared" si="237"/>
        <v>12066.9</v>
      </c>
      <c r="AM710" s="255">
        <f t="shared" si="238"/>
        <v>4212.6000000000004</v>
      </c>
      <c r="AN710" s="254">
        <f t="shared" si="239"/>
        <v>4871.2000000000007</v>
      </c>
      <c r="AO710" s="254">
        <f t="shared" si="239"/>
        <v>1992.8999999999996</v>
      </c>
      <c r="AP710" s="254">
        <f t="shared" si="239"/>
        <v>2878.3</v>
      </c>
      <c r="AQ710" s="249">
        <f t="shared" si="210"/>
        <v>197.8</v>
      </c>
      <c r="AR710" s="256">
        <f t="shared" si="211"/>
        <v>12264.699999999999</v>
      </c>
    </row>
    <row r="711" spans="1:44" s="249" customFormat="1" ht="31.5">
      <c r="A711" s="402"/>
      <c r="B711" s="365" t="s">
        <v>4471</v>
      </c>
      <c r="C711" s="403" t="s">
        <v>2454</v>
      </c>
      <c r="D711" s="369">
        <f t="shared" si="240"/>
        <v>19068.899999999998</v>
      </c>
      <c r="E711" s="373">
        <v>19068.899999999998</v>
      </c>
      <c r="F711" s="400">
        <v>15630.4</v>
      </c>
      <c r="G711" s="373"/>
      <c r="H711" s="400"/>
      <c r="I711" s="369">
        <f t="shared" si="241"/>
        <v>8549</v>
      </c>
      <c r="J711" s="400">
        <v>8537</v>
      </c>
      <c r="K711" s="400">
        <v>3354.1</v>
      </c>
      <c r="L711" s="400">
        <v>2330.8000000000002</v>
      </c>
      <c r="M711" s="400">
        <v>12</v>
      </c>
      <c r="N711" s="369">
        <f t="shared" si="229"/>
        <v>27617.899999999998</v>
      </c>
      <c r="O711" s="275"/>
      <c r="P711" s="273"/>
      <c r="Q711" s="248" t="s">
        <v>4471</v>
      </c>
      <c r="R711" s="274" t="s">
        <v>2454</v>
      </c>
      <c r="S711" s="255">
        <f t="shared" si="230"/>
        <v>19782.599999999999</v>
      </c>
      <c r="T711" s="255">
        <v>19782.599999999999</v>
      </c>
      <c r="U711" s="255">
        <v>13857</v>
      </c>
      <c r="V711" s="255">
        <v>958.9</v>
      </c>
      <c r="W711" s="255"/>
      <c r="X711" s="255">
        <f t="shared" si="231"/>
        <v>2594.3000000000002</v>
      </c>
      <c r="Y711" s="255">
        <v>2594.3000000000002</v>
      </c>
      <c r="Z711" s="255">
        <v>904.2</v>
      </c>
      <c r="AA711" s="255">
        <v>386.9</v>
      </c>
      <c r="AB711" s="255"/>
      <c r="AC711" s="255">
        <f t="shared" si="232"/>
        <v>22376.899999999998</v>
      </c>
      <c r="AE711" s="273"/>
      <c r="AF711" s="248" t="s">
        <v>4471</v>
      </c>
      <c r="AG711" s="274" t="s">
        <v>2454</v>
      </c>
      <c r="AH711" s="255">
        <f t="shared" si="233"/>
        <v>22376.899999999998</v>
      </c>
      <c r="AI711" s="254">
        <f t="shared" si="234"/>
        <v>19782.599999999999</v>
      </c>
      <c r="AJ711" s="254">
        <f t="shared" si="235"/>
        <v>2594.3000000000002</v>
      </c>
      <c r="AK711" s="254">
        <f t="shared" si="236"/>
        <v>27617.899999999998</v>
      </c>
      <c r="AL711" s="254">
        <f t="shared" si="237"/>
        <v>19068.899999999998</v>
      </c>
      <c r="AM711" s="255">
        <f t="shared" si="238"/>
        <v>8549</v>
      </c>
      <c r="AN711" s="254">
        <f t="shared" si="239"/>
        <v>5241</v>
      </c>
      <c r="AO711" s="254">
        <f t="shared" si="239"/>
        <v>-713.70000000000073</v>
      </c>
      <c r="AP711" s="254">
        <f t="shared" si="239"/>
        <v>5954.7</v>
      </c>
      <c r="AQ711" s="249">
        <f t="shared" si="210"/>
        <v>312.60000000000002</v>
      </c>
      <c r="AR711" s="256">
        <f t="shared" si="211"/>
        <v>19381.499999999996</v>
      </c>
    </row>
    <row r="712" spans="1:44" s="249" customFormat="1" ht="47.25">
      <c r="A712" s="365"/>
      <c r="B712" s="365"/>
      <c r="C712" s="366" t="s">
        <v>2455</v>
      </c>
      <c r="D712" s="367">
        <f>SUM(D714:D721)</f>
        <v>144883.20000000001</v>
      </c>
      <c r="E712" s="367">
        <f>SUM(E714:E721)</f>
        <v>144883.20000000001</v>
      </c>
      <c r="F712" s="367">
        <f>SUM(F714:F721)</f>
        <v>118757.50000000001</v>
      </c>
      <c r="G712" s="367"/>
      <c r="H712" s="367"/>
      <c r="I712" s="367">
        <f t="shared" ref="I712:N712" si="242">SUM(I714:I721)</f>
        <v>85076.4</v>
      </c>
      <c r="J712" s="367">
        <f t="shared" si="242"/>
        <v>66996.599999999991</v>
      </c>
      <c r="K712" s="367">
        <f t="shared" si="242"/>
        <v>25484.1</v>
      </c>
      <c r="L712" s="367">
        <f t="shared" si="242"/>
        <v>7785.3</v>
      </c>
      <c r="M712" s="367">
        <f t="shared" si="242"/>
        <v>18079.8</v>
      </c>
      <c r="N712" s="367">
        <f t="shared" si="242"/>
        <v>229959.59999999998</v>
      </c>
      <c r="O712" s="275"/>
      <c r="P712" s="248" t="s">
        <v>2456</v>
      </c>
      <c r="Q712" s="248" t="s">
        <v>4471</v>
      </c>
      <c r="R712" s="250" t="s">
        <v>2457</v>
      </c>
      <c r="S712" s="251">
        <f t="shared" ref="S712:AC712" si="243">SUM(S714:S721)</f>
        <v>164753.89999999997</v>
      </c>
      <c r="T712" s="251">
        <f t="shared" si="243"/>
        <v>164753.89999999997</v>
      </c>
      <c r="U712" s="251">
        <f t="shared" si="243"/>
        <v>114810.5</v>
      </c>
      <c r="V712" s="251">
        <f t="shared" si="243"/>
        <v>8274.2000000000007</v>
      </c>
      <c r="W712" s="251">
        <f t="shared" si="243"/>
        <v>0</v>
      </c>
      <c r="X712" s="251">
        <f t="shared" si="243"/>
        <v>88833</v>
      </c>
      <c r="Y712" s="251">
        <f t="shared" si="243"/>
        <v>88833</v>
      </c>
      <c r="Z712" s="251">
        <f t="shared" si="243"/>
        <v>4469.8</v>
      </c>
      <c r="AA712" s="251">
        <f t="shared" si="243"/>
        <v>0</v>
      </c>
      <c r="AB712" s="251">
        <f t="shared" si="243"/>
        <v>0</v>
      </c>
      <c r="AC712" s="251">
        <f t="shared" si="243"/>
        <v>253586.90000000002</v>
      </c>
      <c r="AE712" s="248" t="s">
        <v>2456</v>
      </c>
      <c r="AF712" s="248" t="s">
        <v>4471</v>
      </c>
      <c r="AG712" s="250" t="s">
        <v>2457</v>
      </c>
      <c r="AH712" s="251">
        <f t="shared" ref="AH712:AP712" si="244">SUM(AH714:AH721)</f>
        <v>253586.90000000002</v>
      </c>
      <c r="AI712" s="251">
        <f t="shared" si="244"/>
        <v>164753.89999999997</v>
      </c>
      <c r="AJ712" s="251">
        <f t="shared" si="244"/>
        <v>88833</v>
      </c>
      <c r="AK712" s="251">
        <f t="shared" si="244"/>
        <v>229959.59999999998</v>
      </c>
      <c r="AL712" s="251">
        <f t="shared" si="244"/>
        <v>144883.20000000001</v>
      </c>
      <c r="AM712" s="251">
        <f t="shared" si="244"/>
        <v>85076.4</v>
      </c>
      <c r="AN712" s="251">
        <f t="shared" si="244"/>
        <v>-23627.300000000003</v>
      </c>
      <c r="AO712" s="251">
        <f t="shared" si="244"/>
        <v>-19870.7</v>
      </c>
      <c r="AP712" s="251">
        <f t="shared" si="244"/>
        <v>-3756.5999999999995</v>
      </c>
      <c r="AQ712" s="252">
        <f>SUM(AQ714:AQ721)</f>
        <v>2375.1999999999998</v>
      </c>
      <c r="AR712" s="252">
        <f>SUM(AR714:AR721)</f>
        <v>147258.4</v>
      </c>
    </row>
    <row r="713" spans="1:44" s="249" customFormat="1" ht="15.75">
      <c r="A713" s="365"/>
      <c r="B713" s="365"/>
      <c r="C713" s="368"/>
      <c r="D713" s="369"/>
      <c r="E713" s="369"/>
      <c r="F713" s="369"/>
      <c r="G713" s="369"/>
      <c r="H713" s="369"/>
      <c r="I713" s="369"/>
      <c r="J713" s="369"/>
      <c r="K713" s="369"/>
      <c r="L713" s="369"/>
      <c r="M713" s="369"/>
      <c r="N713" s="369"/>
      <c r="O713" s="275"/>
      <c r="P713" s="248"/>
      <c r="Q713" s="248"/>
      <c r="R713" s="250"/>
      <c r="S713" s="251"/>
      <c r="T713" s="251"/>
      <c r="U713" s="251"/>
      <c r="V713" s="251"/>
      <c r="W713" s="251"/>
      <c r="X713" s="251"/>
      <c r="Y713" s="251"/>
      <c r="Z713" s="251"/>
      <c r="AA713" s="251"/>
      <c r="AB713" s="251"/>
      <c r="AC713" s="251"/>
      <c r="AE713" s="248"/>
      <c r="AF713" s="248"/>
      <c r="AG713" s="250"/>
      <c r="AH713" s="251"/>
      <c r="AI713" s="251"/>
      <c r="AJ713" s="251"/>
      <c r="AK713" s="251"/>
      <c r="AL713" s="251"/>
      <c r="AM713" s="251"/>
      <c r="AN713" s="251"/>
      <c r="AO713" s="251"/>
      <c r="AP713" s="251"/>
      <c r="AR713" s="256">
        <f t="shared" si="211"/>
        <v>0</v>
      </c>
    </row>
    <row r="714" spans="1:44" s="278" customFormat="1" ht="31.5">
      <c r="A714" s="402"/>
      <c r="B714" s="365" t="s">
        <v>4471</v>
      </c>
      <c r="C714" s="404" t="s">
        <v>2458</v>
      </c>
      <c r="D714" s="369">
        <f t="shared" ref="D714:D721" si="245">E714+H714</f>
        <v>11807.1</v>
      </c>
      <c r="E714" s="405">
        <v>11807.1</v>
      </c>
      <c r="F714" s="373">
        <v>9678</v>
      </c>
      <c r="G714" s="373"/>
      <c r="H714" s="400"/>
      <c r="I714" s="369">
        <f t="shared" ref="I714:I721" si="246">J714+M714</f>
        <v>10505.8</v>
      </c>
      <c r="J714" s="406">
        <v>4988.4000000000005</v>
      </c>
      <c r="K714" s="406">
        <v>2076.8000000000002</v>
      </c>
      <c r="L714" s="407">
        <v>780.1</v>
      </c>
      <c r="M714" s="407">
        <v>5517.4</v>
      </c>
      <c r="N714" s="369">
        <f t="shared" ref="N714:N721" si="247">D714+I714</f>
        <v>22312.9</v>
      </c>
      <c r="O714" s="277"/>
      <c r="P714" s="273"/>
      <c r="Q714" s="248" t="s">
        <v>4471</v>
      </c>
      <c r="R714" s="276" t="s">
        <v>2458</v>
      </c>
      <c r="S714" s="255">
        <f t="shared" ref="S714:S721" si="248">T714+W714</f>
        <v>11167.2</v>
      </c>
      <c r="T714" s="255">
        <v>11167.2</v>
      </c>
      <c r="U714" s="255">
        <v>7334.9</v>
      </c>
      <c r="V714" s="255">
        <v>1170.2</v>
      </c>
      <c r="W714" s="255"/>
      <c r="X714" s="255">
        <f t="shared" ref="X714:X721" si="249">Y714+AB714</f>
        <v>3103.5</v>
      </c>
      <c r="Y714" s="255">
        <v>3103.5</v>
      </c>
      <c r="Z714" s="255">
        <v>285.8</v>
      </c>
      <c r="AA714" s="255"/>
      <c r="AB714" s="255"/>
      <c r="AC714" s="255">
        <f t="shared" ref="AC714:AC721" si="250">S714+X714</f>
        <v>14270.7</v>
      </c>
      <c r="AE714" s="273"/>
      <c r="AF714" s="248" t="s">
        <v>4471</v>
      </c>
      <c r="AG714" s="276" t="s">
        <v>2458</v>
      </c>
      <c r="AH714" s="255">
        <f t="shared" ref="AH714:AH721" si="251">AC714</f>
        <v>14270.7</v>
      </c>
      <c r="AI714" s="254">
        <f t="shared" ref="AI714:AI721" si="252">S714</f>
        <v>11167.2</v>
      </c>
      <c r="AJ714" s="254">
        <f t="shared" ref="AJ714:AJ721" si="253">X714</f>
        <v>3103.5</v>
      </c>
      <c r="AK714" s="254">
        <f t="shared" ref="AK714:AK721" si="254">N714</f>
        <v>22312.9</v>
      </c>
      <c r="AL714" s="254">
        <f t="shared" ref="AL714:AL721" si="255">D714</f>
        <v>11807.1</v>
      </c>
      <c r="AM714" s="255">
        <f t="shared" ref="AM714:AM721" si="256">I714</f>
        <v>10505.8</v>
      </c>
      <c r="AN714" s="254">
        <f t="shared" ref="AN714:AN721" si="257">AK714-AH714</f>
        <v>8042.2000000000007</v>
      </c>
      <c r="AO714" s="254">
        <f t="shared" ref="AO714:AO721" si="258">AL714-AI714</f>
        <v>639.89999999999964</v>
      </c>
      <c r="AP714" s="254">
        <f t="shared" ref="AP714:AP721" si="259">AM714-AJ714</f>
        <v>7402.2999999999993</v>
      </c>
      <c r="AQ714" s="249">
        <f t="shared" si="210"/>
        <v>193.6</v>
      </c>
      <c r="AR714" s="256">
        <f t="shared" si="211"/>
        <v>12000.7</v>
      </c>
    </row>
    <row r="715" spans="1:44" s="278" customFormat="1" ht="47.25">
      <c r="A715" s="402"/>
      <c r="B715" s="365" t="s">
        <v>4471</v>
      </c>
      <c r="C715" s="404" t="s">
        <v>4229</v>
      </c>
      <c r="D715" s="369">
        <f t="shared" si="245"/>
        <v>19103.900000000001</v>
      </c>
      <c r="E715" s="405">
        <v>19103.900000000001</v>
      </c>
      <c r="F715" s="373">
        <v>15659</v>
      </c>
      <c r="G715" s="373"/>
      <c r="H715" s="400"/>
      <c r="I715" s="369">
        <f t="shared" si="246"/>
        <v>15287.9</v>
      </c>
      <c r="J715" s="406">
        <v>9504.5</v>
      </c>
      <c r="K715" s="406">
        <v>3360.3</v>
      </c>
      <c r="L715" s="407">
        <v>1164.3</v>
      </c>
      <c r="M715" s="407">
        <v>5783.4</v>
      </c>
      <c r="N715" s="369">
        <f t="shared" si="247"/>
        <v>34391.800000000003</v>
      </c>
      <c r="O715" s="277"/>
      <c r="P715" s="273"/>
      <c r="Q715" s="248" t="s">
        <v>4471</v>
      </c>
      <c r="R715" s="276" t="s">
        <v>4229</v>
      </c>
      <c r="S715" s="255">
        <f t="shared" si="248"/>
        <v>20178.400000000001</v>
      </c>
      <c r="T715" s="255">
        <v>20178.400000000001</v>
      </c>
      <c r="U715" s="255">
        <v>13808.2</v>
      </c>
      <c r="V715" s="255">
        <v>1358.7</v>
      </c>
      <c r="W715" s="255"/>
      <c r="X715" s="255">
        <f t="shared" si="249"/>
        <v>20751.5</v>
      </c>
      <c r="Y715" s="255">
        <v>20751.5</v>
      </c>
      <c r="Z715" s="255">
        <v>537.6</v>
      </c>
      <c r="AA715" s="255"/>
      <c r="AB715" s="255"/>
      <c r="AC715" s="255">
        <f t="shared" si="250"/>
        <v>40929.9</v>
      </c>
      <c r="AE715" s="273"/>
      <c r="AF715" s="248" t="s">
        <v>4471</v>
      </c>
      <c r="AG715" s="276" t="s">
        <v>4229</v>
      </c>
      <c r="AH715" s="255">
        <f t="shared" si="251"/>
        <v>40929.9</v>
      </c>
      <c r="AI715" s="254">
        <f t="shared" si="252"/>
        <v>20178.400000000001</v>
      </c>
      <c r="AJ715" s="254">
        <f t="shared" si="253"/>
        <v>20751.5</v>
      </c>
      <c r="AK715" s="254">
        <f t="shared" si="254"/>
        <v>34391.800000000003</v>
      </c>
      <c r="AL715" s="254">
        <f t="shared" si="255"/>
        <v>19103.900000000001</v>
      </c>
      <c r="AM715" s="255">
        <f t="shared" si="256"/>
        <v>15287.9</v>
      </c>
      <c r="AN715" s="254">
        <f t="shared" si="257"/>
        <v>-6538.0999999999985</v>
      </c>
      <c r="AO715" s="254">
        <f t="shared" si="258"/>
        <v>-1074.5</v>
      </c>
      <c r="AP715" s="254">
        <f t="shared" si="259"/>
        <v>-5463.6</v>
      </c>
      <c r="AQ715" s="249">
        <f t="shared" si="210"/>
        <v>313.2</v>
      </c>
      <c r="AR715" s="256">
        <f t="shared" si="211"/>
        <v>19417.100000000002</v>
      </c>
    </row>
    <row r="716" spans="1:44" s="278" customFormat="1" ht="31.5">
      <c r="A716" s="402"/>
      <c r="B716" s="365" t="s">
        <v>4471</v>
      </c>
      <c r="C716" s="404" t="s">
        <v>4230</v>
      </c>
      <c r="D716" s="369">
        <f t="shared" si="245"/>
        <v>11101.699999999999</v>
      </c>
      <c r="E716" s="405">
        <v>11101.699999999999</v>
      </c>
      <c r="F716" s="373">
        <v>9099.7999999999993</v>
      </c>
      <c r="G716" s="373"/>
      <c r="H716" s="400"/>
      <c r="I716" s="369">
        <f t="shared" si="246"/>
        <v>6760.3</v>
      </c>
      <c r="J716" s="406">
        <v>6151.3</v>
      </c>
      <c r="K716" s="406">
        <v>1952.7</v>
      </c>
      <c r="L716" s="407">
        <v>645.1</v>
      </c>
      <c r="M716" s="407">
        <v>609</v>
      </c>
      <c r="N716" s="369">
        <f t="shared" si="247"/>
        <v>17862</v>
      </c>
      <c r="O716" s="279"/>
      <c r="P716" s="273"/>
      <c r="Q716" s="248" t="s">
        <v>4471</v>
      </c>
      <c r="R716" s="276" t="s">
        <v>4230</v>
      </c>
      <c r="S716" s="255">
        <f t="shared" si="248"/>
        <v>24996.400000000001</v>
      </c>
      <c r="T716" s="255">
        <v>24996.400000000001</v>
      </c>
      <c r="U716" s="255">
        <v>17664.099999999999</v>
      </c>
      <c r="V716" s="255">
        <v>921.3</v>
      </c>
      <c r="W716" s="255"/>
      <c r="X716" s="255">
        <f t="shared" si="249"/>
        <v>15183.199999999999</v>
      </c>
      <c r="Y716" s="255">
        <v>15183.199999999999</v>
      </c>
      <c r="Z716" s="255">
        <v>687.7</v>
      </c>
      <c r="AA716" s="255"/>
      <c r="AB716" s="255"/>
      <c r="AC716" s="255">
        <f t="shared" si="250"/>
        <v>40179.599999999999</v>
      </c>
      <c r="AE716" s="273"/>
      <c r="AF716" s="248" t="s">
        <v>4471</v>
      </c>
      <c r="AG716" s="276" t="s">
        <v>4230</v>
      </c>
      <c r="AH716" s="255">
        <f t="shared" si="251"/>
        <v>40179.599999999999</v>
      </c>
      <c r="AI716" s="254">
        <f t="shared" si="252"/>
        <v>24996.400000000001</v>
      </c>
      <c r="AJ716" s="254">
        <f t="shared" si="253"/>
        <v>15183.199999999999</v>
      </c>
      <c r="AK716" s="254">
        <f t="shared" si="254"/>
        <v>17862</v>
      </c>
      <c r="AL716" s="254">
        <f t="shared" si="255"/>
        <v>11101.699999999999</v>
      </c>
      <c r="AM716" s="255">
        <f t="shared" si="256"/>
        <v>6760.3</v>
      </c>
      <c r="AN716" s="254">
        <f t="shared" si="257"/>
        <v>-22317.599999999999</v>
      </c>
      <c r="AO716" s="254">
        <f t="shared" si="258"/>
        <v>-13894.700000000003</v>
      </c>
      <c r="AP716" s="254">
        <f t="shared" si="259"/>
        <v>-8422.8999999999978</v>
      </c>
      <c r="AQ716" s="249">
        <f t="shared" si="210"/>
        <v>182</v>
      </c>
      <c r="AR716" s="256">
        <f t="shared" si="211"/>
        <v>11283.699999999999</v>
      </c>
    </row>
    <row r="717" spans="1:44" s="278" customFormat="1" ht="31.5">
      <c r="A717" s="402"/>
      <c r="B717" s="365" t="s">
        <v>4471</v>
      </c>
      <c r="C717" s="404" t="s">
        <v>4231</v>
      </c>
      <c r="D717" s="369">
        <f t="shared" si="245"/>
        <v>10384.000000000002</v>
      </c>
      <c r="E717" s="405">
        <v>10384.000000000002</v>
      </c>
      <c r="F717" s="373">
        <v>8511.6</v>
      </c>
      <c r="G717" s="373"/>
      <c r="H717" s="400"/>
      <c r="I717" s="369">
        <f t="shared" si="246"/>
        <v>4048.2000000000003</v>
      </c>
      <c r="J717" s="406">
        <v>3964.2000000000003</v>
      </c>
      <c r="K717" s="406">
        <v>1826.5</v>
      </c>
      <c r="L717" s="407">
        <v>417.5</v>
      </c>
      <c r="M717" s="407">
        <v>84</v>
      </c>
      <c r="N717" s="369">
        <f t="shared" si="247"/>
        <v>14432.200000000003</v>
      </c>
      <c r="O717" s="279"/>
      <c r="P717" s="273"/>
      <c r="Q717" s="248" t="s">
        <v>4471</v>
      </c>
      <c r="R717" s="276" t="s">
        <v>4231</v>
      </c>
      <c r="S717" s="255">
        <f t="shared" si="248"/>
        <v>11000.4</v>
      </c>
      <c r="T717" s="255">
        <v>11000.4</v>
      </c>
      <c r="U717" s="255">
        <v>7878.9</v>
      </c>
      <c r="V717" s="255">
        <v>262</v>
      </c>
      <c r="W717" s="255"/>
      <c r="X717" s="255">
        <f t="shared" si="249"/>
        <v>7359.3</v>
      </c>
      <c r="Y717" s="255">
        <v>7359.3</v>
      </c>
      <c r="Z717" s="255">
        <v>306.7</v>
      </c>
      <c r="AA717" s="255"/>
      <c r="AB717" s="255"/>
      <c r="AC717" s="255">
        <f t="shared" si="250"/>
        <v>18359.7</v>
      </c>
      <c r="AE717" s="273"/>
      <c r="AF717" s="248" t="s">
        <v>4471</v>
      </c>
      <c r="AG717" s="276" t="s">
        <v>4231</v>
      </c>
      <c r="AH717" s="255">
        <f t="shared" si="251"/>
        <v>18359.7</v>
      </c>
      <c r="AI717" s="254">
        <f t="shared" si="252"/>
        <v>11000.4</v>
      </c>
      <c r="AJ717" s="254">
        <f t="shared" si="253"/>
        <v>7359.3</v>
      </c>
      <c r="AK717" s="254">
        <f t="shared" si="254"/>
        <v>14432.200000000003</v>
      </c>
      <c r="AL717" s="254">
        <f t="shared" si="255"/>
        <v>10384.000000000002</v>
      </c>
      <c r="AM717" s="255">
        <f t="shared" si="256"/>
        <v>4048.2000000000003</v>
      </c>
      <c r="AN717" s="254">
        <f t="shared" si="257"/>
        <v>-3927.4999999999982</v>
      </c>
      <c r="AO717" s="254">
        <f t="shared" si="258"/>
        <v>-616.39999999999782</v>
      </c>
      <c r="AP717" s="254">
        <f t="shared" si="259"/>
        <v>-3311.1</v>
      </c>
      <c r="AQ717" s="249">
        <f t="shared" ref="AQ717:AQ748" si="260">ROUND(F717*0.02,1)</f>
        <v>170.2</v>
      </c>
      <c r="AR717" s="256">
        <f t="shared" ref="AR717:AR748" si="261">E717+AQ717</f>
        <v>10554.200000000003</v>
      </c>
    </row>
    <row r="718" spans="1:44" s="278" customFormat="1" ht="31.5">
      <c r="A718" s="402"/>
      <c r="B718" s="365" t="s">
        <v>4471</v>
      </c>
      <c r="C718" s="404" t="s">
        <v>4232</v>
      </c>
      <c r="D718" s="369">
        <f t="shared" si="245"/>
        <v>24845.4</v>
      </c>
      <c r="E718" s="405">
        <v>24845.4</v>
      </c>
      <c r="F718" s="373">
        <v>20365.2</v>
      </c>
      <c r="G718" s="373"/>
      <c r="H718" s="400"/>
      <c r="I718" s="369">
        <f t="shared" si="246"/>
        <v>11587.3</v>
      </c>
      <c r="J718" s="406">
        <v>9670.2999999999993</v>
      </c>
      <c r="K718" s="406">
        <v>4370.2</v>
      </c>
      <c r="L718" s="407">
        <v>520.5</v>
      </c>
      <c r="M718" s="407">
        <v>1917</v>
      </c>
      <c r="N718" s="369">
        <f t="shared" si="247"/>
        <v>36432.699999999997</v>
      </c>
      <c r="O718" s="279"/>
      <c r="P718" s="273"/>
      <c r="Q718" s="248" t="s">
        <v>4471</v>
      </c>
      <c r="R718" s="276" t="s">
        <v>4232</v>
      </c>
      <c r="S718" s="255">
        <f t="shared" si="248"/>
        <v>23761.3</v>
      </c>
      <c r="T718" s="255">
        <v>23761.3</v>
      </c>
      <c r="U718" s="255">
        <v>17011.900000000001</v>
      </c>
      <c r="V718" s="255">
        <v>575.1</v>
      </c>
      <c r="W718" s="255"/>
      <c r="X718" s="255">
        <f t="shared" si="249"/>
        <v>7816.7</v>
      </c>
      <c r="Y718" s="255">
        <v>7816.7</v>
      </c>
      <c r="Z718" s="255">
        <v>662.3</v>
      </c>
      <c r="AA718" s="255"/>
      <c r="AB718" s="255"/>
      <c r="AC718" s="255">
        <f t="shared" si="250"/>
        <v>31578</v>
      </c>
      <c r="AE718" s="273"/>
      <c r="AF718" s="248" t="s">
        <v>4471</v>
      </c>
      <c r="AG718" s="276" t="s">
        <v>4232</v>
      </c>
      <c r="AH718" s="255">
        <f t="shared" si="251"/>
        <v>31578</v>
      </c>
      <c r="AI718" s="254">
        <f t="shared" si="252"/>
        <v>23761.3</v>
      </c>
      <c r="AJ718" s="254">
        <f t="shared" si="253"/>
        <v>7816.7</v>
      </c>
      <c r="AK718" s="254">
        <f t="shared" si="254"/>
        <v>36432.699999999997</v>
      </c>
      <c r="AL718" s="254">
        <f t="shared" si="255"/>
        <v>24845.4</v>
      </c>
      <c r="AM718" s="255">
        <f t="shared" si="256"/>
        <v>11587.3</v>
      </c>
      <c r="AN718" s="254">
        <f t="shared" si="257"/>
        <v>4854.6999999999971</v>
      </c>
      <c r="AO718" s="254">
        <f t="shared" si="258"/>
        <v>1084.1000000000022</v>
      </c>
      <c r="AP718" s="254">
        <f t="shared" si="259"/>
        <v>3770.5999999999995</v>
      </c>
      <c r="AQ718" s="249">
        <f t="shared" si="260"/>
        <v>407.3</v>
      </c>
      <c r="AR718" s="256">
        <f t="shared" si="261"/>
        <v>25252.7</v>
      </c>
    </row>
    <row r="719" spans="1:44" s="278" customFormat="1" ht="31.5">
      <c r="A719" s="402"/>
      <c r="B719" s="365" t="s">
        <v>4471</v>
      </c>
      <c r="C719" s="404" t="s">
        <v>4233</v>
      </c>
      <c r="D719" s="369">
        <f t="shared" si="245"/>
        <v>17603.3</v>
      </c>
      <c r="E719" s="405">
        <v>17603.3</v>
      </c>
      <c r="F719" s="373">
        <v>14429</v>
      </c>
      <c r="G719" s="373"/>
      <c r="H719" s="400"/>
      <c r="I719" s="369">
        <f t="shared" si="246"/>
        <v>9259.2000000000007</v>
      </c>
      <c r="J719" s="406">
        <v>6831.2</v>
      </c>
      <c r="K719" s="406">
        <v>3096.3</v>
      </c>
      <c r="L719" s="407">
        <v>582.29999999999995</v>
      </c>
      <c r="M719" s="407">
        <v>2428</v>
      </c>
      <c r="N719" s="369">
        <f t="shared" si="247"/>
        <v>26862.5</v>
      </c>
      <c r="O719" s="279"/>
      <c r="P719" s="273"/>
      <c r="Q719" s="248" t="s">
        <v>4471</v>
      </c>
      <c r="R719" s="276" t="s">
        <v>4233</v>
      </c>
      <c r="S719" s="255">
        <f t="shared" si="248"/>
        <v>19618.099999999999</v>
      </c>
      <c r="T719" s="255">
        <v>19618.099999999999</v>
      </c>
      <c r="U719" s="255">
        <v>13884</v>
      </c>
      <c r="V719" s="255">
        <v>695</v>
      </c>
      <c r="W719" s="255"/>
      <c r="X719" s="255">
        <f t="shared" si="249"/>
        <v>7752.4</v>
      </c>
      <c r="Y719" s="255">
        <v>7752.4</v>
      </c>
      <c r="Z719" s="255">
        <v>540.5</v>
      </c>
      <c r="AA719" s="255"/>
      <c r="AB719" s="255"/>
      <c r="AC719" s="255">
        <f t="shared" si="250"/>
        <v>27370.5</v>
      </c>
      <c r="AE719" s="273"/>
      <c r="AF719" s="248" t="s">
        <v>4471</v>
      </c>
      <c r="AG719" s="276" t="s">
        <v>4233</v>
      </c>
      <c r="AH719" s="255">
        <f t="shared" si="251"/>
        <v>27370.5</v>
      </c>
      <c r="AI719" s="254">
        <f t="shared" si="252"/>
        <v>19618.099999999999</v>
      </c>
      <c r="AJ719" s="254">
        <f t="shared" si="253"/>
        <v>7752.4</v>
      </c>
      <c r="AK719" s="254">
        <f t="shared" si="254"/>
        <v>26862.5</v>
      </c>
      <c r="AL719" s="254">
        <f t="shared" si="255"/>
        <v>17603.3</v>
      </c>
      <c r="AM719" s="255">
        <f t="shared" si="256"/>
        <v>9259.2000000000007</v>
      </c>
      <c r="AN719" s="254">
        <f t="shared" si="257"/>
        <v>-508</v>
      </c>
      <c r="AO719" s="254">
        <f t="shared" si="258"/>
        <v>-2014.7999999999993</v>
      </c>
      <c r="AP719" s="254">
        <f t="shared" si="259"/>
        <v>1506.8000000000011</v>
      </c>
      <c r="AQ719" s="249">
        <f t="shared" si="260"/>
        <v>288.60000000000002</v>
      </c>
      <c r="AR719" s="256">
        <f t="shared" si="261"/>
        <v>17891.899999999998</v>
      </c>
    </row>
    <row r="720" spans="1:44" s="278" customFormat="1" ht="31.5">
      <c r="A720" s="402"/>
      <c r="B720" s="365" t="s">
        <v>4471</v>
      </c>
      <c r="C720" s="404" t="s">
        <v>4234</v>
      </c>
      <c r="D720" s="369">
        <f t="shared" si="245"/>
        <v>19344.899999999998</v>
      </c>
      <c r="E720" s="405">
        <v>19344.899999999998</v>
      </c>
      <c r="F720" s="373">
        <v>15856.6</v>
      </c>
      <c r="G720" s="373"/>
      <c r="H720" s="400"/>
      <c r="I720" s="369">
        <f t="shared" si="246"/>
        <v>10346.4</v>
      </c>
      <c r="J720" s="406">
        <v>8852.4</v>
      </c>
      <c r="K720" s="406">
        <v>3402.6</v>
      </c>
      <c r="L720" s="407">
        <v>1704.5</v>
      </c>
      <c r="M720" s="407">
        <v>1494</v>
      </c>
      <c r="N720" s="369">
        <f t="shared" si="247"/>
        <v>29691.299999999996</v>
      </c>
      <c r="O720" s="279"/>
      <c r="P720" s="273"/>
      <c r="Q720" s="248" t="s">
        <v>4471</v>
      </c>
      <c r="R720" s="276" t="s">
        <v>4234</v>
      </c>
      <c r="S720" s="255">
        <f t="shared" si="248"/>
        <v>18826.900000000001</v>
      </c>
      <c r="T720" s="255">
        <v>18826.900000000001</v>
      </c>
      <c r="U720" s="255">
        <v>13015.3</v>
      </c>
      <c r="V720" s="255">
        <v>1087.8</v>
      </c>
      <c r="W720" s="255"/>
      <c r="X720" s="255">
        <f t="shared" si="249"/>
        <v>12730</v>
      </c>
      <c r="Y720" s="255">
        <v>12730</v>
      </c>
      <c r="Z720" s="255">
        <v>506.7</v>
      </c>
      <c r="AA720" s="255"/>
      <c r="AB720" s="255"/>
      <c r="AC720" s="255">
        <f t="shared" si="250"/>
        <v>31556.9</v>
      </c>
      <c r="AE720" s="273"/>
      <c r="AF720" s="248" t="s">
        <v>4471</v>
      </c>
      <c r="AG720" s="276" t="s">
        <v>4234</v>
      </c>
      <c r="AH720" s="255">
        <f t="shared" si="251"/>
        <v>31556.9</v>
      </c>
      <c r="AI720" s="254">
        <f t="shared" si="252"/>
        <v>18826.900000000001</v>
      </c>
      <c r="AJ720" s="254">
        <f t="shared" si="253"/>
        <v>12730</v>
      </c>
      <c r="AK720" s="254">
        <f t="shared" si="254"/>
        <v>29691.299999999996</v>
      </c>
      <c r="AL720" s="254">
        <f t="shared" si="255"/>
        <v>19344.899999999998</v>
      </c>
      <c r="AM720" s="255">
        <f t="shared" si="256"/>
        <v>10346.4</v>
      </c>
      <c r="AN720" s="254">
        <f t="shared" si="257"/>
        <v>-1865.6000000000058</v>
      </c>
      <c r="AO720" s="254">
        <f t="shared" si="258"/>
        <v>517.99999999999636</v>
      </c>
      <c r="AP720" s="254">
        <f t="shared" si="259"/>
        <v>-2383.6000000000004</v>
      </c>
      <c r="AQ720" s="249">
        <f t="shared" si="260"/>
        <v>317.10000000000002</v>
      </c>
      <c r="AR720" s="256">
        <f t="shared" si="261"/>
        <v>19661.999999999996</v>
      </c>
    </row>
    <row r="721" spans="1:44" s="278" customFormat="1" ht="31.5">
      <c r="A721" s="402"/>
      <c r="B721" s="365" t="s">
        <v>4471</v>
      </c>
      <c r="C721" s="404" t="s">
        <v>4235</v>
      </c>
      <c r="D721" s="369">
        <f t="shared" si="245"/>
        <v>30692.899999999998</v>
      </c>
      <c r="E721" s="405">
        <v>30692.899999999998</v>
      </c>
      <c r="F721" s="373">
        <v>25158.3</v>
      </c>
      <c r="G721" s="373"/>
      <c r="H721" s="400"/>
      <c r="I721" s="369">
        <f t="shared" si="246"/>
        <v>17281.3</v>
      </c>
      <c r="J721" s="406">
        <v>17034.3</v>
      </c>
      <c r="K721" s="406">
        <v>5398.7</v>
      </c>
      <c r="L721" s="407">
        <v>1971</v>
      </c>
      <c r="M721" s="407">
        <v>247</v>
      </c>
      <c r="N721" s="369">
        <f t="shared" si="247"/>
        <v>47974.2</v>
      </c>
      <c r="O721" s="279"/>
      <c r="P721" s="273"/>
      <c r="Q721" s="248" t="s">
        <v>4471</v>
      </c>
      <c r="R721" s="276" t="s">
        <v>4235</v>
      </c>
      <c r="S721" s="255">
        <f t="shared" si="248"/>
        <v>35205.199999999997</v>
      </c>
      <c r="T721" s="255">
        <v>35205.199999999997</v>
      </c>
      <c r="U721" s="255">
        <v>24213.200000000001</v>
      </c>
      <c r="V721" s="255">
        <v>2204.1</v>
      </c>
      <c r="W721" s="255"/>
      <c r="X721" s="255">
        <f t="shared" si="249"/>
        <v>14136.4</v>
      </c>
      <c r="Y721" s="255">
        <v>14136.4</v>
      </c>
      <c r="Z721" s="255">
        <v>942.5</v>
      </c>
      <c r="AA721" s="255"/>
      <c r="AB721" s="255"/>
      <c r="AC721" s="255">
        <f t="shared" si="250"/>
        <v>49341.599999999999</v>
      </c>
      <c r="AE721" s="273"/>
      <c r="AF721" s="248" t="s">
        <v>4471</v>
      </c>
      <c r="AG721" s="276" t="s">
        <v>4235</v>
      </c>
      <c r="AH721" s="255">
        <f t="shared" si="251"/>
        <v>49341.599999999999</v>
      </c>
      <c r="AI721" s="254">
        <f t="shared" si="252"/>
        <v>35205.199999999997</v>
      </c>
      <c r="AJ721" s="254">
        <f t="shared" si="253"/>
        <v>14136.4</v>
      </c>
      <c r="AK721" s="254">
        <f t="shared" si="254"/>
        <v>47974.2</v>
      </c>
      <c r="AL721" s="254">
        <f t="shared" si="255"/>
        <v>30692.899999999998</v>
      </c>
      <c r="AM721" s="255">
        <f t="shared" si="256"/>
        <v>17281.3</v>
      </c>
      <c r="AN721" s="254">
        <f t="shared" si="257"/>
        <v>-1367.4000000000015</v>
      </c>
      <c r="AO721" s="254">
        <f t="shared" si="258"/>
        <v>-4512.2999999999993</v>
      </c>
      <c r="AP721" s="254">
        <f t="shared" si="259"/>
        <v>3144.8999999999996</v>
      </c>
      <c r="AQ721" s="249">
        <f t="shared" si="260"/>
        <v>503.2</v>
      </c>
      <c r="AR721" s="256">
        <f t="shared" si="261"/>
        <v>31196.1</v>
      </c>
    </row>
    <row r="722" spans="1:44" s="278" customFormat="1" ht="29.25" customHeight="1">
      <c r="A722" s="365"/>
      <c r="B722" s="365"/>
      <c r="C722" s="366" t="s">
        <v>4236</v>
      </c>
      <c r="D722" s="367">
        <f>SUM(D724:D748)</f>
        <v>244919.20000000004</v>
      </c>
      <c r="E722" s="367">
        <f>SUM(E724:E748)</f>
        <v>244919.20000000004</v>
      </c>
      <c r="F722" s="367">
        <f>SUM(F724:F748)</f>
        <v>200755.20000000001</v>
      </c>
      <c r="G722" s="367"/>
      <c r="H722" s="367"/>
      <c r="I722" s="367">
        <f t="shared" ref="I722:N722" si="262">SUM(I724:I748)</f>
        <v>125128.90000000001</v>
      </c>
      <c r="J722" s="367">
        <f t="shared" si="262"/>
        <v>108556.40000000002</v>
      </c>
      <c r="K722" s="367">
        <f t="shared" si="262"/>
        <v>43079.900000000009</v>
      </c>
      <c r="L722" s="367">
        <f t="shared" si="262"/>
        <v>17527.7</v>
      </c>
      <c r="M722" s="367">
        <f t="shared" si="262"/>
        <v>16572.5</v>
      </c>
      <c r="N722" s="367">
        <f t="shared" si="262"/>
        <v>370048.10000000003</v>
      </c>
      <c r="O722" s="279"/>
      <c r="P722" s="248" t="s">
        <v>4237</v>
      </c>
      <c r="Q722" s="248" t="s">
        <v>4471</v>
      </c>
      <c r="R722" s="250" t="s">
        <v>4238</v>
      </c>
      <c r="S722" s="251">
        <f t="shared" ref="S722:AC722" si="263">SUM(S724:S748)</f>
        <v>230710.1</v>
      </c>
      <c r="T722" s="251">
        <f t="shared" si="263"/>
        <v>230710.1</v>
      </c>
      <c r="U722" s="251">
        <f t="shared" si="263"/>
        <v>168549.4</v>
      </c>
      <c r="V722" s="251">
        <f t="shared" si="263"/>
        <v>0</v>
      </c>
      <c r="W722" s="251">
        <f t="shared" si="263"/>
        <v>0</v>
      </c>
      <c r="X722" s="251">
        <f t="shared" si="263"/>
        <v>67982.799999999988</v>
      </c>
      <c r="Y722" s="251">
        <f t="shared" si="263"/>
        <v>67982.799999999988</v>
      </c>
      <c r="Z722" s="251">
        <f t="shared" si="263"/>
        <v>11896.199999999997</v>
      </c>
      <c r="AA722" s="251">
        <f t="shared" si="263"/>
        <v>12659</v>
      </c>
      <c r="AB722" s="251">
        <f t="shared" si="263"/>
        <v>0</v>
      </c>
      <c r="AC722" s="251">
        <f t="shared" si="263"/>
        <v>298692.90000000002</v>
      </c>
      <c r="AE722" s="248" t="s">
        <v>4237</v>
      </c>
      <c r="AF722" s="248" t="s">
        <v>4471</v>
      </c>
      <c r="AG722" s="250" t="s">
        <v>4238</v>
      </c>
      <c r="AH722" s="251">
        <f t="shared" ref="AH722:AP722" si="264">SUM(AH724:AH748)</f>
        <v>298692.90000000002</v>
      </c>
      <c r="AI722" s="251">
        <f t="shared" si="264"/>
        <v>230710.1</v>
      </c>
      <c r="AJ722" s="251">
        <f t="shared" si="264"/>
        <v>67982.799999999988</v>
      </c>
      <c r="AK722" s="251">
        <f t="shared" si="264"/>
        <v>370048.10000000003</v>
      </c>
      <c r="AL722" s="251">
        <f t="shared" si="264"/>
        <v>244919.20000000004</v>
      </c>
      <c r="AM722" s="251">
        <f t="shared" si="264"/>
        <v>125128.90000000001</v>
      </c>
      <c r="AN722" s="251">
        <f t="shared" si="264"/>
        <v>71355.200000000012</v>
      </c>
      <c r="AO722" s="251">
        <f t="shared" si="264"/>
        <v>14209.100000000002</v>
      </c>
      <c r="AP722" s="251">
        <f t="shared" si="264"/>
        <v>57146.100000000006</v>
      </c>
      <c r="AQ722" s="252">
        <f>SUM(AQ724:AQ748)</f>
        <v>4014.9</v>
      </c>
      <c r="AR722" s="252">
        <f>SUM(AR724:AR748)</f>
        <v>248934.09999999998</v>
      </c>
    </row>
    <row r="723" spans="1:44" s="278" customFormat="1" ht="19.149999999999999" customHeight="1">
      <c r="A723" s="365"/>
      <c r="B723" s="365"/>
      <c r="C723" s="368"/>
      <c r="D723" s="369"/>
      <c r="E723" s="369"/>
      <c r="F723" s="369"/>
      <c r="G723" s="369"/>
      <c r="H723" s="369"/>
      <c r="I723" s="369"/>
      <c r="J723" s="369"/>
      <c r="K723" s="369"/>
      <c r="L723" s="369"/>
      <c r="M723" s="369"/>
      <c r="N723" s="369"/>
      <c r="O723" s="279"/>
      <c r="P723" s="248"/>
      <c r="Q723" s="248"/>
      <c r="R723" s="250"/>
      <c r="S723" s="251"/>
      <c r="T723" s="251"/>
      <c r="U723" s="251"/>
      <c r="V723" s="251"/>
      <c r="W723" s="251"/>
      <c r="X723" s="251"/>
      <c r="Y723" s="251"/>
      <c r="Z723" s="251"/>
      <c r="AA723" s="251"/>
      <c r="AB723" s="251"/>
      <c r="AC723" s="251"/>
      <c r="AE723" s="248"/>
      <c r="AF723" s="248"/>
      <c r="AG723" s="250"/>
      <c r="AH723" s="251"/>
      <c r="AI723" s="251"/>
      <c r="AJ723" s="251"/>
      <c r="AK723" s="251"/>
      <c r="AL723" s="251"/>
      <c r="AM723" s="251"/>
      <c r="AN723" s="251"/>
      <c r="AO723" s="251"/>
      <c r="AP723" s="251"/>
      <c r="AQ723" s="249"/>
      <c r="AR723" s="256">
        <f t="shared" si="261"/>
        <v>0</v>
      </c>
    </row>
    <row r="724" spans="1:44" s="249" customFormat="1" ht="31.5">
      <c r="A724" s="365"/>
      <c r="B724" s="365" t="s">
        <v>4471</v>
      </c>
      <c r="C724" s="404" t="s">
        <v>4239</v>
      </c>
      <c r="D724" s="369">
        <f t="shared" ref="D724:D748" si="265">E724+H724</f>
        <v>9644.2000000000007</v>
      </c>
      <c r="E724" s="405">
        <v>9644.2000000000007</v>
      </c>
      <c r="F724" s="373">
        <v>7905.1</v>
      </c>
      <c r="G724" s="373"/>
      <c r="H724" s="400"/>
      <c r="I724" s="369">
        <f t="shared" ref="I724:I748" si="266">J724+M724</f>
        <v>4384.8</v>
      </c>
      <c r="J724" s="406">
        <v>4232.8</v>
      </c>
      <c r="K724" s="407">
        <v>1696.4</v>
      </c>
      <c r="L724" s="407">
        <v>1190.5</v>
      </c>
      <c r="M724" s="407">
        <v>152</v>
      </c>
      <c r="N724" s="369">
        <f t="shared" ref="N724:N748" si="267">D724+I724</f>
        <v>14029</v>
      </c>
      <c r="P724" s="248"/>
      <c r="Q724" s="248" t="s">
        <v>4471</v>
      </c>
      <c r="R724" s="276" t="s">
        <v>4239</v>
      </c>
      <c r="S724" s="255">
        <f t="shared" ref="S724:S748" si="268">T724+W724</f>
        <v>8004.1</v>
      </c>
      <c r="T724" s="255">
        <v>8004.1</v>
      </c>
      <c r="U724" s="255">
        <v>5888.8</v>
      </c>
      <c r="V724" s="254"/>
      <c r="W724" s="255"/>
      <c r="X724" s="255">
        <f t="shared" ref="X724:X748" si="269">Y724+AB724</f>
        <v>2582.1</v>
      </c>
      <c r="Y724" s="255">
        <v>2582.1</v>
      </c>
      <c r="Z724" s="255">
        <v>418.1</v>
      </c>
      <c r="AA724" s="255">
        <v>960.1</v>
      </c>
      <c r="AB724" s="255"/>
      <c r="AC724" s="255">
        <f t="shared" ref="AC724:AC748" si="270">S724+X724</f>
        <v>10586.2</v>
      </c>
      <c r="AE724" s="248"/>
      <c r="AF724" s="248" t="s">
        <v>4471</v>
      </c>
      <c r="AG724" s="276" t="s">
        <v>4239</v>
      </c>
      <c r="AH724" s="255">
        <f t="shared" ref="AH724:AH748" si="271">AC724</f>
        <v>10586.2</v>
      </c>
      <c r="AI724" s="254">
        <f t="shared" ref="AI724:AI748" si="272">S724</f>
        <v>8004.1</v>
      </c>
      <c r="AJ724" s="254">
        <f t="shared" ref="AJ724:AJ748" si="273">X724</f>
        <v>2582.1</v>
      </c>
      <c r="AK724" s="254">
        <f t="shared" ref="AK724:AK748" si="274">N724</f>
        <v>14029</v>
      </c>
      <c r="AL724" s="254">
        <f t="shared" ref="AL724:AL748" si="275">D724</f>
        <v>9644.2000000000007</v>
      </c>
      <c r="AM724" s="255">
        <f t="shared" ref="AM724:AM748" si="276">I724</f>
        <v>4384.8</v>
      </c>
      <c r="AN724" s="254">
        <f t="shared" ref="AN724:AN748" si="277">AK724-AH724</f>
        <v>3442.7999999999993</v>
      </c>
      <c r="AO724" s="254">
        <f t="shared" ref="AO724:AO748" si="278">AL724-AI724</f>
        <v>1640.1000000000004</v>
      </c>
      <c r="AP724" s="254">
        <f t="shared" ref="AP724:AP748" si="279">AM724-AJ724</f>
        <v>1802.7000000000003</v>
      </c>
      <c r="AQ724" s="249">
        <f t="shared" si="260"/>
        <v>158.1</v>
      </c>
      <c r="AR724" s="256">
        <f t="shared" si="261"/>
        <v>9802.3000000000011</v>
      </c>
    </row>
    <row r="725" spans="1:44" s="249" customFormat="1" ht="31.5">
      <c r="A725" s="365"/>
      <c r="B725" s="365" t="s">
        <v>4471</v>
      </c>
      <c r="C725" s="404" t="s">
        <v>4240</v>
      </c>
      <c r="D725" s="369">
        <f t="shared" si="265"/>
        <v>7215.6</v>
      </c>
      <c r="E725" s="405">
        <v>7215.6</v>
      </c>
      <c r="F725" s="373">
        <v>5914.5</v>
      </c>
      <c r="G725" s="373"/>
      <c r="H725" s="400"/>
      <c r="I725" s="369">
        <f t="shared" si="266"/>
        <v>2811.5</v>
      </c>
      <c r="J725" s="406">
        <v>2734.5</v>
      </c>
      <c r="K725" s="407">
        <v>1269.2</v>
      </c>
      <c r="L725" s="407">
        <v>457</v>
      </c>
      <c r="M725" s="407">
        <v>77</v>
      </c>
      <c r="N725" s="369">
        <f t="shared" si="267"/>
        <v>10027.1</v>
      </c>
      <c r="P725" s="248"/>
      <c r="Q725" s="248" t="s">
        <v>4471</v>
      </c>
      <c r="R725" s="276" t="s">
        <v>4240</v>
      </c>
      <c r="S725" s="255">
        <f t="shared" si="268"/>
        <v>5604.2</v>
      </c>
      <c r="T725" s="255">
        <v>5604.2</v>
      </c>
      <c r="U725" s="255">
        <v>4123.2</v>
      </c>
      <c r="V725" s="254"/>
      <c r="W725" s="255"/>
      <c r="X725" s="255">
        <f t="shared" si="269"/>
        <v>1323.4</v>
      </c>
      <c r="Y725" s="255">
        <v>1323.4</v>
      </c>
      <c r="Z725" s="255">
        <v>292.8</v>
      </c>
      <c r="AA725" s="255">
        <v>370.4</v>
      </c>
      <c r="AB725" s="255"/>
      <c r="AC725" s="255">
        <f t="shared" si="270"/>
        <v>6927.6</v>
      </c>
      <c r="AE725" s="248"/>
      <c r="AF725" s="248" t="s">
        <v>4471</v>
      </c>
      <c r="AG725" s="276" t="s">
        <v>4240</v>
      </c>
      <c r="AH725" s="255">
        <f t="shared" si="271"/>
        <v>6927.6</v>
      </c>
      <c r="AI725" s="254">
        <f t="shared" si="272"/>
        <v>5604.2</v>
      </c>
      <c r="AJ725" s="254">
        <f t="shared" si="273"/>
        <v>1323.4</v>
      </c>
      <c r="AK725" s="254">
        <f t="shared" si="274"/>
        <v>10027.1</v>
      </c>
      <c r="AL725" s="254">
        <f t="shared" si="275"/>
        <v>7215.6</v>
      </c>
      <c r="AM725" s="255">
        <f t="shared" si="276"/>
        <v>2811.5</v>
      </c>
      <c r="AN725" s="254">
        <f t="shared" si="277"/>
        <v>3099.5</v>
      </c>
      <c r="AO725" s="254">
        <f t="shared" si="278"/>
        <v>1611.4000000000005</v>
      </c>
      <c r="AP725" s="254">
        <f t="shared" si="279"/>
        <v>1488.1</v>
      </c>
      <c r="AQ725" s="249">
        <f t="shared" si="260"/>
        <v>118.3</v>
      </c>
      <c r="AR725" s="256">
        <f t="shared" si="261"/>
        <v>7333.9000000000005</v>
      </c>
    </row>
    <row r="726" spans="1:44" s="249" customFormat="1" ht="31.5">
      <c r="A726" s="365"/>
      <c r="B726" s="365" t="s">
        <v>4471</v>
      </c>
      <c r="C726" s="404" t="s">
        <v>4241</v>
      </c>
      <c r="D726" s="369">
        <f t="shared" si="265"/>
        <v>18993.7</v>
      </c>
      <c r="E726" s="405">
        <v>18993.7</v>
      </c>
      <c r="F726" s="373">
        <v>15568.7</v>
      </c>
      <c r="G726" s="373"/>
      <c r="H726" s="400"/>
      <c r="I726" s="369">
        <f t="shared" si="266"/>
        <v>8167.2000000000007</v>
      </c>
      <c r="J726" s="406">
        <v>8090.2000000000007</v>
      </c>
      <c r="K726" s="407">
        <v>3340.9</v>
      </c>
      <c r="L726" s="407">
        <v>1293</v>
      </c>
      <c r="M726" s="407">
        <v>77</v>
      </c>
      <c r="N726" s="369">
        <f t="shared" si="267"/>
        <v>27160.9</v>
      </c>
      <c r="P726" s="248"/>
      <c r="Q726" s="248" t="s">
        <v>4471</v>
      </c>
      <c r="R726" s="276" t="s">
        <v>4241</v>
      </c>
      <c r="S726" s="255">
        <f t="shared" si="268"/>
        <v>15455.6</v>
      </c>
      <c r="T726" s="255">
        <v>15455.6</v>
      </c>
      <c r="U726" s="255">
        <v>11371.199999999999</v>
      </c>
      <c r="V726" s="254"/>
      <c r="W726" s="255"/>
      <c r="X726" s="255">
        <f t="shared" si="269"/>
        <v>4621.6000000000004</v>
      </c>
      <c r="Y726" s="255">
        <v>4621.6000000000004</v>
      </c>
      <c r="Z726" s="255">
        <v>807.4</v>
      </c>
      <c r="AA726" s="255">
        <v>667.2</v>
      </c>
      <c r="AB726" s="255"/>
      <c r="AC726" s="255">
        <f t="shared" si="270"/>
        <v>20077.2</v>
      </c>
      <c r="AE726" s="248"/>
      <c r="AF726" s="248" t="s">
        <v>4471</v>
      </c>
      <c r="AG726" s="276" t="s">
        <v>4241</v>
      </c>
      <c r="AH726" s="255">
        <f t="shared" si="271"/>
        <v>20077.2</v>
      </c>
      <c r="AI726" s="254">
        <f t="shared" si="272"/>
        <v>15455.6</v>
      </c>
      <c r="AJ726" s="254">
        <f t="shared" si="273"/>
        <v>4621.6000000000004</v>
      </c>
      <c r="AK726" s="254">
        <f t="shared" si="274"/>
        <v>27160.9</v>
      </c>
      <c r="AL726" s="254">
        <f t="shared" si="275"/>
        <v>18993.7</v>
      </c>
      <c r="AM726" s="255">
        <f t="shared" si="276"/>
        <v>8167.2000000000007</v>
      </c>
      <c r="AN726" s="254">
        <f t="shared" si="277"/>
        <v>7083.7000000000007</v>
      </c>
      <c r="AO726" s="254">
        <f t="shared" si="278"/>
        <v>3538.1000000000004</v>
      </c>
      <c r="AP726" s="254">
        <f t="shared" si="279"/>
        <v>3545.6000000000004</v>
      </c>
      <c r="AQ726" s="249">
        <f t="shared" si="260"/>
        <v>311.39999999999998</v>
      </c>
      <c r="AR726" s="256">
        <f t="shared" si="261"/>
        <v>19305.100000000002</v>
      </c>
    </row>
    <row r="727" spans="1:44" s="249" customFormat="1" ht="31.5">
      <c r="A727" s="365"/>
      <c r="B727" s="365" t="s">
        <v>4471</v>
      </c>
      <c r="C727" s="404" t="s">
        <v>4242</v>
      </c>
      <c r="D727" s="369">
        <f t="shared" si="265"/>
        <v>15718.000000000002</v>
      </c>
      <c r="E727" s="405">
        <v>15718.000000000002</v>
      </c>
      <c r="F727" s="373">
        <v>12883.7</v>
      </c>
      <c r="G727" s="373"/>
      <c r="H727" s="400"/>
      <c r="I727" s="369">
        <f t="shared" si="266"/>
        <v>7835.4</v>
      </c>
      <c r="J727" s="406">
        <v>7228.2999999999993</v>
      </c>
      <c r="K727" s="407">
        <v>2764.7</v>
      </c>
      <c r="L727" s="407">
        <v>1827.2</v>
      </c>
      <c r="M727" s="407">
        <v>607.1</v>
      </c>
      <c r="N727" s="369">
        <f t="shared" si="267"/>
        <v>23553.4</v>
      </c>
      <c r="P727" s="248"/>
      <c r="Q727" s="248" t="s">
        <v>4471</v>
      </c>
      <c r="R727" s="276" t="s">
        <v>4242</v>
      </c>
      <c r="S727" s="255">
        <f t="shared" si="268"/>
        <v>19275.099999999999</v>
      </c>
      <c r="T727" s="255">
        <v>19275.099999999999</v>
      </c>
      <c r="U727" s="255">
        <v>14181.5</v>
      </c>
      <c r="V727" s="254"/>
      <c r="W727" s="255"/>
      <c r="X727" s="255">
        <f t="shared" si="269"/>
        <v>5688.7000000000007</v>
      </c>
      <c r="Y727" s="255">
        <v>5688.7000000000007</v>
      </c>
      <c r="Z727" s="255">
        <v>1006.9</v>
      </c>
      <c r="AA727" s="255">
        <v>1040</v>
      </c>
      <c r="AB727" s="255"/>
      <c r="AC727" s="255">
        <f t="shared" si="270"/>
        <v>24963.8</v>
      </c>
      <c r="AE727" s="248"/>
      <c r="AF727" s="248" t="s">
        <v>4471</v>
      </c>
      <c r="AG727" s="276" t="s">
        <v>4242</v>
      </c>
      <c r="AH727" s="255">
        <f t="shared" si="271"/>
        <v>24963.8</v>
      </c>
      <c r="AI727" s="254">
        <f t="shared" si="272"/>
        <v>19275.099999999999</v>
      </c>
      <c r="AJ727" s="254">
        <f t="shared" si="273"/>
        <v>5688.7000000000007</v>
      </c>
      <c r="AK727" s="254">
        <f t="shared" si="274"/>
        <v>23553.4</v>
      </c>
      <c r="AL727" s="254">
        <f t="shared" si="275"/>
        <v>15718.000000000002</v>
      </c>
      <c r="AM727" s="255">
        <f t="shared" si="276"/>
        <v>7835.4</v>
      </c>
      <c r="AN727" s="254">
        <f t="shared" si="277"/>
        <v>-1410.3999999999978</v>
      </c>
      <c r="AO727" s="254">
        <f t="shared" si="278"/>
        <v>-3557.0999999999967</v>
      </c>
      <c r="AP727" s="254">
        <f t="shared" si="279"/>
        <v>2146.6999999999989</v>
      </c>
      <c r="AQ727" s="249">
        <f t="shared" si="260"/>
        <v>257.7</v>
      </c>
      <c r="AR727" s="256">
        <f t="shared" si="261"/>
        <v>15975.700000000003</v>
      </c>
    </row>
    <row r="728" spans="1:44" s="249" customFormat="1" ht="31.5">
      <c r="A728" s="365"/>
      <c r="B728" s="365" t="s">
        <v>4471</v>
      </c>
      <c r="C728" s="404" t="s">
        <v>4243</v>
      </c>
      <c r="D728" s="369">
        <f t="shared" si="265"/>
        <v>7820.9999999999991</v>
      </c>
      <c r="E728" s="405">
        <v>7820.9999999999991</v>
      </c>
      <c r="F728" s="373">
        <v>6410.7</v>
      </c>
      <c r="G728" s="373"/>
      <c r="H728" s="400"/>
      <c r="I728" s="369">
        <f t="shared" si="266"/>
        <v>4684.2000000000007</v>
      </c>
      <c r="J728" s="406">
        <v>3562.2000000000003</v>
      </c>
      <c r="K728" s="407">
        <v>1375.7</v>
      </c>
      <c r="L728" s="407">
        <v>633</v>
      </c>
      <c r="M728" s="407">
        <v>1122</v>
      </c>
      <c r="N728" s="369">
        <f t="shared" si="267"/>
        <v>12505.2</v>
      </c>
      <c r="P728" s="248"/>
      <c r="Q728" s="248" t="s">
        <v>4471</v>
      </c>
      <c r="R728" s="276" t="s">
        <v>4243</v>
      </c>
      <c r="S728" s="255">
        <f t="shared" si="268"/>
        <v>7261.5</v>
      </c>
      <c r="T728" s="255">
        <v>7261.5</v>
      </c>
      <c r="U728" s="255">
        <v>5342.5999999999995</v>
      </c>
      <c r="V728" s="254"/>
      <c r="W728" s="255"/>
      <c r="X728" s="255">
        <f t="shared" si="269"/>
        <v>2446.3000000000002</v>
      </c>
      <c r="Y728" s="255">
        <v>2446.3000000000002</v>
      </c>
      <c r="Z728" s="255">
        <v>379.3</v>
      </c>
      <c r="AA728" s="255">
        <v>301.60000000000002</v>
      </c>
      <c r="AB728" s="255"/>
      <c r="AC728" s="255">
        <f t="shared" si="270"/>
        <v>9707.7999999999993</v>
      </c>
      <c r="AE728" s="248"/>
      <c r="AF728" s="248" t="s">
        <v>4471</v>
      </c>
      <c r="AG728" s="276" t="s">
        <v>4243</v>
      </c>
      <c r="AH728" s="255">
        <f t="shared" si="271"/>
        <v>9707.7999999999993</v>
      </c>
      <c r="AI728" s="254">
        <f t="shared" si="272"/>
        <v>7261.5</v>
      </c>
      <c r="AJ728" s="254">
        <f t="shared" si="273"/>
        <v>2446.3000000000002</v>
      </c>
      <c r="AK728" s="254">
        <f t="shared" si="274"/>
        <v>12505.2</v>
      </c>
      <c r="AL728" s="254">
        <f t="shared" si="275"/>
        <v>7820.9999999999991</v>
      </c>
      <c r="AM728" s="255">
        <f t="shared" si="276"/>
        <v>4684.2000000000007</v>
      </c>
      <c r="AN728" s="254">
        <f t="shared" si="277"/>
        <v>2797.4000000000015</v>
      </c>
      <c r="AO728" s="254">
        <f t="shared" si="278"/>
        <v>559.49999999999909</v>
      </c>
      <c r="AP728" s="254">
        <f t="shared" si="279"/>
        <v>2237.9000000000005</v>
      </c>
      <c r="AQ728" s="249">
        <f t="shared" si="260"/>
        <v>128.19999999999999</v>
      </c>
      <c r="AR728" s="256">
        <f t="shared" si="261"/>
        <v>7949.1999999999989</v>
      </c>
    </row>
    <row r="729" spans="1:44" s="249" customFormat="1" ht="31.5">
      <c r="A729" s="365"/>
      <c r="B729" s="365" t="s">
        <v>4471</v>
      </c>
      <c r="C729" s="404" t="s">
        <v>4244</v>
      </c>
      <c r="D729" s="369">
        <f t="shared" si="265"/>
        <v>6135.5000000000009</v>
      </c>
      <c r="E729" s="405">
        <v>6135.5000000000009</v>
      </c>
      <c r="F729" s="373">
        <v>5029.1000000000004</v>
      </c>
      <c r="G729" s="373"/>
      <c r="H729" s="400"/>
      <c r="I729" s="369">
        <f t="shared" si="266"/>
        <v>3005.9000000000005</v>
      </c>
      <c r="J729" s="406">
        <v>2754.9000000000005</v>
      </c>
      <c r="K729" s="407">
        <v>1079.2</v>
      </c>
      <c r="L729" s="407">
        <v>147.4</v>
      </c>
      <c r="M729" s="407">
        <v>251</v>
      </c>
      <c r="N729" s="369">
        <f t="shared" si="267"/>
        <v>9141.4000000000015</v>
      </c>
      <c r="P729" s="248"/>
      <c r="Q729" s="248" t="s">
        <v>4471</v>
      </c>
      <c r="R729" s="276" t="s">
        <v>4244</v>
      </c>
      <c r="S729" s="255">
        <f t="shared" si="268"/>
        <v>5478</v>
      </c>
      <c r="T729" s="255">
        <v>5478</v>
      </c>
      <c r="U729" s="255">
        <v>4030.3</v>
      </c>
      <c r="V729" s="254"/>
      <c r="W729" s="255"/>
      <c r="X729" s="255">
        <f t="shared" si="269"/>
        <v>1804.9</v>
      </c>
      <c r="Y729" s="255">
        <v>1804.9</v>
      </c>
      <c r="Z729" s="255">
        <v>286.2</v>
      </c>
      <c r="AA729" s="255">
        <v>121.3</v>
      </c>
      <c r="AB729" s="255"/>
      <c r="AC729" s="255">
        <f t="shared" si="270"/>
        <v>7282.9</v>
      </c>
      <c r="AE729" s="248"/>
      <c r="AF729" s="248" t="s">
        <v>4471</v>
      </c>
      <c r="AG729" s="276" t="s">
        <v>4244</v>
      </c>
      <c r="AH729" s="255">
        <f t="shared" si="271"/>
        <v>7282.9</v>
      </c>
      <c r="AI729" s="254">
        <f t="shared" si="272"/>
        <v>5478</v>
      </c>
      <c r="AJ729" s="254">
        <f t="shared" si="273"/>
        <v>1804.9</v>
      </c>
      <c r="AK729" s="254">
        <f t="shared" si="274"/>
        <v>9141.4000000000015</v>
      </c>
      <c r="AL729" s="254">
        <f t="shared" si="275"/>
        <v>6135.5000000000009</v>
      </c>
      <c r="AM729" s="255">
        <f t="shared" si="276"/>
        <v>3005.9000000000005</v>
      </c>
      <c r="AN729" s="254">
        <f t="shared" si="277"/>
        <v>1858.5000000000018</v>
      </c>
      <c r="AO729" s="254">
        <f t="shared" si="278"/>
        <v>657.50000000000091</v>
      </c>
      <c r="AP729" s="254">
        <f t="shared" si="279"/>
        <v>1201.0000000000005</v>
      </c>
      <c r="AQ729" s="249">
        <f t="shared" si="260"/>
        <v>100.6</v>
      </c>
      <c r="AR729" s="256">
        <f t="shared" si="261"/>
        <v>6236.1000000000013</v>
      </c>
    </row>
    <row r="730" spans="1:44" s="249" customFormat="1" ht="31.5">
      <c r="A730" s="365"/>
      <c r="B730" s="365" t="s">
        <v>4471</v>
      </c>
      <c r="C730" s="404" t="s">
        <v>4245</v>
      </c>
      <c r="D730" s="369">
        <f t="shared" si="265"/>
        <v>10360.599999999999</v>
      </c>
      <c r="E730" s="405">
        <v>10360.599999999999</v>
      </c>
      <c r="F730" s="373">
        <v>8492.4</v>
      </c>
      <c r="G730" s="373"/>
      <c r="H730" s="400"/>
      <c r="I730" s="369">
        <f t="shared" si="266"/>
        <v>4678.5</v>
      </c>
      <c r="J730" s="406">
        <v>4587.5</v>
      </c>
      <c r="K730" s="407">
        <v>1822.4</v>
      </c>
      <c r="L730" s="407">
        <v>617.5</v>
      </c>
      <c r="M730" s="407">
        <v>91</v>
      </c>
      <c r="N730" s="369">
        <f t="shared" si="267"/>
        <v>15039.099999999999</v>
      </c>
      <c r="P730" s="248"/>
      <c r="Q730" s="248" t="s">
        <v>4471</v>
      </c>
      <c r="R730" s="276" t="s">
        <v>4245</v>
      </c>
      <c r="S730" s="255">
        <f t="shared" si="268"/>
        <v>9320.9000000000015</v>
      </c>
      <c r="T730" s="255">
        <v>9320.9000000000015</v>
      </c>
      <c r="U730" s="255">
        <v>6857.7000000000007</v>
      </c>
      <c r="V730" s="254"/>
      <c r="W730" s="255"/>
      <c r="X730" s="255">
        <f t="shared" si="269"/>
        <v>3093.3999999999996</v>
      </c>
      <c r="Y730" s="255">
        <v>3093.3999999999996</v>
      </c>
      <c r="Z730" s="255">
        <v>486.9</v>
      </c>
      <c r="AA730" s="255">
        <v>485.6</v>
      </c>
      <c r="AB730" s="255"/>
      <c r="AC730" s="255">
        <f t="shared" si="270"/>
        <v>12414.300000000001</v>
      </c>
      <c r="AE730" s="248"/>
      <c r="AF730" s="248" t="s">
        <v>4471</v>
      </c>
      <c r="AG730" s="276" t="s">
        <v>4245</v>
      </c>
      <c r="AH730" s="255">
        <f t="shared" si="271"/>
        <v>12414.300000000001</v>
      </c>
      <c r="AI730" s="254">
        <f t="shared" si="272"/>
        <v>9320.9000000000015</v>
      </c>
      <c r="AJ730" s="254">
        <f t="shared" si="273"/>
        <v>3093.3999999999996</v>
      </c>
      <c r="AK730" s="254">
        <f t="shared" si="274"/>
        <v>15039.099999999999</v>
      </c>
      <c r="AL730" s="254">
        <f t="shared" si="275"/>
        <v>10360.599999999999</v>
      </c>
      <c r="AM730" s="255">
        <f t="shared" si="276"/>
        <v>4678.5</v>
      </c>
      <c r="AN730" s="254">
        <f t="shared" si="277"/>
        <v>2624.7999999999975</v>
      </c>
      <c r="AO730" s="254">
        <f t="shared" si="278"/>
        <v>1039.6999999999971</v>
      </c>
      <c r="AP730" s="254">
        <f t="shared" si="279"/>
        <v>1585.1000000000004</v>
      </c>
      <c r="AQ730" s="249">
        <f t="shared" si="260"/>
        <v>169.8</v>
      </c>
      <c r="AR730" s="256">
        <f t="shared" si="261"/>
        <v>10530.399999999998</v>
      </c>
    </row>
    <row r="731" spans="1:44" s="249" customFormat="1" ht="31.5">
      <c r="A731" s="365"/>
      <c r="B731" s="365" t="s">
        <v>4471</v>
      </c>
      <c r="C731" s="404" t="s">
        <v>409</v>
      </c>
      <c r="D731" s="369">
        <f t="shared" si="265"/>
        <v>9575.8000000000011</v>
      </c>
      <c r="E731" s="405">
        <v>9575.8000000000011</v>
      </c>
      <c r="F731" s="373">
        <v>7849.1</v>
      </c>
      <c r="G731" s="373"/>
      <c r="H731" s="400"/>
      <c r="I731" s="369">
        <f t="shared" si="266"/>
        <v>3696.7999999999997</v>
      </c>
      <c r="J731" s="406">
        <v>3353.7</v>
      </c>
      <c r="K731" s="407">
        <v>1684.3</v>
      </c>
      <c r="L731" s="407">
        <v>242.6</v>
      </c>
      <c r="M731" s="407">
        <v>343.1</v>
      </c>
      <c r="N731" s="369">
        <f t="shared" si="267"/>
        <v>13272.6</v>
      </c>
      <c r="P731" s="248"/>
      <c r="Q731" s="248" t="s">
        <v>4471</v>
      </c>
      <c r="R731" s="276" t="s">
        <v>409</v>
      </c>
      <c r="S731" s="255">
        <f t="shared" si="268"/>
        <v>8239.5</v>
      </c>
      <c r="T731" s="255">
        <v>8239.5</v>
      </c>
      <c r="U731" s="255">
        <v>6062.1</v>
      </c>
      <c r="V731" s="254"/>
      <c r="W731" s="255"/>
      <c r="X731" s="255">
        <f t="shared" si="269"/>
        <v>1517.1</v>
      </c>
      <c r="Y731" s="255">
        <v>1517.1</v>
      </c>
      <c r="Z731" s="255">
        <v>430.4</v>
      </c>
      <c r="AA731" s="255">
        <v>268.39999999999998</v>
      </c>
      <c r="AB731" s="255"/>
      <c r="AC731" s="255">
        <f t="shared" si="270"/>
        <v>9756.6</v>
      </c>
      <c r="AE731" s="248"/>
      <c r="AF731" s="248" t="s">
        <v>4471</v>
      </c>
      <c r="AG731" s="276" t="s">
        <v>409</v>
      </c>
      <c r="AH731" s="255">
        <f t="shared" si="271"/>
        <v>9756.6</v>
      </c>
      <c r="AI731" s="254">
        <f t="shared" si="272"/>
        <v>8239.5</v>
      </c>
      <c r="AJ731" s="254">
        <f t="shared" si="273"/>
        <v>1517.1</v>
      </c>
      <c r="AK731" s="254">
        <f t="shared" si="274"/>
        <v>13272.6</v>
      </c>
      <c r="AL731" s="254">
        <f t="shared" si="275"/>
        <v>9575.8000000000011</v>
      </c>
      <c r="AM731" s="255">
        <f t="shared" si="276"/>
        <v>3696.7999999999997</v>
      </c>
      <c r="AN731" s="254">
        <f t="shared" si="277"/>
        <v>3516</v>
      </c>
      <c r="AO731" s="254">
        <f t="shared" si="278"/>
        <v>1336.3000000000011</v>
      </c>
      <c r="AP731" s="254">
        <f t="shared" si="279"/>
        <v>2179.6999999999998</v>
      </c>
      <c r="AQ731" s="249">
        <f t="shared" si="260"/>
        <v>157</v>
      </c>
      <c r="AR731" s="256">
        <f t="shared" si="261"/>
        <v>9732.8000000000011</v>
      </c>
    </row>
    <row r="732" spans="1:44" s="249" customFormat="1" ht="31.5">
      <c r="A732" s="365"/>
      <c r="B732" s="365" t="s">
        <v>4471</v>
      </c>
      <c r="C732" s="404" t="s">
        <v>410</v>
      </c>
      <c r="D732" s="369">
        <f t="shared" si="265"/>
        <v>9828.9000000000015</v>
      </c>
      <c r="E732" s="405">
        <v>9828.9000000000015</v>
      </c>
      <c r="F732" s="373">
        <v>8056.6</v>
      </c>
      <c r="G732" s="373"/>
      <c r="H732" s="400"/>
      <c r="I732" s="369">
        <f t="shared" si="266"/>
        <v>4620.2000000000007</v>
      </c>
      <c r="J732" s="406">
        <v>4277.1000000000004</v>
      </c>
      <c r="K732" s="407">
        <v>1728.8</v>
      </c>
      <c r="L732" s="407">
        <v>795</v>
      </c>
      <c r="M732" s="407">
        <v>343.1</v>
      </c>
      <c r="N732" s="369">
        <f t="shared" si="267"/>
        <v>14449.100000000002</v>
      </c>
      <c r="P732" s="248"/>
      <c r="Q732" s="248" t="s">
        <v>4471</v>
      </c>
      <c r="R732" s="276" t="s">
        <v>410</v>
      </c>
      <c r="S732" s="255">
        <f t="shared" si="268"/>
        <v>8312.2000000000007</v>
      </c>
      <c r="T732" s="255">
        <v>8312.2000000000007</v>
      </c>
      <c r="U732" s="255">
        <v>6115.6</v>
      </c>
      <c r="V732" s="254"/>
      <c r="W732" s="255"/>
      <c r="X732" s="255">
        <f t="shared" si="269"/>
        <v>2435.8000000000002</v>
      </c>
      <c r="Y732" s="255">
        <v>2435.8000000000002</v>
      </c>
      <c r="Z732" s="255">
        <v>434.2</v>
      </c>
      <c r="AA732" s="255">
        <v>670</v>
      </c>
      <c r="AB732" s="255"/>
      <c r="AC732" s="255">
        <f t="shared" si="270"/>
        <v>10748</v>
      </c>
      <c r="AE732" s="248"/>
      <c r="AF732" s="248" t="s">
        <v>4471</v>
      </c>
      <c r="AG732" s="276" t="s">
        <v>410</v>
      </c>
      <c r="AH732" s="255">
        <f t="shared" si="271"/>
        <v>10748</v>
      </c>
      <c r="AI732" s="254">
        <f t="shared" si="272"/>
        <v>8312.2000000000007</v>
      </c>
      <c r="AJ732" s="254">
        <f t="shared" si="273"/>
        <v>2435.8000000000002</v>
      </c>
      <c r="AK732" s="254">
        <f t="shared" si="274"/>
        <v>14449.100000000002</v>
      </c>
      <c r="AL732" s="254">
        <f t="shared" si="275"/>
        <v>9828.9000000000015</v>
      </c>
      <c r="AM732" s="255">
        <f t="shared" si="276"/>
        <v>4620.2000000000007</v>
      </c>
      <c r="AN732" s="254">
        <f t="shared" si="277"/>
        <v>3701.1000000000022</v>
      </c>
      <c r="AO732" s="254">
        <f t="shared" si="278"/>
        <v>1516.7000000000007</v>
      </c>
      <c r="AP732" s="254">
        <f t="shared" si="279"/>
        <v>2184.4000000000005</v>
      </c>
      <c r="AQ732" s="249">
        <f t="shared" si="260"/>
        <v>161.1</v>
      </c>
      <c r="AR732" s="256">
        <f t="shared" si="261"/>
        <v>9990.0000000000018</v>
      </c>
    </row>
    <row r="733" spans="1:44" s="249" customFormat="1" ht="31.5">
      <c r="A733" s="365"/>
      <c r="B733" s="365" t="s">
        <v>4471</v>
      </c>
      <c r="C733" s="404" t="s">
        <v>411</v>
      </c>
      <c r="D733" s="369">
        <f t="shared" si="265"/>
        <v>6253.1</v>
      </c>
      <c r="E733" s="405">
        <v>6253.1</v>
      </c>
      <c r="F733" s="373">
        <v>5125.5</v>
      </c>
      <c r="G733" s="373"/>
      <c r="H733" s="400"/>
      <c r="I733" s="369">
        <f t="shared" si="266"/>
        <v>2580.3999999999996</v>
      </c>
      <c r="J733" s="406">
        <v>2503.3999999999996</v>
      </c>
      <c r="K733" s="407">
        <v>1099.9000000000001</v>
      </c>
      <c r="L733" s="407">
        <v>267.2</v>
      </c>
      <c r="M733" s="407">
        <v>77</v>
      </c>
      <c r="N733" s="369">
        <f t="shared" si="267"/>
        <v>8833.5</v>
      </c>
      <c r="P733" s="248"/>
      <c r="Q733" s="248" t="s">
        <v>4471</v>
      </c>
      <c r="R733" s="276" t="s">
        <v>411</v>
      </c>
      <c r="S733" s="255">
        <f t="shared" si="268"/>
        <v>5301.8</v>
      </c>
      <c r="T733" s="255">
        <v>5301.8</v>
      </c>
      <c r="U733" s="255">
        <v>3900.7</v>
      </c>
      <c r="V733" s="254"/>
      <c r="W733" s="255"/>
      <c r="X733" s="255">
        <f t="shared" si="269"/>
        <v>1030.2</v>
      </c>
      <c r="Y733" s="255">
        <v>1030.2</v>
      </c>
      <c r="Z733" s="255">
        <v>277</v>
      </c>
      <c r="AA733" s="255">
        <v>166.6</v>
      </c>
      <c r="AB733" s="255"/>
      <c r="AC733" s="255">
        <f t="shared" si="270"/>
        <v>6332</v>
      </c>
      <c r="AE733" s="248"/>
      <c r="AF733" s="248" t="s">
        <v>4471</v>
      </c>
      <c r="AG733" s="276" t="s">
        <v>411</v>
      </c>
      <c r="AH733" s="255">
        <f t="shared" si="271"/>
        <v>6332</v>
      </c>
      <c r="AI733" s="254">
        <f t="shared" si="272"/>
        <v>5301.8</v>
      </c>
      <c r="AJ733" s="254">
        <f t="shared" si="273"/>
        <v>1030.2</v>
      </c>
      <c r="AK733" s="254">
        <f t="shared" si="274"/>
        <v>8833.5</v>
      </c>
      <c r="AL733" s="254">
        <f t="shared" si="275"/>
        <v>6253.1</v>
      </c>
      <c r="AM733" s="255">
        <f t="shared" si="276"/>
        <v>2580.3999999999996</v>
      </c>
      <c r="AN733" s="254">
        <f t="shared" si="277"/>
        <v>2501.5</v>
      </c>
      <c r="AO733" s="254">
        <f t="shared" si="278"/>
        <v>951.30000000000018</v>
      </c>
      <c r="AP733" s="254">
        <f t="shared" si="279"/>
        <v>1550.1999999999996</v>
      </c>
      <c r="AQ733" s="249">
        <f t="shared" si="260"/>
        <v>102.5</v>
      </c>
      <c r="AR733" s="256">
        <f t="shared" si="261"/>
        <v>6355.6</v>
      </c>
    </row>
    <row r="734" spans="1:44" s="249" customFormat="1" ht="31.5">
      <c r="A734" s="365"/>
      <c r="B734" s="365" t="s">
        <v>4471</v>
      </c>
      <c r="C734" s="404" t="s">
        <v>412</v>
      </c>
      <c r="D734" s="369">
        <f t="shared" si="265"/>
        <v>13322.8</v>
      </c>
      <c r="E734" s="405">
        <v>13322.8</v>
      </c>
      <c r="F734" s="373">
        <v>10920.4</v>
      </c>
      <c r="G734" s="373"/>
      <c r="H734" s="400"/>
      <c r="I734" s="369">
        <f t="shared" si="266"/>
        <v>6605.7000000000007</v>
      </c>
      <c r="J734" s="406">
        <v>5892.7000000000007</v>
      </c>
      <c r="K734" s="407">
        <v>2343.4</v>
      </c>
      <c r="L734" s="407">
        <v>1411.9</v>
      </c>
      <c r="M734" s="407">
        <v>713</v>
      </c>
      <c r="N734" s="369">
        <f t="shared" si="267"/>
        <v>19928.5</v>
      </c>
      <c r="P734" s="248"/>
      <c r="Q734" s="248" t="s">
        <v>4471</v>
      </c>
      <c r="R734" s="276" t="s">
        <v>412</v>
      </c>
      <c r="S734" s="255">
        <f t="shared" si="268"/>
        <v>14901.8</v>
      </c>
      <c r="T734" s="255">
        <v>14901.8</v>
      </c>
      <c r="U734" s="255">
        <v>10963.8</v>
      </c>
      <c r="V734" s="254"/>
      <c r="W734" s="255"/>
      <c r="X734" s="255">
        <f t="shared" si="269"/>
        <v>3956.5</v>
      </c>
      <c r="Y734" s="255">
        <v>3956.5</v>
      </c>
      <c r="Z734" s="255">
        <v>778.4</v>
      </c>
      <c r="AA734" s="255">
        <v>1273.0999999999999</v>
      </c>
      <c r="AB734" s="255"/>
      <c r="AC734" s="255">
        <f t="shared" si="270"/>
        <v>18858.3</v>
      </c>
      <c r="AE734" s="248"/>
      <c r="AF734" s="248" t="s">
        <v>4471</v>
      </c>
      <c r="AG734" s="276" t="s">
        <v>412</v>
      </c>
      <c r="AH734" s="255">
        <f t="shared" si="271"/>
        <v>18858.3</v>
      </c>
      <c r="AI734" s="254">
        <f t="shared" si="272"/>
        <v>14901.8</v>
      </c>
      <c r="AJ734" s="254">
        <f t="shared" si="273"/>
        <v>3956.5</v>
      </c>
      <c r="AK734" s="254">
        <f t="shared" si="274"/>
        <v>19928.5</v>
      </c>
      <c r="AL734" s="254">
        <f t="shared" si="275"/>
        <v>13322.8</v>
      </c>
      <c r="AM734" s="255">
        <f t="shared" si="276"/>
        <v>6605.7000000000007</v>
      </c>
      <c r="AN734" s="254">
        <f t="shared" si="277"/>
        <v>1070.2000000000007</v>
      </c>
      <c r="AO734" s="254">
        <f t="shared" si="278"/>
        <v>-1579</v>
      </c>
      <c r="AP734" s="254">
        <f t="shared" si="279"/>
        <v>2649.2000000000007</v>
      </c>
      <c r="AQ734" s="249">
        <f t="shared" si="260"/>
        <v>218.4</v>
      </c>
      <c r="AR734" s="256">
        <f t="shared" si="261"/>
        <v>13541.199999999999</v>
      </c>
    </row>
    <row r="735" spans="1:44" s="249" customFormat="1" ht="31.5">
      <c r="A735" s="365"/>
      <c r="B735" s="365" t="s">
        <v>4471</v>
      </c>
      <c r="C735" s="404" t="s">
        <v>413</v>
      </c>
      <c r="D735" s="369">
        <f t="shared" si="265"/>
        <v>12687.9</v>
      </c>
      <c r="E735" s="405">
        <v>12687.9</v>
      </c>
      <c r="F735" s="373">
        <v>10400</v>
      </c>
      <c r="G735" s="373"/>
      <c r="H735" s="400"/>
      <c r="I735" s="369">
        <f t="shared" si="266"/>
        <v>4836</v>
      </c>
      <c r="J735" s="406">
        <v>4700</v>
      </c>
      <c r="K735" s="407">
        <v>2231.6999999999998</v>
      </c>
      <c r="L735" s="407">
        <v>234.4</v>
      </c>
      <c r="M735" s="407">
        <v>136</v>
      </c>
      <c r="N735" s="369">
        <f t="shared" si="267"/>
        <v>17523.900000000001</v>
      </c>
      <c r="P735" s="248"/>
      <c r="Q735" s="248" t="s">
        <v>4471</v>
      </c>
      <c r="R735" s="276" t="s">
        <v>413</v>
      </c>
      <c r="S735" s="255">
        <f t="shared" si="268"/>
        <v>9986</v>
      </c>
      <c r="T735" s="255">
        <v>9986</v>
      </c>
      <c r="U735" s="255">
        <v>7347</v>
      </c>
      <c r="V735" s="254"/>
      <c r="W735" s="255"/>
      <c r="X735" s="255">
        <f t="shared" si="269"/>
        <v>3417.5</v>
      </c>
      <c r="Y735" s="255">
        <v>3417.5</v>
      </c>
      <c r="Z735" s="255">
        <v>521.6</v>
      </c>
      <c r="AA735" s="255">
        <v>431</v>
      </c>
      <c r="AB735" s="255"/>
      <c r="AC735" s="255">
        <f t="shared" si="270"/>
        <v>13403.5</v>
      </c>
      <c r="AE735" s="248"/>
      <c r="AF735" s="248" t="s">
        <v>4471</v>
      </c>
      <c r="AG735" s="276" t="s">
        <v>413</v>
      </c>
      <c r="AH735" s="255">
        <f t="shared" si="271"/>
        <v>13403.5</v>
      </c>
      <c r="AI735" s="254">
        <f t="shared" si="272"/>
        <v>9986</v>
      </c>
      <c r="AJ735" s="254">
        <f t="shared" si="273"/>
        <v>3417.5</v>
      </c>
      <c r="AK735" s="254">
        <f t="shared" si="274"/>
        <v>17523.900000000001</v>
      </c>
      <c r="AL735" s="254">
        <f t="shared" si="275"/>
        <v>12687.9</v>
      </c>
      <c r="AM735" s="255">
        <f t="shared" si="276"/>
        <v>4836</v>
      </c>
      <c r="AN735" s="254">
        <f t="shared" si="277"/>
        <v>4120.4000000000015</v>
      </c>
      <c r="AO735" s="254">
        <f t="shared" si="278"/>
        <v>2701.8999999999996</v>
      </c>
      <c r="AP735" s="254">
        <f t="shared" si="279"/>
        <v>1418.5</v>
      </c>
      <c r="AQ735" s="249">
        <f t="shared" si="260"/>
        <v>208</v>
      </c>
      <c r="AR735" s="256">
        <f t="shared" si="261"/>
        <v>12895.9</v>
      </c>
    </row>
    <row r="736" spans="1:44" s="249" customFormat="1" ht="33.6" customHeight="1">
      <c r="A736" s="365"/>
      <c r="B736" s="365" t="s">
        <v>4471</v>
      </c>
      <c r="C736" s="404" t="s">
        <v>414</v>
      </c>
      <c r="D736" s="369">
        <f t="shared" si="265"/>
        <v>6289.6</v>
      </c>
      <c r="E736" s="405">
        <v>6289.6</v>
      </c>
      <c r="F736" s="373">
        <v>5155.5</v>
      </c>
      <c r="G736" s="373"/>
      <c r="H736" s="400"/>
      <c r="I736" s="369">
        <f t="shared" si="266"/>
        <v>6644.2</v>
      </c>
      <c r="J736" s="406">
        <v>3347.7999999999997</v>
      </c>
      <c r="K736" s="407">
        <v>1106.3</v>
      </c>
      <c r="L736" s="407">
        <v>926.1</v>
      </c>
      <c r="M736" s="407">
        <v>3296.4</v>
      </c>
      <c r="N736" s="369">
        <f t="shared" si="267"/>
        <v>12933.8</v>
      </c>
      <c r="P736" s="248"/>
      <c r="Q736" s="248" t="s">
        <v>4471</v>
      </c>
      <c r="R736" s="276" t="s">
        <v>414</v>
      </c>
      <c r="S736" s="255">
        <f t="shared" si="268"/>
        <v>5985.6</v>
      </c>
      <c r="T736" s="255">
        <v>5985.6</v>
      </c>
      <c r="U736" s="255">
        <v>4403.7999999999993</v>
      </c>
      <c r="V736" s="254"/>
      <c r="W736" s="255"/>
      <c r="X736" s="255">
        <f t="shared" si="269"/>
        <v>2577.6</v>
      </c>
      <c r="Y736" s="255">
        <v>2577.6</v>
      </c>
      <c r="Z736" s="255">
        <v>312.7</v>
      </c>
      <c r="AA736" s="255">
        <v>631.79999999999995</v>
      </c>
      <c r="AB736" s="255"/>
      <c r="AC736" s="255">
        <f t="shared" si="270"/>
        <v>8563.2000000000007</v>
      </c>
      <c r="AE736" s="248"/>
      <c r="AF736" s="248" t="s">
        <v>4471</v>
      </c>
      <c r="AG736" s="276" t="s">
        <v>414</v>
      </c>
      <c r="AH736" s="255">
        <f t="shared" si="271"/>
        <v>8563.2000000000007</v>
      </c>
      <c r="AI736" s="254">
        <f t="shared" si="272"/>
        <v>5985.6</v>
      </c>
      <c r="AJ736" s="254">
        <f t="shared" si="273"/>
        <v>2577.6</v>
      </c>
      <c r="AK736" s="254">
        <f t="shared" si="274"/>
        <v>12933.8</v>
      </c>
      <c r="AL736" s="254">
        <f t="shared" si="275"/>
        <v>6289.6</v>
      </c>
      <c r="AM736" s="255">
        <f t="shared" si="276"/>
        <v>6644.2</v>
      </c>
      <c r="AN736" s="254">
        <f t="shared" si="277"/>
        <v>4370.5999999999985</v>
      </c>
      <c r="AO736" s="254">
        <f t="shared" si="278"/>
        <v>304</v>
      </c>
      <c r="AP736" s="254">
        <f t="shared" si="279"/>
        <v>4066.6</v>
      </c>
      <c r="AQ736" s="249">
        <f t="shared" si="260"/>
        <v>103.1</v>
      </c>
      <c r="AR736" s="256">
        <f t="shared" si="261"/>
        <v>6392.7000000000007</v>
      </c>
    </row>
    <row r="737" spans="1:44" s="249" customFormat="1" ht="31.5">
      <c r="A737" s="365"/>
      <c r="B737" s="365" t="s">
        <v>4471</v>
      </c>
      <c r="C737" s="404" t="s">
        <v>415</v>
      </c>
      <c r="D737" s="369">
        <f t="shared" si="265"/>
        <v>13366.800000000001</v>
      </c>
      <c r="E737" s="405">
        <v>13366.800000000001</v>
      </c>
      <c r="F737" s="373">
        <v>10956.5</v>
      </c>
      <c r="G737" s="373"/>
      <c r="H737" s="400"/>
      <c r="I737" s="369">
        <f t="shared" si="266"/>
        <v>9332.9</v>
      </c>
      <c r="J737" s="406">
        <v>6253.9</v>
      </c>
      <c r="K737" s="407">
        <v>2351.1999999999998</v>
      </c>
      <c r="L737" s="407">
        <v>1214.2</v>
      </c>
      <c r="M737" s="407">
        <v>3079</v>
      </c>
      <c r="N737" s="369">
        <f t="shared" si="267"/>
        <v>22699.7</v>
      </c>
      <c r="P737" s="248"/>
      <c r="Q737" s="248" t="s">
        <v>4471</v>
      </c>
      <c r="R737" s="276" t="s">
        <v>415</v>
      </c>
      <c r="S737" s="255">
        <f t="shared" si="268"/>
        <v>11146.800000000001</v>
      </c>
      <c r="T737" s="255">
        <v>11146.800000000001</v>
      </c>
      <c r="U737" s="255">
        <v>8201.1</v>
      </c>
      <c r="V737" s="254"/>
      <c r="W737" s="255"/>
      <c r="X737" s="255">
        <f t="shared" si="269"/>
        <v>3173.1</v>
      </c>
      <c r="Y737" s="255">
        <v>3173.1</v>
      </c>
      <c r="Z737" s="255">
        <v>582.29999999999995</v>
      </c>
      <c r="AA737" s="255">
        <v>759.4</v>
      </c>
      <c r="AB737" s="255"/>
      <c r="AC737" s="255">
        <f t="shared" si="270"/>
        <v>14319.900000000001</v>
      </c>
      <c r="AE737" s="248"/>
      <c r="AF737" s="248" t="s">
        <v>4471</v>
      </c>
      <c r="AG737" s="276" t="s">
        <v>415</v>
      </c>
      <c r="AH737" s="255">
        <f t="shared" si="271"/>
        <v>14319.900000000001</v>
      </c>
      <c r="AI737" s="254">
        <f t="shared" si="272"/>
        <v>11146.800000000001</v>
      </c>
      <c r="AJ737" s="254">
        <f t="shared" si="273"/>
        <v>3173.1</v>
      </c>
      <c r="AK737" s="254">
        <f t="shared" si="274"/>
        <v>22699.7</v>
      </c>
      <c r="AL737" s="254">
        <f t="shared" si="275"/>
        <v>13366.800000000001</v>
      </c>
      <c r="AM737" s="255">
        <f t="shared" si="276"/>
        <v>9332.9</v>
      </c>
      <c r="AN737" s="254">
        <f t="shared" si="277"/>
        <v>8379.7999999999993</v>
      </c>
      <c r="AO737" s="254">
        <f t="shared" si="278"/>
        <v>2220</v>
      </c>
      <c r="AP737" s="254">
        <f t="shared" si="279"/>
        <v>6159.7999999999993</v>
      </c>
      <c r="AQ737" s="249">
        <f t="shared" si="260"/>
        <v>219.1</v>
      </c>
      <c r="AR737" s="256">
        <f t="shared" si="261"/>
        <v>13585.900000000001</v>
      </c>
    </row>
    <row r="738" spans="1:44" s="249" customFormat="1" ht="31.5">
      <c r="A738" s="365"/>
      <c r="B738" s="365" t="s">
        <v>4471</v>
      </c>
      <c r="C738" s="404" t="s">
        <v>416</v>
      </c>
      <c r="D738" s="369">
        <f t="shared" si="265"/>
        <v>8624.1</v>
      </c>
      <c r="E738" s="405">
        <v>8624.1</v>
      </c>
      <c r="F738" s="373">
        <v>7069</v>
      </c>
      <c r="G738" s="373"/>
      <c r="H738" s="400"/>
      <c r="I738" s="369">
        <f t="shared" si="266"/>
        <v>4254.0000000000009</v>
      </c>
      <c r="J738" s="406">
        <v>3924.9000000000005</v>
      </c>
      <c r="K738" s="407">
        <v>1516.9</v>
      </c>
      <c r="L738" s="407">
        <v>757.7</v>
      </c>
      <c r="M738" s="407">
        <v>329.1</v>
      </c>
      <c r="N738" s="369">
        <f t="shared" si="267"/>
        <v>12878.100000000002</v>
      </c>
      <c r="P738" s="248"/>
      <c r="Q738" s="248" t="s">
        <v>4471</v>
      </c>
      <c r="R738" s="276" t="s">
        <v>416</v>
      </c>
      <c r="S738" s="255">
        <f t="shared" si="268"/>
        <v>8005.1</v>
      </c>
      <c r="T738" s="255">
        <v>8005.1</v>
      </c>
      <c r="U738" s="255">
        <v>5889.5</v>
      </c>
      <c r="V738" s="254"/>
      <c r="W738" s="255"/>
      <c r="X738" s="255">
        <f t="shared" si="269"/>
        <v>2805.6</v>
      </c>
      <c r="Y738" s="255">
        <v>2805.6</v>
      </c>
      <c r="Z738" s="255">
        <v>418.2</v>
      </c>
      <c r="AA738" s="255">
        <v>495.4</v>
      </c>
      <c r="AB738" s="255"/>
      <c r="AC738" s="255">
        <f t="shared" si="270"/>
        <v>10810.7</v>
      </c>
      <c r="AE738" s="248"/>
      <c r="AF738" s="248" t="s">
        <v>4471</v>
      </c>
      <c r="AG738" s="276" t="s">
        <v>416</v>
      </c>
      <c r="AH738" s="255">
        <f t="shared" si="271"/>
        <v>10810.7</v>
      </c>
      <c r="AI738" s="254">
        <f t="shared" si="272"/>
        <v>8005.1</v>
      </c>
      <c r="AJ738" s="254">
        <f t="shared" si="273"/>
        <v>2805.6</v>
      </c>
      <c r="AK738" s="254">
        <f t="shared" si="274"/>
        <v>12878.100000000002</v>
      </c>
      <c r="AL738" s="254">
        <f t="shared" si="275"/>
        <v>8624.1</v>
      </c>
      <c r="AM738" s="255">
        <f t="shared" si="276"/>
        <v>4254.0000000000009</v>
      </c>
      <c r="AN738" s="254">
        <f t="shared" si="277"/>
        <v>2067.4000000000015</v>
      </c>
      <c r="AO738" s="254">
        <f t="shared" si="278"/>
        <v>619</v>
      </c>
      <c r="AP738" s="254">
        <f t="shared" si="279"/>
        <v>1448.400000000001</v>
      </c>
      <c r="AQ738" s="249">
        <f t="shared" si="260"/>
        <v>141.4</v>
      </c>
      <c r="AR738" s="256">
        <f t="shared" si="261"/>
        <v>8765.5</v>
      </c>
    </row>
    <row r="739" spans="1:44" s="249" customFormat="1" ht="31.5">
      <c r="A739" s="365"/>
      <c r="B739" s="365" t="s">
        <v>4471</v>
      </c>
      <c r="C739" s="404" t="s">
        <v>417</v>
      </c>
      <c r="D739" s="369">
        <f t="shared" si="265"/>
        <v>6771.9</v>
      </c>
      <c r="E739" s="405">
        <v>6771.9</v>
      </c>
      <c r="F739" s="373">
        <v>5550.8</v>
      </c>
      <c r="G739" s="373"/>
      <c r="H739" s="400"/>
      <c r="I739" s="369">
        <f t="shared" si="266"/>
        <v>5946.5</v>
      </c>
      <c r="J739" s="406">
        <v>2620.5</v>
      </c>
      <c r="K739" s="407">
        <v>1191.2</v>
      </c>
      <c r="L739" s="407">
        <v>254.1</v>
      </c>
      <c r="M739" s="407">
        <v>3326</v>
      </c>
      <c r="N739" s="369">
        <f t="shared" si="267"/>
        <v>12718.4</v>
      </c>
      <c r="P739" s="248"/>
      <c r="Q739" s="248" t="s">
        <v>4471</v>
      </c>
      <c r="R739" s="276" t="s">
        <v>417</v>
      </c>
      <c r="S739" s="255">
        <f t="shared" si="268"/>
        <v>5358.5</v>
      </c>
      <c r="T739" s="255">
        <v>5358.5</v>
      </c>
      <c r="U739" s="255">
        <v>3942.4</v>
      </c>
      <c r="V739" s="254"/>
      <c r="W739" s="255"/>
      <c r="X739" s="255">
        <f t="shared" si="269"/>
        <v>1577.8</v>
      </c>
      <c r="Y739" s="255">
        <v>1577.8</v>
      </c>
      <c r="Z739" s="255">
        <v>279.89999999999998</v>
      </c>
      <c r="AA739" s="255">
        <v>327.60000000000002</v>
      </c>
      <c r="AB739" s="255"/>
      <c r="AC739" s="255">
        <f t="shared" si="270"/>
        <v>6936.3</v>
      </c>
      <c r="AE739" s="248"/>
      <c r="AF739" s="248" t="s">
        <v>4471</v>
      </c>
      <c r="AG739" s="276" t="s">
        <v>417</v>
      </c>
      <c r="AH739" s="255">
        <f t="shared" si="271"/>
        <v>6936.3</v>
      </c>
      <c r="AI739" s="254">
        <f t="shared" si="272"/>
        <v>5358.5</v>
      </c>
      <c r="AJ739" s="254">
        <f t="shared" si="273"/>
        <v>1577.8</v>
      </c>
      <c r="AK739" s="254">
        <f t="shared" si="274"/>
        <v>12718.4</v>
      </c>
      <c r="AL739" s="254">
        <f t="shared" si="275"/>
        <v>6771.9</v>
      </c>
      <c r="AM739" s="255">
        <f t="shared" si="276"/>
        <v>5946.5</v>
      </c>
      <c r="AN739" s="254">
        <f t="shared" si="277"/>
        <v>5782.0999999999995</v>
      </c>
      <c r="AO739" s="254">
        <f t="shared" si="278"/>
        <v>1413.3999999999996</v>
      </c>
      <c r="AP739" s="254">
        <f t="shared" si="279"/>
        <v>4368.7</v>
      </c>
      <c r="AQ739" s="249">
        <f t="shared" si="260"/>
        <v>111</v>
      </c>
      <c r="AR739" s="256">
        <f t="shared" si="261"/>
        <v>6882.9</v>
      </c>
    </row>
    <row r="740" spans="1:44" s="249" customFormat="1" ht="31.5">
      <c r="A740" s="365"/>
      <c r="B740" s="365" t="s">
        <v>4471</v>
      </c>
      <c r="C740" s="404" t="s">
        <v>418</v>
      </c>
      <c r="D740" s="369">
        <f t="shared" si="265"/>
        <v>7109.2000000000007</v>
      </c>
      <c r="E740" s="405">
        <v>7109.2000000000007</v>
      </c>
      <c r="F740" s="373">
        <v>5827.3</v>
      </c>
      <c r="G740" s="373"/>
      <c r="H740" s="400"/>
      <c r="I740" s="369">
        <f t="shared" si="266"/>
        <v>3521.7</v>
      </c>
      <c r="J740" s="406">
        <v>3397.7</v>
      </c>
      <c r="K740" s="407">
        <v>1250.5</v>
      </c>
      <c r="L740" s="407">
        <v>707.1</v>
      </c>
      <c r="M740" s="407">
        <v>124</v>
      </c>
      <c r="N740" s="369">
        <f t="shared" si="267"/>
        <v>10630.900000000001</v>
      </c>
      <c r="P740" s="248"/>
      <c r="Q740" s="248" t="s">
        <v>4471</v>
      </c>
      <c r="R740" s="276" t="s">
        <v>418</v>
      </c>
      <c r="S740" s="255">
        <f t="shared" si="268"/>
        <v>6544.5999999999995</v>
      </c>
      <c r="T740" s="255">
        <v>6544.5999999999995</v>
      </c>
      <c r="U740" s="255">
        <v>4815.0999999999995</v>
      </c>
      <c r="V740" s="254"/>
      <c r="W740" s="255"/>
      <c r="X740" s="255">
        <f t="shared" si="269"/>
        <v>2528</v>
      </c>
      <c r="Y740" s="255">
        <v>2528</v>
      </c>
      <c r="Z740" s="255">
        <v>341.9</v>
      </c>
      <c r="AA740" s="255">
        <v>685.5</v>
      </c>
      <c r="AB740" s="255"/>
      <c r="AC740" s="255">
        <f t="shared" si="270"/>
        <v>9072.5999999999985</v>
      </c>
      <c r="AE740" s="248"/>
      <c r="AF740" s="248" t="s">
        <v>4471</v>
      </c>
      <c r="AG740" s="276" t="s">
        <v>418</v>
      </c>
      <c r="AH740" s="255">
        <f t="shared" si="271"/>
        <v>9072.5999999999985</v>
      </c>
      <c r="AI740" s="254">
        <f t="shared" si="272"/>
        <v>6544.5999999999995</v>
      </c>
      <c r="AJ740" s="254">
        <f t="shared" si="273"/>
        <v>2528</v>
      </c>
      <c r="AK740" s="254">
        <f t="shared" si="274"/>
        <v>10630.900000000001</v>
      </c>
      <c r="AL740" s="254">
        <f t="shared" si="275"/>
        <v>7109.2000000000007</v>
      </c>
      <c r="AM740" s="255">
        <f t="shared" si="276"/>
        <v>3521.7</v>
      </c>
      <c r="AN740" s="254">
        <f t="shared" si="277"/>
        <v>1558.3000000000029</v>
      </c>
      <c r="AO740" s="254">
        <f t="shared" si="278"/>
        <v>564.60000000000127</v>
      </c>
      <c r="AP740" s="254">
        <f t="shared" si="279"/>
        <v>993.69999999999982</v>
      </c>
      <c r="AQ740" s="249">
        <f t="shared" si="260"/>
        <v>116.5</v>
      </c>
      <c r="AR740" s="256">
        <f t="shared" si="261"/>
        <v>7225.7000000000007</v>
      </c>
    </row>
    <row r="741" spans="1:44" s="249" customFormat="1" ht="31.5">
      <c r="A741" s="365"/>
      <c r="B741" s="365" t="s">
        <v>4471</v>
      </c>
      <c r="C741" s="404" t="s">
        <v>419</v>
      </c>
      <c r="D741" s="369">
        <f t="shared" si="265"/>
        <v>6369.7</v>
      </c>
      <c r="E741" s="405">
        <v>6369.7</v>
      </c>
      <c r="F741" s="373">
        <v>5221.1000000000004</v>
      </c>
      <c r="G741" s="373"/>
      <c r="H741" s="400"/>
      <c r="I741" s="369">
        <f t="shared" si="266"/>
        <v>2287.9</v>
      </c>
      <c r="J741" s="406">
        <v>2189.8000000000002</v>
      </c>
      <c r="K741" s="407">
        <v>1120.4000000000001</v>
      </c>
      <c r="L741" s="407">
        <v>56.8</v>
      </c>
      <c r="M741" s="407">
        <v>98.1</v>
      </c>
      <c r="N741" s="369">
        <f t="shared" si="267"/>
        <v>8657.6</v>
      </c>
      <c r="P741" s="248"/>
      <c r="Q741" s="248" t="s">
        <v>4471</v>
      </c>
      <c r="R741" s="276" t="s">
        <v>419</v>
      </c>
      <c r="S741" s="255">
        <f t="shared" si="268"/>
        <v>5804.7000000000007</v>
      </c>
      <c r="T741" s="255">
        <v>5804.7000000000007</v>
      </c>
      <c r="U741" s="255">
        <v>4270.7000000000007</v>
      </c>
      <c r="V741" s="254"/>
      <c r="W741" s="255"/>
      <c r="X741" s="255">
        <f t="shared" si="269"/>
        <v>1136.5999999999999</v>
      </c>
      <c r="Y741" s="255">
        <v>1136.5999999999999</v>
      </c>
      <c r="Z741" s="255">
        <v>303.2</v>
      </c>
      <c r="AA741" s="255">
        <v>152.19999999999999</v>
      </c>
      <c r="AB741" s="255"/>
      <c r="AC741" s="255">
        <f t="shared" si="270"/>
        <v>6941.3000000000011</v>
      </c>
      <c r="AE741" s="248"/>
      <c r="AF741" s="248" t="s">
        <v>4471</v>
      </c>
      <c r="AG741" s="276" t="s">
        <v>419</v>
      </c>
      <c r="AH741" s="255">
        <f t="shared" si="271"/>
        <v>6941.3000000000011</v>
      </c>
      <c r="AI741" s="254">
        <f t="shared" si="272"/>
        <v>5804.7000000000007</v>
      </c>
      <c r="AJ741" s="254">
        <f t="shared" si="273"/>
        <v>1136.5999999999999</v>
      </c>
      <c r="AK741" s="254">
        <f t="shared" si="274"/>
        <v>8657.6</v>
      </c>
      <c r="AL741" s="254">
        <f t="shared" si="275"/>
        <v>6369.7</v>
      </c>
      <c r="AM741" s="255">
        <f t="shared" si="276"/>
        <v>2287.9</v>
      </c>
      <c r="AN741" s="254">
        <f t="shared" si="277"/>
        <v>1716.2999999999993</v>
      </c>
      <c r="AO741" s="254">
        <f t="shared" si="278"/>
        <v>564.99999999999909</v>
      </c>
      <c r="AP741" s="254">
        <f t="shared" si="279"/>
        <v>1151.3000000000002</v>
      </c>
      <c r="AQ741" s="249">
        <f t="shared" si="260"/>
        <v>104.4</v>
      </c>
      <c r="AR741" s="256">
        <f t="shared" si="261"/>
        <v>6474.0999999999995</v>
      </c>
    </row>
    <row r="742" spans="1:44" s="249" customFormat="1" ht="31.5">
      <c r="A742" s="365"/>
      <c r="B742" s="365" t="s">
        <v>4471</v>
      </c>
      <c r="C742" s="404" t="s">
        <v>420</v>
      </c>
      <c r="D742" s="369">
        <f t="shared" si="265"/>
        <v>15983.300000000001</v>
      </c>
      <c r="E742" s="405">
        <v>15983.300000000001</v>
      </c>
      <c r="F742" s="373">
        <v>13101.2</v>
      </c>
      <c r="G742" s="373"/>
      <c r="H742" s="400"/>
      <c r="I742" s="369">
        <f t="shared" si="266"/>
        <v>8482.0999999999985</v>
      </c>
      <c r="J742" s="406">
        <v>8138.9999999999991</v>
      </c>
      <c r="K742" s="407">
        <v>2811.4</v>
      </c>
      <c r="L742" s="407">
        <v>1552.7</v>
      </c>
      <c r="M742" s="407">
        <v>343.1</v>
      </c>
      <c r="N742" s="369">
        <f t="shared" si="267"/>
        <v>24465.4</v>
      </c>
      <c r="P742" s="248"/>
      <c r="Q742" s="248" t="s">
        <v>4471</v>
      </c>
      <c r="R742" s="276" t="s">
        <v>420</v>
      </c>
      <c r="S742" s="255">
        <f t="shared" si="268"/>
        <v>14900.9</v>
      </c>
      <c r="T742" s="255">
        <v>14900.9</v>
      </c>
      <c r="U742" s="255">
        <v>10963.1</v>
      </c>
      <c r="V742" s="254"/>
      <c r="W742" s="255"/>
      <c r="X742" s="255">
        <f t="shared" si="269"/>
        <v>5017</v>
      </c>
      <c r="Y742" s="255">
        <v>5017</v>
      </c>
      <c r="Z742" s="255">
        <v>778.4</v>
      </c>
      <c r="AA742" s="255">
        <v>1098.5999999999999</v>
      </c>
      <c r="AB742" s="255"/>
      <c r="AC742" s="255">
        <f t="shared" si="270"/>
        <v>19917.900000000001</v>
      </c>
      <c r="AE742" s="248"/>
      <c r="AF742" s="248" t="s">
        <v>4471</v>
      </c>
      <c r="AG742" s="276" t="s">
        <v>420</v>
      </c>
      <c r="AH742" s="255">
        <f t="shared" si="271"/>
        <v>19917.900000000001</v>
      </c>
      <c r="AI742" s="254">
        <f t="shared" si="272"/>
        <v>14900.9</v>
      </c>
      <c r="AJ742" s="254">
        <f t="shared" si="273"/>
        <v>5017</v>
      </c>
      <c r="AK742" s="254">
        <f t="shared" si="274"/>
        <v>24465.4</v>
      </c>
      <c r="AL742" s="254">
        <f t="shared" si="275"/>
        <v>15983.300000000001</v>
      </c>
      <c r="AM742" s="255">
        <f t="shared" si="276"/>
        <v>8482.0999999999985</v>
      </c>
      <c r="AN742" s="254">
        <f t="shared" si="277"/>
        <v>4547.5</v>
      </c>
      <c r="AO742" s="254">
        <f t="shared" si="278"/>
        <v>1082.4000000000015</v>
      </c>
      <c r="AP742" s="254">
        <f t="shared" si="279"/>
        <v>3465.0999999999985</v>
      </c>
      <c r="AQ742" s="249">
        <f t="shared" si="260"/>
        <v>262</v>
      </c>
      <c r="AR742" s="256">
        <f t="shared" si="261"/>
        <v>16245.300000000001</v>
      </c>
    </row>
    <row r="743" spans="1:44" s="249" customFormat="1" ht="31.5">
      <c r="A743" s="365"/>
      <c r="B743" s="365" t="s">
        <v>4471</v>
      </c>
      <c r="C743" s="404" t="s">
        <v>421</v>
      </c>
      <c r="D743" s="369">
        <f t="shared" si="265"/>
        <v>6626.2</v>
      </c>
      <c r="E743" s="405">
        <v>6626.2</v>
      </c>
      <c r="F743" s="373">
        <v>5431.4</v>
      </c>
      <c r="G743" s="373"/>
      <c r="H743" s="400"/>
      <c r="I743" s="369">
        <f t="shared" si="266"/>
        <v>4389.6000000000004</v>
      </c>
      <c r="J743" s="406">
        <v>4377.6000000000004</v>
      </c>
      <c r="K743" s="407">
        <v>1165.5</v>
      </c>
      <c r="L743" s="407">
        <v>367.7</v>
      </c>
      <c r="M743" s="407">
        <v>12</v>
      </c>
      <c r="N743" s="369">
        <f t="shared" si="267"/>
        <v>11015.8</v>
      </c>
      <c r="P743" s="248"/>
      <c r="Q743" s="248" t="s">
        <v>4471</v>
      </c>
      <c r="R743" s="276" t="s">
        <v>421</v>
      </c>
      <c r="S743" s="255">
        <f t="shared" si="268"/>
        <v>5635.8</v>
      </c>
      <c r="T743" s="255">
        <v>5635.8</v>
      </c>
      <c r="U743" s="255">
        <v>4146.5</v>
      </c>
      <c r="V743" s="254"/>
      <c r="W743" s="255"/>
      <c r="X743" s="255">
        <f t="shared" si="269"/>
        <v>3222.6</v>
      </c>
      <c r="Y743" s="255">
        <v>3222.6</v>
      </c>
      <c r="Z743" s="255">
        <v>294.39999999999998</v>
      </c>
      <c r="AA743" s="255">
        <v>229.5</v>
      </c>
      <c r="AB743" s="255"/>
      <c r="AC743" s="255">
        <f t="shared" si="270"/>
        <v>8858.4</v>
      </c>
      <c r="AE743" s="248"/>
      <c r="AF743" s="248" t="s">
        <v>4471</v>
      </c>
      <c r="AG743" s="276" t="s">
        <v>421</v>
      </c>
      <c r="AH743" s="255">
        <f t="shared" si="271"/>
        <v>8858.4</v>
      </c>
      <c r="AI743" s="254">
        <f t="shared" si="272"/>
        <v>5635.8</v>
      </c>
      <c r="AJ743" s="254">
        <f t="shared" si="273"/>
        <v>3222.6</v>
      </c>
      <c r="AK743" s="254">
        <f t="shared" si="274"/>
        <v>11015.8</v>
      </c>
      <c r="AL743" s="254">
        <f t="shared" si="275"/>
        <v>6626.2</v>
      </c>
      <c r="AM743" s="255">
        <f t="shared" si="276"/>
        <v>4389.6000000000004</v>
      </c>
      <c r="AN743" s="254">
        <f t="shared" si="277"/>
        <v>2157.3999999999996</v>
      </c>
      <c r="AO743" s="254">
        <f t="shared" si="278"/>
        <v>990.39999999999964</v>
      </c>
      <c r="AP743" s="254">
        <f t="shared" si="279"/>
        <v>1167.0000000000005</v>
      </c>
      <c r="AQ743" s="249">
        <f t="shared" si="260"/>
        <v>108.6</v>
      </c>
      <c r="AR743" s="256">
        <f t="shared" si="261"/>
        <v>6734.8</v>
      </c>
    </row>
    <row r="744" spans="1:44" s="249" customFormat="1" ht="31.5">
      <c r="A744" s="365"/>
      <c r="B744" s="365" t="s">
        <v>4471</v>
      </c>
      <c r="C744" s="404" t="s">
        <v>422</v>
      </c>
      <c r="D744" s="369">
        <f t="shared" si="265"/>
        <v>7701.7</v>
      </c>
      <c r="E744" s="405">
        <v>7701.7</v>
      </c>
      <c r="F744" s="373">
        <v>6312.9</v>
      </c>
      <c r="G744" s="373"/>
      <c r="H744" s="400"/>
      <c r="I744" s="369">
        <f t="shared" si="266"/>
        <v>4929.2999999999993</v>
      </c>
      <c r="J744" s="406">
        <v>3509.8999999999996</v>
      </c>
      <c r="K744" s="407">
        <v>1354.7</v>
      </c>
      <c r="L744" s="407">
        <v>388.7</v>
      </c>
      <c r="M744" s="407">
        <v>1419.4</v>
      </c>
      <c r="N744" s="369">
        <f t="shared" si="267"/>
        <v>12631</v>
      </c>
      <c r="P744" s="248"/>
      <c r="Q744" s="248" t="s">
        <v>4471</v>
      </c>
      <c r="R744" s="276" t="s">
        <v>422</v>
      </c>
      <c r="S744" s="255">
        <f t="shared" si="268"/>
        <v>7110.5</v>
      </c>
      <c r="T744" s="255">
        <v>7110.5</v>
      </c>
      <c r="U744" s="255">
        <v>5231.3999999999996</v>
      </c>
      <c r="V744" s="254"/>
      <c r="W744" s="255"/>
      <c r="X744" s="255">
        <f t="shared" si="269"/>
        <v>2569.7000000000003</v>
      </c>
      <c r="Y744" s="255">
        <v>2569.7000000000003</v>
      </c>
      <c r="Z744" s="255">
        <v>371.4</v>
      </c>
      <c r="AA744" s="255">
        <v>218.4</v>
      </c>
      <c r="AB744" s="255"/>
      <c r="AC744" s="255">
        <f t="shared" si="270"/>
        <v>9680.2000000000007</v>
      </c>
      <c r="AE744" s="248"/>
      <c r="AF744" s="248" t="s">
        <v>4471</v>
      </c>
      <c r="AG744" s="276" t="s">
        <v>422</v>
      </c>
      <c r="AH744" s="255">
        <f t="shared" si="271"/>
        <v>9680.2000000000007</v>
      </c>
      <c r="AI744" s="254">
        <f t="shared" si="272"/>
        <v>7110.5</v>
      </c>
      <c r="AJ744" s="254">
        <f t="shared" si="273"/>
        <v>2569.7000000000003</v>
      </c>
      <c r="AK744" s="254">
        <f t="shared" si="274"/>
        <v>12631</v>
      </c>
      <c r="AL744" s="254">
        <f t="shared" si="275"/>
        <v>7701.7</v>
      </c>
      <c r="AM744" s="255">
        <f t="shared" si="276"/>
        <v>4929.2999999999993</v>
      </c>
      <c r="AN744" s="254">
        <f t="shared" si="277"/>
        <v>2950.7999999999993</v>
      </c>
      <c r="AO744" s="254">
        <f t="shared" si="278"/>
        <v>591.19999999999982</v>
      </c>
      <c r="AP744" s="254">
        <f t="shared" si="279"/>
        <v>2359.599999999999</v>
      </c>
      <c r="AQ744" s="249">
        <f t="shared" si="260"/>
        <v>126.3</v>
      </c>
      <c r="AR744" s="256">
        <f t="shared" si="261"/>
        <v>7828</v>
      </c>
    </row>
    <row r="745" spans="1:44" s="249" customFormat="1" ht="31.5">
      <c r="A745" s="365"/>
      <c r="B745" s="365" t="s">
        <v>4471</v>
      </c>
      <c r="C745" s="404" t="s">
        <v>423</v>
      </c>
      <c r="D745" s="369">
        <f t="shared" si="265"/>
        <v>7682.6999999999989</v>
      </c>
      <c r="E745" s="405">
        <v>7682.6999999999989</v>
      </c>
      <c r="F745" s="373">
        <v>6297.4</v>
      </c>
      <c r="G745" s="373"/>
      <c r="H745" s="400"/>
      <c r="I745" s="369">
        <f t="shared" si="266"/>
        <v>3291.8</v>
      </c>
      <c r="J745" s="406">
        <v>3169.8</v>
      </c>
      <c r="K745" s="407">
        <v>1351.3</v>
      </c>
      <c r="L745" s="407">
        <v>609.20000000000005</v>
      </c>
      <c r="M745" s="407">
        <v>122</v>
      </c>
      <c r="N745" s="369">
        <f t="shared" si="267"/>
        <v>10974.5</v>
      </c>
      <c r="P745" s="248"/>
      <c r="Q745" s="248" t="s">
        <v>4471</v>
      </c>
      <c r="R745" s="276" t="s">
        <v>423</v>
      </c>
      <c r="S745" s="255">
        <f t="shared" si="268"/>
        <v>6983.7999999999993</v>
      </c>
      <c r="T745" s="255">
        <v>6983.7999999999993</v>
      </c>
      <c r="U745" s="255">
        <v>5138.3</v>
      </c>
      <c r="V745" s="254"/>
      <c r="W745" s="255"/>
      <c r="X745" s="255">
        <f t="shared" si="269"/>
        <v>2147.5</v>
      </c>
      <c r="Y745" s="255">
        <v>2147.5</v>
      </c>
      <c r="Z745" s="255">
        <v>364.8</v>
      </c>
      <c r="AA745" s="255">
        <v>282.3</v>
      </c>
      <c r="AB745" s="255"/>
      <c r="AC745" s="255">
        <f t="shared" si="270"/>
        <v>9131.2999999999993</v>
      </c>
      <c r="AE745" s="248"/>
      <c r="AF745" s="248" t="s">
        <v>4471</v>
      </c>
      <c r="AG745" s="276" t="s">
        <v>423</v>
      </c>
      <c r="AH745" s="255">
        <f t="shared" si="271"/>
        <v>9131.2999999999993</v>
      </c>
      <c r="AI745" s="254">
        <f t="shared" si="272"/>
        <v>6983.7999999999993</v>
      </c>
      <c r="AJ745" s="254">
        <f t="shared" si="273"/>
        <v>2147.5</v>
      </c>
      <c r="AK745" s="254">
        <f t="shared" si="274"/>
        <v>10974.5</v>
      </c>
      <c r="AL745" s="254">
        <f t="shared" si="275"/>
        <v>7682.6999999999989</v>
      </c>
      <c r="AM745" s="255">
        <f t="shared" si="276"/>
        <v>3291.8</v>
      </c>
      <c r="AN745" s="254">
        <f t="shared" si="277"/>
        <v>1843.2000000000007</v>
      </c>
      <c r="AO745" s="254">
        <f t="shared" si="278"/>
        <v>698.89999999999964</v>
      </c>
      <c r="AP745" s="254">
        <f t="shared" si="279"/>
        <v>1144.3000000000002</v>
      </c>
      <c r="AQ745" s="249">
        <f t="shared" si="260"/>
        <v>125.9</v>
      </c>
      <c r="AR745" s="256">
        <f t="shared" si="261"/>
        <v>7808.5999999999985</v>
      </c>
    </row>
    <row r="746" spans="1:44" s="249" customFormat="1" ht="31.5">
      <c r="A746" s="365"/>
      <c r="B746" s="365" t="s">
        <v>4471</v>
      </c>
      <c r="C746" s="404" t="s">
        <v>424</v>
      </c>
      <c r="D746" s="369">
        <f t="shared" si="265"/>
        <v>4909.5999999999995</v>
      </c>
      <c r="E746" s="405">
        <v>4909.5999999999995</v>
      </c>
      <c r="F746" s="373">
        <v>4024.2</v>
      </c>
      <c r="G746" s="373"/>
      <c r="H746" s="400"/>
      <c r="I746" s="369">
        <f t="shared" si="266"/>
        <v>2181</v>
      </c>
      <c r="J746" s="406">
        <v>2090</v>
      </c>
      <c r="K746" s="407">
        <v>863.4</v>
      </c>
      <c r="L746" s="407">
        <v>203</v>
      </c>
      <c r="M746" s="407">
        <v>91</v>
      </c>
      <c r="N746" s="369">
        <f t="shared" si="267"/>
        <v>7090.5999999999995</v>
      </c>
      <c r="P746" s="248"/>
      <c r="Q746" s="248" t="s">
        <v>4471</v>
      </c>
      <c r="R746" s="276" t="s">
        <v>424</v>
      </c>
      <c r="S746" s="255">
        <f t="shared" si="268"/>
        <v>4571.2000000000007</v>
      </c>
      <c r="T746" s="255">
        <v>4571.2000000000007</v>
      </c>
      <c r="U746" s="255">
        <v>3362.9999999999995</v>
      </c>
      <c r="V746" s="254"/>
      <c r="W746" s="255"/>
      <c r="X746" s="255">
        <f t="shared" si="269"/>
        <v>1125.4000000000001</v>
      </c>
      <c r="Y746" s="255">
        <v>1125.4000000000001</v>
      </c>
      <c r="Z746" s="255">
        <v>238.8</v>
      </c>
      <c r="AA746" s="255">
        <v>203.6</v>
      </c>
      <c r="AB746" s="255"/>
      <c r="AC746" s="255">
        <f t="shared" si="270"/>
        <v>5696.6</v>
      </c>
      <c r="AE746" s="248"/>
      <c r="AF746" s="248" t="s">
        <v>4471</v>
      </c>
      <c r="AG746" s="276" t="s">
        <v>424</v>
      </c>
      <c r="AH746" s="255">
        <f t="shared" si="271"/>
        <v>5696.6</v>
      </c>
      <c r="AI746" s="254">
        <f t="shared" si="272"/>
        <v>4571.2000000000007</v>
      </c>
      <c r="AJ746" s="254">
        <f t="shared" si="273"/>
        <v>1125.4000000000001</v>
      </c>
      <c r="AK746" s="254">
        <f t="shared" si="274"/>
        <v>7090.5999999999995</v>
      </c>
      <c r="AL746" s="254">
        <f t="shared" si="275"/>
        <v>4909.5999999999995</v>
      </c>
      <c r="AM746" s="255">
        <f t="shared" si="276"/>
        <v>2181</v>
      </c>
      <c r="AN746" s="254">
        <f t="shared" si="277"/>
        <v>1393.9999999999991</v>
      </c>
      <c r="AO746" s="254">
        <f t="shared" si="278"/>
        <v>338.39999999999873</v>
      </c>
      <c r="AP746" s="254">
        <f t="shared" si="279"/>
        <v>1055.5999999999999</v>
      </c>
      <c r="AQ746" s="249">
        <f t="shared" si="260"/>
        <v>80.5</v>
      </c>
      <c r="AR746" s="256">
        <f t="shared" si="261"/>
        <v>4990.0999999999995</v>
      </c>
    </row>
    <row r="747" spans="1:44" s="249" customFormat="1" ht="31.5">
      <c r="A747" s="365"/>
      <c r="B747" s="365" t="s">
        <v>4471</v>
      </c>
      <c r="C747" s="404" t="s">
        <v>425</v>
      </c>
      <c r="D747" s="369">
        <f t="shared" si="265"/>
        <v>7290.9</v>
      </c>
      <c r="E747" s="405">
        <v>7290.9</v>
      </c>
      <c r="F747" s="373">
        <v>5976.2</v>
      </c>
      <c r="G747" s="373"/>
      <c r="H747" s="374"/>
      <c r="I747" s="369">
        <f t="shared" si="266"/>
        <v>2999.3</v>
      </c>
      <c r="J747" s="406">
        <v>2875.3</v>
      </c>
      <c r="K747" s="407">
        <v>1282.4000000000001</v>
      </c>
      <c r="L747" s="407">
        <v>293.60000000000002</v>
      </c>
      <c r="M747" s="407">
        <v>124</v>
      </c>
      <c r="N747" s="369">
        <f t="shared" si="267"/>
        <v>10290.200000000001</v>
      </c>
      <c r="P747" s="248"/>
      <c r="Q747" s="248" t="s">
        <v>4471</v>
      </c>
      <c r="R747" s="276" t="s">
        <v>425</v>
      </c>
      <c r="S747" s="255">
        <f t="shared" si="268"/>
        <v>6371.6</v>
      </c>
      <c r="T747" s="255">
        <v>6371.6</v>
      </c>
      <c r="U747" s="255">
        <v>4687.7999999999993</v>
      </c>
      <c r="V747" s="254"/>
      <c r="W747" s="254"/>
      <c r="X747" s="255">
        <f t="shared" si="269"/>
        <v>1560.5</v>
      </c>
      <c r="Y747" s="255">
        <v>1560.5</v>
      </c>
      <c r="Z747" s="255">
        <v>332.8</v>
      </c>
      <c r="AA747" s="255">
        <v>227.5</v>
      </c>
      <c r="AB747" s="255"/>
      <c r="AC747" s="255">
        <f t="shared" si="270"/>
        <v>7932.1</v>
      </c>
      <c r="AE747" s="248"/>
      <c r="AF747" s="248" t="s">
        <v>4471</v>
      </c>
      <c r="AG747" s="276" t="s">
        <v>425</v>
      </c>
      <c r="AH747" s="255">
        <f t="shared" si="271"/>
        <v>7932.1</v>
      </c>
      <c r="AI747" s="254">
        <f t="shared" si="272"/>
        <v>6371.6</v>
      </c>
      <c r="AJ747" s="254">
        <f t="shared" si="273"/>
        <v>1560.5</v>
      </c>
      <c r="AK747" s="254">
        <f t="shared" si="274"/>
        <v>10290.200000000001</v>
      </c>
      <c r="AL747" s="254">
        <f t="shared" si="275"/>
        <v>7290.9</v>
      </c>
      <c r="AM747" s="255">
        <f t="shared" si="276"/>
        <v>2999.3</v>
      </c>
      <c r="AN747" s="254">
        <f t="shared" si="277"/>
        <v>2358.1000000000004</v>
      </c>
      <c r="AO747" s="254">
        <f t="shared" si="278"/>
        <v>919.29999999999927</v>
      </c>
      <c r="AP747" s="254">
        <f t="shared" si="279"/>
        <v>1438.8000000000002</v>
      </c>
      <c r="AQ747" s="249">
        <f t="shared" si="260"/>
        <v>119.5</v>
      </c>
      <c r="AR747" s="256">
        <f t="shared" si="261"/>
        <v>7410.4</v>
      </c>
    </row>
    <row r="748" spans="1:44" s="249" customFormat="1" ht="31.5">
      <c r="A748" s="365"/>
      <c r="B748" s="365" t="s">
        <v>4471</v>
      </c>
      <c r="C748" s="404" t="s">
        <v>426</v>
      </c>
      <c r="D748" s="369">
        <f t="shared" si="265"/>
        <v>18636.400000000001</v>
      </c>
      <c r="E748" s="405">
        <v>18636.400000000001</v>
      </c>
      <c r="F748" s="373">
        <v>15275.9</v>
      </c>
      <c r="G748" s="373"/>
      <c r="H748" s="374"/>
      <c r="I748" s="369">
        <f t="shared" si="266"/>
        <v>8962.0000000000018</v>
      </c>
      <c r="J748" s="406">
        <v>8742.9000000000015</v>
      </c>
      <c r="K748" s="407">
        <v>3278.1</v>
      </c>
      <c r="L748" s="407">
        <v>1080.0999999999999</v>
      </c>
      <c r="M748" s="407">
        <v>219.1</v>
      </c>
      <c r="N748" s="369">
        <f t="shared" si="267"/>
        <v>27598.400000000001</v>
      </c>
      <c r="P748" s="248"/>
      <c r="Q748" s="248" t="s">
        <v>4471</v>
      </c>
      <c r="R748" s="276" t="s">
        <v>426</v>
      </c>
      <c r="S748" s="255">
        <f t="shared" si="268"/>
        <v>25150.3</v>
      </c>
      <c r="T748" s="255">
        <f>23650.3+1500</f>
        <v>25150.3</v>
      </c>
      <c r="U748" s="255">
        <f>16312.2+1000</f>
        <v>17312.2</v>
      </c>
      <c r="V748" s="254"/>
      <c r="W748" s="254"/>
      <c r="X748" s="255">
        <f t="shared" si="269"/>
        <v>4623.8999999999996</v>
      </c>
      <c r="Y748" s="255">
        <v>4623.8999999999996</v>
      </c>
      <c r="Z748" s="255">
        <v>1158.2</v>
      </c>
      <c r="AA748" s="255">
        <v>591.9</v>
      </c>
      <c r="AB748" s="255"/>
      <c r="AC748" s="255">
        <f t="shared" si="270"/>
        <v>29774.199999999997</v>
      </c>
      <c r="AE748" s="248"/>
      <c r="AF748" s="248" t="s">
        <v>4471</v>
      </c>
      <c r="AG748" s="276" t="s">
        <v>426</v>
      </c>
      <c r="AH748" s="255">
        <f t="shared" si="271"/>
        <v>29774.199999999997</v>
      </c>
      <c r="AI748" s="254">
        <f t="shared" si="272"/>
        <v>25150.3</v>
      </c>
      <c r="AJ748" s="254">
        <f t="shared" si="273"/>
        <v>4623.8999999999996</v>
      </c>
      <c r="AK748" s="254">
        <f t="shared" si="274"/>
        <v>27598.400000000001</v>
      </c>
      <c r="AL748" s="254">
        <f t="shared" si="275"/>
        <v>18636.400000000001</v>
      </c>
      <c r="AM748" s="255">
        <f t="shared" si="276"/>
        <v>8962.0000000000018</v>
      </c>
      <c r="AN748" s="254">
        <f t="shared" si="277"/>
        <v>-2175.7999999999956</v>
      </c>
      <c r="AO748" s="254">
        <f t="shared" si="278"/>
        <v>-6513.8999999999978</v>
      </c>
      <c r="AP748" s="254">
        <f t="shared" si="279"/>
        <v>4338.1000000000022</v>
      </c>
      <c r="AQ748" s="249">
        <f t="shared" si="260"/>
        <v>305.5</v>
      </c>
      <c r="AR748" s="256">
        <f t="shared" si="261"/>
        <v>18941.900000000001</v>
      </c>
    </row>
    <row r="749" spans="1:44" s="249" customFormat="1" ht="15.75">
      <c r="A749" s="280"/>
      <c r="B749" s="280"/>
      <c r="C749" s="281"/>
      <c r="D749" s="252"/>
      <c r="E749" s="282"/>
      <c r="F749" s="282"/>
      <c r="G749" s="283"/>
      <c r="H749" s="283"/>
      <c r="I749" s="252"/>
      <c r="J749" s="282"/>
      <c r="K749" s="282"/>
      <c r="L749" s="282"/>
      <c r="M749" s="282"/>
      <c r="N749" s="252"/>
      <c r="P749" s="280"/>
      <c r="Q749" s="280"/>
      <c r="R749" s="281"/>
      <c r="S749" s="282"/>
      <c r="T749" s="282"/>
      <c r="U749" s="282"/>
      <c r="V749" s="283"/>
      <c r="W749" s="283"/>
      <c r="X749" s="282"/>
      <c r="Y749" s="282"/>
      <c r="Z749" s="282"/>
      <c r="AA749" s="282"/>
      <c r="AB749" s="282"/>
      <c r="AC749" s="282"/>
      <c r="AE749" s="280"/>
      <c r="AF749" s="280"/>
      <c r="AG749" s="281"/>
      <c r="AH749" s="284"/>
      <c r="AI749" s="284"/>
      <c r="AJ749" s="284"/>
      <c r="AK749" s="284"/>
      <c r="AL749" s="284"/>
      <c r="AM749" s="284"/>
      <c r="AN749" s="284"/>
      <c r="AO749" s="284"/>
      <c r="AP749" s="284"/>
    </row>
    <row r="750" spans="1:44">
      <c r="D750" s="285"/>
      <c r="E750" s="285"/>
      <c r="F750" s="286"/>
      <c r="G750" s="286"/>
      <c r="H750" s="286"/>
      <c r="I750" s="285"/>
      <c r="J750" s="285"/>
      <c r="K750" s="286"/>
      <c r="L750" s="286"/>
      <c r="M750" s="286"/>
      <c r="N750" s="285"/>
      <c r="S750" s="285"/>
      <c r="T750" s="285"/>
      <c r="U750" s="286"/>
      <c r="V750" s="286"/>
      <c r="W750" s="286"/>
      <c r="X750" s="285"/>
      <c r="Y750" s="285"/>
      <c r="Z750" s="286"/>
      <c r="AA750" s="286"/>
      <c r="AB750" s="286"/>
      <c r="AC750" s="285"/>
      <c r="AH750" s="285"/>
      <c r="AI750" s="285"/>
      <c r="AJ750" s="286"/>
      <c r="AK750" s="286"/>
      <c r="AL750" s="286"/>
      <c r="AM750" s="285"/>
      <c r="AN750" s="285"/>
      <c r="AO750" s="286"/>
      <c r="AP750" s="286"/>
    </row>
    <row r="751" spans="1:44">
      <c r="D751" s="285"/>
      <c r="E751" s="285"/>
      <c r="F751" s="286"/>
      <c r="G751" s="286"/>
      <c r="H751" s="286"/>
      <c r="I751" s="285"/>
      <c r="J751" s="285"/>
      <c r="K751" s="286"/>
      <c r="L751" s="286"/>
      <c r="M751" s="286"/>
      <c r="N751" s="285"/>
      <c r="S751" s="285"/>
      <c r="T751" s="285"/>
      <c r="U751" s="286"/>
      <c r="V751" s="286"/>
      <c r="W751" s="286"/>
      <c r="X751" s="285"/>
      <c r="Y751" s="285"/>
      <c r="Z751" s="286"/>
      <c r="AA751" s="286"/>
      <c r="AB751" s="286"/>
      <c r="AC751" s="285"/>
      <c r="AH751" s="285"/>
      <c r="AI751" s="285"/>
      <c r="AJ751" s="286"/>
      <c r="AK751" s="286"/>
      <c r="AL751" s="286"/>
      <c r="AM751" s="285"/>
      <c r="AN751" s="285"/>
      <c r="AO751" s="286"/>
      <c r="AP751" s="286"/>
    </row>
    <row r="752" spans="1:44">
      <c r="D752" s="285"/>
      <c r="E752" s="285"/>
      <c r="F752" s="286"/>
      <c r="G752" s="286"/>
      <c r="H752" s="286"/>
      <c r="I752" s="285"/>
      <c r="J752" s="285"/>
      <c r="K752" s="286"/>
      <c r="L752" s="286"/>
      <c r="M752" s="286"/>
      <c r="N752" s="285"/>
      <c r="S752" s="285"/>
      <c r="T752" s="285"/>
      <c r="U752" s="286"/>
      <c r="V752" s="286"/>
      <c r="W752" s="286"/>
      <c r="X752" s="285"/>
      <c r="Y752" s="285"/>
      <c r="Z752" s="286"/>
      <c r="AA752" s="286"/>
      <c r="AB752" s="286"/>
      <c r="AC752" s="285"/>
      <c r="AH752" s="285"/>
      <c r="AI752" s="285"/>
      <c r="AJ752" s="286"/>
      <c r="AK752" s="286"/>
      <c r="AL752" s="286"/>
      <c r="AM752" s="285"/>
      <c r="AN752" s="285"/>
      <c r="AO752" s="286"/>
      <c r="AP752" s="286"/>
    </row>
    <row r="753" spans="4:42">
      <c r="D753" s="285"/>
      <c r="E753" s="285"/>
      <c r="F753" s="286"/>
      <c r="G753" s="286"/>
      <c r="H753" s="286"/>
      <c r="I753" s="285"/>
      <c r="J753" s="285"/>
      <c r="K753" s="286"/>
      <c r="L753" s="286"/>
      <c r="M753" s="286"/>
      <c r="N753" s="285"/>
      <c r="S753" s="285"/>
      <c r="T753" s="285"/>
      <c r="U753" s="286"/>
      <c r="V753" s="286"/>
      <c r="W753" s="286"/>
      <c r="X753" s="285"/>
      <c r="Y753" s="285"/>
      <c r="Z753" s="286"/>
      <c r="AA753" s="286"/>
      <c r="AB753" s="286"/>
      <c r="AC753" s="285"/>
      <c r="AH753" s="285"/>
      <c r="AI753" s="285"/>
      <c r="AJ753" s="286"/>
      <c r="AK753" s="286"/>
      <c r="AL753" s="286"/>
      <c r="AM753" s="285"/>
      <c r="AN753" s="285"/>
      <c r="AO753" s="286"/>
      <c r="AP753" s="286"/>
    </row>
    <row r="754" spans="4:42">
      <c r="D754" s="285"/>
      <c r="E754" s="285"/>
      <c r="F754" s="286"/>
      <c r="G754" s="286"/>
      <c r="H754" s="286"/>
      <c r="I754" s="285"/>
      <c r="J754" s="285"/>
      <c r="K754" s="286"/>
      <c r="L754" s="286"/>
      <c r="M754" s="286"/>
      <c r="N754" s="285"/>
      <c r="S754" s="285"/>
      <c r="T754" s="285"/>
      <c r="U754" s="286"/>
      <c r="V754" s="286"/>
      <c r="W754" s="286"/>
      <c r="X754" s="285"/>
      <c r="Y754" s="285"/>
      <c r="Z754" s="286"/>
      <c r="AA754" s="286"/>
      <c r="AB754" s="286"/>
      <c r="AC754" s="285"/>
      <c r="AH754" s="285"/>
      <c r="AI754" s="285"/>
      <c r="AJ754" s="286"/>
      <c r="AK754" s="286"/>
      <c r="AL754" s="286"/>
      <c r="AM754" s="285"/>
      <c r="AN754" s="285"/>
      <c r="AO754" s="286"/>
      <c r="AP754" s="286"/>
    </row>
    <row r="755" spans="4:42">
      <c r="D755" s="285"/>
      <c r="E755" s="285"/>
      <c r="F755" s="286"/>
      <c r="G755" s="286"/>
      <c r="H755" s="286"/>
      <c r="I755" s="285"/>
      <c r="J755" s="285"/>
      <c r="K755" s="286"/>
      <c r="L755" s="286"/>
      <c r="M755" s="286"/>
      <c r="N755" s="285"/>
      <c r="S755" s="285"/>
      <c r="T755" s="285"/>
      <c r="U755" s="286"/>
      <c r="V755" s="286"/>
      <c r="W755" s="286"/>
      <c r="X755" s="285"/>
      <c r="Y755" s="285"/>
      <c r="Z755" s="286"/>
      <c r="AA755" s="286"/>
      <c r="AB755" s="286"/>
      <c r="AC755" s="285"/>
      <c r="AH755" s="285"/>
      <c r="AI755" s="285"/>
      <c r="AJ755" s="286"/>
      <c r="AK755" s="286"/>
      <c r="AL755" s="286"/>
      <c r="AM755" s="285"/>
      <c r="AN755" s="285"/>
      <c r="AO755" s="286"/>
      <c r="AP755" s="286"/>
    </row>
    <row r="756" spans="4:42">
      <c r="D756" s="285"/>
      <c r="E756" s="285"/>
      <c r="F756" s="286"/>
      <c r="G756" s="286"/>
      <c r="H756" s="286"/>
      <c r="I756" s="285"/>
      <c r="J756" s="285"/>
      <c r="K756" s="286"/>
      <c r="L756" s="286"/>
      <c r="M756" s="286"/>
      <c r="N756" s="285"/>
      <c r="S756" s="285"/>
      <c r="T756" s="285"/>
      <c r="U756" s="286"/>
      <c r="V756" s="286"/>
      <c r="W756" s="286"/>
      <c r="X756" s="285"/>
      <c r="Y756" s="285"/>
      <c r="Z756" s="286"/>
      <c r="AA756" s="286"/>
      <c r="AB756" s="286"/>
      <c r="AC756" s="285"/>
      <c r="AH756" s="285"/>
      <c r="AI756" s="285"/>
      <c r="AJ756" s="286"/>
      <c r="AK756" s="286"/>
      <c r="AL756" s="286"/>
      <c r="AM756" s="285"/>
      <c r="AN756" s="285"/>
      <c r="AO756" s="286"/>
      <c r="AP756" s="286"/>
    </row>
    <row r="757" spans="4:42">
      <c r="D757" s="285"/>
      <c r="E757" s="285"/>
      <c r="F757" s="286"/>
      <c r="G757" s="286"/>
      <c r="H757" s="286"/>
      <c r="I757" s="285"/>
      <c r="J757" s="285"/>
      <c r="K757" s="286"/>
      <c r="L757" s="286"/>
      <c r="M757" s="286"/>
      <c r="N757" s="285"/>
      <c r="S757" s="285"/>
      <c r="T757" s="285"/>
      <c r="U757" s="286"/>
      <c r="V757" s="286"/>
      <c r="W757" s="286"/>
      <c r="X757" s="285"/>
      <c r="Y757" s="285"/>
      <c r="Z757" s="286"/>
      <c r="AA757" s="286"/>
      <c r="AB757" s="286"/>
      <c r="AC757" s="285"/>
      <c r="AH757" s="285"/>
      <c r="AI757" s="285"/>
      <c r="AJ757" s="286"/>
      <c r="AK757" s="286"/>
      <c r="AL757" s="286"/>
      <c r="AM757" s="285"/>
      <c r="AN757" s="285"/>
      <c r="AO757" s="286"/>
      <c r="AP757" s="286"/>
    </row>
    <row r="758" spans="4:42">
      <c r="D758" s="285"/>
      <c r="E758" s="285"/>
      <c r="F758" s="286"/>
      <c r="G758" s="286"/>
      <c r="H758" s="286"/>
      <c r="I758" s="285"/>
      <c r="J758" s="285"/>
      <c r="K758" s="286"/>
      <c r="L758" s="286"/>
      <c r="M758" s="286"/>
      <c r="N758" s="285"/>
      <c r="S758" s="285"/>
      <c r="T758" s="285"/>
      <c r="U758" s="286"/>
      <c r="V758" s="286"/>
      <c r="W758" s="286"/>
      <c r="X758" s="285"/>
      <c r="Y758" s="285"/>
      <c r="Z758" s="286"/>
      <c r="AA758" s="286"/>
      <c r="AB758" s="286"/>
      <c r="AC758" s="285"/>
      <c r="AH758" s="285"/>
      <c r="AI758" s="285"/>
      <c r="AJ758" s="286"/>
      <c r="AK758" s="286"/>
      <c r="AL758" s="286"/>
      <c r="AM758" s="285"/>
      <c r="AN758" s="285"/>
      <c r="AO758" s="286"/>
      <c r="AP758" s="286"/>
    </row>
    <row r="759" spans="4:42">
      <c r="D759" s="285"/>
      <c r="E759" s="285"/>
      <c r="F759" s="286"/>
      <c r="G759" s="286"/>
      <c r="H759" s="286"/>
      <c r="I759" s="285"/>
      <c r="J759" s="285"/>
      <c r="K759" s="286"/>
      <c r="L759" s="286"/>
      <c r="M759" s="286"/>
      <c r="N759" s="285"/>
      <c r="S759" s="285"/>
      <c r="T759" s="285"/>
      <c r="U759" s="286"/>
      <c r="V759" s="286"/>
      <c r="W759" s="286"/>
      <c r="X759" s="285"/>
      <c r="Y759" s="285"/>
      <c r="Z759" s="286"/>
      <c r="AA759" s="286"/>
      <c r="AB759" s="286"/>
      <c r="AC759" s="285"/>
      <c r="AH759" s="285"/>
      <c r="AI759" s="285"/>
      <c r="AJ759" s="286"/>
      <c r="AK759" s="286"/>
      <c r="AL759" s="286"/>
      <c r="AM759" s="285"/>
      <c r="AN759" s="285"/>
      <c r="AO759" s="286"/>
      <c r="AP759" s="286"/>
    </row>
    <row r="760" spans="4:42">
      <c r="D760" s="285"/>
      <c r="E760" s="285"/>
      <c r="F760" s="286"/>
      <c r="G760" s="286"/>
      <c r="H760" s="286"/>
      <c r="I760" s="285"/>
      <c r="J760" s="285"/>
      <c r="K760" s="286"/>
      <c r="L760" s="286"/>
      <c r="M760" s="286"/>
      <c r="N760" s="285"/>
      <c r="S760" s="285"/>
      <c r="T760" s="285"/>
      <c r="U760" s="286"/>
      <c r="V760" s="286"/>
      <c r="W760" s="286"/>
      <c r="X760" s="285"/>
      <c r="Y760" s="285"/>
      <c r="Z760" s="286"/>
      <c r="AA760" s="286"/>
      <c r="AB760" s="286"/>
      <c r="AC760" s="285"/>
      <c r="AH760" s="285"/>
      <c r="AI760" s="285"/>
      <c r="AJ760" s="286"/>
      <c r="AK760" s="286"/>
      <c r="AL760" s="286"/>
      <c r="AM760" s="285"/>
      <c r="AN760" s="285"/>
      <c r="AO760" s="286"/>
      <c r="AP760" s="286"/>
    </row>
    <row r="761" spans="4:42">
      <c r="D761" s="285"/>
      <c r="E761" s="285"/>
      <c r="F761" s="286"/>
      <c r="G761" s="286"/>
      <c r="H761" s="286"/>
      <c r="I761" s="285"/>
      <c r="J761" s="285"/>
      <c r="K761" s="286"/>
      <c r="L761" s="286"/>
      <c r="M761" s="286"/>
      <c r="N761" s="285"/>
      <c r="S761" s="285"/>
      <c r="T761" s="285"/>
      <c r="U761" s="286"/>
      <c r="V761" s="286"/>
      <c r="W761" s="286"/>
      <c r="X761" s="285"/>
      <c r="Y761" s="285"/>
      <c r="Z761" s="286"/>
      <c r="AA761" s="286"/>
      <c r="AB761" s="286"/>
      <c r="AC761" s="285"/>
      <c r="AH761" s="285"/>
      <c r="AI761" s="285"/>
      <c r="AJ761" s="286"/>
      <c r="AK761" s="286"/>
      <c r="AL761" s="286"/>
      <c r="AM761" s="285"/>
      <c r="AN761" s="285"/>
      <c r="AO761" s="286"/>
      <c r="AP761" s="286"/>
    </row>
    <row r="762" spans="4:42">
      <c r="D762" s="285"/>
      <c r="E762" s="285"/>
      <c r="F762" s="286"/>
      <c r="G762" s="286"/>
      <c r="H762" s="286"/>
      <c r="I762" s="285"/>
      <c r="J762" s="285"/>
      <c r="K762" s="286"/>
      <c r="L762" s="286"/>
      <c r="M762" s="286"/>
      <c r="N762" s="285"/>
      <c r="S762" s="285"/>
      <c r="T762" s="285"/>
      <c r="U762" s="286"/>
      <c r="V762" s="286"/>
      <c r="W762" s="286"/>
      <c r="X762" s="285"/>
      <c r="Y762" s="285"/>
      <c r="Z762" s="286"/>
      <c r="AA762" s="286"/>
      <c r="AB762" s="286"/>
      <c r="AC762" s="285"/>
      <c r="AH762" s="285"/>
      <c r="AI762" s="285"/>
      <c r="AJ762" s="286"/>
      <c r="AK762" s="286"/>
      <c r="AL762" s="286"/>
      <c r="AM762" s="285"/>
      <c r="AN762" s="285"/>
      <c r="AO762" s="286"/>
      <c r="AP762" s="286"/>
    </row>
    <row r="763" spans="4:42">
      <c r="D763" s="285"/>
      <c r="E763" s="285"/>
      <c r="F763" s="286"/>
      <c r="G763" s="286"/>
      <c r="H763" s="286"/>
      <c r="I763" s="285"/>
      <c r="J763" s="285"/>
      <c r="K763" s="286"/>
      <c r="L763" s="286"/>
      <c r="M763" s="286"/>
      <c r="N763" s="285"/>
      <c r="S763" s="285"/>
      <c r="T763" s="285"/>
      <c r="U763" s="286"/>
      <c r="V763" s="286"/>
      <c r="W763" s="286"/>
      <c r="X763" s="285"/>
      <c r="Y763" s="285"/>
      <c r="Z763" s="286"/>
      <c r="AA763" s="286"/>
      <c r="AB763" s="286"/>
      <c r="AC763" s="285"/>
      <c r="AH763" s="285"/>
      <c r="AI763" s="285"/>
      <c r="AJ763" s="286"/>
      <c r="AK763" s="286"/>
      <c r="AL763" s="286"/>
      <c r="AM763" s="285"/>
      <c r="AN763" s="285"/>
      <c r="AO763" s="286"/>
      <c r="AP763" s="286"/>
    </row>
    <row r="764" spans="4:42">
      <c r="D764" s="285"/>
      <c r="E764" s="285"/>
      <c r="F764" s="286"/>
      <c r="G764" s="286"/>
      <c r="H764" s="286"/>
      <c r="I764" s="285"/>
      <c r="J764" s="285"/>
      <c r="K764" s="286"/>
      <c r="L764" s="286"/>
      <c r="M764" s="286"/>
      <c r="N764" s="285"/>
      <c r="S764" s="285"/>
      <c r="T764" s="285"/>
      <c r="U764" s="286"/>
      <c r="V764" s="286"/>
      <c r="W764" s="286"/>
      <c r="X764" s="285"/>
      <c r="Y764" s="285"/>
      <c r="Z764" s="286"/>
      <c r="AA764" s="286"/>
      <c r="AB764" s="286"/>
      <c r="AC764" s="285"/>
      <c r="AH764" s="285"/>
      <c r="AI764" s="285"/>
      <c r="AJ764" s="286"/>
      <c r="AK764" s="286"/>
      <c r="AL764" s="286"/>
      <c r="AM764" s="285"/>
      <c r="AN764" s="285"/>
      <c r="AO764" s="286"/>
      <c r="AP764" s="286"/>
    </row>
    <row r="765" spans="4:42">
      <c r="D765" s="285"/>
      <c r="E765" s="285"/>
      <c r="F765" s="286"/>
      <c r="G765" s="286"/>
      <c r="H765" s="286"/>
      <c r="I765" s="285"/>
      <c r="J765" s="285"/>
      <c r="K765" s="286"/>
      <c r="L765" s="286"/>
      <c r="M765" s="286"/>
      <c r="N765" s="285"/>
      <c r="S765" s="285"/>
      <c r="T765" s="285"/>
      <c r="U765" s="286"/>
      <c r="V765" s="286"/>
      <c r="W765" s="286"/>
      <c r="X765" s="285"/>
      <c r="Y765" s="285"/>
      <c r="Z765" s="286"/>
      <c r="AA765" s="286"/>
      <c r="AB765" s="286"/>
      <c r="AC765" s="285"/>
      <c r="AH765" s="285"/>
      <c r="AI765" s="285"/>
      <c r="AJ765" s="286"/>
      <c r="AK765" s="286"/>
      <c r="AL765" s="286"/>
      <c r="AM765" s="285"/>
      <c r="AN765" s="285"/>
      <c r="AO765" s="286"/>
      <c r="AP765" s="286"/>
    </row>
    <row r="766" spans="4:42">
      <c r="D766" s="285"/>
      <c r="E766" s="285"/>
      <c r="F766" s="286"/>
      <c r="G766" s="286"/>
      <c r="H766" s="286"/>
      <c r="I766" s="285"/>
      <c r="J766" s="285"/>
      <c r="K766" s="286"/>
      <c r="L766" s="286"/>
      <c r="M766" s="286"/>
      <c r="N766" s="285"/>
      <c r="S766" s="285"/>
      <c r="T766" s="285"/>
      <c r="U766" s="286"/>
      <c r="V766" s="286"/>
      <c r="W766" s="286"/>
      <c r="X766" s="285"/>
      <c r="Y766" s="285"/>
      <c r="Z766" s="286"/>
      <c r="AA766" s="286"/>
      <c r="AB766" s="286"/>
      <c r="AC766" s="285"/>
      <c r="AH766" s="285"/>
      <c r="AI766" s="285"/>
      <c r="AJ766" s="286"/>
      <c r="AK766" s="286"/>
      <c r="AL766" s="286"/>
      <c r="AM766" s="285"/>
      <c r="AN766" s="285"/>
      <c r="AO766" s="286"/>
      <c r="AP766" s="286"/>
    </row>
    <row r="767" spans="4:42">
      <c r="D767" s="285"/>
      <c r="E767" s="285"/>
      <c r="F767" s="286"/>
      <c r="G767" s="286"/>
      <c r="H767" s="286"/>
      <c r="I767" s="285"/>
      <c r="J767" s="285"/>
      <c r="K767" s="286"/>
      <c r="L767" s="286"/>
      <c r="M767" s="286"/>
      <c r="N767" s="285"/>
      <c r="S767" s="285"/>
      <c r="T767" s="285"/>
      <c r="U767" s="286"/>
      <c r="V767" s="286"/>
      <c r="W767" s="286"/>
      <c r="X767" s="285"/>
      <c r="Y767" s="285"/>
      <c r="Z767" s="286"/>
      <c r="AA767" s="286"/>
      <c r="AB767" s="286"/>
      <c r="AC767" s="285"/>
      <c r="AH767" s="285"/>
      <c r="AI767" s="285"/>
      <c r="AJ767" s="286"/>
      <c r="AK767" s="286"/>
      <c r="AL767" s="286"/>
      <c r="AM767" s="285"/>
      <c r="AN767" s="285"/>
      <c r="AO767" s="286"/>
      <c r="AP767" s="286"/>
    </row>
    <row r="768" spans="4:42">
      <c r="D768" s="285"/>
      <c r="E768" s="285"/>
      <c r="F768" s="286"/>
      <c r="G768" s="286"/>
      <c r="H768" s="286"/>
      <c r="I768" s="285"/>
      <c r="J768" s="285"/>
      <c r="K768" s="286"/>
      <c r="L768" s="286"/>
      <c r="M768" s="286"/>
      <c r="N768" s="285"/>
      <c r="S768" s="285"/>
      <c r="T768" s="285"/>
      <c r="U768" s="286"/>
      <c r="V768" s="286"/>
      <c r="W768" s="286"/>
      <c r="X768" s="285"/>
      <c r="Y768" s="285"/>
      <c r="Z768" s="286"/>
      <c r="AA768" s="286"/>
      <c r="AB768" s="286"/>
      <c r="AC768" s="285"/>
      <c r="AH768" s="285"/>
      <c r="AI768" s="285"/>
      <c r="AJ768" s="286"/>
      <c r="AK768" s="286"/>
      <c r="AL768" s="286"/>
      <c r="AM768" s="285"/>
      <c r="AN768" s="285"/>
      <c r="AO768" s="286"/>
      <c r="AP768" s="286"/>
    </row>
    <row r="769" spans="4:42">
      <c r="D769" s="285"/>
      <c r="E769" s="285"/>
      <c r="F769" s="286"/>
      <c r="G769" s="286"/>
      <c r="H769" s="286"/>
      <c r="I769" s="285"/>
      <c r="J769" s="285"/>
      <c r="K769" s="286"/>
      <c r="L769" s="286"/>
      <c r="M769" s="286"/>
      <c r="N769" s="285"/>
      <c r="S769" s="285"/>
      <c r="T769" s="285"/>
      <c r="U769" s="286"/>
      <c r="V769" s="286"/>
      <c r="W769" s="286"/>
      <c r="X769" s="285"/>
      <c r="Y769" s="285"/>
      <c r="Z769" s="286"/>
      <c r="AA769" s="286"/>
      <c r="AB769" s="286"/>
      <c r="AC769" s="285"/>
      <c r="AH769" s="285"/>
      <c r="AI769" s="285"/>
      <c r="AJ769" s="286"/>
      <c r="AK769" s="286"/>
      <c r="AL769" s="286"/>
      <c r="AM769" s="285"/>
      <c r="AN769" s="285"/>
      <c r="AO769" s="286"/>
      <c r="AP769" s="286"/>
    </row>
    <row r="770" spans="4:42">
      <c r="D770" s="285"/>
      <c r="E770" s="285"/>
      <c r="F770" s="286"/>
      <c r="G770" s="286"/>
      <c r="H770" s="286"/>
      <c r="I770" s="285"/>
      <c r="J770" s="285"/>
      <c r="K770" s="286"/>
      <c r="L770" s="286"/>
      <c r="M770" s="286"/>
      <c r="N770" s="285"/>
      <c r="S770" s="285"/>
      <c r="T770" s="285"/>
      <c r="U770" s="286"/>
      <c r="V770" s="286"/>
      <c r="W770" s="286"/>
      <c r="X770" s="285"/>
      <c r="Y770" s="285"/>
      <c r="Z770" s="286"/>
      <c r="AA770" s="286"/>
      <c r="AB770" s="286"/>
      <c r="AC770" s="285"/>
      <c r="AH770" s="285"/>
      <c r="AI770" s="285"/>
      <c r="AJ770" s="286"/>
      <c r="AK770" s="286"/>
      <c r="AL770" s="286"/>
      <c r="AM770" s="285"/>
      <c r="AN770" s="285"/>
      <c r="AO770" s="286"/>
      <c r="AP770" s="286"/>
    </row>
    <row r="771" spans="4:42">
      <c r="D771" s="285"/>
      <c r="E771" s="285"/>
      <c r="F771" s="286"/>
      <c r="G771" s="286"/>
      <c r="H771" s="286"/>
      <c r="I771" s="285"/>
      <c r="J771" s="285"/>
      <c r="K771" s="286"/>
      <c r="L771" s="286"/>
      <c r="M771" s="286"/>
      <c r="N771" s="285"/>
      <c r="S771" s="285"/>
      <c r="T771" s="285"/>
      <c r="U771" s="286"/>
      <c r="V771" s="286"/>
      <c r="W771" s="286"/>
      <c r="X771" s="285"/>
      <c r="Y771" s="285"/>
      <c r="Z771" s="286"/>
      <c r="AA771" s="286"/>
      <c r="AB771" s="286"/>
      <c r="AC771" s="285"/>
      <c r="AH771" s="285"/>
      <c r="AI771" s="285"/>
      <c r="AJ771" s="286"/>
      <c r="AK771" s="286"/>
      <c r="AL771" s="286"/>
      <c r="AM771" s="285"/>
      <c r="AN771" s="285"/>
      <c r="AO771" s="286"/>
      <c r="AP771" s="286"/>
    </row>
    <row r="772" spans="4:42">
      <c r="D772" s="285"/>
      <c r="E772" s="285"/>
      <c r="F772" s="286"/>
      <c r="G772" s="286"/>
      <c r="H772" s="286"/>
      <c r="I772" s="285"/>
      <c r="J772" s="285"/>
      <c r="K772" s="286"/>
      <c r="L772" s="286"/>
      <c r="M772" s="286"/>
      <c r="N772" s="285"/>
      <c r="S772" s="285"/>
      <c r="T772" s="285"/>
      <c r="U772" s="286"/>
      <c r="V772" s="286"/>
      <c r="W772" s="286"/>
      <c r="X772" s="285"/>
      <c r="Y772" s="285"/>
      <c r="Z772" s="286"/>
      <c r="AA772" s="286"/>
      <c r="AB772" s="286"/>
      <c r="AC772" s="285"/>
      <c r="AH772" s="285"/>
      <c r="AI772" s="285"/>
      <c r="AJ772" s="286"/>
      <c r="AK772" s="286"/>
      <c r="AL772" s="286"/>
      <c r="AM772" s="285"/>
      <c r="AN772" s="285"/>
      <c r="AO772" s="286"/>
      <c r="AP772" s="286"/>
    </row>
    <row r="773" spans="4:42">
      <c r="D773" s="285"/>
      <c r="E773" s="285"/>
      <c r="F773" s="286"/>
      <c r="G773" s="286"/>
      <c r="H773" s="286"/>
      <c r="I773" s="285"/>
      <c r="J773" s="285"/>
      <c r="K773" s="286"/>
      <c r="L773" s="286"/>
      <c r="M773" s="286"/>
      <c r="N773" s="285"/>
      <c r="S773" s="285"/>
      <c r="T773" s="285"/>
      <c r="U773" s="286"/>
      <c r="V773" s="286"/>
      <c r="W773" s="286"/>
      <c r="X773" s="285"/>
      <c r="Y773" s="285"/>
      <c r="Z773" s="286"/>
      <c r="AA773" s="286"/>
      <c r="AB773" s="286"/>
      <c r="AC773" s="285"/>
      <c r="AH773" s="285"/>
      <c r="AI773" s="285"/>
      <c r="AJ773" s="286"/>
      <c r="AK773" s="286"/>
      <c r="AL773" s="286"/>
      <c r="AM773" s="285"/>
      <c r="AN773" s="285"/>
      <c r="AO773" s="286"/>
      <c r="AP773" s="286"/>
    </row>
    <row r="774" spans="4:42">
      <c r="D774" s="285"/>
      <c r="E774" s="285"/>
      <c r="F774" s="286"/>
      <c r="G774" s="286"/>
      <c r="H774" s="286"/>
      <c r="I774" s="285"/>
      <c r="J774" s="285"/>
      <c r="K774" s="286"/>
      <c r="L774" s="286"/>
      <c r="M774" s="286"/>
      <c r="N774" s="285"/>
      <c r="S774" s="285"/>
      <c r="T774" s="285"/>
      <c r="U774" s="286"/>
      <c r="V774" s="286"/>
      <c r="W774" s="286"/>
      <c r="X774" s="285"/>
      <c r="Y774" s="285"/>
      <c r="Z774" s="286"/>
      <c r="AA774" s="286"/>
      <c r="AB774" s="286"/>
      <c r="AC774" s="285"/>
      <c r="AH774" s="285"/>
      <c r="AI774" s="285"/>
      <c r="AJ774" s="286"/>
      <c r="AK774" s="286"/>
      <c r="AL774" s="286"/>
      <c r="AM774" s="285"/>
      <c r="AN774" s="285"/>
      <c r="AO774" s="286"/>
      <c r="AP774" s="286"/>
    </row>
    <row r="775" spans="4:42">
      <c r="D775" s="285"/>
      <c r="E775" s="285"/>
      <c r="F775" s="286"/>
      <c r="G775" s="286"/>
      <c r="H775" s="286"/>
      <c r="I775" s="285"/>
      <c r="J775" s="285"/>
      <c r="K775" s="286"/>
      <c r="L775" s="286"/>
      <c r="M775" s="286"/>
      <c r="N775" s="285"/>
      <c r="S775" s="285"/>
      <c r="T775" s="285"/>
      <c r="U775" s="286"/>
      <c r="V775" s="286"/>
      <c r="W775" s="286"/>
      <c r="X775" s="285"/>
      <c r="Y775" s="285"/>
      <c r="Z775" s="286"/>
      <c r="AA775" s="286"/>
      <c r="AB775" s="286"/>
      <c r="AC775" s="285"/>
      <c r="AH775" s="285"/>
      <c r="AI775" s="285"/>
      <c r="AJ775" s="286"/>
      <c r="AK775" s="286"/>
      <c r="AL775" s="286"/>
      <c r="AM775" s="285"/>
      <c r="AN775" s="285"/>
      <c r="AO775" s="286"/>
      <c r="AP775" s="286"/>
    </row>
    <row r="776" spans="4:42">
      <c r="D776" s="285"/>
      <c r="E776" s="285"/>
      <c r="F776" s="286"/>
      <c r="G776" s="286"/>
      <c r="H776" s="286"/>
      <c r="I776" s="285"/>
      <c r="J776" s="285"/>
      <c r="K776" s="286"/>
      <c r="L776" s="286"/>
      <c r="M776" s="286"/>
      <c r="N776" s="285"/>
      <c r="S776" s="285"/>
      <c r="T776" s="285"/>
      <c r="U776" s="286"/>
      <c r="V776" s="286"/>
      <c r="W776" s="286"/>
      <c r="X776" s="285"/>
      <c r="Y776" s="285"/>
      <c r="Z776" s="286"/>
      <c r="AA776" s="286"/>
      <c r="AB776" s="286"/>
      <c r="AC776" s="285"/>
      <c r="AH776" s="285"/>
      <c r="AI776" s="285"/>
      <c r="AJ776" s="286"/>
      <c r="AK776" s="286"/>
      <c r="AL776" s="286"/>
      <c r="AM776" s="285"/>
      <c r="AN776" s="285"/>
      <c r="AO776" s="286"/>
      <c r="AP776" s="286"/>
    </row>
    <row r="777" spans="4:42">
      <c r="D777" s="285"/>
      <c r="E777" s="285"/>
      <c r="F777" s="286"/>
      <c r="G777" s="286"/>
      <c r="H777" s="286"/>
      <c r="I777" s="285"/>
      <c r="J777" s="285"/>
      <c r="K777" s="286"/>
      <c r="L777" s="286"/>
      <c r="M777" s="286"/>
      <c r="N777" s="285"/>
      <c r="S777" s="285"/>
      <c r="T777" s="285"/>
      <c r="U777" s="286"/>
      <c r="V777" s="286"/>
      <c r="W777" s="286"/>
      <c r="X777" s="285"/>
      <c r="Y777" s="285"/>
      <c r="Z777" s="286"/>
      <c r="AA777" s="286"/>
      <c r="AB777" s="286"/>
      <c r="AC777" s="285"/>
      <c r="AH777" s="285"/>
      <c r="AI777" s="285"/>
      <c r="AJ777" s="286"/>
      <c r="AK777" s="286"/>
      <c r="AL777" s="286"/>
      <c r="AM777" s="285"/>
      <c r="AN777" s="285"/>
      <c r="AO777" s="286"/>
      <c r="AP777" s="286"/>
    </row>
    <row r="778" spans="4:42">
      <c r="D778" s="285"/>
      <c r="E778" s="285"/>
      <c r="F778" s="286"/>
      <c r="G778" s="286"/>
      <c r="H778" s="286"/>
      <c r="I778" s="285"/>
      <c r="J778" s="285"/>
      <c r="K778" s="286"/>
      <c r="L778" s="286"/>
      <c r="M778" s="286"/>
      <c r="N778" s="285"/>
      <c r="S778" s="285"/>
      <c r="T778" s="285"/>
      <c r="U778" s="286"/>
      <c r="V778" s="286"/>
      <c r="W778" s="286"/>
      <c r="X778" s="285"/>
      <c r="Y778" s="285"/>
      <c r="Z778" s="286"/>
      <c r="AA778" s="286"/>
      <c r="AB778" s="286"/>
      <c r="AC778" s="285"/>
      <c r="AH778" s="285"/>
      <c r="AI778" s="285"/>
      <c r="AJ778" s="286"/>
      <c r="AK778" s="286"/>
      <c r="AL778" s="286"/>
      <c r="AM778" s="285"/>
      <c r="AN778" s="285"/>
      <c r="AO778" s="286"/>
      <c r="AP778" s="286"/>
    </row>
    <row r="779" spans="4:42">
      <c r="D779" s="285"/>
      <c r="E779" s="285"/>
      <c r="F779" s="286"/>
      <c r="G779" s="286"/>
      <c r="H779" s="286"/>
      <c r="I779" s="285"/>
      <c r="J779" s="285"/>
      <c r="K779" s="286"/>
      <c r="L779" s="286"/>
      <c r="M779" s="286"/>
      <c r="N779" s="285"/>
      <c r="S779" s="285"/>
      <c r="T779" s="285"/>
      <c r="U779" s="286"/>
      <c r="V779" s="286"/>
      <c r="W779" s="286"/>
      <c r="X779" s="285"/>
      <c r="Y779" s="285"/>
      <c r="Z779" s="286"/>
      <c r="AA779" s="286"/>
      <c r="AB779" s="286"/>
      <c r="AC779" s="285"/>
      <c r="AH779" s="285"/>
      <c r="AI779" s="285"/>
      <c r="AJ779" s="286"/>
      <c r="AK779" s="286"/>
      <c r="AL779" s="286"/>
      <c r="AM779" s="285"/>
      <c r="AN779" s="285"/>
      <c r="AO779" s="286"/>
      <c r="AP779" s="286"/>
    </row>
    <row r="780" spans="4:42">
      <c r="D780" s="285"/>
      <c r="E780" s="285"/>
      <c r="F780" s="286"/>
      <c r="G780" s="286"/>
      <c r="H780" s="286"/>
      <c r="I780" s="285"/>
      <c r="J780" s="285"/>
      <c r="K780" s="286"/>
      <c r="L780" s="286"/>
      <c r="M780" s="286"/>
      <c r="N780" s="285"/>
      <c r="S780" s="285"/>
      <c r="T780" s="285"/>
      <c r="U780" s="286"/>
      <c r="V780" s="286"/>
      <c r="W780" s="286"/>
      <c r="X780" s="285"/>
      <c r="Y780" s="285"/>
      <c r="Z780" s="286"/>
      <c r="AA780" s="286"/>
      <c r="AB780" s="286"/>
      <c r="AC780" s="285"/>
      <c r="AH780" s="285"/>
      <c r="AI780" s="285"/>
      <c r="AJ780" s="286"/>
      <c r="AK780" s="286"/>
      <c r="AL780" s="286"/>
      <c r="AM780" s="285"/>
      <c r="AN780" s="285"/>
      <c r="AO780" s="286"/>
      <c r="AP780" s="286"/>
    </row>
    <row r="781" spans="4:42">
      <c r="D781" s="285"/>
      <c r="E781" s="285"/>
      <c r="F781" s="286"/>
      <c r="G781" s="286"/>
      <c r="H781" s="286"/>
      <c r="I781" s="285"/>
      <c r="J781" s="285"/>
      <c r="K781" s="286"/>
      <c r="L781" s="286"/>
      <c r="M781" s="286"/>
      <c r="N781" s="285"/>
      <c r="S781" s="285"/>
      <c r="T781" s="285"/>
      <c r="U781" s="286"/>
      <c r="V781" s="286"/>
      <c r="W781" s="286"/>
      <c r="X781" s="285"/>
      <c r="Y781" s="285"/>
      <c r="Z781" s="286"/>
      <c r="AA781" s="286"/>
      <c r="AB781" s="286"/>
      <c r="AC781" s="285"/>
      <c r="AH781" s="285"/>
      <c r="AI781" s="285"/>
      <c r="AJ781" s="286"/>
      <c r="AK781" s="286"/>
      <c r="AL781" s="286"/>
      <c r="AM781" s="285"/>
      <c r="AN781" s="285"/>
      <c r="AO781" s="286"/>
      <c r="AP781" s="286"/>
    </row>
    <row r="782" spans="4:42">
      <c r="D782" s="285"/>
      <c r="E782" s="285"/>
      <c r="F782" s="286"/>
      <c r="G782" s="286"/>
      <c r="H782" s="286"/>
      <c r="I782" s="285"/>
      <c r="J782" s="285"/>
      <c r="K782" s="286"/>
      <c r="L782" s="286"/>
      <c r="M782" s="286"/>
      <c r="N782" s="285"/>
      <c r="S782" s="285"/>
      <c r="T782" s="285"/>
      <c r="U782" s="286"/>
      <c r="V782" s="286"/>
      <c r="W782" s="286"/>
      <c r="X782" s="285"/>
      <c r="Y782" s="285"/>
      <c r="Z782" s="286"/>
      <c r="AA782" s="286"/>
      <c r="AB782" s="286"/>
      <c r="AC782" s="285"/>
      <c r="AH782" s="285"/>
      <c r="AI782" s="285"/>
      <c r="AJ782" s="286"/>
      <c r="AK782" s="286"/>
      <c r="AL782" s="286"/>
      <c r="AM782" s="285"/>
      <c r="AN782" s="285"/>
      <c r="AO782" s="286"/>
      <c r="AP782" s="286"/>
    </row>
    <row r="783" spans="4:42">
      <c r="D783" s="285"/>
      <c r="E783" s="285"/>
      <c r="F783" s="286"/>
      <c r="G783" s="286"/>
      <c r="H783" s="286"/>
      <c r="I783" s="285"/>
      <c r="J783" s="285"/>
      <c r="K783" s="286"/>
      <c r="L783" s="286"/>
      <c r="M783" s="286"/>
      <c r="N783" s="285"/>
      <c r="S783" s="285"/>
      <c r="T783" s="285"/>
      <c r="U783" s="286"/>
      <c r="V783" s="286"/>
      <c r="W783" s="286"/>
      <c r="X783" s="285"/>
      <c r="Y783" s="285"/>
      <c r="Z783" s="286"/>
      <c r="AA783" s="286"/>
      <c r="AB783" s="286"/>
      <c r="AC783" s="285"/>
      <c r="AH783" s="285"/>
      <c r="AI783" s="285"/>
      <c r="AJ783" s="286"/>
      <c r="AK783" s="286"/>
      <c r="AL783" s="286"/>
      <c r="AM783" s="285"/>
      <c r="AN783" s="285"/>
      <c r="AO783" s="286"/>
      <c r="AP783" s="286"/>
    </row>
    <row r="784" spans="4:42">
      <c r="D784" s="285"/>
      <c r="E784" s="285"/>
      <c r="F784" s="286"/>
      <c r="G784" s="286"/>
      <c r="H784" s="286"/>
      <c r="I784" s="285"/>
      <c r="J784" s="285"/>
      <c r="K784" s="286"/>
      <c r="L784" s="286"/>
      <c r="M784" s="286"/>
      <c r="N784" s="285"/>
      <c r="S784" s="285"/>
      <c r="T784" s="285"/>
      <c r="U784" s="286"/>
      <c r="V784" s="286"/>
      <c r="W784" s="286"/>
      <c r="X784" s="285"/>
      <c r="Y784" s="285"/>
      <c r="Z784" s="286"/>
      <c r="AA784" s="286"/>
      <c r="AB784" s="286"/>
      <c r="AC784" s="285"/>
      <c r="AH784" s="285"/>
      <c r="AI784" s="285"/>
      <c r="AJ784" s="286"/>
      <c r="AK784" s="286"/>
      <c r="AL784" s="286"/>
      <c r="AM784" s="285"/>
      <c r="AN784" s="285"/>
      <c r="AO784" s="286"/>
      <c r="AP784" s="286"/>
    </row>
    <row r="785" spans="4:42">
      <c r="D785" s="285"/>
      <c r="E785" s="285"/>
      <c r="F785" s="286"/>
      <c r="G785" s="286"/>
      <c r="H785" s="286"/>
      <c r="I785" s="285"/>
      <c r="J785" s="285"/>
      <c r="K785" s="286"/>
      <c r="L785" s="286"/>
      <c r="M785" s="286"/>
      <c r="N785" s="285"/>
      <c r="S785" s="285"/>
      <c r="T785" s="285"/>
      <c r="U785" s="286"/>
      <c r="V785" s="286"/>
      <c r="W785" s="286"/>
      <c r="X785" s="285"/>
      <c r="Y785" s="285"/>
      <c r="Z785" s="286"/>
      <c r="AA785" s="286"/>
      <c r="AB785" s="286"/>
      <c r="AC785" s="285"/>
      <c r="AH785" s="285"/>
      <c r="AI785" s="285"/>
      <c r="AJ785" s="286"/>
      <c r="AK785" s="286"/>
      <c r="AL785" s="286"/>
      <c r="AM785" s="285"/>
      <c r="AN785" s="285"/>
      <c r="AO785" s="286"/>
      <c r="AP785" s="286"/>
    </row>
    <row r="786" spans="4:42">
      <c r="D786" s="285"/>
      <c r="E786" s="285"/>
      <c r="F786" s="286"/>
      <c r="G786" s="286"/>
      <c r="H786" s="286"/>
      <c r="I786" s="285"/>
      <c r="J786" s="285"/>
      <c r="K786" s="286"/>
      <c r="L786" s="286"/>
      <c r="M786" s="286"/>
      <c r="N786" s="285"/>
      <c r="S786" s="285"/>
      <c r="T786" s="285"/>
      <c r="U786" s="286"/>
      <c r="V786" s="286"/>
      <c r="W786" s="286"/>
      <c r="X786" s="285"/>
      <c r="Y786" s="285"/>
      <c r="Z786" s="286"/>
      <c r="AA786" s="286"/>
      <c r="AB786" s="286"/>
      <c r="AC786" s="285"/>
      <c r="AH786" s="285"/>
      <c r="AI786" s="285"/>
      <c r="AJ786" s="286"/>
      <c r="AK786" s="286"/>
      <c r="AL786" s="286"/>
      <c r="AM786" s="285"/>
      <c r="AN786" s="285"/>
      <c r="AO786" s="286"/>
      <c r="AP786" s="286"/>
    </row>
    <row r="787" spans="4:42">
      <c r="D787" s="285"/>
      <c r="E787" s="285"/>
      <c r="F787" s="286"/>
      <c r="G787" s="286"/>
      <c r="H787" s="286"/>
      <c r="I787" s="285"/>
      <c r="J787" s="285"/>
      <c r="K787" s="286"/>
      <c r="L787" s="286"/>
      <c r="M787" s="286"/>
      <c r="N787" s="285"/>
      <c r="S787" s="285"/>
      <c r="T787" s="285"/>
      <c r="U787" s="286"/>
      <c r="V787" s="286"/>
      <c r="W787" s="286"/>
      <c r="X787" s="285"/>
      <c r="Y787" s="285"/>
      <c r="Z787" s="286"/>
      <c r="AA787" s="286"/>
      <c r="AB787" s="286"/>
      <c r="AC787" s="285"/>
      <c r="AH787" s="285"/>
      <c r="AI787" s="285"/>
      <c r="AJ787" s="286"/>
      <c r="AK787" s="286"/>
      <c r="AL787" s="286"/>
      <c r="AM787" s="285"/>
      <c r="AN787" s="285"/>
      <c r="AO787" s="286"/>
      <c r="AP787" s="286"/>
    </row>
    <row r="788" spans="4:42">
      <c r="D788" s="285"/>
      <c r="E788" s="285"/>
      <c r="F788" s="286"/>
      <c r="G788" s="286"/>
      <c r="H788" s="286"/>
      <c r="I788" s="285"/>
      <c r="J788" s="285"/>
      <c r="K788" s="286"/>
      <c r="L788" s="286"/>
      <c r="M788" s="286"/>
      <c r="N788" s="285"/>
      <c r="S788" s="285"/>
      <c r="T788" s="285"/>
      <c r="U788" s="286"/>
      <c r="V788" s="286"/>
      <c r="W788" s="286"/>
      <c r="X788" s="285"/>
      <c r="Y788" s="285"/>
      <c r="Z788" s="286"/>
      <c r="AA788" s="286"/>
      <c r="AB788" s="286"/>
      <c r="AC788" s="285"/>
      <c r="AH788" s="285"/>
      <c r="AI788" s="285"/>
      <c r="AJ788" s="286"/>
      <c r="AK788" s="286"/>
      <c r="AL788" s="286"/>
      <c r="AM788" s="285"/>
      <c r="AN788" s="285"/>
      <c r="AO788" s="286"/>
      <c r="AP788" s="286"/>
    </row>
    <row r="789" spans="4:42">
      <c r="D789" s="285"/>
      <c r="E789" s="285"/>
      <c r="F789" s="286"/>
      <c r="G789" s="286"/>
      <c r="H789" s="286"/>
      <c r="I789" s="285"/>
      <c r="J789" s="285"/>
      <c r="K789" s="286"/>
      <c r="L789" s="286"/>
      <c r="M789" s="286"/>
      <c r="N789" s="285"/>
      <c r="S789" s="285"/>
      <c r="T789" s="285"/>
      <c r="U789" s="286"/>
      <c r="V789" s="286"/>
      <c r="W789" s="286"/>
      <c r="X789" s="285"/>
      <c r="Y789" s="285"/>
      <c r="Z789" s="286"/>
      <c r="AA789" s="286"/>
      <c r="AB789" s="286"/>
      <c r="AC789" s="285"/>
      <c r="AH789" s="285"/>
      <c r="AI789" s="285"/>
      <c r="AJ789" s="286"/>
      <c r="AK789" s="286"/>
      <c r="AL789" s="286"/>
      <c r="AM789" s="285"/>
      <c r="AN789" s="285"/>
      <c r="AO789" s="286"/>
      <c r="AP789" s="286"/>
    </row>
    <row r="790" spans="4:42">
      <c r="D790" s="285"/>
      <c r="E790" s="285"/>
      <c r="F790" s="286"/>
      <c r="G790" s="286"/>
      <c r="H790" s="286"/>
      <c r="I790" s="285"/>
      <c r="J790" s="285"/>
      <c r="K790" s="286"/>
      <c r="L790" s="286"/>
      <c r="M790" s="286"/>
      <c r="N790" s="285"/>
      <c r="S790" s="285"/>
      <c r="T790" s="285"/>
      <c r="U790" s="286"/>
      <c r="V790" s="286"/>
      <c r="W790" s="286"/>
      <c r="X790" s="285"/>
      <c r="Y790" s="285"/>
      <c r="Z790" s="286"/>
      <c r="AA790" s="286"/>
      <c r="AB790" s="286"/>
      <c r="AC790" s="285"/>
      <c r="AH790" s="285"/>
      <c r="AI790" s="285"/>
      <c r="AJ790" s="286"/>
      <c r="AK790" s="286"/>
      <c r="AL790" s="286"/>
      <c r="AM790" s="285"/>
      <c r="AN790" s="285"/>
      <c r="AO790" s="286"/>
      <c r="AP790" s="286"/>
    </row>
    <row r="791" spans="4:42">
      <c r="D791" s="285"/>
      <c r="E791" s="285"/>
      <c r="F791" s="286"/>
      <c r="G791" s="286"/>
      <c r="H791" s="286"/>
      <c r="I791" s="285"/>
      <c r="J791" s="285"/>
      <c r="K791" s="286"/>
      <c r="L791" s="286"/>
      <c r="M791" s="286"/>
      <c r="N791" s="285"/>
      <c r="S791" s="285"/>
      <c r="T791" s="285"/>
      <c r="U791" s="286"/>
      <c r="V791" s="286"/>
      <c r="W791" s="286"/>
      <c r="X791" s="285"/>
      <c r="Y791" s="285"/>
      <c r="Z791" s="286"/>
      <c r="AA791" s="286"/>
      <c r="AB791" s="286"/>
      <c r="AC791" s="285"/>
      <c r="AH791" s="285"/>
      <c r="AI791" s="285"/>
      <c r="AJ791" s="286"/>
      <c r="AK791" s="286"/>
      <c r="AL791" s="286"/>
      <c r="AM791" s="285"/>
      <c r="AN791" s="285"/>
      <c r="AO791" s="286"/>
      <c r="AP791" s="286"/>
    </row>
    <row r="792" spans="4:42">
      <c r="D792" s="285"/>
      <c r="E792" s="285"/>
      <c r="F792" s="286"/>
      <c r="G792" s="286"/>
      <c r="H792" s="286"/>
      <c r="I792" s="285"/>
      <c r="J792" s="285"/>
      <c r="K792" s="286"/>
      <c r="L792" s="286"/>
      <c r="M792" s="286"/>
      <c r="N792" s="285"/>
      <c r="S792" s="285"/>
      <c r="T792" s="285"/>
      <c r="U792" s="286"/>
      <c r="V792" s="286"/>
      <c r="W792" s="286"/>
      <c r="X792" s="285"/>
      <c r="Y792" s="285"/>
      <c r="Z792" s="286"/>
      <c r="AA792" s="286"/>
      <c r="AB792" s="286"/>
      <c r="AC792" s="285"/>
      <c r="AH792" s="285"/>
      <c r="AI792" s="285"/>
      <c r="AJ792" s="286"/>
      <c r="AK792" s="286"/>
      <c r="AL792" s="286"/>
      <c r="AM792" s="285"/>
      <c r="AN792" s="285"/>
      <c r="AO792" s="286"/>
      <c r="AP792" s="286"/>
    </row>
    <row r="793" spans="4:42">
      <c r="D793" s="285"/>
      <c r="E793" s="285"/>
      <c r="F793" s="286"/>
      <c r="G793" s="286"/>
      <c r="H793" s="286"/>
      <c r="I793" s="285"/>
      <c r="J793" s="285"/>
      <c r="K793" s="286"/>
      <c r="L793" s="286"/>
      <c r="M793" s="286"/>
      <c r="N793" s="285"/>
      <c r="S793" s="285"/>
      <c r="T793" s="285"/>
      <c r="U793" s="286"/>
      <c r="V793" s="286"/>
      <c r="W793" s="286"/>
      <c r="X793" s="285"/>
      <c r="Y793" s="285"/>
      <c r="Z793" s="286"/>
      <c r="AA793" s="286"/>
      <c r="AB793" s="286"/>
      <c r="AC793" s="285"/>
      <c r="AH793" s="285"/>
      <c r="AI793" s="285"/>
      <c r="AJ793" s="286"/>
      <c r="AK793" s="286"/>
      <c r="AL793" s="286"/>
      <c r="AM793" s="285"/>
      <c r="AN793" s="285"/>
      <c r="AO793" s="286"/>
      <c r="AP793" s="286"/>
    </row>
    <row r="794" spans="4:42">
      <c r="D794" s="285"/>
      <c r="E794" s="285"/>
      <c r="F794" s="286"/>
      <c r="G794" s="286"/>
      <c r="H794" s="286"/>
      <c r="I794" s="285"/>
      <c r="J794" s="285"/>
      <c r="K794" s="286"/>
      <c r="L794" s="286"/>
      <c r="M794" s="286"/>
      <c r="N794" s="285"/>
      <c r="S794" s="285"/>
      <c r="T794" s="285"/>
      <c r="U794" s="286"/>
      <c r="V794" s="286"/>
      <c r="W794" s="286"/>
      <c r="X794" s="285"/>
      <c r="Y794" s="285"/>
      <c r="Z794" s="286"/>
      <c r="AA794" s="286"/>
      <c r="AB794" s="286"/>
      <c r="AC794" s="285"/>
      <c r="AH794" s="285"/>
      <c r="AI794" s="285"/>
      <c r="AJ794" s="286"/>
      <c r="AK794" s="286"/>
      <c r="AL794" s="286"/>
      <c r="AM794" s="285"/>
      <c r="AN794" s="285"/>
      <c r="AO794" s="286"/>
      <c r="AP794" s="286"/>
    </row>
    <row r="795" spans="4:42">
      <c r="D795" s="285"/>
      <c r="E795" s="285"/>
      <c r="F795" s="286"/>
      <c r="G795" s="286"/>
      <c r="H795" s="286"/>
      <c r="I795" s="285"/>
      <c r="J795" s="285"/>
      <c r="K795" s="286"/>
      <c r="L795" s="286"/>
      <c r="M795" s="286"/>
      <c r="N795" s="285"/>
      <c r="S795" s="285"/>
      <c r="T795" s="285"/>
      <c r="U795" s="286"/>
      <c r="V795" s="286"/>
      <c r="W795" s="286"/>
      <c r="X795" s="285"/>
      <c r="Y795" s="285"/>
      <c r="Z795" s="286"/>
      <c r="AA795" s="286"/>
      <c r="AB795" s="286"/>
      <c r="AC795" s="285"/>
      <c r="AH795" s="285"/>
      <c r="AI795" s="285"/>
      <c r="AJ795" s="286"/>
      <c r="AK795" s="286"/>
      <c r="AL795" s="286"/>
      <c r="AM795" s="285"/>
      <c r="AN795" s="285"/>
      <c r="AO795" s="286"/>
      <c r="AP795" s="286"/>
    </row>
    <row r="796" spans="4:42">
      <c r="D796" s="285"/>
      <c r="E796" s="285"/>
      <c r="F796" s="286"/>
      <c r="G796" s="286"/>
      <c r="H796" s="286"/>
      <c r="I796" s="285"/>
      <c r="J796" s="285"/>
      <c r="K796" s="286"/>
      <c r="L796" s="286"/>
      <c r="M796" s="286"/>
      <c r="N796" s="285"/>
      <c r="S796" s="285"/>
      <c r="T796" s="285"/>
      <c r="U796" s="286"/>
      <c r="V796" s="286"/>
      <c r="W796" s="286"/>
      <c r="X796" s="285"/>
      <c r="Y796" s="285"/>
      <c r="Z796" s="286"/>
      <c r="AA796" s="286"/>
      <c r="AB796" s="286"/>
      <c r="AC796" s="285"/>
      <c r="AH796" s="285"/>
      <c r="AI796" s="285"/>
      <c r="AJ796" s="286"/>
      <c r="AK796" s="286"/>
      <c r="AL796" s="286"/>
      <c r="AM796" s="285"/>
      <c r="AN796" s="285"/>
      <c r="AO796" s="286"/>
      <c r="AP796" s="286"/>
    </row>
    <row r="797" spans="4:42">
      <c r="D797" s="285"/>
      <c r="E797" s="285"/>
      <c r="F797" s="286"/>
      <c r="G797" s="286"/>
      <c r="H797" s="286"/>
      <c r="I797" s="285"/>
      <c r="J797" s="285"/>
      <c r="K797" s="286"/>
      <c r="L797" s="286"/>
      <c r="M797" s="286"/>
      <c r="N797" s="285"/>
      <c r="S797" s="285"/>
      <c r="T797" s="285"/>
      <c r="U797" s="286"/>
      <c r="V797" s="286"/>
      <c r="W797" s="286"/>
      <c r="X797" s="285"/>
      <c r="Y797" s="285"/>
      <c r="Z797" s="286"/>
      <c r="AA797" s="286"/>
      <c r="AB797" s="286"/>
      <c r="AC797" s="285"/>
      <c r="AH797" s="285"/>
      <c r="AI797" s="285"/>
      <c r="AJ797" s="286"/>
      <c r="AK797" s="286"/>
      <c r="AL797" s="286"/>
      <c r="AM797" s="285"/>
      <c r="AN797" s="285"/>
      <c r="AO797" s="286"/>
      <c r="AP797" s="286"/>
    </row>
    <row r="798" spans="4:42">
      <c r="D798" s="285"/>
      <c r="E798" s="285"/>
      <c r="F798" s="286"/>
      <c r="G798" s="286"/>
      <c r="H798" s="286"/>
      <c r="I798" s="285"/>
      <c r="J798" s="285"/>
      <c r="K798" s="286"/>
      <c r="L798" s="286"/>
      <c r="M798" s="286"/>
      <c r="N798" s="285"/>
      <c r="S798" s="285"/>
      <c r="T798" s="285"/>
      <c r="U798" s="286"/>
      <c r="V798" s="286"/>
      <c r="W798" s="286"/>
      <c r="X798" s="285"/>
      <c r="Y798" s="285"/>
      <c r="Z798" s="286"/>
      <c r="AA798" s="286"/>
      <c r="AB798" s="286"/>
      <c r="AC798" s="285"/>
      <c r="AH798" s="285"/>
      <c r="AI798" s="285"/>
      <c r="AJ798" s="286"/>
      <c r="AK798" s="286"/>
      <c r="AL798" s="286"/>
      <c r="AM798" s="285"/>
      <c r="AN798" s="285"/>
      <c r="AO798" s="286"/>
      <c r="AP798" s="286"/>
    </row>
    <row r="799" spans="4:42">
      <c r="D799" s="285"/>
      <c r="E799" s="285"/>
      <c r="F799" s="286"/>
      <c r="G799" s="286"/>
      <c r="H799" s="286"/>
      <c r="I799" s="285"/>
      <c r="J799" s="285"/>
      <c r="K799" s="286"/>
      <c r="L799" s="286"/>
      <c r="M799" s="286"/>
      <c r="N799" s="285"/>
      <c r="S799" s="285"/>
      <c r="T799" s="285"/>
      <c r="U799" s="286"/>
      <c r="V799" s="286"/>
      <c r="W799" s="286"/>
      <c r="X799" s="285"/>
      <c r="Y799" s="285"/>
      <c r="Z799" s="286"/>
      <c r="AA799" s="286"/>
      <c r="AB799" s="286"/>
      <c r="AC799" s="285"/>
      <c r="AH799" s="285"/>
      <c r="AI799" s="285"/>
      <c r="AJ799" s="286"/>
      <c r="AK799" s="286"/>
      <c r="AL799" s="286"/>
      <c r="AM799" s="285"/>
      <c r="AN799" s="285"/>
      <c r="AO799" s="286"/>
      <c r="AP799" s="286"/>
    </row>
    <row r="800" spans="4:42">
      <c r="D800" s="285"/>
      <c r="E800" s="285"/>
      <c r="F800" s="286"/>
      <c r="G800" s="286"/>
      <c r="H800" s="286"/>
      <c r="I800" s="285"/>
      <c r="J800" s="285"/>
      <c r="K800" s="286"/>
      <c r="L800" s="286"/>
      <c r="M800" s="286"/>
      <c r="N800" s="285"/>
      <c r="S800" s="285"/>
      <c r="T800" s="285"/>
      <c r="U800" s="286"/>
      <c r="V800" s="286"/>
      <c r="W800" s="286"/>
      <c r="X800" s="285"/>
      <c r="Y800" s="285"/>
      <c r="Z800" s="286"/>
      <c r="AA800" s="286"/>
      <c r="AB800" s="286"/>
      <c r="AC800" s="285"/>
      <c r="AH800" s="285"/>
      <c r="AI800" s="285"/>
      <c r="AJ800" s="286"/>
      <c r="AK800" s="286"/>
      <c r="AL800" s="286"/>
      <c r="AM800" s="285"/>
      <c r="AN800" s="285"/>
      <c r="AO800" s="286"/>
      <c r="AP800" s="286"/>
    </row>
    <row r="801" spans="4:42">
      <c r="D801" s="285"/>
      <c r="E801" s="285"/>
      <c r="F801" s="286"/>
      <c r="G801" s="286"/>
      <c r="H801" s="286"/>
      <c r="I801" s="285"/>
      <c r="J801" s="285"/>
      <c r="K801" s="286"/>
      <c r="L801" s="286"/>
      <c r="M801" s="286"/>
      <c r="N801" s="285"/>
      <c r="S801" s="285"/>
      <c r="T801" s="285"/>
      <c r="U801" s="286"/>
      <c r="V801" s="286"/>
      <c r="W801" s="286"/>
      <c r="X801" s="285"/>
      <c r="Y801" s="285"/>
      <c r="Z801" s="286"/>
      <c r="AA801" s="286"/>
      <c r="AB801" s="286"/>
      <c r="AC801" s="285"/>
      <c r="AH801" s="285"/>
      <c r="AI801" s="285"/>
      <c r="AJ801" s="286"/>
      <c r="AK801" s="286"/>
      <c r="AL801" s="286"/>
      <c r="AM801" s="285"/>
      <c r="AN801" s="285"/>
      <c r="AO801" s="286"/>
      <c r="AP801" s="286"/>
    </row>
    <row r="802" spans="4:42">
      <c r="D802" s="285"/>
      <c r="E802" s="285"/>
      <c r="F802" s="286"/>
      <c r="G802" s="286"/>
      <c r="H802" s="286"/>
      <c r="I802" s="285"/>
      <c r="J802" s="285"/>
      <c r="K802" s="286"/>
      <c r="L802" s="286"/>
      <c r="M802" s="286"/>
      <c r="N802" s="285"/>
      <c r="S802" s="285"/>
      <c r="T802" s="285"/>
      <c r="U802" s="286"/>
      <c r="V802" s="286"/>
      <c r="W802" s="286"/>
      <c r="X802" s="285"/>
      <c r="Y802" s="285"/>
      <c r="Z802" s="286"/>
      <c r="AA802" s="286"/>
      <c r="AB802" s="286"/>
      <c r="AC802" s="285"/>
      <c r="AH802" s="285"/>
      <c r="AI802" s="285"/>
      <c r="AJ802" s="286"/>
      <c r="AK802" s="286"/>
      <c r="AL802" s="286"/>
      <c r="AM802" s="285"/>
      <c r="AN802" s="285"/>
      <c r="AO802" s="286"/>
      <c r="AP802" s="286"/>
    </row>
    <row r="803" spans="4:42">
      <c r="D803" s="285"/>
      <c r="E803" s="285"/>
      <c r="F803" s="286"/>
      <c r="G803" s="286"/>
      <c r="H803" s="286"/>
      <c r="I803" s="285"/>
      <c r="J803" s="285"/>
      <c r="K803" s="286"/>
      <c r="L803" s="286"/>
      <c r="M803" s="286"/>
      <c r="N803" s="285"/>
      <c r="S803" s="285"/>
      <c r="T803" s="285"/>
      <c r="U803" s="286"/>
      <c r="V803" s="286"/>
      <c r="W803" s="286"/>
      <c r="X803" s="285"/>
      <c r="Y803" s="285"/>
      <c r="Z803" s="286"/>
      <c r="AA803" s="286"/>
      <c r="AB803" s="286"/>
      <c r="AC803" s="285"/>
      <c r="AH803" s="285"/>
      <c r="AI803" s="285"/>
      <c r="AJ803" s="286"/>
      <c r="AK803" s="286"/>
      <c r="AL803" s="286"/>
      <c r="AM803" s="285"/>
      <c r="AN803" s="285"/>
      <c r="AO803" s="286"/>
      <c r="AP803" s="286"/>
    </row>
    <row r="804" spans="4:42">
      <c r="D804" s="285"/>
      <c r="E804" s="285"/>
      <c r="F804" s="286"/>
      <c r="G804" s="286"/>
      <c r="H804" s="286"/>
      <c r="I804" s="285"/>
      <c r="J804" s="285"/>
      <c r="K804" s="286"/>
      <c r="L804" s="286"/>
      <c r="M804" s="286"/>
      <c r="N804" s="285"/>
      <c r="S804" s="285"/>
      <c r="T804" s="285"/>
      <c r="U804" s="286"/>
      <c r="V804" s="286"/>
      <c r="W804" s="286"/>
      <c r="X804" s="285"/>
      <c r="Y804" s="285"/>
      <c r="Z804" s="286"/>
      <c r="AA804" s="286"/>
      <c r="AB804" s="286"/>
      <c r="AC804" s="285"/>
      <c r="AH804" s="285"/>
      <c r="AI804" s="285"/>
      <c r="AJ804" s="286"/>
      <c r="AK804" s="286"/>
      <c r="AL804" s="286"/>
      <c r="AM804" s="285"/>
      <c r="AN804" s="285"/>
      <c r="AO804" s="286"/>
      <c r="AP804" s="286"/>
    </row>
    <row r="805" spans="4:42">
      <c r="D805" s="285"/>
      <c r="E805" s="285"/>
      <c r="F805" s="286"/>
      <c r="G805" s="286"/>
      <c r="H805" s="286"/>
      <c r="I805" s="285"/>
      <c r="J805" s="285"/>
      <c r="K805" s="286"/>
      <c r="L805" s="286"/>
      <c r="M805" s="286"/>
      <c r="N805" s="285"/>
      <c r="S805" s="285"/>
      <c r="T805" s="285"/>
      <c r="U805" s="286"/>
      <c r="V805" s="286"/>
      <c r="W805" s="286"/>
      <c r="X805" s="285"/>
      <c r="Y805" s="285"/>
      <c r="Z805" s="286"/>
      <c r="AA805" s="286"/>
      <c r="AB805" s="286"/>
      <c r="AC805" s="285"/>
      <c r="AH805" s="285"/>
      <c r="AI805" s="285"/>
      <c r="AJ805" s="286"/>
      <c r="AK805" s="286"/>
      <c r="AL805" s="286"/>
      <c r="AM805" s="285"/>
      <c r="AN805" s="285"/>
      <c r="AO805" s="286"/>
      <c r="AP805" s="286"/>
    </row>
    <row r="806" spans="4:42">
      <c r="D806" s="285"/>
      <c r="E806" s="285"/>
      <c r="F806" s="286"/>
      <c r="G806" s="286"/>
      <c r="H806" s="286"/>
      <c r="I806" s="285"/>
      <c r="J806" s="285"/>
      <c r="K806" s="286"/>
      <c r="L806" s="286"/>
      <c r="M806" s="286"/>
      <c r="N806" s="285"/>
      <c r="S806" s="285"/>
      <c r="T806" s="285"/>
      <c r="U806" s="286"/>
      <c r="V806" s="286"/>
      <c r="W806" s="286"/>
      <c r="X806" s="285"/>
      <c r="Y806" s="285"/>
      <c r="Z806" s="286"/>
      <c r="AA806" s="286"/>
      <c r="AB806" s="286"/>
      <c r="AC806" s="285"/>
      <c r="AH806" s="285"/>
      <c r="AI806" s="285"/>
      <c r="AJ806" s="286"/>
      <c r="AK806" s="286"/>
      <c r="AL806" s="286"/>
      <c r="AM806" s="285"/>
      <c r="AN806" s="285"/>
      <c r="AO806" s="286"/>
      <c r="AP806" s="286"/>
    </row>
    <row r="807" spans="4:42">
      <c r="D807" s="285"/>
      <c r="E807" s="285"/>
      <c r="F807" s="286"/>
      <c r="G807" s="286"/>
      <c r="H807" s="286"/>
      <c r="I807" s="285"/>
      <c r="J807" s="285"/>
      <c r="K807" s="286"/>
      <c r="L807" s="286"/>
      <c r="M807" s="286"/>
      <c r="N807" s="285"/>
      <c r="S807" s="285"/>
      <c r="T807" s="285"/>
      <c r="U807" s="286"/>
      <c r="V807" s="286"/>
      <c r="W807" s="286"/>
      <c r="X807" s="285"/>
      <c r="Y807" s="285"/>
      <c r="Z807" s="286"/>
      <c r="AA807" s="286"/>
      <c r="AB807" s="286"/>
      <c r="AC807" s="285"/>
      <c r="AH807" s="285"/>
      <c r="AI807" s="285"/>
      <c r="AJ807" s="286"/>
      <c r="AK807" s="286"/>
      <c r="AL807" s="286"/>
      <c r="AM807" s="285"/>
      <c r="AN807" s="285"/>
      <c r="AO807" s="286"/>
      <c r="AP807" s="286"/>
    </row>
    <row r="808" spans="4:42">
      <c r="D808" s="285"/>
      <c r="E808" s="285"/>
      <c r="F808" s="286"/>
      <c r="G808" s="286"/>
      <c r="H808" s="286"/>
      <c r="I808" s="285"/>
      <c r="J808" s="285"/>
      <c r="K808" s="286"/>
      <c r="L808" s="286"/>
      <c r="M808" s="286"/>
      <c r="N808" s="285"/>
      <c r="S808" s="285"/>
      <c r="T808" s="285"/>
      <c r="U808" s="286"/>
      <c r="V808" s="286"/>
      <c r="W808" s="286"/>
      <c r="X808" s="285"/>
      <c r="Y808" s="285"/>
      <c r="Z808" s="286"/>
      <c r="AA808" s="286"/>
      <c r="AB808" s="286"/>
      <c r="AC808" s="285"/>
      <c r="AH808" s="285"/>
      <c r="AI808" s="285"/>
      <c r="AJ808" s="286"/>
      <c r="AK808" s="286"/>
      <c r="AL808" s="286"/>
      <c r="AM808" s="285"/>
      <c r="AN808" s="285"/>
      <c r="AO808" s="286"/>
      <c r="AP808" s="286"/>
    </row>
    <row r="809" spans="4:42">
      <c r="D809" s="285"/>
      <c r="E809" s="285"/>
      <c r="F809" s="286"/>
      <c r="G809" s="286"/>
      <c r="H809" s="286"/>
      <c r="I809" s="285"/>
      <c r="J809" s="285"/>
      <c r="K809" s="286"/>
      <c r="L809" s="286"/>
      <c r="M809" s="286"/>
      <c r="N809" s="285"/>
      <c r="S809" s="285"/>
      <c r="T809" s="285"/>
      <c r="U809" s="286"/>
      <c r="V809" s="286"/>
      <c r="W809" s="286"/>
      <c r="X809" s="285"/>
      <c r="Y809" s="285"/>
      <c r="Z809" s="286"/>
      <c r="AA809" s="286"/>
      <c r="AB809" s="286"/>
      <c r="AC809" s="285"/>
      <c r="AH809" s="285"/>
      <c r="AI809" s="285"/>
      <c r="AJ809" s="286"/>
      <c r="AK809" s="286"/>
      <c r="AL809" s="286"/>
      <c r="AM809" s="285"/>
      <c r="AN809" s="285"/>
      <c r="AO809" s="286"/>
      <c r="AP809" s="286"/>
    </row>
    <row r="810" spans="4:42">
      <c r="D810" s="285"/>
      <c r="E810" s="285"/>
      <c r="F810" s="286"/>
      <c r="G810" s="286"/>
      <c r="H810" s="286"/>
      <c r="I810" s="285"/>
      <c r="J810" s="285"/>
      <c r="K810" s="286"/>
      <c r="L810" s="286"/>
      <c r="M810" s="286"/>
      <c r="N810" s="285"/>
      <c r="S810" s="285"/>
      <c r="T810" s="285"/>
      <c r="U810" s="286"/>
      <c r="V810" s="286"/>
      <c r="W810" s="286"/>
      <c r="X810" s="285"/>
      <c r="Y810" s="285"/>
      <c r="Z810" s="286"/>
      <c r="AA810" s="286"/>
      <c r="AB810" s="286"/>
      <c r="AC810" s="285"/>
      <c r="AH810" s="285"/>
      <c r="AI810" s="285"/>
      <c r="AJ810" s="286"/>
      <c r="AK810" s="286"/>
      <c r="AL810" s="286"/>
      <c r="AM810" s="285"/>
      <c r="AN810" s="285"/>
      <c r="AO810" s="286"/>
      <c r="AP810" s="286"/>
    </row>
    <row r="811" spans="4:42">
      <c r="D811" s="285"/>
      <c r="E811" s="285"/>
      <c r="F811" s="286"/>
      <c r="G811" s="286"/>
      <c r="H811" s="286"/>
      <c r="I811" s="285"/>
      <c r="J811" s="285"/>
      <c r="K811" s="286"/>
      <c r="L811" s="286"/>
      <c r="M811" s="286"/>
      <c r="N811" s="285"/>
      <c r="S811" s="285"/>
      <c r="T811" s="285"/>
      <c r="U811" s="286"/>
      <c r="V811" s="286"/>
      <c r="W811" s="286"/>
      <c r="X811" s="285"/>
      <c r="Y811" s="285"/>
      <c r="Z811" s="286"/>
      <c r="AA811" s="286"/>
      <c r="AB811" s="286"/>
      <c r="AC811" s="285"/>
      <c r="AH811" s="285"/>
      <c r="AI811" s="285"/>
      <c r="AJ811" s="286"/>
      <c r="AK811" s="286"/>
      <c r="AL811" s="286"/>
      <c r="AM811" s="285"/>
      <c r="AN811" s="285"/>
      <c r="AO811" s="286"/>
      <c r="AP811" s="286"/>
    </row>
    <row r="812" spans="4:42">
      <c r="D812" s="285"/>
      <c r="E812" s="285"/>
      <c r="F812" s="286"/>
      <c r="G812" s="286"/>
      <c r="H812" s="286"/>
      <c r="I812" s="285"/>
      <c r="J812" s="285"/>
      <c r="K812" s="286"/>
      <c r="L812" s="286"/>
      <c r="M812" s="286"/>
      <c r="N812" s="285"/>
      <c r="S812" s="285"/>
      <c r="T812" s="285"/>
      <c r="U812" s="286"/>
      <c r="V812" s="286"/>
      <c r="W812" s="286"/>
      <c r="X812" s="285"/>
      <c r="Y812" s="285"/>
      <c r="Z812" s="286"/>
      <c r="AA812" s="286"/>
      <c r="AB812" s="286"/>
      <c r="AC812" s="285"/>
      <c r="AH812" s="285"/>
      <c r="AI812" s="285"/>
      <c r="AJ812" s="286"/>
      <c r="AK812" s="286"/>
      <c r="AL812" s="286"/>
      <c r="AM812" s="285"/>
      <c r="AN812" s="285"/>
      <c r="AO812" s="286"/>
      <c r="AP812" s="286"/>
    </row>
    <row r="813" spans="4:42">
      <c r="D813" s="285"/>
      <c r="E813" s="285"/>
      <c r="F813" s="286"/>
      <c r="G813" s="286"/>
      <c r="H813" s="286"/>
      <c r="I813" s="285"/>
      <c r="J813" s="285"/>
      <c r="K813" s="286"/>
      <c r="L813" s="286"/>
      <c r="M813" s="286"/>
      <c r="N813" s="285"/>
      <c r="S813" s="285"/>
      <c r="T813" s="285"/>
      <c r="U813" s="286"/>
      <c r="V813" s="286"/>
      <c r="W813" s="286"/>
      <c r="X813" s="285"/>
      <c r="Y813" s="285"/>
      <c r="Z813" s="286"/>
      <c r="AA813" s="286"/>
      <c r="AB813" s="286"/>
      <c r="AC813" s="285"/>
      <c r="AH813" s="285"/>
      <c r="AI813" s="285"/>
      <c r="AJ813" s="286"/>
      <c r="AK813" s="286"/>
      <c r="AL813" s="286"/>
      <c r="AM813" s="285"/>
      <c r="AN813" s="285"/>
      <c r="AO813" s="286"/>
      <c r="AP813" s="286"/>
    </row>
    <row r="814" spans="4:42">
      <c r="D814" s="285"/>
      <c r="E814" s="285"/>
      <c r="F814" s="286"/>
      <c r="G814" s="286"/>
      <c r="H814" s="286"/>
      <c r="I814" s="285"/>
      <c r="J814" s="285"/>
      <c r="K814" s="286"/>
      <c r="L814" s="286"/>
      <c r="M814" s="286"/>
      <c r="N814" s="285"/>
      <c r="S814" s="285"/>
      <c r="T814" s="285"/>
      <c r="U814" s="286"/>
      <c r="V814" s="286"/>
      <c r="W814" s="286"/>
      <c r="X814" s="285"/>
      <c r="Y814" s="285"/>
      <c r="Z814" s="286"/>
      <c r="AA814" s="286"/>
      <c r="AB814" s="286"/>
      <c r="AC814" s="285"/>
      <c r="AH814" s="285"/>
      <c r="AI814" s="285"/>
      <c r="AJ814" s="286"/>
      <c r="AK814" s="286"/>
      <c r="AL814" s="286"/>
      <c r="AM814" s="285"/>
      <c r="AN814" s="285"/>
      <c r="AO814" s="286"/>
      <c r="AP814" s="286"/>
    </row>
    <row r="815" spans="4:42">
      <c r="D815" s="285"/>
      <c r="E815" s="285"/>
      <c r="F815" s="286"/>
      <c r="G815" s="286"/>
      <c r="H815" s="286"/>
      <c r="I815" s="285"/>
      <c r="J815" s="285"/>
      <c r="K815" s="286"/>
      <c r="L815" s="286"/>
      <c r="M815" s="286"/>
      <c r="N815" s="285"/>
      <c r="S815" s="285"/>
      <c r="T815" s="285"/>
      <c r="U815" s="286"/>
      <c r="V815" s="286"/>
      <c r="W815" s="286"/>
      <c r="X815" s="285"/>
      <c r="Y815" s="285"/>
      <c r="Z815" s="286"/>
      <c r="AA815" s="286"/>
      <c r="AB815" s="286"/>
      <c r="AC815" s="285"/>
      <c r="AH815" s="232"/>
      <c r="AI815" s="232"/>
      <c r="AJ815" s="287"/>
      <c r="AK815" s="287"/>
      <c r="AL815" s="287"/>
      <c r="AM815" s="232"/>
      <c r="AO815" s="287"/>
      <c r="AP815" s="287"/>
    </row>
    <row r="816" spans="4:42">
      <c r="D816" s="285"/>
      <c r="E816" s="285"/>
      <c r="F816" s="286"/>
      <c r="G816" s="286"/>
      <c r="H816" s="286"/>
      <c r="I816" s="285"/>
      <c r="J816" s="285"/>
      <c r="K816" s="286"/>
      <c r="L816" s="286"/>
      <c r="M816" s="286"/>
      <c r="N816" s="285"/>
      <c r="S816" s="285"/>
      <c r="T816" s="285"/>
      <c r="U816" s="286"/>
      <c r="V816" s="286"/>
      <c r="W816" s="286"/>
      <c r="X816" s="285"/>
      <c r="Y816" s="285"/>
      <c r="Z816" s="286"/>
      <c r="AA816" s="286"/>
      <c r="AB816" s="286"/>
      <c r="AC816" s="285"/>
      <c r="AH816" s="232"/>
      <c r="AI816" s="232"/>
      <c r="AJ816" s="287"/>
      <c r="AK816" s="287"/>
      <c r="AL816" s="287"/>
      <c r="AM816" s="232"/>
      <c r="AO816" s="287"/>
      <c r="AP816" s="287"/>
    </row>
    <row r="817" spans="4:42">
      <c r="D817" s="285"/>
      <c r="E817" s="285"/>
      <c r="F817" s="286"/>
      <c r="G817" s="286"/>
      <c r="H817" s="286"/>
      <c r="I817" s="285"/>
      <c r="J817" s="285"/>
      <c r="K817" s="286"/>
      <c r="L817" s="286"/>
      <c r="M817" s="286"/>
      <c r="N817" s="285"/>
      <c r="S817" s="285"/>
      <c r="T817" s="285"/>
      <c r="U817" s="286"/>
      <c r="V817" s="286"/>
      <c r="W817" s="286"/>
      <c r="X817" s="285"/>
      <c r="Y817" s="285"/>
      <c r="Z817" s="286"/>
      <c r="AA817" s="286"/>
      <c r="AB817" s="286"/>
      <c r="AC817" s="285"/>
      <c r="AH817" s="232"/>
      <c r="AI817" s="232"/>
      <c r="AJ817" s="287"/>
      <c r="AK817" s="287"/>
      <c r="AL817" s="287"/>
      <c r="AM817" s="232"/>
      <c r="AO817" s="287"/>
      <c r="AP817" s="287"/>
    </row>
    <row r="818" spans="4:42">
      <c r="D818" s="285"/>
      <c r="E818" s="285"/>
      <c r="F818" s="286"/>
      <c r="G818" s="286"/>
      <c r="H818" s="286"/>
      <c r="I818" s="285"/>
      <c r="J818" s="285"/>
      <c r="K818" s="286"/>
      <c r="L818" s="286"/>
      <c r="M818" s="286"/>
      <c r="N818" s="285"/>
      <c r="S818" s="285"/>
      <c r="T818" s="285"/>
      <c r="U818" s="286"/>
      <c r="V818" s="286"/>
      <c r="W818" s="286"/>
      <c r="X818" s="285"/>
      <c r="Y818" s="285"/>
      <c r="Z818" s="286"/>
      <c r="AA818" s="286"/>
      <c r="AB818" s="286"/>
      <c r="AC818" s="285"/>
      <c r="AH818" s="232"/>
      <c r="AI818" s="232"/>
      <c r="AJ818" s="287"/>
      <c r="AK818" s="287"/>
      <c r="AL818" s="287"/>
      <c r="AM818" s="232"/>
      <c r="AO818" s="287"/>
      <c r="AP818" s="287"/>
    </row>
    <row r="819" spans="4:42">
      <c r="D819" s="232"/>
      <c r="E819" s="232"/>
      <c r="F819" s="287"/>
      <c r="G819" s="287"/>
      <c r="H819" s="287"/>
      <c r="I819" s="232"/>
      <c r="K819" s="287"/>
      <c r="L819" s="287"/>
      <c r="N819" s="232"/>
      <c r="S819" s="232"/>
      <c r="T819" s="232"/>
      <c r="U819" s="287"/>
      <c r="V819" s="287"/>
      <c r="W819" s="287"/>
      <c r="X819" s="232"/>
      <c r="Z819" s="287"/>
      <c r="AA819" s="287"/>
      <c r="AC819" s="232"/>
      <c r="AH819" s="232"/>
      <c r="AI819" s="232"/>
      <c r="AJ819" s="287"/>
      <c r="AK819" s="287"/>
      <c r="AL819" s="287"/>
      <c r="AM819" s="232"/>
      <c r="AO819" s="287"/>
      <c r="AP819" s="287"/>
    </row>
    <row r="820" spans="4:42">
      <c r="D820" s="232"/>
      <c r="E820" s="232"/>
      <c r="F820" s="287"/>
      <c r="G820" s="287"/>
      <c r="H820" s="287"/>
      <c r="I820" s="232"/>
      <c r="K820" s="287"/>
      <c r="L820" s="287"/>
      <c r="N820" s="232"/>
      <c r="S820" s="232"/>
      <c r="T820" s="232"/>
      <c r="U820" s="287"/>
      <c r="V820" s="287"/>
      <c r="W820" s="287"/>
      <c r="X820" s="232"/>
      <c r="Z820" s="287"/>
      <c r="AA820" s="287"/>
      <c r="AC820" s="232"/>
      <c r="AH820" s="232"/>
      <c r="AI820" s="232"/>
      <c r="AJ820" s="287"/>
      <c r="AK820" s="287"/>
      <c r="AL820" s="287"/>
      <c r="AM820" s="232"/>
      <c r="AO820" s="287"/>
      <c r="AP820" s="287"/>
    </row>
    <row r="821" spans="4:42">
      <c r="D821" s="232"/>
      <c r="E821" s="232"/>
      <c r="F821" s="287"/>
      <c r="G821" s="287"/>
      <c r="H821" s="287"/>
      <c r="I821" s="232"/>
      <c r="K821" s="287"/>
      <c r="L821" s="287"/>
      <c r="N821" s="232"/>
      <c r="S821" s="232"/>
      <c r="T821" s="232"/>
      <c r="U821" s="287"/>
      <c r="V821" s="287"/>
      <c r="W821" s="287"/>
      <c r="X821" s="232"/>
      <c r="Z821" s="287"/>
      <c r="AA821" s="287"/>
      <c r="AC821" s="232"/>
      <c r="AH821" s="232"/>
      <c r="AI821" s="232"/>
      <c r="AJ821" s="287"/>
      <c r="AK821" s="287"/>
      <c r="AL821" s="287"/>
      <c r="AM821" s="232"/>
      <c r="AO821" s="287"/>
      <c r="AP821" s="287"/>
    </row>
    <row r="822" spans="4:42">
      <c r="D822" s="232"/>
      <c r="E822" s="232"/>
      <c r="F822" s="287"/>
      <c r="G822" s="287"/>
      <c r="H822" s="287"/>
      <c r="I822" s="232"/>
      <c r="K822" s="287"/>
      <c r="L822" s="287"/>
      <c r="N822" s="232"/>
      <c r="S822" s="232"/>
      <c r="T822" s="232"/>
      <c r="U822" s="287"/>
      <c r="V822" s="287"/>
      <c r="W822" s="287"/>
      <c r="X822" s="232"/>
      <c r="Z822" s="287"/>
      <c r="AA822" s="287"/>
      <c r="AC822" s="232"/>
      <c r="AH822" s="232"/>
      <c r="AI822" s="232"/>
      <c r="AJ822" s="287"/>
      <c r="AK822" s="287"/>
      <c r="AL822" s="287"/>
      <c r="AM822" s="232"/>
      <c r="AO822" s="287"/>
      <c r="AP822" s="287"/>
    </row>
    <row r="823" spans="4:42">
      <c r="D823" s="232"/>
      <c r="E823" s="232"/>
      <c r="F823" s="287"/>
      <c r="G823" s="287"/>
      <c r="H823" s="287"/>
      <c r="I823" s="232"/>
      <c r="K823" s="287"/>
      <c r="L823" s="287"/>
      <c r="N823" s="232"/>
      <c r="S823" s="232"/>
      <c r="T823" s="232"/>
      <c r="U823" s="287"/>
      <c r="V823" s="287"/>
      <c r="W823" s="287"/>
      <c r="X823" s="232"/>
      <c r="Z823" s="287"/>
      <c r="AA823" s="287"/>
      <c r="AC823" s="232"/>
      <c r="AH823" s="232"/>
      <c r="AI823" s="232"/>
      <c r="AJ823" s="287"/>
      <c r="AK823" s="287"/>
      <c r="AL823" s="287"/>
      <c r="AM823" s="232"/>
      <c r="AO823" s="287"/>
      <c r="AP823" s="287"/>
    </row>
    <row r="824" spans="4:42">
      <c r="D824" s="232"/>
      <c r="E824" s="232"/>
      <c r="F824" s="287"/>
      <c r="G824" s="287"/>
      <c r="H824" s="287"/>
      <c r="I824" s="232"/>
      <c r="K824" s="287"/>
      <c r="L824" s="287"/>
      <c r="N824" s="232"/>
      <c r="S824" s="232"/>
      <c r="T824" s="232"/>
      <c r="U824" s="287"/>
      <c r="V824" s="287"/>
      <c r="W824" s="287"/>
      <c r="X824" s="232"/>
      <c r="Z824" s="287"/>
      <c r="AA824" s="287"/>
      <c r="AC824" s="232"/>
      <c r="AH824" s="232"/>
      <c r="AI824" s="232"/>
      <c r="AJ824" s="287"/>
      <c r="AK824" s="287"/>
      <c r="AL824" s="287"/>
      <c r="AM824" s="232"/>
      <c r="AO824" s="287"/>
      <c r="AP824" s="287"/>
    </row>
    <row r="825" spans="4:42">
      <c r="D825" s="232"/>
      <c r="E825" s="232"/>
      <c r="F825" s="287"/>
      <c r="G825" s="287"/>
      <c r="H825" s="287"/>
      <c r="I825" s="232"/>
      <c r="K825" s="287"/>
      <c r="L825" s="287"/>
      <c r="N825" s="232"/>
      <c r="S825" s="232"/>
      <c r="T825" s="232"/>
      <c r="U825" s="287"/>
      <c r="V825" s="287"/>
      <c r="W825" s="287"/>
      <c r="X825" s="232"/>
      <c r="Z825" s="287"/>
      <c r="AA825" s="287"/>
      <c r="AC825" s="232"/>
      <c r="AH825" s="232"/>
      <c r="AI825" s="232"/>
      <c r="AJ825" s="287"/>
      <c r="AK825" s="287"/>
      <c r="AL825" s="287"/>
      <c r="AM825" s="232"/>
      <c r="AO825" s="287"/>
      <c r="AP825" s="287"/>
    </row>
    <row r="826" spans="4:42">
      <c r="D826" s="232"/>
      <c r="E826" s="232"/>
      <c r="F826" s="287"/>
      <c r="G826" s="287"/>
      <c r="H826" s="287"/>
      <c r="I826" s="232"/>
      <c r="K826" s="287"/>
      <c r="L826" s="287"/>
      <c r="N826" s="232"/>
      <c r="S826" s="232"/>
      <c r="T826" s="232"/>
      <c r="U826" s="287"/>
      <c r="V826" s="287"/>
      <c r="W826" s="287"/>
      <c r="X826" s="232"/>
      <c r="Z826" s="287"/>
      <c r="AA826" s="287"/>
      <c r="AC826" s="232"/>
      <c r="AH826" s="232"/>
      <c r="AI826" s="232"/>
      <c r="AJ826" s="287"/>
      <c r="AK826" s="287"/>
      <c r="AL826" s="287"/>
      <c r="AM826" s="232"/>
      <c r="AO826" s="287"/>
      <c r="AP826" s="287"/>
    </row>
    <row r="827" spans="4:42">
      <c r="D827" s="232"/>
      <c r="E827" s="232"/>
      <c r="F827" s="287"/>
      <c r="G827" s="287"/>
      <c r="H827" s="287"/>
      <c r="I827" s="232"/>
      <c r="K827" s="287"/>
      <c r="L827" s="287"/>
      <c r="N827" s="232"/>
      <c r="S827" s="232"/>
      <c r="T827" s="232"/>
      <c r="U827" s="287"/>
      <c r="V827" s="287"/>
      <c r="W827" s="287"/>
      <c r="X827" s="232"/>
      <c r="Z827" s="287"/>
      <c r="AA827" s="287"/>
      <c r="AC827" s="232"/>
      <c r="AH827" s="232"/>
      <c r="AI827" s="232"/>
      <c r="AJ827" s="287"/>
      <c r="AK827" s="287"/>
      <c r="AL827" s="287"/>
      <c r="AM827" s="232"/>
      <c r="AO827" s="287"/>
      <c r="AP827" s="287"/>
    </row>
    <row r="828" spans="4:42">
      <c r="D828" s="232"/>
      <c r="E828" s="232"/>
      <c r="F828" s="287"/>
      <c r="G828" s="287"/>
      <c r="H828" s="287"/>
      <c r="I828" s="232"/>
      <c r="K828" s="287"/>
      <c r="L828" s="287"/>
      <c r="N828" s="232"/>
      <c r="S828" s="232"/>
      <c r="T828" s="232"/>
      <c r="U828" s="287"/>
      <c r="V828" s="287"/>
      <c r="W828" s="287"/>
      <c r="X828" s="232"/>
      <c r="Z828" s="287"/>
      <c r="AA828" s="287"/>
      <c r="AC828" s="232"/>
      <c r="AH828" s="232"/>
      <c r="AI828" s="232"/>
      <c r="AJ828" s="287"/>
      <c r="AK828" s="287"/>
      <c r="AL828" s="287"/>
      <c r="AM828" s="232"/>
      <c r="AO828" s="287"/>
      <c r="AP828" s="287"/>
    </row>
    <row r="829" spans="4:42">
      <c r="D829" s="232"/>
      <c r="E829" s="232"/>
      <c r="F829" s="287"/>
      <c r="G829" s="287"/>
      <c r="H829" s="287"/>
      <c r="I829" s="232"/>
      <c r="K829" s="287"/>
      <c r="L829" s="287"/>
      <c r="N829" s="232"/>
      <c r="S829" s="232"/>
      <c r="T829" s="232"/>
      <c r="U829" s="287"/>
      <c r="V829" s="287"/>
      <c r="W829" s="287"/>
      <c r="X829" s="232"/>
      <c r="Z829" s="287"/>
      <c r="AA829" s="287"/>
      <c r="AC829" s="232"/>
      <c r="AH829" s="232"/>
      <c r="AI829" s="232"/>
      <c r="AJ829" s="287"/>
      <c r="AK829" s="287"/>
      <c r="AL829" s="287"/>
      <c r="AM829" s="232"/>
      <c r="AO829" s="287"/>
      <c r="AP829" s="287"/>
    </row>
    <row r="830" spans="4:42">
      <c r="D830" s="232"/>
      <c r="E830" s="232"/>
      <c r="F830" s="287"/>
      <c r="G830" s="287"/>
      <c r="H830" s="287"/>
      <c r="I830" s="232"/>
      <c r="K830" s="287"/>
      <c r="L830" s="287"/>
      <c r="N830" s="232"/>
      <c r="S830" s="232"/>
      <c r="T830" s="232"/>
      <c r="U830" s="287"/>
      <c r="V830" s="287"/>
      <c r="W830" s="287"/>
      <c r="X830" s="232"/>
      <c r="Z830" s="287"/>
      <c r="AA830" s="287"/>
      <c r="AC830" s="232"/>
      <c r="AH830" s="232"/>
      <c r="AI830" s="232"/>
      <c r="AJ830" s="287"/>
      <c r="AK830" s="287"/>
      <c r="AL830" s="287"/>
      <c r="AM830" s="232"/>
      <c r="AO830" s="287"/>
      <c r="AP830" s="287"/>
    </row>
    <row r="831" spans="4:42">
      <c r="D831" s="232"/>
      <c r="E831" s="232"/>
      <c r="F831" s="287"/>
      <c r="G831" s="287"/>
      <c r="H831" s="287"/>
      <c r="I831" s="232"/>
      <c r="K831" s="287"/>
      <c r="L831" s="287"/>
      <c r="N831" s="232"/>
      <c r="S831" s="232"/>
      <c r="T831" s="232"/>
      <c r="U831" s="287"/>
      <c r="V831" s="287"/>
      <c r="W831" s="287"/>
      <c r="X831" s="232"/>
      <c r="Z831" s="287"/>
      <c r="AA831" s="287"/>
      <c r="AC831" s="232"/>
      <c r="AH831" s="232"/>
      <c r="AI831" s="232"/>
      <c r="AJ831" s="287"/>
      <c r="AK831" s="287"/>
      <c r="AL831" s="287"/>
      <c r="AM831" s="232"/>
      <c r="AO831" s="287"/>
      <c r="AP831" s="287"/>
    </row>
    <row r="832" spans="4:42">
      <c r="D832" s="232"/>
      <c r="E832" s="232"/>
      <c r="F832" s="287"/>
      <c r="G832" s="287"/>
      <c r="H832" s="287"/>
      <c r="I832" s="232"/>
      <c r="K832" s="287"/>
      <c r="L832" s="287"/>
      <c r="N832" s="232"/>
      <c r="S832" s="232"/>
      <c r="T832" s="232"/>
      <c r="U832" s="287"/>
      <c r="V832" s="287"/>
      <c r="W832" s="287"/>
      <c r="X832" s="232"/>
      <c r="Z832" s="287"/>
      <c r="AA832" s="287"/>
      <c r="AC832" s="232"/>
      <c r="AH832" s="232"/>
      <c r="AI832" s="232"/>
      <c r="AJ832" s="287"/>
      <c r="AK832" s="287"/>
      <c r="AL832" s="287"/>
      <c r="AM832" s="232"/>
      <c r="AO832" s="287"/>
      <c r="AP832" s="287"/>
    </row>
    <row r="833" spans="4:42">
      <c r="D833" s="232"/>
      <c r="E833" s="232"/>
      <c r="F833" s="287"/>
      <c r="G833" s="287"/>
      <c r="H833" s="287"/>
      <c r="I833" s="232"/>
      <c r="K833" s="287"/>
      <c r="L833" s="287"/>
      <c r="N833" s="232"/>
      <c r="S833" s="232"/>
      <c r="T833" s="232"/>
      <c r="U833" s="287"/>
      <c r="V833" s="287"/>
      <c r="W833" s="287"/>
      <c r="X833" s="232"/>
      <c r="Z833" s="287"/>
      <c r="AA833" s="287"/>
      <c r="AC833" s="232"/>
      <c r="AH833" s="232"/>
      <c r="AI833" s="232"/>
      <c r="AJ833" s="287"/>
      <c r="AK833" s="287"/>
      <c r="AL833" s="287"/>
      <c r="AM833" s="232"/>
      <c r="AO833" s="287"/>
      <c r="AP833" s="287"/>
    </row>
    <row r="834" spans="4:42">
      <c r="D834" s="232"/>
      <c r="E834" s="232"/>
      <c r="F834" s="287"/>
      <c r="G834" s="287"/>
      <c r="H834" s="287"/>
      <c r="I834" s="232"/>
      <c r="K834" s="287"/>
      <c r="L834" s="287"/>
      <c r="N834" s="232"/>
      <c r="S834" s="232"/>
      <c r="T834" s="232"/>
      <c r="U834" s="287"/>
      <c r="V834" s="287"/>
      <c r="W834" s="287"/>
      <c r="X834" s="232"/>
      <c r="Z834" s="287"/>
      <c r="AA834" s="287"/>
      <c r="AC834" s="232"/>
    </row>
    <row r="835" spans="4:42">
      <c r="D835" s="232"/>
      <c r="E835" s="232"/>
      <c r="F835" s="287"/>
      <c r="G835" s="287"/>
      <c r="H835" s="287"/>
      <c r="I835" s="232"/>
      <c r="K835" s="287"/>
      <c r="L835" s="287"/>
      <c r="N835" s="232"/>
      <c r="S835" s="232"/>
      <c r="T835" s="232"/>
      <c r="U835" s="287"/>
      <c r="V835" s="287"/>
      <c r="W835" s="287"/>
      <c r="X835" s="232"/>
      <c r="Z835" s="287"/>
      <c r="AA835" s="287"/>
      <c r="AC835" s="232"/>
    </row>
    <row r="836" spans="4:42">
      <c r="D836" s="232"/>
      <c r="E836" s="232"/>
      <c r="F836" s="287"/>
      <c r="G836" s="287"/>
      <c r="H836" s="287"/>
      <c r="I836" s="232"/>
      <c r="K836" s="287"/>
      <c r="L836" s="287"/>
      <c r="N836" s="232"/>
      <c r="S836" s="232"/>
      <c r="T836" s="232"/>
      <c r="U836" s="287"/>
      <c r="V836" s="287"/>
      <c r="W836" s="287"/>
      <c r="X836" s="232"/>
      <c r="Z836" s="287"/>
      <c r="AA836" s="287"/>
      <c r="AC836" s="232"/>
    </row>
    <row r="837" spans="4:42">
      <c r="D837" s="232"/>
      <c r="E837" s="232"/>
      <c r="F837" s="287"/>
      <c r="G837" s="287"/>
      <c r="H837" s="287"/>
      <c r="I837" s="232"/>
      <c r="K837" s="287"/>
      <c r="L837" s="287"/>
      <c r="N837" s="232"/>
      <c r="S837" s="232"/>
      <c r="T837" s="232"/>
      <c r="U837" s="287"/>
      <c r="V837" s="287"/>
      <c r="W837" s="287"/>
      <c r="X837" s="232"/>
      <c r="Z837" s="287"/>
      <c r="AA837" s="287"/>
      <c r="AC837" s="232"/>
    </row>
  </sheetData>
  <mergeCells count="49">
    <mergeCell ref="I1:N2"/>
    <mergeCell ref="X1:AC2"/>
    <mergeCell ref="AM1:AP2"/>
    <mergeCell ref="A3:N3"/>
    <mergeCell ref="P3:AC3"/>
    <mergeCell ref="AE3:AP3"/>
    <mergeCell ref="A5:A7"/>
    <mergeCell ref="B5:B7"/>
    <mergeCell ref="C5:C7"/>
    <mergeCell ref="D5:H5"/>
    <mergeCell ref="D6:D7"/>
    <mergeCell ref="E6:E7"/>
    <mergeCell ref="F6:G6"/>
    <mergeCell ref="H6:H7"/>
    <mergeCell ref="I5:M5"/>
    <mergeCell ref="N5:N7"/>
    <mergeCell ref="P5:P7"/>
    <mergeCell ref="Q5:Q7"/>
    <mergeCell ref="I6:I7"/>
    <mergeCell ref="J6:J7"/>
    <mergeCell ref="K6:L6"/>
    <mergeCell ref="M6:M7"/>
    <mergeCell ref="R5:R7"/>
    <mergeCell ref="S5:W5"/>
    <mergeCell ref="X5:AB5"/>
    <mergeCell ref="AC5:AC7"/>
    <mergeCell ref="S6:S7"/>
    <mergeCell ref="T6:T7"/>
    <mergeCell ref="U6:V6"/>
    <mergeCell ref="W6:W7"/>
    <mergeCell ref="X6:X7"/>
    <mergeCell ref="Y6:Y7"/>
    <mergeCell ref="AE5:AE7"/>
    <mergeCell ref="AF5:AF7"/>
    <mergeCell ref="AG5:AG7"/>
    <mergeCell ref="AH5:AJ5"/>
    <mergeCell ref="AH6:AH7"/>
    <mergeCell ref="AI6:AI7"/>
    <mergeCell ref="AJ6:AJ7"/>
    <mergeCell ref="AK5:AM5"/>
    <mergeCell ref="AN5:AP5"/>
    <mergeCell ref="Z6:AA6"/>
    <mergeCell ref="AB6:AB7"/>
    <mergeCell ref="AK6:AK7"/>
    <mergeCell ref="AL6:AL7"/>
    <mergeCell ref="AM6:AM7"/>
    <mergeCell ref="AN6:AN7"/>
    <mergeCell ref="AO6:AO7"/>
    <mergeCell ref="AP6:AP7"/>
  </mergeCells>
  <phoneticPr fontId="90" type="noConversion"/>
  <printOptions horizontalCentered="1"/>
  <pageMargins left="0.23622047244094491" right="0.23622047244094491" top="0.23622047244094491" bottom="0.23622047244094491" header="0" footer="0"/>
  <pageSetup paperSize="9" scale="70" fitToHeight="33" orientation="landscape" horizontalDpi="180" verticalDpi="180" r:id="rId1"/>
  <headerFooter alignWithMargins="0">
    <oddFooter>&amp;R&amp;8&amp;P</oddFooter>
  </headerFooter>
</worksheet>
</file>

<file path=xl/worksheets/sheet9.xml><?xml version="1.0" encoding="utf-8"?>
<worksheet xmlns="http://schemas.openxmlformats.org/spreadsheetml/2006/main" xmlns:r="http://schemas.openxmlformats.org/officeDocument/2006/relationships">
  <dimension ref="A1:G58"/>
  <sheetViews>
    <sheetView zoomScale="75" zoomScaleNormal="80" workbookViewId="0"/>
  </sheetViews>
  <sheetFormatPr defaultColWidth="8.83203125" defaultRowHeight="15"/>
  <cols>
    <col min="1" max="1" width="70.5" style="290" customWidth="1"/>
    <col min="2" max="2" width="16.6640625" style="290" bestFit="1" customWidth="1"/>
    <col min="3" max="3" width="14.5" style="290" bestFit="1" customWidth="1"/>
    <col min="4" max="4" width="16.5" style="290" customWidth="1"/>
    <col min="5" max="5" width="106" style="290" customWidth="1"/>
    <col min="6" max="6" width="20.6640625" style="359" customWidth="1"/>
    <col min="7" max="7" width="16.1640625" style="290" customWidth="1"/>
    <col min="8" max="16384" width="8.83203125" style="290"/>
  </cols>
  <sheetData>
    <row r="1" spans="1:6" ht="62.45" customHeight="1">
      <c r="A1" s="288"/>
      <c r="B1" s="289"/>
      <c r="C1" s="288"/>
      <c r="D1" s="288"/>
      <c r="E1" s="523" t="s">
        <v>3362</v>
      </c>
      <c r="F1" s="523"/>
    </row>
    <row r="2" spans="1:6" ht="21.2" customHeight="1">
      <c r="A2" s="288"/>
      <c r="B2" s="289"/>
      <c r="C2" s="288"/>
      <c r="D2" s="288"/>
      <c r="E2" s="524" t="s">
        <v>3363</v>
      </c>
      <c r="F2" s="524"/>
    </row>
    <row r="3" spans="1:6" ht="66.2" customHeight="1" thickBot="1">
      <c r="A3" s="525" t="s">
        <v>3364</v>
      </c>
      <c r="B3" s="525"/>
      <c r="C3" s="525"/>
      <c r="D3" s="525"/>
      <c r="E3" s="525"/>
      <c r="F3" s="525"/>
    </row>
    <row r="4" spans="1:6" ht="120.75" customHeight="1">
      <c r="A4" s="291" t="s">
        <v>3365</v>
      </c>
      <c r="B4" s="292" t="s">
        <v>3366</v>
      </c>
      <c r="C4" s="292" t="s">
        <v>4284</v>
      </c>
      <c r="D4" s="292" t="s">
        <v>1462</v>
      </c>
      <c r="E4" s="292" t="s">
        <v>3367</v>
      </c>
      <c r="F4" s="293" t="s">
        <v>4285</v>
      </c>
    </row>
    <row r="5" spans="1:6" ht="16.350000000000001" customHeight="1">
      <c r="A5" s="511" t="s">
        <v>3368</v>
      </c>
      <c r="B5" s="512"/>
      <c r="C5" s="512"/>
      <c r="D5" s="512"/>
      <c r="E5" s="512"/>
      <c r="F5" s="294"/>
    </row>
    <row r="6" spans="1:6" ht="18.75">
      <c r="A6" s="521" t="s">
        <v>3369</v>
      </c>
      <c r="B6" s="522" t="s">
        <v>3370</v>
      </c>
      <c r="C6" s="515">
        <v>106000</v>
      </c>
      <c r="D6" s="298">
        <v>1101600</v>
      </c>
      <c r="E6" s="299" t="s">
        <v>2940</v>
      </c>
      <c r="F6" s="300">
        <v>201367.3</v>
      </c>
    </row>
    <row r="7" spans="1:6" ht="18.75">
      <c r="A7" s="521"/>
      <c r="B7" s="522"/>
      <c r="C7" s="515"/>
      <c r="D7" s="298">
        <v>1101630</v>
      </c>
      <c r="E7" s="299" t="s">
        <v>3371</v>
      </c>
      <c r="F7" s="300">
        <v>4862.8999999999996</v>
      </c>
    </row>
    <row r="8" spans="1:6" ht="31.5">
      <c r="A8" s="295" t="s">
        <v>3372</v>
      </c>
      <c r="B8" s="296" t="s">
        <v>3370</v>
      </c>
      <c r="C8" s="297">
        <v>60000</v>
      </c>
      <c r="D8" s="298">
        <v>1101600</v>
      </c>
      <c r="E8" s="301" t="s">
        <v>3373</v>
      </c>
      <c r="F8" s="300">
        <v>612684</v>
      </c>
    </row>
    <row r="9" spans="1:6" ht="27.75" customHeight="1">
      <c r="A9" s="302" t="s">
        <v>3374</v>
      </c>
      <c r="B9" s="303" t="s">
        <v>3370</v>
      </c>
      <c r="C9" s="304">
        <v>500000</v>
      </c>
      <c r="D9" s="305">
        <v>1101610</v>
      </c>
      <c r="E9" s="306" t="s">
        <v>2942</v>
      </c>
      <c r="F9" s="300">
        <v>30500</v>
      </c>
    </row>
    <row r="10" spans="1:6" ht="22.35" customHeight="1">
      <c r="A10" s="295" t="s">
        <v>3375</v>
      </c>
      <c r="B10" s="296" t="s">
        <v>3370</v>
      </c>
      <c r="C10" s="297">
        <v>200000</v>
      </c>
      <c r="D10" s="298">
        <v>1101640</v>
      </c>
      <c r="E10" s="299" t="s">
        <v>2946</v>
      </c>
      <c r="F10" s="300">
        <v>440000</v>
      </c>
    </row>
    <row r="11" spans="1:6" ht="25.5" customHeight="1">
      <c r="A11" s="295" t="s">
        <v>3376</v>
      </c>
      <c r="B11" s="296" t="s">
        <v>3370</v>
      </c>
      <c r="C11" s="297">
        <v>378425</v>
      </c>
      <c r="D11" s="298">
        <v>1101640</v>
      </c>
      <c r="E11" s="299" t="s">
        <v>2946</v>
      </c>
      <c r="F11" s="300">
        <v>235920</v>
      </c>
    </row>
    <row r="12" spans="1:6" ht="19.5" customHeight="1">
      <c r="A12" s="518" t="s">
        <v>3377</v>
      </c>
      <c r="B12" s="519" t="s">
        <v>3370</v>
      </c>
      <c r="C12" s="520">
        <v>214729.837</v>
      </c>
      <c r="D12" s="308">
        <v>2301610</v>
      </c>
      <c r="E12" s="309" t="s">
        <v>4378</v>
      </c>
      <c r="F12" s="300">
        <f>33020.4+148.8</f>
        <v>33169.200000000004</v>
      </c>
    </row>
    <row r="13" spans="1:6" ht="52.5" customHeight="1">
      <c r="A13" s="518"/>
      <c r="B13" s="519"/>
      <c r="C13" s="520"/>
      <c r="D13" s="308">
        <v>2311600</v>
      </c>
      <c r="E13" s="309" t="s">
        <v>4408</v>
      </c>
      <c r="F13" s="300">
        <f>129738.8+49976.6</f>
        <v>179715.4</v>
      </c>
    </row>
    <row r="14" spans="1:6" ht="33.4" customHeight="1">
      <c r="A14" s="310" t="s">
        <v>3378</v>
      </c>
      <c r="B14" s="307" t="s">
        <v>3370</v>
      </c>
      <c r="C14" s="311">
        <v>300000</v>
      </c>
      <c r="D14" s="312">
        <v>2501630</v>
      </c>
      <c r="E14" s="313" t="s">
        <v>4217</v>
      </c>
      <c r="F14" s="300">
        <v>274686.40000000002</v>
      </c>
    </row>
    <row r="15" spans="1:6" ht="47.25">
      <c r="A15" s="521" t="s">
        <v>3379</v>
      </c>
      <c r="B15" s="522" t="s">
        <v>3370</v>
      </c>
      <c r="C15" s="515">
        <v>350000</v>
      </c>
      <c r="D15" s="298">
        <v>2751600</v>
      </c>
      <c r="E15" s="314" t="s">
        <v>2974</v>
      </c>
      <c r="F15" s="300">
        <f>501588.9</f>
        <v>501588.9</v>
      </c>
    </row>
    <row r="16" spans="1:6" ht="33.4" customHeight="1">
      <c r="A16" s="521"/>
      <c r="B16" s="522"/>
      <c r="C16" s="515"/>
      <c r="D16" s="298">
        <v>2751610</v>
      </c>
      <c r="E16" s="314" t="s">
        <v>3380</v>
      </c>
      <c r="F16" s="300">
        <v>10154.700000000001</v>
      </c>
    </row>
    <row r="17" spans="1:6" ht="47.25">
      <c r="A17" s="521" t="s">
        <v>3381</v>
      </c>
      <c r="B17" s="522" t="s">
        <v>3370</v>
      </c>
      <c r="C17" s="515">
        <v>382000</v>
      </c>
      <c r="D17" s="298">
        <v>2751600</v>
      </c>
      <c r="E17" s="314" t="s">
        <v>2974</v>
      </c>
      <c r="F17" s="300">
        <v>526048.69999999995</v>
      </c>
    </row>
    <row r="18" spans="1:6" ht="31.5">
      <c r="A18" s="521"/>
      <c r="B18" s="522"/>
      <c r="C18" s="515"/>
      <c r="D18" s="298">
        <v>2751610</v>
      </c>
      <c r="E18" s="314" t="s">
        <v>3380</v>
      </c>
      <c r="F18" s="300">
        <v>13574.3</v>
      </c>
    </row>
    <row r="19" spans="1:6" ht="31.5">
      <c r="A19" s="315" t="s">
        <v>3382</v>
      </c>
      <c r="B19" s="296" t="s">
        <v>3370</v>
      </c>
      <c r="C19" s="297">
        <v>450000</v>
      </c>
      <c r="D19" s="298">
        <v>3111600</v>
      </c>
      <c r="E19" s="299" t="s">
        <v>3299</v>
      </c>
      <c r="F19" s="300">
        <v>1823084.5</v>
      </c>
    </row>
    <row r="20" spans="1:6" ht="36.75" customHeight="1">
      <c r="A20" s="315" t="s">
        <v>3383</v>
      </c>
      <c r="B20" s="296" t="s">
        <v>3370</v>
      </c>
      <c r="C20" s="297">
        <v>560000</v>
      </c>
      <c r="D20" s="298">
        <v>3111600</v>
      </c>
      <c r="E20" s="316" t="s">
        <v>3299</v>
      </c>
      <c r="F20" s="300">
        <v>223493.4</v>
      </c>
    </row>
    <row r="21" spans="1:6" ht="15.75">
      <c r="A21" s="516" t="s">
        <v>3384</v>
      </c>
      <c r="B21" s="517"/>
      <c r="C21" s="517"/>
      <c r="D21" s="517"/>
      <c r="E21" s="517"/>
      <c r="F21" s="294"/>
    </row>
    <row r="22" spans="1:6" s="322" customFormat="1" ht="21.75" customHeight="1">
      <c r="A22" s="317" t="s">
        <v>3385</v>
      </c>
      <c r="B22" s="318" t="s">
        <v>3386</v>
      </c>
      <c r="C22" s="319">
        <v>200000</v>
      </c>
      <c r="D22" s="305">
        <v>1101600</v>
      </c>
      <c r="E22" s="320" t="s">
        <v>3373</v>
      </c>
      <c r="F22" s="321">
        <v>500000</v>
      </c>
    </row>
    <row r="23" spans="1:6" s="322" customFormat="1" ht="47.25">
      <c r="A23" s="323" t="s">
        <v>4111</v>
      </c>
      <c r="B23" s="318" t="s">
        <v>3386</v>
      </c>
      <c r="C23" s="319">
        <v>150000</v>
      </c>
      <c r="D23" s="305">
        <v>1101620</v>
      </c>
      <c r="E23" s="324" t="s">
        <v>3387</v>
      </c>
      <c r="F23" s="321">
        <v>300000</v>
      </c>
    </row>
    <row r="24" spans="1:6" s="322" customFormat="1" ht="31.5">
      <c r="A24" s="317" t="s">
        <v>3388</v>
      </c>
      <c r="B24" s="318" t="s">
        <v>3386</v>
      </c>
      <c r="C24" s="319">
        <v>150000</v>
      </c>
      <c r="D24" s="305">
        <v>1101650</v>
      </c>
      <c r="E24" s="325" t="s">
        <v>2948</v>
      </c>
      <c r="F24" s="321">
        <v>650000</v>
      </c>
    </row>
    <row r="25" spans="1:6" s="322" customFormat="1" ht="30.75" customHeight="1">
      <c r="A25" s="326" t="s">
        <v>3389</v>
      </c>
      <c r="B25" s="318" t="s">
        <v>3386</v>
      </c>
      <c r="C25" s="319">
        <v>175000</v>
      </c>
      <c r="D25" s="305">
        <v>1101670</v>
      </c>
      <c r="E25" s="327" t="s">
        <v>2950</v>
      </c>
      <c r="F25" s="321">
        <v>1100950</v>
      </c>
    </row>
    <row r="26" spans="1:6" s="322" customFormat="1" ht="47.25">
      <c r="A26" s="326" t="s">
        <v>3390</v>
      </c>
      <c r="B26" s="318" t="s">
        <v>3386</v>
      </c>
      <c r="C26" s="319">
        <v>450000</v>
      </c>
      <c r="D26" s="305">
        <v>3111600</v>
      </c>
      <c r="E26" s="328" t="s">
        <v>3299</v>
      </c>
      <c r="F26" s="321">
        <v>1193048.3</v>
      </c>
    </row>
    <row r="27" spans="1:6" s="322" customFormat="1" ht="31.5">
      <c r="A27" s="326" t="s">
        <v>3391</v>
      </c>
      <c r="B27" s="318" t="s">
        <v>3386</v>
      </c>
      <c r="C27" s="319">
        <v>400000</v>
      </c>
      <c r="D27" s="305">
        <v>3111600</v>
      </c>
      <c r="E27" s="328" t="s">
        <v>3299</v>
      </c>
      <c r="F27" s="321">
        <v>200000</v>
      </c>
    </row>
    <row r="28" spans="1:6" s="322" customFormat="1" ht="31.5">
      <c r="A28" s="317" t="s">
        <v>3392</v>
      </c>
      <c r="B28" s="318" t="s">
        <v>3386</v>
      </c>
      <c r="C28" s="319">
        <v>152000</v>
      </c>
      <c r="D28" s="305">
        <v>3511670</v>
      </c>
      <c r="E28" s="327" t="s">
        <v>819</v>
      </c>
      <c r="F28" s="321">
        <v>400000</v>
      </c>
    </row>
    <row r="29" spans="1:6" ht="18" customHeight="1">
      <c r="A29" s="511" t="s">
        <v>3393</v>
      </c>
      <c r="B29" s="512"/>
      <c r="C29" s="512"/>
      <c r="D29" s="512"/>
      <c r="E29" s="512"/>
      <c r="F29" s="294"/>
    </row>
    <row r="30" spans="1:6" s="322" customFormat="1" ht="16.350000000000001" customHeight="1">
      <c r="A30" s="317" t="s">
        <v>3394</v>
      </c>
      <c r="B30" s="318" t="s">
        <v>3386</v>
      </c>
      <c r="C30" s="319">
        <v>200000</v>
      </c>
      <c r="D30" s="305">
        <v>1101600</v>
      </c>
      <c r="E30" s="329" t="s">
        <v>3373</v>
      </c>
      <c r="F30" s="321">
        <v>300000</v>
      </c>
    </row>
    <row r="31" spans="1:6" s="322" customFormat="1" ht="47.25">
      <c r="A31" s="330" t="s">
        <v>1077</v>
      </c>
      <c r="B31" s="318" t="s">
        <v>3386</v>
      </c>
      <c r="C31" s="319">
        <v>150000</v>
      </c>
      <c r="D31" s="305">
        <v>1101620</v>
      </c>
      <c r="E31" s="331" t="s">
        <v>3387</v>
      </c>
      <c r="F31" s="321">
        <v>300000</v>
      </c>
    </row>
    <row r="32" spans="1:6" s="322" customFormat="1" ht="31.5">
      <c r="A32" s="317" t="s">
        <v>1078</v>
      </c>
      <c r="B32" s="318" t="s">
        <v>3386</v>
      </c>
      <c r="C32" s="319">
        <v>150000</v>
      </c>
      <c r="D32" s="305">
        <v>1101650</v>
      </c>
      <c r="E32" s="332" t="s">
        <v>2948</v>
      </c>
      <c r="F32" s="321">
        <v>650000</v>
      </c>
    </row>
    <row r="33" spans="1:6" s="322" customFormat="1" ht="31.5">
      <c r="A33" s="326" t="s">
        <v>3389</v>
      </c>
      <c r="B33" s="318" t="s">
        <v>3386</v>
      </c>
      <c r="C33" s="319">
        <v>175000</v>
      </c>
      <c r="D33" s="305">
        <v>1101670</v>
      </c>
      <c r="E33" s="328" t="s">
        <v>2950</v>
      </c>
      <c r="F33" s="321">
        <v>800000</v>
      </c>
    </row>
    <row r="34" spans="1:6" s="338" customFormat="1" ht="30.6" customHeight="1">
      <c r="A34" s="333" t="s">
        <v>1079</v>
      </c>
      <c r="B34" s="318" t="s">
        <v>3386</v>
      </c>
      <c r="C34" s="334">
        <v>108000</v>
      </c>
      <c r="D34" s="335">
        <v>2201610</v>
      </c>
      <c r="E34" s="336" t="s">
        <v>1080</v>
      </c>
      <c r="F34" s="337">
        <v>20000</v>
      </c>
    </row>
    <row r="35" spans="1:6" s="322" customFormat="1" ht="47.25">
      <c r="A35" s="326" t="s">
        <v>1081</v>
      </c>
      <c r="B35" s="318" t="s">
        <v>3386</v>
      </c>
      <c r="C35" s="319">
        <v>15540</v>
      </c>
      <c r="D35" s="305">
        <v>2751600</v>
      </c>
      <c r="E35" s="325" t="s">
        <v>2974</v>
      </c>
      <c r="F35" s="321">
        <v>130152</v>
      </c>
    </row>
    <row r="36" spans="1:6" s="322" customFormat="1" ht="24" customHeight="1">
      <c r="A36" s="507" t="s">
        <v>1082</v>
      </c>
      <c r="B36" s="509" t="s">
        <v>3386</v>
      </c>
      <c r="C36" s="497">
        <v>200000</v>
      </c>
      <c r="D36" s="342">
        <v>2751630</v>
      </c>
      <c r="E36" s="343" t="s">
        <v>1832</v>
      </c>
      <c r="F36" s="344">
        <v>50000</v>
      </c>
    </row>
    <row r="37" spans="1:6" s="322" customFormat="1" ht="31.9" customHeight="1">
      <c r="A37" s="513"/>
      <c r="B37" s="514"/>
      <c r="C37" s="498"/>
      <c r="D37" s="342">
        <v>2751610</v>
      </c>
      <c r="E37" s="343" t="s">
        <v>3380</v>
      </c>
      <c r="F37" s="344">
        <v>5000</v>
      </c>
    </row>
    <row r="38" spans="1:6" s="322" customFormat="1" ht="36" customHeight="1">
      <c r="A38" s="508"/>
      <c r="B38" s="510"/>
      <c r="C38" s="499"/>
      <c r="D38" s="342">
        <v>2761600</v>
      </c>
      <c r="E38" s="345" t="s">
        <v>2549</v>
      </c>
      <c r="F38" s="344">
        <v>350000</v>
      </c>
    </row>
    <row r="39" spans="1:6" s="322" customFormat="1" ht="31.9" customHeight="1">
      <c r="A39" s="507" t="s">
        <v>3097</v>
      </c>
      <c r="B39" s="509" t="s">
        <v>3386</v>
      </c>
      <c r="C39" s="497">
        <v>400000</v>
      </c>
      <c r="D39" s="305">
        <v>2751640</v>
      </c>
      <c r="E39" s="328" t="s">
        <v>3098</v>
      </c>
      <c r="F39" s="321">
        <v>400000</v>
      </c>
    </row>
    <row r="40" spans="1:6" s="322" customFormat="1" ht="34.700000000000003" customHeight="1">
      <c r="A40" s="508"/>
      <c r="B40" s="510"/>
      <c r="C40" s="499"/>
      <c r="D40" s="305">
        <v>2751610</v>
      </c>
      <c r="E40" s="328" t="s">
        <v>3380</v>
      </c>
      <c r="F40" s="321">
        <v>10000</v>
      </c>
    </row>
    <row r="41" spans="1:6" s="322" customFormat="1" ht="51" customHeight="1">
      <c r="A41" s="326" t="s">
        <v>3099</v>
      </c>
      <c r="B41" s="318" t="s">
        <v>3386</v>
      </c>
      <c r="C41" s="319">
        <v>450000</v>
      </c>
      <c r="D41" s="305">
        <v>3111600</v>
      </c>
      <c r="E41" s="328" t="s">
        <v>3299</v>
      </c>
      <c r="F41" s="321">
        <v>745000</v>
      </c>
    </row>
    <row r="42" spans="1:6" s="322" customFormat="1" ht="36" customHeight="1">
      <c r="A42" s="326" t="s">
        <v>3391</v>
      </c>
      <c r="B42" s="318" t="s">
        <v>3386</v>
      </c>
      <c r="C42" s="319">
        <v>400000</v>
      </c>
      <c r="D42" s="305">
        <v>3111600</v>
      </c>
      <c r="E42" s="328" t="s">
        <v>3299</v>
      </c>
      <c r="F42" s="321">
        <v>190000</v>
      </c>
    </row>
    <row r="43" spans="1:6" s="322" customFormat="1" ht="36" customHeight="1">
      <c r="A43" s="330" t="s">
        <v>4112</v>
      </c>
      <c r="B43" s="318" t="s">
        <v>3386</v>
      </c>
      <c r="C43" s="319">
        <v>400000</v>
      </c>
      <c r="D43" s="305">
        <v>3511620</v>
      </c>
      <c r="E43" s="332" t="s">
        <v>3307</v>
      </c>
      <c r="F43" s="321">
        <v>200000</v>
      </c>
    </row>
    <row r="44" spans="1:6" s="322" customFormat="1" ht="36" customHeight="1">
      <c r="A44" s="317" t="s">
        <v>3392</v>
      </c>
      <c r="B44" s="318" t="s">
        <v>3386</v>
      </c>
      <c r="C44" s="319">
        <v>152000</v>
      </c>
      <c r="D44" s="305">
        <v>3511670</v>
      </c>
      <c r="E44" s="327" t="s">
        <v>819</v>
      </c>
      <c r="F44" s="321">
        <v>146400</v>
      </c>
    </row>
    <row r="45" spans="1:6" ht="15.75">
      <c r="A45" s="511" t="s">
        <v>3100</v>
      </c>
      <c r="B45" s="512"/>
      <c r="C45" s="512"/>
      <c r="D45" s="512"/>
      <c r="E45" s="512"/>
      <c r="F45" s="294"/>
    </row>
    <row r="46" spans="1:6" s="322" customFormat="1" ht="33" customHeight="1">
      <c r="A46" s="326" t="s">
        <v>3101</v>
      </c>
      <c r="B46" s="318" t="s">
        <v>3386</v>
      </c>
      <c r="C46" s="319">
        <v>65500</v>
      </c>
      <c r="D46" s="346">
        <v>1101680</v>
      </c>
      <c r="E46" s="347" t="s">
        <v>2952</v>
      </c>
      <c r="F46" s="321">
        <v>208000</v>
      </c>
    </row>
    <row r="47" spans="1:6" s="322" customFormat="1" ht="37.15" customHeight="1">
      <c r="A47" s="326" t="s">
        <v>4273</v>
      </c>
      <c r="B47" s="318" t="s">
        <v>3386</v>
      </c>
      <c r="C47" s="319">
        <v>300000</v>
      </c>
      <c r="D47" s="346">
        <v>1101690</v>
      </c>
      <c r="E47" s="347" t="s">
        <v>2954</v>
      </c>
      <c r="F47" s="321">
        <v>50000</v>
      </c>
    </row>
    <row r="48" spans="1:6" s="322" customFormat="1" ht="47.65" customHeight="1">
      <c r="A48" s="330" t="s">
        <v>4274</v>
      </c>
      <c r="B48" s="318" t="s">
        <v>3386</v>
      </c>
      <c r="C48" s="319">
        <v>17000</v>
      </c>
      <c r="D48" s="305">
        <v>2751600</v>
      </c>
      <c r="E48" s="325" t="s">
        <v>2974</v>
      </c>
      <c r="F48" s="321">
        <v>139000</v>
      </c>
    </row>
    <row r="49" spans="1:7" s="322" customFormat="1" ht="26.45" customHeight="1">
      <c r="A49" s="339" t="s">
        <v>4275</v>
      </c>
      <c r="B49" s="340" t="s">
        <v>3386</v>
      </c>
      <c r="C49" s="341">
        <v>300000</v>
      </c>
      <c r="D49" s="305">
        <v>2751650</v>
      </c>
      <c r="E49" s="348" t="s">
        <v>2979</v>
      </c>
      <c r="F49" s="321">
        <v>560000</v>
      </c>
    </row>
    <row r="50" spans="1:7" s="322" customFormat="1" ht="34.35" customHeight="1">
      <c r="A50" s="326" t="s">
        <v>4276</v>
      </c>
      <c r="B50" s="318" t="s">
        <v>3386</v>
      </c>
      <c r="C50" s="319">
        <v>300000</v>
      </c>
      <c r="D50" s="346">
        <v>3101600</v>
      </c>
      <c r="E50" s="347" t="s">
        <v>4277</v>
      </c>
      <c r="F50" s="344">
        <v>179000</v>
      </c>
    </row>
    <row r="51" spans="1:7" s="322" customFormat="1" ht="19.149999999999999" customHeight="1">
      <c r="A51" s="349" t="s">
        <v>4278</v>
      </c>
      <c r="B51" s="318" t="s">
        <v>3386</v>
      </c>
      <c r="C51" s="319">
        <v>10000</v>
      </c>
      <c r="D51" s="346">
        <v>3511620</v>
      </c>
      <c r="E51" s="332" t="s">
        <v>3307</v>
      </c>
      <c r="F51" s="321">
        <v>81600</v>
      </c>
    </row>
    <row r="52" spans="1:7" s="322" customFormat="1" ht="19.149999999999999" customHeight="1">
      <c r="A52" s="503" t="s">
        <v>4279</v>
      </c>
      <c r="B52" s="504"/>
      <c r="C52" s="504"/>
      <c r="D52" s="504"/>
      <c r="E52" s="504"/>
      <c r="F52" s="505"/>
    </row>
    <row r="53" spans="1:7" s="322" customFormat="1" ht="51" customHeight="1">
      <c r="A53" s="350" t="s">
        <v>4280</v>
      </c>
      <c r="B53" s="318" t="s">
        <v>3386</v>
      </c>
      <c r="C53" s="319">
        <v>100000</v>
      </c>
      <c r="D53" s="346">
        <v>3111600</v>
      </c>
      <c r="E53" s="332" t="s">
        <v>3299</v>
      </c>
      <c r="F53" s="351">
        <v>10000</v>
      </c>
    </row>
    <row r="54" spans="1:7" s="322" customFormat="1" ht="22.9" customHeight="1">
      <c r="A54" s="500" t="s">
        <v>4281</v>
      </c>
      <c r="B54" s="501"/>
      <c r="C54" s="501"/>
      <c r="D54" s="501"/>
      <c r="E54" s="501"/>
      <c r="F54" s="502"/>
    </row>
    <row r="55" spans="1:7" s="322" customFormat="1" ht="51" customHeight="1">
      <c r="A55" s="350" t="s">
        <v>4113</v>
      </c>
      <c r="B55" s="340" t="s">
        <v>4282</v>
      </c>
      <c r="C55" s="341">
        <v>108193</v>
      </c>
      <c r="D55" s="346">
        <v>3511620</v>
      </c>
      <c r="E55" s="332" t="s">
        <v>3307</v>
      </c>
      <c r="F55" s="351">
        <v>21000</v>
      </c>
    </row>
    <row r="56" spans="1:7" s="358" customFormat="1" ht="20.25" thickBot="1">
      <c r="A56" s="352"/>
      <c r="B56" s="353"/>
      <c r="C56" s="353"/>
      <c r="D56" s="354"/>
      <c r="E56" s="355" t="s">
        <v>4283</v>
      </c>
      <c r="F56" s="356">
        <f>F6+F7+F8+F10+F11+F9+F12+F13+F14+F15+F16+F17+F18+F19+F20+F22+F23+F24+F25+F26+F27+F28+F30+F31+F32+F33+F35+F36+F37+F39+F40+F41+F42+F43+F44+F47+F46+F48+F49+F50+F51+F53+F55+F34+F38</f>
        <v>15000000</v>
      </c>
      <c r="G56" s="357"/>
    </row>
    <row r="57" spans="1:7">
      <c r="A57" s="506"/>
      <c r="B57" s="506"/>
      <c r="C57" s="506"/>
      <c r="D57" s="506"/>
      <c r="E57" s="506"/>
    </row>
    <row r="58" spans="1:7" ht="18.75">
      <c r="E58" s="360"/>
    </row>
  </sheetData>
  <mergeCells count="28">
    <mergeCell ref="A29:E29"/>
    <mergeCell ref="E1:F1"/>
    <mergeCell ref="E2:F2"/>
    <mergeCell ref="A5:E5"/>
    <mergeCell ref="A6:A7"/>
    <mergeCell ref="B6:B7"/>
    <mergeCell ref="C6:C7"/>
    <mergeCell ref="A3:F3"/>
    <mergeCell ref="A17:A18"/>
    <mergeCell ref="B17:B18"/>
    <mergeCell ref="C17:C18"/>
    <mergeCell ref="A21:E21"/>
    <mergeCell ref="A12:A13"/>
    <mergeCell ref="B12:B13"/>
    <mergeCell ref="C12:C13"/>
    <mergeCell ref="A15:A16"/>
    <mergeCell ref="B15:B16"/>
    <mergeCell ref="C15:C16"/>
    <mergeCell ref="C36:C38"/>
    <mergeCell ref="A54:F54"/>
    <mergeCell ref="A52:F52"/>
    <mergeCell ref="A57:E57"/>
    <mergeCell ref="A39:A40"/>
    <mergeCell ref="B39:B40"/>
    <mergeCell ref="C39:C40"/>
    <mergeCell ref="A45:E45"/>
    <mergeCell ref="A36:A38"/>
    <mergeCell ref="B36:B38"/>
  </mergeCells>
  <phoneticPr fontId="11" type="noConversion"/>
  <pageMargins left="0.59055118110236227" right="0.59055118110236227" top="0.78740157480314965" bottom="0.59055118110236227" header="0.31496062992125984" footer="0.31496062992125984"/>
  <pageSetup paperSize="9" scale="55" fitToHeight="0" orientation="landscape"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51DC89FFDAC4684DB262DCE45F8F3961" ma:contentTypeVersion="0" ma:contentTypeDescription="Створення нового документа." ma:contentTypeScope="" ma:versionID="83c020f26922ed63a1879982c2428808">
  <xsd:schema xmlns:xsd="http://www.w3.org/2001/XMLSchema" xmlns:xs="http://www.w3.org/2001/XMLSchema" xmlns:p="http://schemas.microsoft.com/office/2006/metadata/properties" xmlns:ns2="acedc1b3-a6a6-4744-bb8f-c9b717f8a9c9" targetNamespace="http://schemas.microsoft.com/office/2006/metadata/properties" ma:root="true" ma:fieldsID="0726173c3e9f53e106ecb31a6e2fb790" ns2:_="">
    <xsd:import namespace="acedc1b3-a6a6-4744-bb8f-c9b717f8a9c9"/>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dc1b3-a6a6-4744-bb8f-c9b717f8a9c9" elementFormDefault="qualified">
    <xsd:import namespace="http://schemas.microsoft.com/office/2006/documentManagement/types"/>
    <xsd:import namespace="http://schemas.microsoft.com/office/infopath/2007/PartnerControls"/>
    <xsd:element name="_dlc_DocId" ma:index="8" nillable="true" ma:displayName="Значення ідентифікатора документа" ma:description="Значення ідентифікатора документа, призначеного цьому елементу." ma:internalName="_dlc_DocId" ma:readOnly="true">
      <xsd:simpleType>
        <xsd:restriction base="dms:Text"/>
      </xsd:simpleType>
    </xsd:element>
    <xsd:element name="_dlc_DocIdUrl" ma:index="9" nillable="true" ma:displayName="Ідентифікатор документа" ma:description="Постійне посилання на цей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Сохранить идентификатор" ma:description="Сохранять идентификатор при добавлении."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1D20858F-373A-40F3-B63C-7CFE3C0E08EF}">
  <ds:schemaRefs>
    <ds:schemaRef ds:uri="http://schemas.microsoft.com/sharepoint/v3/contenttype/forms"/>
  </ds:schemaRefs>
</ds:datastoreItem>
</file>

<file path=customXml/itemProps2.xml><?xml version="1.0" encoding="utf-8"?>
<ds:datastoreItem xmlns:ds="http://schemas.openxmlformats.org/officeDocument/2006/customXml" ds:itemID="{D5CB4390-234D-4784-9205-05F82A240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dc1b3-a6a6-4744-bb8f-c9b717f8a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402FA6-B2C8-4B83-B302-BDA1795DC759}">
  <ds:schemaRefs>
    <ds:schemaRef ds:uri="http://schemas.microsoft.com/sharepoint/events"/>
  </ds:schemaRefs>
</ds:datastoreItem>
</file>

<file path=customXml/itemProps4.xml><?xml version="1.0" encoding="utf-8"?>
<ds:datastoreItem xmlns:ds="http://schemas.openxmlformats.org/officeDocument/2006/customXml" ds:itemID="{D5D81AB1-5AEE-487B-8A83-EB981E6C2AAB}">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Аркуші</vt:lpstr>
      </vt:variant>
      <vt:variant>
        <vt:i4>10</vt:i4>
      </vt:variant>
      <vt:variant>
        <vt:lpstr>Іменовані діапазони</vt:lpstr>
      </vt:variant>
      <vt:variant>
        <vt:i4>17</vt:i4>
      </vt:variant>
    </vt:vector>
  </HeadingPairs>
  <TitlesOfParts>
    <vt:vector size="27" baseType="lpstr">
      <vt:lpstr>dod1</vt:lpstr>
      <vt:lpstr>dod2</vt:lpstr>
      <vt:lpstr>dod3</vt:lpstr>
      <vt:lpstr>dod4</vt:lpstr>
      <vt:lpstr>dod5</vt:lpstr>
      <vt:lpstr>dod6</vt:lpstr>
      <vt:lpstr>dod7</vt:lpstr>
      <vt:lpstr>dod8</vt:lpstr>
      <vt:lpstr>dod9</vt:lpstr>
      <vt:lpstr>dod10</vt:lpstr>
      <vt:lpstr>dod1!Заголовки_для_друку</vt:lpstr>
      <vt:lpstr>dod2!Заголовки_для_друку</vt:lpstr>
      <vt:lpstr>dod3!Заголовки_для_друку</vt:lpstr>
      <vt:lpstr>dod4!Заголовки_для_друку</vt:lpstr>
      <vt:lpstr>dod6!Заголовки_для_друку</vt:lpstr>
      <vt:lpstr>dod7!Заголовки_для_друку</vt:lpstr>
      <vt:lpstr>dod8!Заголовки_для_друку</vt:lpstr>
      <vt:lpstr>dod9!Заголовки_для_друку</vt:lpstr>
      <vt:lpstr>Заголовки_для_друку</vt:lpstr>
      <vt:lpstr>dod1!Область_друку</vt:lpstr>
      <vt:lpstr>dod10!Область_друку</vt:lpstr>
      <vt:lpstr>dod2!Область_друку</vt:lpstr>
      <vt:lpstr>dod4!Область_друку</vt:lpstr>
      <vt:lpstr>dod5!Область_друку</vt:lpstr>
      <vt:lpstr>dod6!Область_друку</vt:lpstr>
      <vt:lpstr>dod7!Область_друку</vt:lpstr>
      <vt:lpstr>dod9!Область_друку</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Драчук Юрій Валентинович</dc:creator>
  <cp:lastModifiedBy>Користувач Windows</cp:lastModifiedBy>
  <cp:lastPrinted>2015-12-29T08:40:34Z</cp:lastPrinted>
  <dcterms:created xsi:type="dcterms:W3CDTF">2015-12-25T18:55:51Z</dcterms:created>
  <dcterms:modified xsi:type="dcterms:W3CDTF">2016-01-28T09:10:55Z</dcterms:modified>
</cp:coreProperties>
</file>